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13080" windowHeight="9312" tabRatio="1000" activeTab="6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</definedName>
    <definedName name="_xlnm._FilterDatabase" localSheetId="6" hidden="1">'Petty Cash'!$C$1:$C$516</definedName>
    <definedName name="_xlnm._FilterDatabase" localSheetId="1" hidden="1">'PURCHASE ( SUNDRY CREDITOR )'!$C$1:$C$176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D55" i="4"/>
  <c r="F635" i="8"/>
  <c r="F634" i="8"/>
  <c r="F633" i="8"/>
  <c r="H617" i="8"/>
  <c r="F632" i="8"/>
  <c r="I195" i="9" l="1"/>
  <c r="F631" i="8"/>
  <c r="H560" i="8" l="1"/>
  <c r="D49" i="4" l="1"/>
  <c r="I187" i="9" l="1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 l="1"/>
  <c r="D54" i="4" l="1"/>
  <c r="I24" i="9" l="1"/>
  <c r="I194" i="9" l="1"/>
  <c r="H94" i="3" l="1"/>
  <c r="D156" i="3"/>
  <c r="I193" i="9" l="1"/>
  <c r="I192" i="9"/>
  <c r="I191" i="9"/>
  <c r="I190" i="9"/>
  <c r="I189" i="9" l="1"/>
  <c r="I108" i="9"/>
  <c r="H488" i="8" l="1"/>
  <c r="H489" i="8" s="1"/>
  <c r="H559" i="8" s="1"/>
  <c r="H458" i="8" l="1"/>
  <c r="H459" i="8" s="1"/>
  <c r="H457" i="8" l="1"/>
  <c r="H456" i="8"/>
  <c r="H454" i="8"/>
  <c r="H451" i="8"/>
  <c r="H450" i="8"/>
  <c r="H448" i="8" l="1"/>
  <c r="H449" i="8" s="1"/>
  <c r="D133" i="3" l="1"/>
  <c r="H435" i="8" l="1"/>
  <c r="I435" i="8" s="1"/>
  <c r="I436" i="8" s="1"/>
  <c r="I437" i="8" s="1"/>
  <c r="I438" i="8" s="1"/>
  <c r="I439" i="8" s="1"/>
  <c r="I440" i="8" s="1"/>
  <c r="I441" i="8" s="1"/>
  <c r="H433" i="8"/>
  <c r="H434" i="8" s="1"/>
  <c r="H428" i="8" l="1"/>
  <c r="H429" i="8" s="1"/>
  <c r="H431" i="8" l="1"/>
  <c r="H430" i="8"/>
  <c r="H426" i="8"/>
  <c r="H427" i="8" s="1"/>
  <c r="H423" i="8" l="1"/>
  <c r="H424" i="8" s="1"/>
  <c r="I170" i="9" l="1"/>
  <c r="I171" i="9"/>
  <c r="I188" i="9"/>
  <c r="I164" i="9"/>
  <c r="I165" i="9"/>
  <c r="I166" i="9"/>
  <c r="I167" i="9"/>
  <c r="I168" i="9"/>
  <c r="I169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9" i="9"/>
  <c r="I110" i="9"/>
  <c r="I111" i="9"/>
  <c r="I112" i="9"/>
  <c r="I113" i="9"/>
  <c r="I114" i="9"/>
  <c r="I115" i="9"/>
  <c r="I116" i="9"/>
  <c r="I93" i="9"/>
  <c r="I92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H419" i="8" l="1"/>
  <c r="H420" i="8" s="1"/>
  <c r="H421" i="8" s="1"/>
  <c r="H422" i="8" s="1"/>
  <c r="H418" i="8" l="1"/>
  <c r="I32" i="9" l="1"/>
  <c r="I33" i="9"/>
  <c r="I31" i="9"/>
  <c r="I7" i="9" l="1"/>
  <c r="I8" i="9"/>
  <c r="I9" i="9"/>
  <c r="I10" i="9"/>
  <c r="I11" i="9"/>
  <c r="I12" i="9"/>
  <c r="I13" i="9"/>
  <c r="I3" i="9"/>
  <c r="I4" i="9"/>
  <c r="I5" i="9"/>
  <c r="I6" i="9"/>
  <c r="I14" i="9"/>
  <c r="I15" i="9"/>
  <c r="I16" i="9"/>
  <c r="I17" i="9"/>
  <c r="I18" i="9"/>
  <c r="I19" i="9"/>
  <c r="I20" i="9"/>
  <c r="I21" i="9"/>
  <c r="I22" i="9"/>
  <c r="I23" i="9"/>
  <c r="I25" i="9"/>
  <c r="I26" i="9"/>
  <c r="I27" i="9"/>
  <c r="I28" i="9"/>
  <c r="I29" i="9"/>
  <c r="I30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2" i="9"/>
  <c r="H416" i="8" l="1"/>
  <c r="H417" i="8" s="1"/>
  <c r="H415" i="8" l="1"/>
  <c r="H407" i="8" l="1"/>
  <c r="H408" i="8" s="1"/>
  <c r="H411" i="8"/>
  <c r="H412" i="8" s="1"/>
  <c r="H413" i="8" s="1"/>
  <c r="H414" i="8" s="1"/>
  <c r="D41" i="4" l="1"/>
  <c r="H374" i="8" l="1"/>
  <c r="H375" i="8" s="1"/>
  <c r="H376" i="8" s="1"/>
  <c r="H377" i="8" s="1"/>
  <c r="H378" i="8" s="1"/>
  <c r="H379" i="8" s="1"/>
  <c r="H380" i="8" s="1"/>
  <c r="H381" i="8" s="1"/>
  <c r="H373" i="8" l="1"/>
  <c r="H368" i="8" l="1"/>
  <c r="H369" i="8" l="1"/>
  <c r="H370" i="8" l="1"/>
  <c r="H371" i="8" s="1"/>
  <c r="H372" i="8" s="1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l="1"/>
  <c r="F217" i="8" s="1"/>
  <c r="F218" i="8"/>
  <c r="F219" i="8" s="1"/>
  <c r="F220" i="8" s="1"/>
  <c r="F221" i="8" s="1"/>
  <c r="F11" i="8"/>
  <c r="F222" i="8" l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14" i="8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234" i="8" l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53" i="8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5" i="8"/>
  <c r="F6" i="8" s="1"/>
  <c r="F7" i="8" s="1"/>
  <c r="F8" i="8" s="1"/>
  <c r="F74" i="8" l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6" i="8" s="1"/>
  <c r="F290" i="8"/>
  <c r="F291" i="8" s="1"/>
  <c r="F292" i="8"/>
  <c r="F293" i="8" s="1"/>
  <c r="F294" i="8" s="1"/>
  <c r="F295" i="8" s="1"/>
  <c r="F296" i="8" s="1"/>
  <c r="F297" i="8" s="1"/>
  <c r="F298" i="8" s="1"/>
  <c r="F299" i="8" s="1"/>
  <c r="F7" i="4"/>
  <c r="F125" i="8" l="1"/>
  <c r="F127" i="8"/>
  <c r="F300" i="8"/>
  <c r="F301" i="8" s="1"/>
  <c r="F302" i="8"/>
  <c r="F303" i="8" s="1"/>
  <c r="F304" i="8" s="1"/>
  <c r="F305" i="8" s="1"/>
  <c r="F306" i="8" s="1"/>
  <c r="F128" i="8" l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307" i="8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F335" i="8" l="1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F375" i="8" s="1"/>
  <c r="F376" i="8" s="1"/>
  <c r="F377" i="8" s="1"/>
  <c r="F378" i="8" s="1"/>
  <c r="F379" i="8" s="1"/>
  <c r="F380" i="8" s="1"/>
  <c r="F381" i="8" s="1"/>
  <c r="F382" i="8" s="1"/>
  <c r="F383" i="8" s="1"/>
  <c r="F384" i="8" s="1"/>
  <c r="F385" i="8" s="1"/>
  <c r="F386" i="8" s="1"/>
  <c r="F387" i="8" s="1"/>
  <c r="F388" i="8" s="1"/>
  <c r="F389" i="8" s="1"/>
  <c r="F390" i="8" s="1"/>
  <c r="F391" i="8" s="1"/>
  <c r="F392" i="8" s="1"/>
  <c r="F329" i="8"/>
  <c r="F330" i="8" s="1"/>
  <c r="F331" i="8" s="1"/>
  <c r="F332" i="8" s="1"/>
  <c r="F333" i="8" s="1"/>
  <c r="F334" i="8" s="1"/>
  <c r="F393" i="8" l="1"/>
  <c r="F394" i="8" s="1"/>
  <c r="F395" i="8" s="1"/>
  <c r="F396" i="8" s="1"/>
  <c r="F397" i="8" s="1"/>
  <c r="F398" i="8" s="1"/>
  <c r="F399" i="8" s="1"/>
  <c r="F400" i="8" s="1"/>
  <c r="F401" i="8" s="1"/>
  <c r="F402" i="8" s="1"/>
  <c r="F403" i="8" s="1"/>
  <c r="F404" i="8" s="1"/>
  <c r="F405" i="8" s="1"/>
  <c r="F406" i="8" s="1"/>
  <c r="F407" i="8" s="1"/>
  <c r="F408" i="8" s="1"/>
  <c r="F409" i="8" s="1"/>
  <c r="F410" i="8" s="1"/>
  <c r="F411" i="8" s="1"/>
  <c r="F412" i="8" s="1"/>
  <c r="F413" i="8" s="1"/>
  <c r="F414" i="8" s="1"/>
  <c r="F415" i="8" s="1"/>
  <c r="F416" i="8" s="1"/>
  <c r="F417" i="8" s="1"/>
  <c r="F418" i="8" s="1"/>
  <c r="F419" i="8" s="1"/>
  <c r="F420" i="8" s="1"/>
  <c r="F421" i="8" s="1"/>
  <c r="F422" i="8" s="1"/>
  <c r="F423" i="8" s="1"/>
  <c r="F424" i="8" s="1"/>
  <c r="F425" i="8" s="1"/>
  <c r="F426" i="8" s="1"/>
  <c r="F427" i="8" s="1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42" i="8" s="1"/>
  <c r="F443" i="8" s="1"/>
  <c r="F444" i="8" s="1"/>
  <c r="F445" i="8" s="1"/>
  <c r="F446" i="8" s="1"/>
  <c r="F447" i="8" s="1"/>
  <c r="F448" i="8" s="1"/>
  <c r="F449" i="8" s="1"/>
  <c r="F450" i="8" s="1"/>
  <c r="F451" i="8" s="1"/>
  <c r="F452" i="8" s="1"/>
  <c r="F453" i="8" s="1"/>
  <c r="F454" i="8" s="1"/>
  <c r="F455" i="8" s="1"/>
  <c r="F456" i="8" s="1"/>
  <c r="F457" i="8" s="1"/>
  <c r="F458" i="8" s="1"/>
  <c r="F459" i="8" s="1"/>
  <c r="F460" i="8" s="1"/>
  <c r="F461" i="8" s="1"/>
  <c r="F462" i="8" s="1"/>
  <c r="F463" i="8" s="1"/>
  <c r="F464" i="8" s="1"/>
  <c r="F465" i="8" s="1"/>
  <c r="F466" i="8" s="1"/>
  <c r="F467" i="8" s="1"/>
  <c r="F468" i="8" s="1"/>
  <c r="F469" i="8" s="1"/>
  <c r="F470" i="8" s="1"/>
  <c r="F471" i="8" s="1"/>
  <c r="F472" i="8" s="1"/>
  <c r="F473" i="8" s="1"/>
  <c r="F474" i="8" s="1"/>
  <c r="F475" i="8" s="1"/>
  <c r="F476" i="8" s="1"/>
  <c r="F477" i="8" s="1"/>
  <c r="F478" i="8" s="1"/>
  <c r="F479" i="8" s="1"/>
  <c r="F480" i="8" s="1"/>
  <c r="F481" i="8" s="1"/>
  <c r="F482" i="8" s="1"/>
  <c r="F483" i="8" s="1"/>
  <c r="F484" i="8" s="1"/>
  <c r="F485" i="8" s="1"/>
  <c r="F486" i="8" s="1"/>
  <c r="F487" i="8" s="1"/>
  <c r="F488" i="8" l="1"/>
  <c r="F489" i="8" s="1"/>
  <c r="F490" i="8" s="1"/>
  <c r="F491" i="8" s="1"/>
  <c r="F492" i="8" s="1"/>
  <c r="F493" i="8" s="1"/>
  <c r="D2" i="5"/>
  <c r="F2" i="5" s="1"/>
  <c r="D3" i="5"/>
  <c r="F3" i="5" s="1"/>
  <c r="D4" i="5"/>
  <c r="F4" i="5" s="1"/>
  <c r="D5" i="5"/>
  <c r="F5" i="5" s="1"/>
  <c r="F494" i="8" l="1"/>
  <c r="F495" i="8" s="1"/>
  <c r="F496" i="8" s="1"/>
  <c r="F497" i="8" s="1"/>
  <c r="F498" i="8" s="1"/>
  <c r="F499" i="8" s="1"/>
  <c r="D10" i="6"/>
  <c r="F500" i="8" l="1"/>
  <c r="F501" i="8" s="1"/>
  <c r="F502" i="8" l="1"/>
  <c r="F503" i="8" s="1"/>
  <c r="F504" i="8" s="1"/>
  <c r="F505" i="8" s="1"/>
  <c r="F506" i="8" l="1"/>
  <c r="F507" i="8" s="1"/>
  <c r="F508" i="8" s="1"/>
  <c r="F509" i="8" s="1"/>
  <c r="F510" i="8" s="1"/>
  <c r="F511" i="8" s="1"/>
  <c r="F512" i="8" s="1"/>
  <c r="F513" i="8" s="1"/>
  <c r="F514" i="8" s="1"/>
  <c r="F515" i="8" s="1"/>
  <c r="F516" i="8" s="1"/>
  <c r="F517" i="8" s="1"/>
  <c r="F518" i="8" s="1"/>
  <c r="F519" i="8" s="1"/>
  <c r="F520" i="8" s="1"/>
  <c r="F521" i="8" s="1"/>
  <c r="F522" i="8" s="1"/>
  <c r="F523" i="8" s="1"/>
  <c r="F524" i="8" s="1"/>
  <c r="F525" i="8" s="1"/>
  <c r="F526" i="8" l="1"/>
  <c r="F527" i="8" s="1"/>
  <c r="F528" i="8" s="1"/>
  <c r="F529" i="8" s="1"/>
  <c r="F530" i="8" s="1"/>
  <c r="F531" i="8" s="1"/>
  <c r="F532" i="8" s="1"/>
  <c r="F533" i="8" s="1"/>
  <c r="F534" i="8" s="1"/>
  <c r="F535" i="8" s="1"/>
  <c r="F536" i="8" s="1"/>
  <c r="F537" i="8" s="1"/>
  <c r="F538" i="8" s="1"/>
  <c r="F539" i="8" s="1"/>
  <c r="F540" i="8" s="1"/>
  <c r="F541" i="8" s="1"/>
  <c r="F542" i="8" s="1"/>
  <c r="F543" i="8" s="1"/>
  <c r="F544" i="8" s="1"/>
  <c r="F545" i="8" s="1"/>
  <c r="F546" i="8" s="1"/>
  <c r="F547" i="8" s="1"/>
  <c r="F548" i="8" s="1"/>
  <c r="F549" i="8" s="1"/>
  <c r="F550" i="8" s="1"/>
  <c r="F551" i="8" s="1"/>
  <c r="F552" i="8" s="1"/>
  <c r="F553" i="8" s="1"/>
  <c r="F556" i="8" l="1"/>
  <c r="F557" i="8" s="1"/>
  <c r="F558" i="8" s="1"/>
  <c r="F559" i="8" s="1"/>
  <c r="F560" i="8" s="1"/>
  <c r="F561" i="8" s="1"/>
  <c r="F562" i="8" s="1"/>
  <c r="F563" i="8" s="1"/>
  <c r="F564" i="8" s="1"/>
  <c r="F565" i="8" s="1"/>
  <c r="F566" i="8" s="1"/>
  <c r="F567" i="8" s="1"/>
  <c r="F568" i="8" s="1"/>
  <c r="F569" i="8" s="1"/>
  <c r="F570" i="8" s="1"/>
  <c r="F571" i="8" s="1"/>
  <c r="F572" i="8" s="1"/>
  <c r="F573" i="8" s="1"/>
  <c r="F574" i="8" s="1"/>
  <c r="F554" i="8"/>
  <c r="F555" i="8" s="1"/>
  <c r="F575" i="8" l="1"/>
  <c r="F576" i="8" s="1"/>
  <c r="F577" i="8" s="1"/>
  <c r="F578" i="8" s="1"/>
  <c r="F579" i="8" s="1"/>
  <c r="F580" i="8" l="1"/>
  <c r="F581" i="8" s="1"/>
  <c r="F582" i="8" s="1"/>
  <c r="F583" i="8" s="1"/>
  <c r="F584" i="8" s="1"/>
  <c r="F585" i="8" s="1"/>
  <c r="F586" i="8" s="1"/>
  <c r="F587" i="8" s="1"/>
  <c r="F588" i="8" s="1"/>
  <c r="F589" i="8" s="1"/>
  <c r="F590" i="8" s="1"/>
  <c r="F591" i="8" s="1"/>
  <c r="F592" i="8" s="1"/>
  <c r="F593" i="8" s="1"/>
  <c r="F594" i="8" s="1"/>
  <c r="F595" i="8" s="1"/>
  <c r="F596" i="8" s="1"/>
  <c r="F597" i="8" s="1"/>
  <c r="F598" i="8" s="1"/>
  <c r="F599" i="8" s="1"/>
  <c r="F600" i="8" s="1"/>
  <c r="F601" i="8" s="1"/>
  <c r="F602" i="8" s="1"/>
  <c r="F603" i="8" s="1"/>
  <c r="F604" i="8" s="1"/>
  <c r="F605" i="8" s="1"/>
  <c r="F606" i="8" s="1"/>
  <c r="F607" i="8" s="1"/>
  <c r="F608" i="8" s="1"/>
  <c r="F609" i="8" s="1"/>
  <c r="F610" i="8" s="1"/>
  <c r="F611" i="8" s="1"/>
  <c r="F612" i="8" s="1"/>
  <c r="F613" i="8" s="1"/>
  <c r="F614" i="8" s="1"/>
  <c r="F615" i="8" s="1"/>
  <c r="F616" i="8" s="1"/>
  <c r="F617" i="8" s="1"/>
  <c r="F618" i="8" s="1"/>
  <c r="F619" i="8" s="1"/>
  <c r="F620" i="8" s="1"/>
  <c r="F621" i="8" s="1"/>
  <c r="F622" i="8" s="1"/>
  <c r="F623" i="8" s="1"/>
  <c r="F624" i="8" s="1"/>
  <c r="F625" i="8" s="1"/>
  <c r="F626" i="8" l="1"/>
  <c r="F627" i="8" s="1"/>
  <c r="F628" i="8" s="1"/>
  <c r="F629" i="8" s="1"/>
  <c r="F630" i="8" s="1"/>
</calcChain>
</file>

<file path=xl/sharedStrings.xml><?xml version="1.0" encoding="utf-8"?>
<sst xmlns="http://schemas.openxmlformats.org/spreadsheetml/2006/main" count="3255" uniqueCount="935">
  <si>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</si>
  <si>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</si>
  <si>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</si>
  <si>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</si>
  <si>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</si>
  <si>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</si>
  <si>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</si>
  <si>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</si>
  <si>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</si>
  <si>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</si>
  <si>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</si>
  <si>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</si>
  <si>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</si>
  <si>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</si>
  <si>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</si>
  <si>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</si>
  <si>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</si>
  <si>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</si>
  <si>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</si>
  <si>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</si>
  <si>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</si>
  <si>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</si>
  <si>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</si>
  <si>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</si>
  <si>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</si>
  <si>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</si>
  <si>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</si>
  <si>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</si>
  <si>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</si>
  <si>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</si>
  <si>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</si>
  <si>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</si>
  <si>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</si>
  <si>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</si>
  <si>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</si>
  <si>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</si>
  <si>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</si>
  <si>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</si>
  <si>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</si>
  <si>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</si>
  <si>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</si>
  <si>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</si>
  <si>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</si>
  <si>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</si>
  <si>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</si>
  <si>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</si>
  <si>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</si>
  <si>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Taparia Digital Tester</t>
  </si>
  <si>
    <t>Mouse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</si>
  <si>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</si>
  <si>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</si>
  <si>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</si>
  <si>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</si>
  <si>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</si>
  <si>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</si>
  <si>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</si>
  <si>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</si>
  <si>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Putzmeister Concrete Machines Pvt Ltd</t>
  </si>
  <si>
    <t>Complete</t>
  </si>
  <si>
    <t>NEFT</t>
  </si>
  <si>
    <t>COMPLETE</t>
  </si>
  <si>
    <t>W Box DVR 8 Ch</t>
  </si>
  <si>
    <t>HDMI Extender by CAT-SC / 6 Cable</t>
  </si>
  <si>
    <t>Capture Vandal Proof Dome Camera</t>
  </si>
  <si>
    <t>Audiotrack Ceiling Speaker</t>
  </si>
  <si>
    <t>Ultima Computer Cable 5 mtrs</t>
  </si>
  <si>
    <t>Ultima Computer Cable 3 mtrs</t>
  </si>
  <si>
    <t>HDMI Extender by CAT-616 E Cable</t>
  </si>
  <si>
    <t>Digisol Comfi</t>
  </si>
  <si>
    <t>Protek AC power supply</t>
  </si>
  <si>
    <t>Protek system 5MPS</t>
  </si>
  <si>
    <t>CNB Colour Video Camera</t>
  </si>
  <si>
    <t>Dlink Router</t>
  </si>
  <si>
    <t>Vista Honeywell Camera</t>
  </si>
  <si>
    <t>Texecom Sensor</t>
  </si>
  <si>
    <t>MK Surface Ceiling Pirsensor</t>
  </si>
  <si>
    <t>Dlink Dome Camera</t>
  </si>
  <si>
    <t>Hikvision Dome Camera</t>
  </si>
  <si>
    <t>JBL Ceiling Loudspeaker</t>
  </si>
  <si>
    <t>5 Amps Power Cord</t>
  </si>
  <si>
    <t>63 mtrs</t>
  </si>
  <si>
    <t>Catchwell HDMI Booster TxRx</t>
  </si>
  <si>
    <t>Mighty Bond MB108</t>
  </si>
  <si>
    <t>Sanjay School Box (Monitor Stand)</t>
  </si>
  <si>
    <t>Sanjay School Box (Patch cable)</t>
  </si>
  <si>
    <t>Dahua 32 Ch DVR</t>
  </si>
  <si>
    <t>I Catch 16 Ch DVR</t>
  </si>
  <si>
    <t>CP Plus 8 Ch DVR</t>
  </si>
  <si>
    <t>Numeric UPS</t>
  </si>
  <si>
    <t>12 volt Battery</t>
  </si>
  <si>
    <t>Dell Monitor</t>
  </si>
  <si>
    <t>DVD CD</t>
  </si>
  <si>
    <t>Seagate HDD 1 TB</t>
  </si>
  <si>
    <t>Admixture Jar Plate</t>
  </si>
  <si>
    <t>Tape 15 mtrs</t>
  </si>
  <si>
    <t>Multi tool with chamer</t>
  </si>
  <si>
    <t>Araldite</t>
  </si>
  <si>
    <t>Plair</t>
  </si>
  <si>
    <t>Wire cutter</t>
  </si>
  <si>
    <t>Light point</t>
  </si>
  <si>
    <t>Steel nut</t>
  </si>
  <si>
    <t>Model Box</t>
  </si>
  <si>
    <t>CP Plus DVR 16 Ch</t>
  </si>
  <si>
    <t>E5</t>
  </si>
  <si>
    <t>CD</t>
  </si>
  <si>
    <t>Feviseal Silicon</t>
  </si>
  <si>
    <t>A5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</si>
  <si>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</si>
  <si>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</si>
  <si>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</si>
  <si>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</si>
  <si>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</si>
  <si>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</si>
  <si>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</si>
  <si>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</si>
  <si>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</si>
  <si>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2 pin with cable</t>
  </si>
  <si>
    <t>Dlink Plate</t>
  </si>
  <si>
    <t>Dlink Cat 6 connecting hardware</t>
  </si>
  <si>
    <t>W Box HDMI Cable 15 Mtr</t>
  </si>
  <si>
    <t>DC Connector</t>
  </si>
  <si>
    <t>Securi Co</t>
  </si>
  <si>
    <t>b22-23MQ304</t>
  </si>
  <si>
    <t>Shamsher</t>
  </si>
  <si>
    <t>NEFT (50000)</t>
  </si>
  <si>
    <t>b22-23MQ311</t>
  </si>
  <si>
    <t>Sodiem Village Panchayat</t>
  </si>
  <si>
    <t>W Box DC 12V 2A Power Supply</t>
  </si>
  <si>
    <t>4CH 5MP Lite W Box</t>
  </si>
  <si>
    <t>TNS Jewellers</t>
  </si>
  <si>
    <t>b22-23MQ403</t>
  </si>
  <si>
    <t>b22-23MQ415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</si>
  <si>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</si>
  <si>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</si>
  <si>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</si>
  <si>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</si>
  <si>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</si>
  <si>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</si>
  <si>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</si>
  <si>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</si>
  <si>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</si>
  <si>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</si>
  <si>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</si>
  <si>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</si>
  <si>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</si>
  <si>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</si>
  <si>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</si>
  <si>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</si>
  <si>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</si>
  <si>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</si>
  <si>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</si>
  <si>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</si>
  <si>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</si>
  <si>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</si>
  <si>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</si>
  <si>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</si>
  <si>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</si>
  <si>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</si>
  <si>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</si>
  <si>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</si>
  <si>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</si>
  <si>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</si>
  <si>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</si>
  <si>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</si>
  <si>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</si>
  <si>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</si>
  <si>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</si>
  <si>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</si>
  <si>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</si>
  <si>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</si>
  <si>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</si>
  <si>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</si>
  <si>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</si>
  <si>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</si>
  <si>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</si>
  <si>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</si>
  <si>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</si>
  <si>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</si>
  <si>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</si>
  <si>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</si>
  <si>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</si>
  <si>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</si>
  <si>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</si>
  <si>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</si>
  <si>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</si>
  <si>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</si>
  <si>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</si>
  <si>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</si>
  <si>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</si>
  <si>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</si>
  <si>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</si>
  <si>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</si>
  <si>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</si>
  <si>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</si>
  <si>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</si>
  <si>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</si>
  <si>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</si>
  <si>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</si>
  <si>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</si>
  <si>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</si>
  <si>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</si>
  <si>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</si>
  <si>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</si>
  <si>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</si>
  <si>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</si>
  <si>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</si>
  <si>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</si>
  <si>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</si>
  <si>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</si>
  <si>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</si>
  <si>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</si>
  <si>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</si>
  <si>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</si>
  <si>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</si>
  <si>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</si>
  <si>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</si>
  <si>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</si>
  <si>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</si>
  <si>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</si>
  <si>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</si>
  <si>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</si>
  <si>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</si>
  <si>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</si>
  <si>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</si>
  <si>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</si>
  <si>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</si>
  <si>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</si>
  <si>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</si>
  <si>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</si>
  <si>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</si>
  <si>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</si>
  <si>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</si>
  <si>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</si>
  <si>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</si>
  <si>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</si>
  <si>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</si>
  <si>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</si>
  <si>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</si>
  <si>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</si>
  <si>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</si>
  <si>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</si>
  <si>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</si>
  <si>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</si>
  <si>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</si>
  <si>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</si>
  <si>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</si>
  <si>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</si>
  <si>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</si>
  <si>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</si>
  <si>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</si>
  <si>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</si>
  <si>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</si>
  <si>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</si>
  <si>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</si>
  <si>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</si>
  <si>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</si>
  <si>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</si>
  <si>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</si>
  <si>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</si>
  <si>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</si>
  <si>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</si>
  <si>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</si>
  <si>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</si>
  <si>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</si>
  <si>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</si>
  <si>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</si>
  <si>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</si>
  <si>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</si>
  <si>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</si>
  <si>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</si>
  <si>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</si>
  <si>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</si>
  <si>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</si>
  <si>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</si>
  <si>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</si>
  <si>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</si>
  <si>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</si>
  <si>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</si>
  <si>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</si>
  <si>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</si>
  <si>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</si>
  <si>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</si>
  <si>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</si>
  <si>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</si>
  <si>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</si>
  <si>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</si>
  <si>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</si>
  <si>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</si>
  <si>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</si>
  <si>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</si>
  <si>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</si>
  <si>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</si>
  <si>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</si>
  <si>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</si>
  <si>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</si>
  <si>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</si>
  <si>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</si>
  <si>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</si>
  <si>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</si>
  <si>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</si>
  <si>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</si>
  <si>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</si>
  <si>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</si>
  <si>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</si>
  <si>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</si>
  <si>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</si>
  <si>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</si>
  <si>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</si>
  <si>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</si>
  <si>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</si>
  <si>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</si>
  <si>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</si>
  <si>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</si>
  <si>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</si>
  <si>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</si>
  <si>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</si>
  <si>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</si>
  <si>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</si>
  <si>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</si>
  <si>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</si>
  <si>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</si>
  <si>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</si>
  <si>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</si>
  <si>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</si>
  <si>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</si>
  <si>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</si>
  <si>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</si>
  <si>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</si>
  <si>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</si>
  <si>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</si>
  <si>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</si>
  <si>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</si>
  <si>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</si>
  <si>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</si>
  <si>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</si>
  <si>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</si>
  <si>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</si>
  <si>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</si>
  <si>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</si>
  <si>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</si>
  <si>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</si>
  <si>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</si>
  <si>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</si>
  <si>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</si>
  <si>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</si>
  <si>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</si>
  <si>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</si>
  <si>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</si>
  <si>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</si>
  <si>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</si>
  <si>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</si>
  <si>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</si>
  <si>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</si>
  <si>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</si>
  <si>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</si>
  <si>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</si>
  <si>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</si>
  <si>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</si>
  <si>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</si>
  <si>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</si>
  <si>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</si>
  <si>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</si>
  <si>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</si>
  <si>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</si>
  <si>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</si>
  <si>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</si>
  <si>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</si>
  <si>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</si>
  <si>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</si>
  <si>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</si>
  <si>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</si>
  <si>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</si>
  <si>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</si>
  <si>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</si>
  <si>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</si>
  <si>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</si>
  <si>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</si>
  <si>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</si>
  <si>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</si>
  <si>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</si>
  <si>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</si>
  <si>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</si>
  <si>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</si>
  <si>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</si>
  <si>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</si>
  <si>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</si>
  <si>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</si>
  <si>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</si>
  <si>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</si>
  <si>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</si>
  <si>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</si>
  <si>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</si>
  <si>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</si>
  <si>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</si>
  <si>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</si>
  <si>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</si>
  <si>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</si>
  <si>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</si>
  <si>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</si>
  <si>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</si>
  <si>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</si>
  <si>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</si>
  <si>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</si>
  <si>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</si>
  <si>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</si>
  <si>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</si>
  <si>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</si>
  <si>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</si>
  <si>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</si>
  <si>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</si>
  <si>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</si>
  <si>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</si>
  <si>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</si>
  <si>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</si>
  <si>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</si>
  <si>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</si>
  <si>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</si>
  <si>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</si>
  <si>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</si>
  <si>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</si>
  <si>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</si>
  <si>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</si>
  <si>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</si>
  <si>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</si>
  <si>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</si>
  <si>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</si>
  <si>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</si>
  <si>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</si>
  <si>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</si>
  <si>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</si>
  <si>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</si>
  <si>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</si>
  <si>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</si>
  <si>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</si>
  <si>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</si>
  <si>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</si>
  <si>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</si>
  <si>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</si>
  <si>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>I-C-1-23-452174</t>
  </si>
  <si>
    <t>38/23-24</t>
  </si>
  <si>
    <t>490/2023-2024</t>
  </si>
  <si>
    <t>Petrol (123831)</t>
  </si>
  <si>
    <t>Petrol (3081808958)</t>
  </si>
  <si>
    <t>Petrol (389792)</t>
  </si>
  <si>
    <t>Petrol (3082508171)</t>
  </si>
  <si>
    <t>Petrol (1082305809)</t>
  </si>
  <si>
    <t>Petrol (67290)</t>
  </si>
  <si>
    <t>Petrol (00389174)</t>
  </si>
  <si>
    <t>b23-24MQ205</t>
  </si>
  <si>
    <t>b23-24AQ206</t>
  </si>
  <si>
    <t>40/23-24</t>
  </si>
  <si>
    <t>40-23-24</t>
  </si>
  <si>
    <t>Chq no 109364</t>
  </si>
  <si>
    <t>Advertisment</t>
  </si>
  <si>
    <t>Petrol (00390698)</t>
  </si>
  <si>
    <t>b23-24MQ207</t>
  </si>
  <si>
    <t>Chq no 089927</t>
  </si>
  <si>
    <t>2023-24/6037</t>
  </si>
  <si>
    <t>Petrol (136440)</t>
  </si>
  <si>
    <t>Petrol (136956)</t>
  </si>
  <si>
    <t>Nerul Material</t>
  </si>
  <si>
    <t>PAN7404/23-24</t>
  </si>
  <si>
    <t xml:space="preserve"> </t>
  </si>
  <si>
    <t>Cotton Hose 101 mm</t>
  </si>
  <si>
    <t>Petrol (67741)</t>
  </si>
  <si>
    <t>Petrol (139523)</t>
  </si>
  <si>
    <t>Petrol (22818)</t>
  </si>
  <si>
    <t>D-LINK CABLE CAT6 305 MTS</t>
  </si>
  <si>
    <t>6U RACK FULL LOADED</t>
  </si>
  <si>
    <t>INV/23-24/0965</t>
  </si>
  <si>
    <t>Cassun Electricals</t>
  </si>
  <si>
    <t>6 FIBER OPTIC ARM CABLE FINOLEX</t>
  </si>
  <si>
    <t>Nerul</t>
  </si>
  <si>
    <t>50/23-24</t>
  </si>
  <si>
    <t>Aditya Peripherals Pvt Ltd</t>
  </si>
  <si>
    <t>APPL/A/09/318</t>
  </si>
  <si>
    <t>Aditya Periperals Pvt ltd</t>
  </si>
  <si>
    <t>SWITCH 8 PORT D-LINK GIGABIT SMART DGS 1210 - 10P (Serial Number - Tm0a3330004675, Tm0a333004673, Tm0a333004672, Tm0a333004671, Tm0a333004674, Ogs121010pi…F3)</t>
  </si>
  <si>
    <t>Petrol (72131)</t>
  </si>
  <si>
    <t>APPL/A/09/320</t>
  </si>
  <si>
    <t>SWITCH 1 PORT D-LINK SFP MINI GBIC DEM-310GT (T71112a000035, T711134002467, T711134001793, T71112a000037, T711134002465, T711134001754, T711134001731, T711134001736, T711134001789)</t>
  </si>
  <si>
    <t>Gypsum Trading Co.</t>
  </si>
  <si>
    <t>Chq no 089926</t>
  </si>
  <si>
    <t>51/23-24</t>
  </si>
  <si>
    <t>Petrol (73678)</t>
  </si>
  <si>
    <t>Petrol (75081)</t>
  </si>
  <si>
    <t>Lalji</t>
  </si>
  <si>
    <t>Petrol (77051)</t>
  </si>
  <si>
    <t>SLH/1993</t>
  </si>
  <si>
    <t>Edcon Material</t>
  </si>
  <si>
    <t>Petrol (77575)</t>
  </si>
  <si>
    <t>b23-24MQ208</t>
  </si>
  <si>
    <t xml:space="preserve">                            </t>
  </si>
  <si>
    <t>Scezwan Material</t>
  </si>
  <si>
    <t>Petrol (1092514418)</t>
  </si>
  <si>
    <t>Petrol (5789)</t>
  </si>
  <si>
    <t>APPL/A/09/644</t>
  </si>
  <si>
    <t>CCTV CAM D-LINK IP BULLET 2 MP DCS - F5712-L-1 WITH AUDIO</t>
  </si>
  <si>
    <t>Nerul Work</t>
  </si>
  <si>
    <t>Petrol (147810)</t>
  </si>
  <si>
    <t>Petrol (81354)</t>
  </si>
  <si>
    <t>54/23-24</t>
  </si>
  <si>
    <t>P/23-24/2753</t>
  </si>
  <si>
    <t>Avon Computers</t>
  </si>
  <si>
    <t>Chq No 089928</t>
  </si>
  <si>
    <t>Petrol (82175)</t>
  </si>
  <si>
    <t>APPL/C/09/1046</t>
  </si>
  <si>
    <t>PATCH CORD CAT-6 1MTR DLINK</t>
  </si>
  <si>
    <t>PATCH PANEL 24 PORT CAT 6 DLINK LOADED</t>
  </si>
  <si>
    <t>Unique Services</t>
  </si>
  <si>
    <t>U2324/3879</t>
  </si>
  <si>
    <t>Plastic Junction Box (Blg)</t>
  </si>
  <si>
    <t>HF-RTS-S Poll Mount</t>
  </si>
  <si>
    <t>b23-24MQ210</t>
  </si>
  <si>
    <t>Insulation Tape</t>
  </si>
  <si>
    <t>INV/23-24/1065</t>
  </si>
  <si>
    <t>AS/23-24/D/1116</t>
  </si>
  <si>
    <t>Accurate Surveillance India Private Limited</t>
  </si>
  <si>
    <t>Honeywell 4 MP IP PTZ Camera I-HIP4PI-S23X (Serial Number - 485888C3057A0004, 0000300006,00058</t>
  </si>
  <si>
    <t>HONEYWELL 5MP IP VARIFOCAL BULLET CAMERAI-HIB5PI-VS (Serial Number - 483366c3156A00010, 483366C3156A00352, 483366C3156A00052)</t>
  </si>
  <si>
    <t>RJ 45 Connectors</t>
  </si>
  <si>
    <t>CA-356</t>
  </si>
  <si>
    <t>P/23-24/2837</t>
  </si>
  <si>
    <t>Leth Charges</t>
  </si>
  <si>
    <t>Azrenkar Hardware</t>
  </si>
  <si>
    <t>Petrol (85346)</t>
  </si>
  <si>
    <t>Petrol (880078)</t>
  </si>
  <si>
    <t>Flexible</t>
  </si>
  <si>
    <t>Petrol (18094)</t>
  </si>
  <si>
    <t>Fabricator Nerul</t>
  </si>
  <si>
    <t>Rikshaw</t>
  </si>
  <si>
    <t>Petrol (88264)</t>
  </si>
  <si>
    <t>Petrol (202310070108500009174339)</t>
  </si>
  <si>
    <t>Petrol (18239)</t>
  </si>
  <si>
    <t>Petrol (86933)</t>
  </si>
  <si>
    <t>Nerul Site</t>
  </si>
  <si>
    <t>Petrol (153603)</t>
  </si>
  <si>
    <t>Petrol (90007)</t>
  </si>
  <si>
    <t>Petrol (90056)</t>
  </si>
  <si>
    <t>MDT Dimmer</t>
  </si>
  <si>
    <t>Shashank</t>
  </si>
  <si>
    <t>Petrol (411752)</t>
  </si>
  <si>
    <t>Petrol (94307)</t>
  </si>
  <si>
    <t>PAN9562/23-24</t>
  </si>
  <si>
    <t>Petrol (6125)</t>
  </si>
  <si>
    <t>Petrol (5461)</t>
  </si>
  <si>
    <t>b23-24MQ301</t>
  </si>
  <si>
    <t>2023-24/7826</t>
  </si>
  <si>
    <t>Petrol (161321)</t>
  </si>
  <si>
    <t>Petrol (98540)</t>
  </si>
  <si>
    <t>Dell PC (Serial Number - (CPU - FL7WMZ3, D6VVMZ3) (Monitor - 1YSMXY3, 29ZMXY3)</t>
  </si>
  <si>
    <t>Petrol (103192)</t>
  </si>
  <si>
    <t>I-C-1-23-453322</t>
  </si>
  <si>
    <t>Cutter Machine</t>
  </si>
  <si>
    <t>Anita</t>
  </si>
  <si>
    <t>I-C-1-23-453414</t>
  </si>
  <si>
    <t>64/23-24</t>
  </si>
  <si>
    <t>Petrol (6410)</t>
  </si>
  <si>
    <t>46ID23A0987483</t>
  </si>
  <si>
    <t>Ingram Micro India Private Limited</t>
  </si>
  <si>
    <t>GDQ00A099T29 600 VA LINE INTERACTIVE</t>
  </si>
  <si>
    <t>b23-24MQ303</t>
  </si>
  <si>
    <t>b23-24AQ302</t>
  </si>
  <si>
    <t>66/23-24</t>
  </si>
  <si>
    <t>Petrol (105682)</t>
  </si>
  <si>
    <t>INV/23-24/1281</t>
  </si>
  <si>
    <t>68/23-24</t>
  </si>
  <si>
    <t>PNJ/NOV23/90</t>
  </si>
  <si>
    <t>Prithvi IT Products Pvt Ltd</t>
  </si>
  <si>
    <t>Petrol (108917)</t>
  </si>
  <si>
    <t>b23-24MQ304</t>
  </si>
  <si>
    <t>b23-24AQ305</t>
  </si>
  <si>
    <t>1479/23-24</t>
  </si>
  <si>
    <t>Goa Hardware Stores</t>
  </si>
  <si>
    <t>Petrol (27964)</t>
  </si>
  <si>
    <t>Turpentine</t>
  </si>
  <si>
    <t>Fevicol Adhesive</t>
  </si>
  <si>
    <t>Door Jointer</t>
  </si>
  <si>
    <t>WD 40 32g</t>
  </si>
  <si>
    <t>Cipla Adgain Capsules</t>
  </si>
  <si>
    <t>Roll Keys</t>
  </si>
  <si>
    <t>Behind</t>
  </si>
  <si>
    <t>Multi Bath Services</t>
  </si>
  <si>
    <t>Chq no 089933</t>
  </si>
  <si>
    <t>Petrol (113327)</t>
  </si>
  <si>
    <t>CA-486</t>
  </si>
  <si>
    <t>Petrol (6596)</t>
  </si>
  <si>
    <t>Shivam Traders</t>
  </si>
  <si>
    <t>Santosh Kumar</t>
  </si>
  <si>
    <t>CA-492</t>
  </si>
  <si>
    <t>CA-493</t>
  </si>
  <si>
    <t>Vailankanni Refrigeration &amp; Airconditioning</t>
  </si>
  <si>
    <t>VM/10538/23-24</t>
  </si>
  <si>
    <t>1517/23-24</t>
  </si>
  <si>
    <t>Ambika Jewellers</t>
  </si>
  <si>
    <t>Need to minus 200 from next bill</t>
  </si>
  <si>
    <t>Mop</t>
  </si>
  <si>
    <t>Petrol (9031)</t>
  </si>
  <si>
    <t>Empty Boxes</t>
  </si>
  <si>
    <t>Organizer Box Desktop</t>
  </si>
  <si>
    <t>Philips Trimmer with charger cord</t>
  </si>
  <si>
    <t>Petrol (9045)</t>
  </si>
  <si>
    <t>Petrol (28734)</t>
  </si>
  <si>
    <t>Trolley</t>
  </si>
  <si>
    <t>W Tour Premiem Ball</t>
  </si>
  <si>
    <t>Durace;; AAA Battery</t>
  </si>
  <si>
    <t>Bisleri 20 Ltr Dispense Cap</t>
  </si>
  <si>
    <t>Gold CPVC Yewllow Fast Setting</t>
  </si>
  <si>
    <t>Glass Like Object</t>
  </si>
  <si>
    <t>Match Box</t>
  </si>
  <si>
    <t>WBOX 5 MP Lite Camera HD Outdoor IR Bullet</t>
  </si>
  <si>
    <t>Exhast fan</t>
  </si>
  <si>
    <t>Power Cable 5 Amps</t>
  </si>
  <si>
    <t>Power Cable 15 Amps</t>
  </si>
  <si>
    <t>DUI Cable</t>
  </si>
  <si>
    <t>Printer Cable</t>
  </si>
  <si>
    <t>HDMI</t>
  </si>
  <si>
    <t>Microtek Cable 15</t>
  </si>
  <si>
    <t>Legrand VDP monitor</t>
  </si>
  <si>
    <t>NTW Rack Cable rails</t>
  </si>
  <si>
    <t>MS Clamp 320</t>
  </si>
  <si>
    <t>W Box 2 U Rack</t>
  </si>
  <si>
    <t>Above E2</t>
  </si>
  <si>
    <t>Glass End Profile</t>
  </si>
  <si>
    <t>Above D1</t>
  </si>
  <si>
    <t>Bending Wire</t>
  </si>
  <si>
    <t>Above D7</t>
  </si>
  <si>
    <t>Cat 6</t>
  </si>
  <si>
    <t>Below E2</t>
  </si>
  <si>
    <t>Belln (Good Packed)</t>
  </si>
  <si>
    <t>D7</t>
  </si>
  <si>
    <t>Asian PU Primer</t>
  </si>
  <si>
    <t>1 Ltr</t>
  </si>
  <si>
    <t>D2</t>
  </si>
  <si>
    <t>1 roll</t>
  </si>
  <si>
    <t>Above E1</t>
  </si>
  <si>
    <t xml:space="preserve">Screw   </t>
  </si>
  <si>
    <t>40 W Switch</t>
  </si>
  <si>
    <t>Mounting Box</t>
  </si>
  <si>
    <t>Mounting bracket</t>
  </si>
  <si>
    <t>Strap</t>
  </si>
  <si>
    <t>Ancor Fastner</t>
  </si>
  <si>
    <t>Mounting Screw</t>
  </si>
  <si>
    <t>Cable Tie</t>
  </si>
  <si>
    <t>Time Attendence Connector Cable</t>
  </si>
  <si>
    <t>Transparent bellow 100 mm sample</t>
  </si>
  <si>
    <t>CCTV Cable Cut pieces</t>
  </si>
  <si>
    <t>Small casing patti about 3m</t>
  </si>
  <si>
    <t>Above E1 and E2</t>
  </si>
  <si>
    <t>WBOX HD Output Cable Bare Copper 15M</t>
  </si>
  <si>
    <t>MX HDMI Cable 3 mtr</t>
  </si>
  <si>
    <t>Protek systems 5MPS 12volt</t>
  </si>
  <si>
    <t>WBOX 5MP Lite outdoor IR Dome Camera</t>
  </si>
  <si>
    <t>Mulraj Thakkar</t>
  </si>
  <si>
    <t>Petrol (28790)</t>
  </si>
  <si>
    <t>CA-514</t>
  </si>
  <si>
    <t>Rina</t>
  </si>
  <si>
    <t>Nuts</t>
  </si>
  <si>
    <t>Power Adaptor</t>
  </si>
  <si>
    <t>Cam Follwer Bearing</t>
  </si>
  <si>
    <t>MNB Linear Moption Ball Bearing</t>
  </si>
  <si>
    <t>MDT KNX Building Automation Pricelist Boklet</t>
  </si>
  <si>
    <t>Panasonic KNX Multi Functional Switch</t>
  </si>
  <si>
    <t>MDT AKD 4010V.02 Dimming Actuator 4 Fold</t>
  </si>
  <si>
    <t>Mornsun MCB</t>
  </si>
  <si>
    <t>Panasonic KNX Power Supply TP 640MA</t>
  </si>
  <si>
    <t>Zennio 24I Pro Touch Panel</t>
  </si>
  <si>
    <t>Hikvision 32 ch DVR</t>
  </si>
  <si>
    <t>Tatasky Box HD</t>
  </si>
  <si>
    <t>Protek 4 Ch Camera 5 mps</t>
  </si>
  <si>
    <t>Enter 8 Ch 5 mps</t>
  </si>
  <si>
    <t>16 AMP Power Cord</t>
  </si>
  <si>
    <t>Monitor Stand</t>
  </si>
  <si>
    <t>16 Amp Board</t>
  </si>
  <si>
    <t>Battery Cable</t>
  </si>
  <si>
    <t>Sparsh Halogen Light</t>
  </si>
  <si>
    <t>Catchwell HD Transmitter</t>
  </si>
  <si>
    <t>Dahua stand</t>
  </si>
  <si>
    <t>Industrial Bell</t>
  </si>
  <si>
    <t>Legrand Plate</t>
  </si>
  <si>
    <t>Bellow scrap</t>
  </si>
  <si>
    <t>Stud</t>
  </si>
  <si>
    <t>W Box 2 MP Dome Camera</t>
  </si>
  <si>
    <t>Capture 2 mp camera</t>
  </si>
  <si>
    <t>Honeywell 2 mp camera</t>
  </si>
  <si>
    <t>Digisol Router 1 set</t>
  </si>
  <si>
    <t>W Box Colour Door Phone</t>
  </si>
  <si>
    <t>Cecurio 7" Video Door Phone</t>
  </si>
  <si>
    <t>Samsung Dome Camera</t>
  </si>
  <si>
    <t>Honeywell 6W ceiling loud speaker</t>
  </si>
  <si>
    <t>W Box E - Series Rim Locak</t>
  </si>
  <si>
    <t>Lumax Tractoe Lamps</t>
  </si>
  <si>
    <t>CP Plus 3 + 1 cable</t>
  </si>
  <si>
    <t>Sanjay School Box (Remote)</t>
  </si>
  <si>
    <t>Sanjay School; Box (Green pin)</t>
  </si>
  <si>
    <t>Electronic Lock</t>
  </si>
  <si>
    <t>Securro shutter onput</t>
  </si>
  <si>
    <t>HDD</t>
  </si>
  <si>
    <t>ADDA DC brushes fan</t>
  </si>
  <si>
    <t>Drill Bit 18mm</t>
  </si>
  <si>
    <t>Chair Position Adjustor</t>
  </si>
  <si>
    <t>Samsung LED Driver 5W</t>
  </si>
  <si>
    <t>Harddisk Skywawk 2TB</t>
  </si>
  <si>
    <t>BNC 2 pin connector</t>
  </si>
  <si>
    <t>Satta Cable</t>
  </si>
  <si>
    <t>RJ 45 patch cord</t>
  </si>
  <si>
    <t>Rubber oring</t>
  </si>
  <si>
    <t>VJA Cable</t>
  </si>
  <si>
    <t>4x4 box</t>
  </si>
  <si>
    <t>17x10 box</t>
  </si>
  <si>
    <t>Dhanlaxmi International</t>
  </si>
  <si>
    <t>Tina</t>
  </si>
  <si>
    <t>M R Steel</t>
  </si>
  <si>
    <t>71/23-24</t>
  </si>
  <si>
    <t>PAN11425/23-24</t>
  </si>
  <si>
    <t>b23-14AQ307</t>
  </si>
  <si>
    <t>b23-24MQ308</t>
  </si>
  <si>
    <t>Deepak Precision Works Pvt Ltd</t>
  </si>
  <si>
    <t>NEFT'</t>
  </si>
  <si>
    <t>Petrol (120200)</t>
  </si>
  <si>
    <t>Petrol (121001)</t>
  </si>
  <si>
    <t>Asha Enterprise</t>
  </si>
  <si>
    <t>LAPCARE MOUSE SAFARI III WIRELESS 8906160234021</t>
  </si>
  <si>
    <t>Rubber 'O' Ring 290mm ID x 300mm OD x 5mm</t>
  </si>
  <si>
    <t>Om Packing &amp; Polymer</t>
  </si>
  <si>
    <t>Plantex</t>
  </si>
  <si>
    <t>PLTX/23-24/1697</t>
  </si>
  <si>
    <t>Petrol (28736)</t>
  </si>
  <si>
    <t>Cement_Dust_BP60_Dia 150 flexible</t>
  </si>
  <si>
    <t>b23-24MQ310</t>
  </si>
  <si>
    <t>Marcfremiot</t>
  </si>
  <si>
    <t>b23-24MQ311</t>
  </si>
  <si>
    <t>b23-24AQ312</t>
  </si>
  <si>
    <t>Crown Electronics</t>
  </si>
  <si>
    <t>GST/2023-24/1454</t>
  </si>
  <si>
    <t>Raju</t>
  </si>
  <si>
    <t>b23-24MQ309</t>
  </si>
  <si>
    <t>Create</t>
  </si>
  <si>
    <t>Petrol (1545770)</t>
  </si>
  <si>
    <t>Sweeper</t>
  </si>
  <si>
    <t>Petrol (7482)</t>
  </si>
  <si>
    <t>12X 4 MP High Speed Dome Network Camera</t>
  </si>
  <si>
    <t>2 MP Day &amp; Night Fixed Outdoor Bullet Network Camera</t>
  </si>
  <si>
    <t>4 MP Day &amp; Night Varifocal Outdoor Bullet Network Camera</t>
  </si>
  <si>
    <t>64CH 8 SATA RAID Network Video Recorder (NVR)</t>
  </si>
  <si>
    <t>8-Ports 10/100/1000Mbps PoE + 2-Ports SFP 100/1000Mbps Smart Managed Switch, 65Watts</t>
  </si>
  <si>
    <t>7 port Unmanged Switch with 4 x 10/100/1000 Base-T PoE+ Ports, 1 x 10/100/1000 Base-T Port &amp; 2 x 100/1000 Base-X SFP port.  -40°C~70°C (-40°F~158°F) Operating Temperature.</t>
  </si>
  <si>
    <t>1000Base-LX Single-Mode, 10KM SFP Transceiver</t>
  </si>
  <si>
    <t>1000Base-LX Single Mode SFP transceiver. 10 Km. -40° to 85° C operating temperature.</t>
  </si>
  <si>
    <t>4 TB WD Purple Surveillance Hard Disk</t>
  </si>
  <si>
    <t>32'' LED Display</t>
  </si>
  <si>
    <t>Outdoor 6U Rack IP 55</t>
  </si>
  <si>
    <t>Wall Mount Rack 6U x 550 W x 450 D, with Standard accessories</t>
  </si>
  <si>
    <t>Patch Panel  UTP Keystone- 24 Port- Unloaded (Cat 5e,Cat 6 &amp; Cat 6 A )</t>
  </si>
  <si>
    <t>Jack Cat 6 Keystone UTP - White</t>
  </si>
  <si>
    <t>Cabling with CAT 6 cable with casing, cabling, laying</t>
  </si>
  <si>
    <t>UTP Modular Plugs Pack of 100</t>
  </si>
  <si>
    <t>CAT6 UTP 24AWG PATCH CORD:1M,Plug 30U' Snagless</t>
  </si>
  <si>
    <t>O. F.Cable 06F Outdoor - Armoured Unitube SM - HDPE Sheath (qty in meters) with pulling/laying arially</t>
  </si>
  <si>
    <t>LIU 12 Port Rack Mount - Loaded (SC) SM</t>
  </si>
  <si>
    <t>LIU 6 PORT Rack Mount - Loaded</t>
  </si>
  <si>
    <t>PIGTAIL SC SM SIMPLEX LENGTH- 1m</t>
  </si>
  <si>
    <t>PATCH CORD LC-SC SM DUPLEX LENGTH- 1m</t>
  </si>
  <si>
    <t>Fiber Slicing</t>
  </si>
  <si>
    <t>Dell PC (Serial Number - (CPU - FL7WMZ3, D6VVMZ3) (Monitor - 1YSMXYS, 29ZMXY3)</t>
  </si>
  <si>
    <t>PC UPS (Serial Number - 242204546116, 242204546115)</t>
  </si>
  <si>
    <t>Monochrome laserjet printer CanonLBP6030BJ (Serial Number - NTNA753462, NTNA753450 )</t>
  </si>
  <si>
    <t>MRSI/194/2023-24</t>
  </si>
  <si>
    <t>S S Stud 304 750mm long m12 (12mm thick) stud with Threading on both sides 55 mm with nuts and 2 washers</t>
  </si>
  <si>
    <t>b23-24AQ307</t>
  </si>
  <si>
    <t>UPS Backup using tubular Battery by Exide with 36 months warranty 150 AH inclusive with buyback of old battery</t>
  </si>
  <si>
    <t>Dhargal</t>
  </si>
  <si>
    <t>6KVA Fuji Electric Onlinbe UPS with build in iso;ation transformer with backup using Exide SMF 26 ah batteries 16 nos</t>
  </si>
  <si>
    <t>Panjim</t>
  </si>
  <si>
    <t>Marfremiot</t>
  </si>
  <si>
    <t>1825VA Microtek UPS with two Exide Invertor Tubular Solar Battery 150 Ah with double trolley</t>
  </si>
  <si>
    <t>Dona Paula</t>
  </si>
  <si>
    <t>2023-24/1049</t>
  </si>
  <si>
    <t>Asha Enterprises</t>
  </si>
  <si>
    <t>PP SHEET WHITE COLOUR</t>
  </si>
  <si>
    <t>TOP PLATE</t>
  </si>
  <si>
    <t>OD 350 X 25 MM THK</t>
  </si>
  <si>
    <t>BOTTOM PLATE</t>
  </si>
  <si>
    <t>Anil Steel &amp; Co.</t>
  </si>
  <si>
    <t>Petrol (7979)</t>
  </si>
  <si>
    <t>Petrol (00567819)</t>
  </si>
  <si>
    <t>Parul Corporation</t>
  </si>
  <si>
    <t>Acrylic Pipe 300 / 5 / 600mm</t>
  </si>
  <si>
    <t>Zoloto NRV Valve Multi 1''</t>
  </si>
  <si>
    <t>UPVC Pipe 1''</t>
  </si>
  <si>
    <t>Teflon Tape 3/4''</t>
  </si>
  <si>
    <t>Chq no 089934</t>
  </si>
  <si>
    <t>Petrol (4997)</t>
  </si>
  <si>
    <t>Petrol (17013)</t>
  </si>
  <si>
    <t>2023-24/9851</t>
  </si>
  <si>
    <t>ACER V196HQL 18.5 MONITOR (Seial Number - MMTAMSS00733801B3DE00)</t>
  </si>
  <si>
    <t>Visiting Cards</t>
  </si>
  <si>
    <t>Soap</t>
  </si>
  <si>
    <t>b23-24MQ315</t>
  </si>
  <si>
    <t>b23-24MQ316</t>
  </si>
  <si>
    <t>Omkar Enterprises</t>
  </si>
  <si>
    <t>Petrol (5256)</t>
  </si>
  <si>
    <t>Primos Serene Site</t>
  </si>
  <si>
    <t>Fevistick</t>
  </si>
  <si>
    <t>Petrol (37103)</t>
  </si>
  <si>
    <t>Cotton</t>
  </si>
  <si>
    <t>I-C-1-23-454055</t>
  </si>
  <si>
    <t>Petrol (5782)</t>
  </si>
  <si>
    <t>Electronic Center</t>
  </si>
  <si>
    <t>83/23-24</t>
  </si>
  <si>
    <t>PNJ/23-24/3182</t>
  </si>
  <si>
    <t>Hatley Technologies</t>
  </si>
  <si>
    <t>CAM Dahua Bullet DH-IPC-HFW1230TL2 2mp (Serial Number -9JOBCF9PCAE68DE, 9JOBCF9PCAE58CB, 9JOBCF9PCAE6802, 9JOBCF9PPCAE2042, 9JOBCF9PCAE89CB, 9JOBCF9PCAE89CB, 9JOBCF9PCAE2128, 9JOBCF9PCAE024B, 9JOBCF9PCAE697F, 9JOBCF9PCAE573F, 9JOBCF9PCAE6758)</t>
  </si>
  <si>
    <t>CA-614</t>
  </si>
  <si>
    <t>4 Ch NVR W Box</t>
  </si>
  <si>
    <t>1 TB HDD</t>
  </si>
  <si>
    <t>Rikshaw Charges</t>
  </si>
  <si>
    <t>Scrap</t>
  </si>
  <si>
    <t>Enclosure box</t>
  </si>
  <si>
    <t>Screw</t>
  </si>
  <si>
    <t>Petrol (180499)</t>
  </si>
  <si>
    <t>PNJ/23-24/3230</t>
  </si>
  <si>
    <t>SLH/3399</t>
  </si>
  <si>
    <t>2023-24/10627</t>
  </si>
  <si>
    <t>NVR Dahua 16ch DH-NVR2116HS-S3 (Serial Number -9HODFE4PCA3CD6D)</t>
  </si>
  <si>
    <t>Connector RJ 45 Digisol</t>
  </si>
  <si>
    <t>HDD Surveillance WD 2TB</t>
  </si>
  <si>
    <t>Switch Dahua 16port DH-PFS3220-16GT-190 (Serial Number - 9FOC57FGAJ81E29)</t>
  </si>
  <si>
    <t>4x4 Presto Plast Com Board Sonal</t>
  </si>
  <si>
    <t>04 PORT POE SWITCH CP PLUS GPU4G2-48 1000MBPS 20/12/2</t>
  </si>
  <si>
    <t>08 PORT POE SWITCH CP PLUS GPU8G2-96 1000MBPS 18/12</t>
  </si>
  <si>
    <t>4+2 POE Giga Switch</t>
  </si>
  <si>
    <t>Enclosure with mounting</t>
  </si>
  <si>
    <t>Epson Ink</t>
  </si>
  <si>
    <t>b23-24MQ401</t>
  </si>
  <si>
    <t>Pinge</t>
  </si>
  <si>
    <t>SH/23-24/4819</t>
  </si>
  <si>
    <t>Shruti Infotech</t>
  </si>
  <si>
    <t>TVSE MSP 270 CLASSIC DIF PRINTER With Serial Port (Serial Number - Wad7ma001308)</t>
  </si>
  <si>
    <t>88/23-24</t>
  </si>
  <si>
    <t>Red Silicone Pipe ID 310 X 400 Long X 3mm Part number - 630059</t>
  </si>
  <si>
    <t>b23-24MQ402</t>
  </si>
  <si>
    <t>El Shaddai</t>
  </si>
  <si>
    <t>b23-24MQ403</t>
  </si>
  <si>
    <t>b23-24AQ404</t>
  </si>
  <si>
    <t>b23-24MQ405</t>
  </si>
  <si>
    <t>Petrol (444573)</t>
  </si>
  <si>
    <t>b23-24MQ312</t>
  </si>
  <si>
    <t>Water Bellow_BP60_Dia 125 mm_flexible</t>
  </si>
  <si>
    <t>Admixture Tank 30 Ltrs</t>
  </si>
  <si>
    <t>Acer 18.5 Monitor (Serial Number - MMTAMSS00733801B3D3E00)</t>
  </si>
  <si>
    <t>b23-24MQ404</t>
  </si>
  <si>
    <t>Dot Matrix Printer_LX-310 _MT0.35 with serial communication port (Serial Number - WAD7MA001308)</t>
  </si>
  <si>
    <t>2023-24/1238</t>
  </si>
  <si>
    <t>I-C-1-24-454287</t>
  </si>
  <si>
    <t>I-C-1-24-45287</t>
  </si>
  <si>
    <t>I-C-1-24-454286</t>
  </si>
  <si>
    <t>00000000UCT-215-CNZ0000</t>
  </si>
  <si>
    <t>Petrol (30486)</t>
  </si>
  <si>
    <t>b23-24MQ406</t>
  </si>
  <si>
    <t>89/23-24</t>
  </si>
  <si>
    <t>Printer Person</t>
  </si>
  <si>
    <t>Bearing f. Take up Housing UCT 215</t>
  </si>
  <si>
    <t>IPS/1803</t>
  </si>
  <si>
    <t>Vissu Virgincar &amp; Sons</t>
  </si>
  <si>
    <t>Aquachemitech</t>
  </si>
  <si>
    <t>Neeraj</t>
  </si>
  <si>
    <t>SLH/3633</t>
  </si>
  <si>
    <t>SLH/3601</t>
  </si>
  <si>
    <t>Yogesh</t>
  </si>
  <si>
    <t>Dahua 2MP IP Bullet Camera</t>
  </si>
  <si>
    <t>EXPL-245241</t>
  </si>
  <si>
    <t>Ethenet Xpress India Pvt Ltd</t>
  </si>
  <si>
    <t>Akash</t>
  </si>
  <si>
    <t>MRSI/2226/2023-24</t>
  </si>
  <si>
    <t>MRSI/226/2023-24</t>
  </si>
  <si>
    <t>M R STEEL</t>
  </si>
  <si>
    <t>S S Stud 304 630mm long m12 (12mm thick) stud with Threading on both sides 55 mm with nuts and 2 washers</t>
  </si>
  <si>
    <t>Pipes</t>
  </si>
  <si>
    <t>Om Packaging and Polymer</t>
  </si>
  <si>
    <t>Bhim Singh for Material Loading Tiles</t>
  </si>
  <si>
    <t>Petrol (no Bill)</t>
  </si>
  <si>
    <t>Oring</t>
  </si>
  <si>
    <t>2023-24/1369</t>
  </si>
  <si>
    <t>SLH/3668</t>
  </si>
  <si>
    <t>23/24/554</t>
  </si>
  <si>
    <t>Pearl Granite &amp; Marbel</t>
  </si>
  <si>
    <t>Ganesh</t>
  </si>
  <si>
    <t>100/23-24</t>
  </si>
  <si>
    <t>CA-701</t>
  </si>
  <si>
    <t>MRSI/246/2023-24</t>
  </si>
  <si>
    <t>I-C-1-24-454734</t>
  </si>
  <si>
    <t>CA-710</t>
  </si>
  <si>
    <t>CA-712</t>
  </si>
  <si>
    <t>Duclo</t>
  </si>
  <si>
    <t>Petrol (950774)</t>
  </si>
  <si>
    <t>b23-24MQ407</t>
  </si>
  <si>
    <t>IPS/1965</t>
  </si>
  <si>
    <t>Petrol (302042134)</t>
  </si>
  <si>
    <t xml:space="preserve">Tape  </t>
  </si>
  <si>
    <t>Marker</t>
  </si>
  <si>
    <t>Pen</t>
  </si>
  <si>
    <t>Cutter</t>
  </si>
  <si>
    <t>Mesure Tape</t>
  </si>
  <si>
    <t>Scale</t>
  </si>
  <si>
    <t>Below E1</t>
  </si>
  <si>
    <t>Tool Box</t>
  </si>
  <si>
    <t>Digital Scale</t>
  </si>
  <si>
    <t>Screw driver set</t>
  </si>
  <si>
    <t>Plates</t>
  </si>
  <si>
    <t>Studs</t>
  </si>
  <si>
    <t xml:space="preserve">Admixture Jar  </t>
  </si>
  <si>
    <t xml:space="preserve">Bellow  </t>
  </si>
  <si>
    <t>80 Ch NVR</t>
  </si>
  <si>
    <t>Cement Bellow_Dia330x200 lg_MT3.0</t>
  </si>
  <si>
    <t>Petrol (84068)</t>
  </si>
  <si>
    <t>STZ/2324/EST2083</t>
  </si>
  <si>
    <t>Navelcar Enterprises</t>
  </si>
  <si>
    <t>Bike</t>
  </si>
  <si>
    <t>Petrol (212123)</t>
  </si>
  <si>
    <t>Petrol (469495)</t>
  </si>
  <si>
    <t>Not showing in the records of the vendor</t>
  </si>
  <si>
    <t>Ravi</t>
  </si>
  <si>
    <t>Petrol (4030510336)</t>
  </si>
  <si>
    <t>Pearl Granite &amp; Marble</t>
  </si>
  <si>
    <t>CA-770</t>
  </si>
  <si>
    <t>Chalk Box</t>
  </si>
  <si>
    <t>Petrol (10041)</t>
  </si>
  <si>
    <t>Petrol (180670)</t>
  </si>
  <si>
    <t>114/23-24</t>
  </si>
  <si>
    <t>MD/23/24/25390</t>
  </si>
  <si>
    <t>MD/23/24/25392</t>
  </si>
  <si>
    <t>Petrol (181354)</t>
  </si>
  <si>
    <t>G-23243105</t>
  </si>
  <si>
    <t>0.4 MM LW PU HOSE 254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</si>
</sst>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0" xfId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topLeftCell="A271" zoomScaleNormal="100" workbookViewId="0">
      <selection activeCell="A282" sqref="A282"/>
    </sheetView>
  </sheetViews>
  <sheetFormatPr defaultColWidth="9.109375" defaultRowHeight="14.4" x14ac:dyDescent="0.3"/>
  <cols>
    <col min="1" max="1" width="10.44140625" style="21" customWidth="1"/>
    <col min="2" max="2" width="19.109375" style="21" customWidth="1"/>
    <col min="3" max="3" width="17.77734375" style="21" customWidth="1"/>
    <col min="4" max="4" width="68.88671875" style="21" customWidth="1"/>
    <col min="5" max="5" width="8.88671875" style="21" customWidth="1"/>
    <col min="6" max="6" width="13.5546875" style="21" customWidth="1"/>
    <col min="7" max="7" width="14.33203125" style="21" customWidth="1"/>
    <col min="8" max="8" width="9.109375" style="15" customWidth="1"/>
    <col min="9" max="9" width="10.109375" style="16" customWidth="1"/>
    <col min="10" max="10" width="25.6640625" style="16" customWidth="1"/>
    <col min="11" max="11" width="21.44140625" style="16" customWidth="1"/>
    <col min="12" max="12" width="54.44140625" style="16" customWidth="1"/>
    <col min="13" max="13" width="8.44140625" style="16" customWidth="1"/>
    <col min="14" max="14" width="14.109375" style="16" customWidth="1"/>
    <col min="15" max="15" width="13.6640625" style="17" bestFit="1" customWidth="1"/>
    <col min="16" max="16384" width="9.109375" style="16"/>
  </cols>
  <sheetData>
    <row r="1" spans="1:15" s="49" customFormat="1" x14ac:dyDescent="0.3">
      <c r="A1" s="216" t="s">
        <v>2</v>
      </c>
      <c r="B1" s="216"/>
      <c r="C1" s="216"/>
      <c r="D1" s="216"/>
      <c r="E1" s="216"/>
      <c r="F1" s="216"/>
      <c r="G1" s="216"/>
      <c r="H1" s="32"/>
      <c r="I1" s="217" t="s">
        <v>3</v>
      </c>
      <c r="J1" s="217"/>
      <c r="K1" s="217"/>
      <c r="L1" s="217"/>
      <c r="M1" s="217"/>
      <c r="N1" s="217"/>
      <c r="O1" s="217"/>
    </row>
    <row r="2" spans="1:15" s="49" customFormat="1" x14ac:dyDescent="0.3">
      <c r="A2" s="13" t="s">
        <v>0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32"/>
      <c r="I2" s="33" t="s">
        <v>0</v>
      </c>
      <c r="J2" s="33" t="s">
        <v>49</v>
      </c>
      <c r="K2" s="33" t="s">
        <v>55</v>
      </c>
      <c r="L2" s="33" t="s">
        <v>51</v>
      </c>
      <c r="M2" s="33" t="s">
        <v>52</v>
      </c>
      <c r="N2" s="33" t="s">
        <v>53</v>
      </c>
      <c r="O2" s="34" t="s">
        <v>56</v>
      </c>
    </row>
    <row r="3" spans="1:15" s="48" customFormat="1" x14ac:dyDescent="0.3">
      <c r="A3" s="47"/>
      <c r="H3" s="20"/>
      <c r="I3" s="56"/>
      <c r="J3" s="57"/>
      <c r="K3" s="57"/>
      <c r="L3" s="57"/>
      <c r="M3" s="57"/>
      <c r="N3" s="57"/>
      <c r="O3" s="18"/>
    </row>
    <row r="4" spans="1:15" s="48" customFormat="1" x14ac:dyDescent="0.3">
      <c r="A4" s="47">
        <v>45027</v>
      </c>
      <c r="B4" s="48" t="s">
        <v>152</v>
      </c>
      <c r="C4" s="48" t="s">
        <v>153</v>
      </c>
      <c r="D4" s="48" t="s">
        <v>463</v>
      </c>
      <c r="E4" s="48">
        <v>30.5</v>
      </c>
      <c r="F4" s="48" t="s">
        <v>159</v>
      </c>
      <c r="G4" s="48" t="s">
        <v>140</v>
      </c>
      <c r="H4" s="52"/>
      <c r="I4" s="211">
        <v>45020</v>
      </c>
      <c r="J4" s="212" t="s">
        <v>143</v>
      </c>
      <c r="K4" s="212" t="s">
        <v>178</v>
      </c>
      <c r="L4" s="59" t="s">
        <v>179</v>
      </c>
      <c r="M4" s="59">
        <v>5</v>
      </c>
      <c r="N4" s="212" t="s">
        <v>176</v>
      </c>
      <c r="O4" s="18"/>
    </row>
    <row r="5" spans="1:15" s="48" customFormat="1" ht="43.2" x14ac:dyDescent="0.3">
      <c r="A5" s="53"/>
      <c r="B5" s="21"/>
      <c r="C5" s="21"/>
      <c r="D5" s="21"/>
      <c r="E5" s="21"/>
      <c r="F5" s="21"/>
      <c r="G5" s="21"/>
      <c r="H5" s="54"/>
      <c r="I5" s="211"/>
      <c r="J5" s="212"/>
      <c r="K5" s="212"/>
      <c r="L5" s="59" t="s">
        <v>180</v>
      </c>
      <c r="M5" s="59">
        <v>5</v>
      </c>
      <c r="N5" s="212"/>
      <c r="O5" s="18"/>
    </row>
    <row r="6" spans="1:15" s="48" customFormat="1" ht="28.8" x14ac:dyDescent="0.3">
      <c r="A6" s="47">
        <v>45027</v>
      </c>
      <c r="B6" s="48" t="s">
        <v>154</v>
      </c>
      <c r="C6" s="48" t="s">
        <v>160</v>
      </c>
      <c r="D6" s="48" t="s">
        <v>161</v>
      </c>
      <c r="E6" s="48">
        <v>15</v>
      </c>
      <c r="F6" s="48" t="s">
        <v>159</v>
      </c>
      <c r="G6" s="48" t="s">
        <v>140</v>
      </c>
      <c r="H6" s="20"/>
      <c r="I6" s="211"/>
      <c r="J6" s="212"/>
      <c r="K6" s="212"/>
      <c r="L6" s="59" t="s">
        <v>181</v>
      </c>
      <c r="M6" s="59">
        <v>6</v>
      </c>
      <c r="N6" s="212"/>
      <c r="O6" s="18"/>
    </row>
    <row r="7" spans="1:15" s="48" customFormat="1" x14ac:dyDescent="0.3">
      <c r="A7" s="53"/>
      <c r="B7" s="21"/>
      <c r="C7" s="21"/>
      <c r="D7" s="21"/>
      <c r="E7" s="21"/>
      <c r="F7" s="21"/>
      <c r="G7" s="21"/>
      <c r="H7" s="52"/>
      <c r="I7" s="211"/>
      <c r="J7" s="212"/>
      <c r="K7" s="212"/>
      <c r="L7" s="59" t="s">
        <v>182</v>
      </c>
      <c r="M7" s="59">
        <v>2</v>
      </c>
      <c r="N7" s="212"/>
      <c r="O7" s="18"/>
    </row>
    <row r="8" spans="1:15" s="48" customFormat="1" ht="28.8" customHeight="1" x14ac:dyDescent="0.3">
      <c r="A8" s="211">
        <v>45033</v>
      </c>
      <c r="B8" s="212" t="s">
        <v>168</v>
      </c>
      <c r="C8" s="212" t="s">
        <v>169</v>
      </c>
      <c r="D8" s="48" t="s">
        <v>170</v>
      </c>
      <c r="E8" s="48">
        <v>10</v>
      </c>
      <c r="F8" s="212" t="s">
        <v>159</v>
      </c>
      <c r="G8" s="212" t="s">
        <v>140</v>
      </c>
      <c r="H8" s="62"/>
      <c r="I8" s="53"/>
      <c r="J8" s="21"/>
      <c r="K8" s="21"/>
      <c r="L8" s="21"/>
      <c r="M8" s="21"/>
      <c r="N8" s="21"/>
      <c r="O8" s="63"/>
    </row>
    <row r="9" spans="1:15" s="48" customFormat="1" x14ac:dyDescent="0.3">
      <c r="A9" s="211"/>
      <c r="B9" s="212"/>
      <c r="C9" s="212"/>
      <c r="D9" s="48" t="s">
        <v>171</v>
      </c>
      <c r="E9" s="48">
        <v>20</v>
      </c>
      <c r="F9" s="212"/>
      <c r="G9" s="212"/>
      <c r="H9" s="20"/>
      <c r="I9" s="211">
        <v>45020</v>
      </c>
      <c r="J9" s="212" t="s">
        <v>144</v>
      </c>
      <c r="K9" s="212" t="s">
        <v>178</v>
      </c>
      <c r="L9" s="59" t="s">
        <v>182</v>
      </c>
      <c r="M9" s="59">
        <v>10</v>
      </c>
      <c r="N9" s="212" t="s">
        <v>176</v>
      </c>
      <c r="O9" s="18"/>
    </row>
    <row r="10" spans="1:15" s="48" customFormat="1" x14ac:dyDescent="0.3">
      <c r="A10" s="211"/>
      <c r="B10" s="212"/>
      <c r="C10" s="212"/>
      <c r="D10" s="48" t="s">
        <v>172</v>
      </c>
      <c r="E10" s="48">
        <v>5</v>
      </c>
      <c r="F10" s="212"/>
      <c r="G10" s="212"/>
      <c r="H10" s="20"/>
      <c r="I10" s="211"/>
      <c r="J10" s="212"/>
      <c r="K10" s="212"/>
      <c r="L10" s="59" t="s">
        <v>183</v>
      </c>
      <c r="M10" s="59">
        <v>10</v>
      </c>
      <c r="N10" s="212"/>
      <c r="O10" s="18"/>
    </row>
    <row r="11" spans="1:15" s="48" customFormat="1" x14ac:dyDescent="0.3">
      <c r="A11" s="211"/>
      <c r="B11" s="212"/>
      <c r="C11" s="212"/>
      <c r="D11" s="48" t="s">
        <v>174</v>
      </c>
      <c r="E11" s="48">
        <v>5</v>
      </c>
      <c r="F11" s="212"/>
      <c r="G11" s="212"/>
      <c r="H11" s="20"/>
      <c r="I11" s="211"/>
      <c r="J11" s="212"/>
      <c r="K11" s="212"/>
      <c r="L11" s="59" t="s">
        <v>184</v>
      </c>
      <c r="M11" s="59">
        <v>19</v>
      </c>
      <c r="N11" s="212"/>
      <c r="O11" s="18"/>
    </row>
    <row r="12" spans="1:15" s="48" customFormat="1" x14ac:dyDescent="0.3">
      <c r="A12" s="21"/>
      <c r="B12" s="21"/>
      <c r="C12" s="21"/>
      <c r="D12" s="21"/>
      <c r="E12" s="21"/>
      <c r="F12" s="21"/>
      <c r="G12" s="21"/>
      <c r="H12" s="52"/>
      <c r="I12" s="211"/>
      <c r="J12" s="212"/>
      <c r="K12" s="212"/>
      <c r="L12" s="59" t="s">
        <v>185</v>
      </c>
      <c r="M12" s="59">
        <v>2</v>
      </c>
      <c r="N12" s="212"/>
      <c r="O12" s="18"/>
    </row>
    <row r="13" spans="1:15" s="48" customFormat="1" ht="40.799999999999997" customHeight="1" x14ac:dyDescent="0.3">
      <c r="A13" s="47">
        <v>45033</v>
      </c>
      <c r="B13" s="39" t="s">
        <v>173</v>
      </c>
      <c r="C13" s="48" t="s">
        <v>169</v>
      </c>
      <c r="D13" s="48" t="s">
        <v>174</v>
      </c>
      <c r="E13" s="48">
        <v>10</v>
      </c>
      <c r="F13" s="48" t="s">
        <v>159</v>
      </c>
      <c r="G13" s="48" t="s">
        <v>140</v>
      </c>
      <c r="H13" s="20"/>
      <c r="I13" s="211"/>
      <c r="J13" s="212"/>
      <c r="K13" s="212"/>
      <c r="L13" s="59" t="s">
        <v>186</v>
      </c>
      <c r="M13" s="59">
        <v>2</v>
      </c>
      <c r="N13" s="212"/>
      <c r="O13" s="18"/>
    </row>
    <row r="14" spans="1:15" s="48" customFormat="1" x14ac:dyDescent="0.3">
      <c r="A14" s="55"/>
      <c r="B14" s="21"/>
      <c r="C14" s="21"/>
      <c r="D14" s="55"/>
      <c r="E14" s="55"/>
      <c r="F14" s="55"/>
      <c r="G14" s="55"/>
      <c r="H14" s="52"/>
      <c r="I14" s="211"/>
      <c r="J14" s="212"/>
      <c r="K14" s="212"/>
      <c r="L14" s="59" t="s">
        <v>187</v>
      </c>
      <c r="M14" s="59">
        <v>10</v>
      </c>
      <c r="N14" s="212"/>
      <c r="O14" s="18"/>
    </row>
    <row r="15" spans="1:15" s="48" customFormat="1" ht="28.8" x14ac:dyDescent="0.3">
      <c r="A15" s="56">
        <v>45033</v>
      </c>
      <c r="B15" s="57" t="s">
        <v>162</v>
      </c>
      <c r="C15" s="57" t="s">
        <v>163</v>
      </c>
      <c r="D15" s="57" t="s">
        <v>175</v>
      </c>
      <c r="E15" s="57">
        <v>30</v>
      </c>
      <c r="F15" s="57" t="s">
        <v>176</v>
      </c>
      <c r="G15" s="57" t="s">
        <v>140</v>
      </c>
      <c r="H15" s="62"/>
      <c r="I15" s="21"/>
      <c r="J15" s="21"/>
      <c r="K15" s="21"/>
      <c r="L15" s="21"/>
      <c r="M15" s="21"/>
      <c r="N15" s="21"/>
      <c r="O15" s="63"/>
    </row>
    <row r="16" spans="1:15" s="48" customFormat="1" x14ac:dyDescent="0.3">
      <c r="A16" s="55"/>
      <c r="B16" s="21"/>
      <c r="C16" s="21"/>
      <c r="D16" s="55"/>
      <c r="E16" s="55"/>
      <c r="F16" s="55"/>
      <c r="G16" s="55"/>
      <c r="H16" s="52"/>
      <c r="I16" s="58">
        <v>45033</v>
      </c>
      <c r="J16" s="59" t="s">
        <v>165</v>
      </c>
      <c r="K16" s="59" t="s">
        <v>178</v>
      </c>
      <c r="L16" s="59" t="s">
        <v>184</v>
      </c>
      <c r="M16" s="59">
        <v>1</v>
      </c>
      <c r="N16" s="59" t="s">
        <v>176</v>
      </c>
      <c r="O16" s="18"/>
    </row>
    <row r="17" spans="1:15" s="48" customFormat="1" ht="28.8" customHeight="1" x14ac:dyDescent="0.3">
      <c r="A17" s="211">
        <v>45033</v>
      </c>
      <c r="B17" s="212" t="s">
        <v>164</v>
      </c>
      <c r="C17" s="212" t="s">
        <v>163</v>
      </c>
      <c r="D17" s="57" t="s">
        <v>175</v>
      </c>
      <c r="E17" s="57">
        <v>10</v>
      </c>
      <c r="F17" s="212" t="s">
        <v>176</v>
      </c>
      <c r="G17" s="212" t="s">
        <v>140</v>
      </c>
      <c r="H17" s="64"/>
      <c r="I17" s="53"/>
      <c r="J17" s="21"/>
      <c r="K17" s="21"/>
      <c r="L17" s="21"/>
      <c r="M17" s="21"/>
      <c r="N17" s="21"/>
      <c r="O17" s="63"/>
    </row>
    <row r="18" spans="1:15" s="48" customFormat="1" x14ac:dyDescent="0.3">
      <c r="A18" s="211"/>
      <c r="B18" s="212"/>
      <c r="C18" s="212"/>
      <c r="D18" s="57" t="s">
        <v>177</v>
      </c>
      <c r="E18" s="57">
        <v>100</v>
      </c>
      <c r="F18" s="212"/>
      <c r="G18" s="212"/>
      <c r="H18" s="52"/>
      <c r="I18" s="211">
        <v>45033</v>
      </c>
      <c r="J18" s="212" t="s">
        <v>166</v>
      </c>
      <c r="K18" s="212" t="s">
        <v>178</v>
      </c>
      <c r="L18" s="59" t="s">
        <v>184</v>
      </c>
      <c r="M18" s="59">
        <v>10</v>
      </c>
      <c r="N18" s="212" t="s">
        <v>176</v>
      </c>
      <c r="O18" s="18"/>
    </row>
    <row r="19" spans="1:15" s="48" customFormat="1" x14ac:dyDescent="0.3">
      <c r="A19" s="53"/>
      <c r="B19" s="21"/>
      <c r="C19" s="21"/>
      <c r="D19" s="21"/>
      <c r="E19" s="21"/>
      <c r="F19" s="21"/>
      <c r="G19" s="21"/>
      <c r="H19" s="52"/>
      <c r="I19" s="211"/>
      <c r="J19" s="212"/>
      <c r="K19" s="212"/>
      <c r="L19" s="59" t="s">
        <v>179</v>
      </c>
      <c r="M19" s="59">
        <v>15</v>
      </c>
      <c r="N19" s="212"/>
      <c r="O19" s="18"/>
    </row>
    <row r="20" spans="1:15" s="48" customFormat="1" ht="57.6" x14ac:dyDescent="0.3">
      <c r="A20" s="60">
        <v>45036</v>
      </c>
      <c r="B20" s="61" t="s">
        <v>192</v>
      </c>
      <c r="C20" s="61" t="s">
        <v>193</v>
      </c>
      <c r="D20" s="61" t="s">
        <v>194</v>
      </c>
      <c r="E20" s="61">
        <v>10</v>
      </c>
      <c r="F20" s="61" t="s">
        <v>140</v>
      </c>
      <c r="G20" s="61" t="s">
        <v>159</v>
      </c>
      <c r="H20" s="20"/>
      <c r="I20" s="211"/>
      <c r="J20" s="212"/>
      <c r="K20" s="212"/>
      <c r="L20" s="59" t="s">
        <v>181</v>
      </c>
      <c r="M20" s="59">
        <v>9</v>
      </c>
      <c r="N20" s="212"/>
      <c r="O20" s="18"/>
    </row>
    <row r="21" spans="1:15" s="48" customFormat="1" x14ac:dyDescent="0.3">
      <c r="A21" s="53"/>
      <c r="B21" s="65"/>
      <c r="C21" s="21"/>
      <c r="D21" s="21"/>
      <c r="E21" s="21"/>
      <c r="F21" s="21"/>
      <c r="G21" s="21"/>
      <c r="H21" s="52"/>
      <c r="I21" s="211"/>
      <c r="J21" s="212"/>
      <c r="K21" s="212"/>
      <c r="L21" s="59" t="s">
        <v>187</v>
      </c>
      <c r="M21" s="59">
        <v>5</v>
      </c>
      <c r="N21" s="212"/>
      <c r="O21" s="18"/>
    </row>
    <row r="22" spans="1:15" s="48" customFormat="1" x14ac:dyDescent="0.3">
      <c r="A22" s="66">
        <v>45037</v>
      </c>
      <c r="B22" s="67" t="s">
        <v>195</v>
      </c>
      <c r="C22" s="67" t="s">
        <v>196</v>
      </c>
      <c r="D22" s="67" t="s">
        <v>197</v>
      </c>
      <c r="E22" s="67">
        <v>12</v>
      </c>
      <c r="F22" s="67" t="s">
        <v>198</v>
      </c>
      <c r="G22" s="67" t="s">
        <v>159</v>
      </c>
      <c r="H22" s="20"/>
      <c r="I22" s="211"/>
      <c r="J22" s="212"/>
      <c r="K22" s="212"/>
      <c r="L22" s="59" t="s">
        <v>183</v>
      </c>
      <c r="M22" s="59">
        <v>20</v>
      </c>
      <c r="N22" s="212"/>
      <c r="O22" s="18"/>
    </row>
    <row r="23" spans="1:15" s="48" customFormat="1" x14ac:dyDescent="0.3">
      <c r="A23" s="53"/>
      <c r="B23" s="21"/>
      <c r="C23" s="21"/>
      <c r="D23" s="21"/>
      <c r="E23" s="21"/>
      <c r="F23" s="21"/>
      <c r="G23" s="21"/>
      <c r="H23" s="52"/>
      <c r="I23" s="211"/>
      <c r="J23" s="212"/>
      <c r="K23" s="212"/>
      <c r="L23" s="59" t="s">
        <v>188</v>
      </c>
      <c r="M23" s="59">
        <v>30.5</v>
      </c>
      <c r="N23" s="212"/>
      <c r="O23" s="18"/>
    </row>
    <row r="24" spans="1:15" s="48" customFormat="1" ht="43.2" x14ac:dyDescent="0.3">
      <c r="A24" s="211">
        <v>45042</v>
      </c>
      <c r="B24" s="212" t="s">
        <v>204</v>
      </c>
      <c r="C24" s="212" t="s">
        <v>169</v>
      </c>
      <c r="D24" s="71" t="s">
        <v>205</v>
      </c>
      <c r="E24" s="71">
        <v>15</v>
      </c>
      <c r="F24" s="212" t="s">
        <v>198</v>
      </c>
      <c r="G24" s="212" t="s">
        <v>159</v>
      </c>
      <c r="H24" s="20"/>
      <c r="I24" s="211"/>
      <c r="J24" s="212"/>
      <c r="K24" s="212"/>
      <c r="L24" s="59" t="s">
        <v>189</v>
      </c>
      <c r="M24" s="59">
        <v>10</v>
      </c>
      <c r="N24" s="212"/>
      <c r="O24" s="18"/>
    </row>
    <row r="25" spans="1:15" s="48" customFormat="1" x14ac:dyDescent="0.3">
      <c r="A25" s="211"/>
      <c r="B25" s="212"/>
      <c r="C25" s="212"/>
      <c r="D25" s="71" t="s">
        <v>172</v>
      </c>
      <c r="E25" s="71">
        <v>17</v>
      </c>
      <c r="F25" s="212"/>
      <c r="G25" s="212"/>
      <c r="H25" s="62"/>
      <c r="I25" s="53"/>
      <c r="J25" s="21"/>
      <c r="K25" s="21"/>
      <c r="L25" s="21"/>
      <c r="M25" s="21"/>
      <c r="N25" s="21"/>
      <c r="O25" s="63"/>
    </row>
    <row r="26" spans="1:15" s="48" customFormat="1" x14ac:dyDescent="0.3">
      <c r="A26" s="21"/>
      <c r="B26" s="65"/>
      <c r="C26" s="21"/>
      <c r="D26" s="21"/>
      <c r="E26" s="21"/>
      <c r="F26" s="21"/>
      <c r="G26" s="21"/>
      <c r="H26" s="52"/>
      <c r="I26" s="211">
        <v>45033</v>
      </c>
      <c r="J26" s="212" t="s">
        <v>167</v>
      </c>
      <c r="K26" s="212" t="s">
        <v>178</v>
      </c>
      <c r="L26" s="59" t="s">
        <v>190</v>
      </c>
      <c r="M26" s="59">
        <v>40</v>
      </c>
      <c r="N26" s="212" t="s">
        <v>176</v>
      </c>
      <c r="O26" s="18"/>
    </row>
    <row r="27" spans="1:15" s="48" customFormat="1" ht="28.8" x14ac:dyDescent="0.3">
      <c r="A27" s="72">
        <v>45044</v>
      </c>
      <c r="B27" s="73" t="s">
        <v>209</v>
      </c>
      <c r="C27" s="73" t="s">
        <v>163</v>
      </c>
      <c r="D27" s="73" t="s">
        <v>175</v>
      </c>
      <c r="E27" s="73">
        <v>30</v>
      </c>
      <c r="F27" s="73" t="s">
        <v>198</v>
      </c>
      <c r="G27" s="73" t="s">
        <v>159</v>
      </c>
      <c r="H27" s="20"/>
      <c r="I27" s="211"/>
      <c r="J27" s="212"/>
      <c r="K27" s="212"/>
      <c r="L27" s="59" t="s">
        <v>191</v>
      </c>
      <c r="M27" s="59">
        <v>100</v>
      </c>
      <c r="N27" s="212"/>
      <c r="O27" s="18"/>
    </row>
    <row r="28" spans="1:15" s="48" customFormat="1" x14ac:dyDescent="0.3">
      <c r="A28" s="74"/>
      <c r="B28" s="21"/>
      <c r="C28" s="65"/>
      <c r="D28" s="21"/>
      <c r="E28" s="21"/>
      <c r="F28" s="65"/>
      <c r="G28" s="65"/>
      <c r="H28" s="64"/>
      <c r="I28" s="21"/>
      <c r="J28" s="21"/>
      <c r="K28" s="21"/>
      <c r="L28" s="21"/>
      <c r="M28" s="21"/>
      <c r="N28" s="21"/>
      <c r="O28" s="63"/>
    </row>
    <row r="29" spans="1:15" s="48" customFormat="1" ht="28.8" x14ac:dyDescent="0.3">
      <c r="A29" s="75">
        <v>45045</v>
      </c>
      <c r="B29" s="76">
        <v>620024</v>
      </c>
      <c r="C29" s="76" t="s">
        <v>210</v>
      </c>
      <c r="D29" s="76" t="s">
        <v>211</v>
      </c>
      <c r="E29" s="76">
        <v>1</v>
      </c>
      <c r="F29" s="76" t="s">
        <v>198</v>
      </c>
      <c r="G29" s="76" t="s">
        <v>159</v>
      </c>
      <c r="H29" s="20"/>
      <c r="I29" s="211">
        <v>45038</v>
      </c>
      <c r="J29" s="212" t="s">
        <v>202</v>
      </c>
      <c r="K29" s="212" t="s">
        <v>178</v>
      </c>
      <c r="L29" s="79" t="s">
        <v>182</v>
      </c>
      <c r="M29" s="79">
        <v>12</v>
      </c>
      <c r="N29" s="212" t="s">
        <v>176</v>
      </c>
      <c r="O29" s="18"/>
    </row>
    <row r="30" spans="1:15" s="48" customFormat="1" ht="72" x14ac:dyDescent="0.3">
      <c r="A30" s="21"/>
      <c r="B30" s="21"/>
      <c r="C30" s="21"/>
      <c r="D30" s="21"/>
      <c r="E30" s="21"/>
      <c r="F30" s="21"/>
      <c r="G30" s="21"/>
      <c r="H30" s="52"/>
      <c r="I30" s="211"/>
      <c r="J30" s="212"/>
      <c r="K30" s="212"/>
      <c r="L30" s="79" t="s">
        <v>216</v>
      </c>
      <c r="M30" s="79">
        <v>10</v>
      </c>
      <c r="N30" s="212"/>
      <c r="O30" s="18"/>
    </row>
    <row r="31" spans="1:15" s="48" customFormat="1" ht="14.4" customHeight="1" x14ac:dyDescent="0.3">
      <c r="A31" s="211">
        <v>45049</v>
      </c>
      <c r="B31" s="212" t="s">
        <v>142</v>
      </c>
      <c r="C31" s="212" t="s">
        <v>169</v>
      </c>
      <c r="D31" s="77" t="s">
        <v>174</v>
      </c>
      <c r="E31" s="77">
        <v>20</v>
      </c>
      <c r="F31" s="212" t="s">
        <v>198</v>
      </c>
      <c r="G31" s="212" t="s">
        <v>159</v>
      </c>
      <c r="H31" s="62"/>
      <c r="I31" s="21"/>
      <c r="J31" s="21"/>
      <c r="K31" s="21"/>
      <c r="L31" s="21"/>
      <c r="M31" s="21"/>
      <c r="N31" s="21"/>
      <c r="O31" s="63"/>
    </row>
    <row r="32" spans="1:15" s="48" customFormat="1" x14ac:dyDescent="0.3">
      <c r="A32" s="211"/>
      <c r="B32" s="212"/>
      <c r="C32" s="212"/>
      <c r="D32" s="77" t="s">
        <v>205</v>
      </c>
      <c r="E32" s="77">
        <v>5</v>
      </c>
      <c r="F32" s="212"/>
      <c r="G32" s="212"/>
      <c r="H32" s="20"/>
      <c r="I32" s="211">
        <v>45043</v>
      </c>
      <c r="J32" s="212" t="s">
        <v>203</v>
      </c>
      <c r="K32" s="212" t="s">
        <v>178</v>
      </c>
      <c r="L32" s="79" t="s">
        <v>187</v>
      </c>
      <c r="M32" s="79">
        <v>17</v>
      </c>
      <c r="N32" s="212" t="s">
        <v>176</v>
      </c>
      <c r="O32" s="18"/>
    </row>
    <row r="33" spans="1:15" s="48" customFormat="1" x14ac:dyDescent="0.3">
      <c r="A33" s="211"/>
      <c r="B33" s="212"/>
      <c r="C33" s="212"/>
      <c r="D33" s="77" t="s">
        <v>174</v>
      </c>
      <c r="E33" s="77">
        <v>4</v>
      </c>
      <c r="F33" s="212"/>
      <c r="G33" s="212"/>
      <c r="H33" s="20"/>
      <c r="I33" s="211"/>
      <c r="J33" s="212"/>
      <c r="K33" s="212"/>
      <c r="L33" s="79" t="s">
        <v>185</v>
      </c>
      <c r="M33" s="79" t="s">
        <v>217</v>
      </c>
      <c r="N33" s="212"/>
      <c r="O33" s="18"/>
    </row>
    <row r="34" spans="1:15" s="48" customFormat="1" x14ac:dyDescent="0.3">
      <c r="A34" s="21"/>
      <c r="B34" s="21"/>
      <c r="C34" s="21"/>
      <c r="D34" s="21"/>
      <c r="E34" s="21"/>
      <c r="F34" s="21"/>
      <c r="G34" s="21"/>
      <c r="H34" s="64"/>
      <c r="I34" s="53"/>
      <c r="J34" s="21"/>
      <c r="K34" s="21"/>
      <c r="L34" s="21"/>
      <c r="M34" s="21"/>
      <c r="N34" s="21"/>
      <c r="O34" s="63"/>
    </row>
    <row r="35" spans="1:15" s="48" customFormat="1" ht="30" customHeight="1" x14ac:dyDescent="0.3">
      <c r="A35" s="78">
        <v>45049</v>
      </c>
      <c r="B35" s="79" t="s">
        <v>218</v>
      </c>
      <c r="C35" s="79" t="s">
        <v>169</v>
      </c>
      <c r="D35" s="79" t="s">
        <v>174</v>
      </c>
      <c r="E35" s="79">
        <v>11</v>
      </c>
      <c r="F35" s="79" t="s">
        <v>198</v>
      </c>
      <c r="G35" s="79" t="s">
        <v>159</v>
      </c>
      <c r="H35" s="20"/>
      <c r="I35" s="211">
        <v>45051</v>
      </c>
      <c r="J35" s="212" t="s">
        <v>219</v>
      </c>
      <c r="K35" s="212" t="s">
        <v>178</v>
      </c>
      <c r="L35" s="80" t="s">
        <v>181</v>
      </c>
      <c r="M35" s="80">
        <v>20</v>
      </c>
      <c r="N35" s="212" t="s">
        <v>176</v>
      </c>
      <c r="O35" s="18"/>
    </row>
    <row r="36" spans="1:15" s="48" customFormat="1" x14ac:dyDescent="0.3">
      <c r="A36" s="21"/>
      <c r="B36" s="65"/>
      <c r="C36" s="21"/>
      <c r="D36" s="21"/>
      <c r="E36" s="21"/>
      <c r="F36" s="21"/>
      <c r="G36" s="21"/>
      <c r="H36" s="52"/>
      <c r="I36" s="211"/>
      <c r="J36" s="212"/>
      <c r="K36" s="212"/>
      <c r="L36" s="80" t="s">
        <v>187</v>
      </c>
      <c r="M36" s="80">
        <v>3</v>
      </c>
      <c r="N36" s="212"/>
      <c r="O36" s="18"/>
    </row>
    <row r="37" spans="1:15" s="48" customFormat="1" x14ac:dyDescent="0.3">
      <c r="A37" s="211">
        <v>45051</v>
      </c>
      <c r="B37" s="212" t="s">
        <v>225</v>
      </c>
      <c r="C37" s="212" t="s">
        <v>226</v>
      </c>
      <c r="D37" s="84" t="s">
        <v>250</v>
      </c>
      <c r="E37" s="84">
        <v>33</v>
      </c>
      <c r="F37" s="212" t="s">
        <v>198</v>
      </c>
      <c r="G37" s="212" t="s">
        <v>159</v>
      </c>
      <c r="H37" s="20"/>
      <c r="I37" s="211"/>
      <c r="J37" s="212"/>
      <c r="K37" s="212"/>
      <c r="L37" s="80" t="s">
        <v>190</v>
      </c>
      <c r="M37" s="80">
        <v>30</v>
      </c>
      <c r="N37" s="212"/>
      <c r="O37" s="18"/>
    </row>
    <row r="38" spans="1:15" s="48" customFormat="1" x14ac:dyDescent="0.3">
      <c r="A38" s="211"/>
      <c r="B38" s="212"/>
      <c r="C38" s="212"/>
      <c r="D38" s="84" t="s">
        <v>251</v>
      </c>
      <c r="E38" s="84">
        <v>1</v>
      </c>
      <c r="F38" s="212"/>
      <c r="G38" s="212"/>
      <c r="H38" s="62"/>
      <c r="I38" s="53"/>
      <c r="J38" s="21"/>
      <c r="K38" s="21"/>
      <c r="L38" s="21"/>
      <c r="M38" s="21"/>
      <c r="N38" s="21"/>
      <c r="O38" s="63"/>
    </row>
    <row r="39" spans="1:15" s="48" customFormat="1" ht="34.5" customHeight="1" x14ac:dyDescent="0.3">
      <c r="A39" s="211"/>
      <c r="B39" s="212"/>
      <c r="C39" s="212"/>
      <c r="D39" s="84" t="s">
        <v>252</v>
      </c>
      <c r="E39" s="84">
        <v>1</v>
      </c>
      <c r="F39" s="212"/>
      <c r="G39" s="212"/>
      <c r="H39" s="20"/>
      <c r="I39" s="211">
        <v>45051</v>
      </c>
      <c r="J39" s="212" t="s">
        <v>220</v>
      </c>
      <c r="K39" s="212" t="s">
        <v>178</v>
      </c>
      <c r="L39" s="80" t="s">
        <v>181</v>
      </c>
      <c r="M39" s="80">
        <v>15</v>
      </c>
      <c r="N39" s="212" t="s">
        <v>176</v>
      </c>
      <c r="O39" s="18"/>
    </row>
    <row r="40" spans="1:15" s="48" customFormat="1" x14ac:dyDescent="0.3">
      <c r="A40" s="211"/>
      <c r="B40" s="212"/>
      <c r="C40" s="212"/>
      <c r="D40" s="84" t="s">
        <v>253</v>
      </c>
      <c r="E40" s="84">
        <v>1</v>
      </c>
      <c r="F40" s="212"/>
      <c r="G40" s="212"/>
      <c r="H40" s="20"/>
      <c r="I40" s="211"/>
      <c r="J40" s="212"/>
      <c r="K40" s="212"/>
      <c r="L40" s="80" t="s">
        <v>185</v>
      </c>
      <c r="M40" s="80">
        <v>5</v>
      </c>
      <c r="N40" s="212"/>
      <c r="O40" s="18"/>
    </row>
    <row r="41" spans="1:15" s="48" customFormat="1" ht="30" customHeight="1" x14ac:dyDescent="0.3">
      <c r="A41" s="74"/>
      <c r="B41" s="21"/>
      <c r="C41" s="65"/>
      <c r="D41" s="21"/>
      <c r="E41" s="21"/>
      <c r="F41" s="65"/>
      <c r="G41" s="65"/>
      <c r="H41" s="52"/>
      <c r="I41" s="211"/>
      <c r="J41" s="212"/>
      <c r="K41" s="212"/>
      <c r="L41" s="80" t="s">
        <v>222</v>
      </c>
      <c r="M41" s="80">
        <v>2</v>
      </c>
      <c r="N41" s="212"/>
      <c r="O41" s="18"/>
    </row>
    <row r="42" spans="1:15" s="48" customFormat="1" x14ac:dyDescent="0.3">
      <c r="A42" s="87">
        <v>45056</v>
      </c>
      <c r="B42" s="89" t="s">
        <v>231</v>
      </c>
      <c r="C42" s="88" t="s">
        <v>226</v>
      </c>
      <c r="D42" s="88" t="s">
        <v>254</v>
      </c>
      <c r="E42" s="88">
        <v>2</v>
      </c>
      <c r="F42" s="88" t="s">
        <v>198</v>
      </c>
      <c r="G42" s="88" t="s">
        <v>159</v>
      </c>
      <c r="H42" s="62"/>
      <c r="I42" s="53"/>
      <c r="J42" s="21"/>
      <c r="K42" s="21"/>
      <c r="L42" s="21"/>
      <c r="M42" s="21"/>
      <c r="N42" s="21"/>
      <c r="O42" s="63"/>
    </row>
    <row r="43" spans="1:15" s="48" customFormat="1" x14ac:dyDescent="0.3">
      <c r="A43" s="90"/>
      <c r="B43" s="90"/>
      <c r="C43" s="90"/>
      <c r="D43" s="90"/>
      <c r="E43" s="90"/>
      <c r="F43" s="90"/>
      <c r="G43" s="90"/>
      <c r="H43" s="52"/>
      <c r="I43" s="81">
        <v>45051</v>
      </c>
      <c r="J43" s="80" t="s">
        <v>221</v>
      </c>
      <c r="K43" s="80" t="s">
        <v>178</v>
      </c>
      <c r="L43" s="80" t="s">
        <v>181</v>
      </c>
      <c r="M43" s="80">
        <v>1</v>
      </c>
      <c r="N43" s="80" t="s">
        <v>176</v>
      </c>
      <c r="O43" s="18"/>
    </row>
    <row r="44" spans="1:15" s="48" customFormat="1" ht="28.8" customHeight="1" x14ac:dyDescent="0.3">
      <c r="A44" s="83">
        <v>45056</v>
      </c>
      <c r="B44" s="84" t="s">
        <v>235</v>
      </c>
      <c r="C44" s="84" t="s">
        <v>259</v>
      </c>
      <c r="D44" s="84" t="s">
        <v>197</v>
      </c>
      <c r="E44" s="84">
        <v>12</v>
      </c>
      <c r="F44" s="84" t="s">
        <v>198</v>
      </c>
      <c r="G44" s="84" t="s">
        <v>159</v>
      </c>
      <c r="H44" s="62"/>
      <c r="I44" s="53"/>
      <c r="J44" s="21"/>
      <c r="K44" s="21"/>
      <c r="L44" s="21"/>
      <c r="M44" s="21"/>
      <c r="N44" s="21"/>
      <c r="O44" s="63"/>
    </row>
    <row r="45" spans="1:15" s="48" customFormat="1" x14ac:dyDescent="0.3">
      <c r="A45" s="93"/>
      <c r="B45" s="90"/>
      <c r="C45" s="90"/>
      <c r="D45" s="90"/>
      <c r="E45" s="90"/>
      <c r="F45" s="90"/>
      <c r="G45" s="90"/>
      <c r="H45" s="20"/>
      <c r="I45" s="211">
        <v>45058</v>
      </c>
      <c r="J45" s="212" t="s">
        <v>244</v>
      </c>
      <c r="K45" s="212" t="s">
        <v>178</v>
      </c>
      <c r="L45" s="97" t="s">
        <v>182</v>
      </c>
      <c r="M45" s="97">
        <v>1</v>
      </c>
      <c r="N45" s="212" t="s">
        <v>176</v>
      </c>
      <c r="O45" s="18"/>
    </row>
    <row r="46" spans="1:15" s="48" customFormat="1" ht="28.8" x14ac:dyDescent="0.3">
      <c r="A46" s="214">
        <v>45056</v>
      </c>
      <c r="B46" s="215" t="s">
        <v>255</v>
      </c>
      <c r="C46" s="215" t="s">
        <v>233</v>
      </c>
      <c r="D46" s="88" t="s">
        <v>256</v>
      </c>
      <c r="E46" s="88">
        <v>1</v>
      </c>
      <c r="F46" s="215" t="s">
        <v>198</v>
      </c>
      <c r="G46" s="215" t="s">
        <v>159</v>
      </c>
      <c r="H46" s="52"/>
      <c r="I46" s="211"/>
      <c r="J46" s="212"/>
      <c r="K46" s="212"/>
      <c r="L46" s="97" t="s">
        <v>269</v>
      </c>
      <c r="M46" s="97">
        <v>4</v>
      </c>
      <c r="N46" s="212"/>
      <c r="O46" s="18"/>
    </row>
    <row r="47" spans="1:15" s="48" customFormat="1" x14ac:dyDescent="0.3">
      <c r="A47" s="214"/>
      <c r="B47" s="215"/>
      <c r="C47" s="215"/>
      <c r="D47" s="89" t="s">
        <v>257</v>
      </c>
      <c r="E47" s="88" t="s">
        <v>258</v>
      </c>
      <c r="F47" s="215"/>
      <c r="G47" s="215"/>
      <c r="H47" s="62"/>
      <c r="I47" s="53"/>
      <c r="J47" s="21"/>
      <c r="K47" s="21"/>
      <c r="L47" s="21"/>
      <c r="M47" s="21"/>
      <c r="N47" s="21"/>
      <c r="O47" s="63"/>
    </row>
    <row r="48" spans="1:15" s="48" customFormat="1" ht="28.8" customHeight="1" x14ac:dyDescent="0.3">
      <c r="A48" s="93"/>
      <c r="B48" s="90"/>
      <c r="C48" s="90"/>
      <c r="D48" s="90"/>
      <c r="E48" s="90"/>
      <c r="F48" s="90"/>
      <c r="G48" s="90"/>
      <c r="H48" s="52"/>
      <c r="I48" s="96">
        <v>45058</v>
      </c>
      <c r="J48" s="97" t="s">
        <v>245</v>
      </c>
      <c r="K48" s="97" t="s">
        <v>178</v>
      </c>
      <c r="L48" s="97" t="s">
        <v>182</v>
      </c>
      <c r="M48" s="97">
        <v>10</v>
      </c>
      <c r="N48" s="97" t="s">
        <v>176</v>
      </c>
      <c r="O48" s="18"/>
    </row>
    <row r="49" spans="1:15" s="48" customFormat="1" ht="28.8" x14ac:dyDescent="0.3">
      <c r="A49" s="87">
        <v>45057</v>
      </c>
      <c r="B49" s="88" t="s">
        <v>239</v>
      </c>
      <c r="C49" s="88" t="s">
        <v>240</v>
      </c>
      <c r="D49" s="88" t="s">
        <v>260</v>
      </c>
      <c r="E49" s="88">
        <v>5</v>
      </c>
      <c r="F49" s="88" t="s">
        <v>198</v>
      </c>
      <c r="G49" s="88" t="s">
        <v>159</v>
      </c>
      <c r="H49" s="62"/>
      <c r="I49" s="53"/>
      <c r="J49" s="21"/>
      <c r="K49" s="21"/>
      <c r="L49" s="21"/>
      <c r="M49" s="21"/>
      <c r="N49" s="21"/>
      <c r="O49" s="63"/>
    </row>
    <row r="50" spans="1:15" s="48" customFormat="1" ht="30" customHeight="1" x14ac:dyDescent="0.3">
      <c r="A50" s="94"/>
      <c r="B50" s="95"/>
      <c r="C50" s="95"/>
      <c r="D50" s="90"/>
      <c r="E50" s="90"/>
      <c r="F50" s="95"/>
      <c r="G50" s="95"/>
      <c r="H50" s="52"/>
      <c r="I50" s="211">
        <v>45063</v>
      </c>
      <c r="J50" s="212" t="s">
        <v>267</v>
      </c>
      <c r="K50" s="212" t="s">
        <v>178</v>
      </c>
      <c r="L50" s="97" t="s">
        <v>181</v>
      </c>
      <c r="M50" s="97">
        <v>8</v>
      </c>
      <c r="N50" s="212" t="s">
        <v>176</v>
      </c>
      <c r="O50" s="18"/>
    </row>
    <row r="51" spans="1:15" s="48" customFormat="1" ht="28.8" customHeight="1" x14ac:dyDescent="0.3">
      <c r="A51" s="91">
        <v>45057</v>
      </c>
      <c r="B51" s="92" t="s">
        <v>249</v>
      </c>
      <c r="C51" s="92" t="s">
        <v>247</v>
      </c>
      <c r="D51" s="92" t="s">
        <v>261</v>
      </c>
      <c r="E51" s="92">
        <v>10</v>
      </c>
      <c r="F51" s="92" t="s">
        <v>198</v>
      </c>
      <c r="G51" s="92" t="s">
        <v>159</v>
      </c>
      <c r="H51" s="20"/>
      <c r="I51" s="211"/>
      <c r="J51" s="212"/>
      <c r="K51" s="212"/>
      <c r="L51" s="97" t="s">
        <v>183</v>
      </c>
      <c r="M51" s="97">
        <v>7</v>
      </c>
      <c r="N51" s="212"/>
      <c r="O51" s="18"/>
    </row>
    <row r="52" spans="1:15" s="48" customFormat="1" x14ac:dyDescent="0.3">
      <c r="A52" s="93"/>
      <c r="B52" s="90"/>
      <c r="C52" s="90"/>
      <c r="D52" s="90"/>
      <c r="E52" s="90"/>
      <c r="F52" s="90"/>
      <c r="G52" s="90"/>
      <c r="H52" s="52"/>
      <c r="I52" s="211"/>
      <c r="J52" s="212"/>
      <c r="K52" s="212"/>
      <c r="L52" s="97" t="s">
        <v>185</v>
      </c>
      <c r="M52" s="97">
        <v>5</v>
      </c>
      <c r="N52" s="212"/>
      <c r="O52" s="18"/>
    </row>
    <row r="53" spans="1:15" s="48" customFormat="1" ht="19.5" customHeight="1" x14ac:dyDescent="0.3">
      <c r="A53" s="85">
        <v>45057</v>
      </c>
      <c r="B53" s="86" t="s">
        <v>248</v>
      </c>
      <c r="C53" s="92" t="s">
        <v>247</v>
      </c>
      <c r="D53" s="92" t="s">
        <v>261</v>
      </c>
      <c r="E53" s="86">
        <v>15</v>
      </c>
      <c r="F53" s="86" t="s">
        <v>198</v>
      </c>
      <c r="G53" s="86" t="s">
        <v>159</v>
      </c>
      <c r="H53" s="20"/>
      <c r="I53" s="211"/>
      <c r="J53" s="212"/>
      <c r="K53" s="212"/>
      <c r="L53" s="97" t="s">
        <v>270</v>
      </c>
      <c r="M53" s="97">
        <v>25</v>
      </c>
      <c r="N53" s="212"/>
      <c r="O53" s="18"/>
    </row>
    <row r="54" spans="1:15" s="48" customFormat="1" x14ac:dyDescent="0.3">
      <c r="A54" s="53"/>
      <c r="B54" s="21"/>
      <c r="C54" s="21"/>
      <c r="D54" s="21"/>
      <c r="E54" s="21"/>
      <c r="F54" s="21"/>
      <c r="G54" s="21"/>
      <c r="H54" s="64"/>
      <c r="I54" s="53"/>
      <c r="J54" s="21"/>
      <c r="K54" s="21"/>
      <c r="L54" s="21"/>
      <c r="M54" s="21"/>
      <c r="N54" s="21"/>
      <c r="O54" s="63"/>
    </row>
    <row r="55" spans="1:15" s="48" customFormat="1" x14ac:dyDescent="0.3">
      <c r="A55" s="85">
        <v>44693</v>
      </c>
      <c r="B55" s="86" t="s">
        <v>241</v>
      </c>
      <c r="C55" s="86" t="s">
        <v>242</v>
      </c>
      <c r="D55" s="86" t="s">
        <v>262</v>
      </c>
      <c r="E55" s="86">
        <v>5</v>
      </c>
      <c r="F55" s="86" t="s">
        <v>198</v>
      </c>
      <c r="G55" s="86" t="s">
        <v>159</v>
      </c>
      <c r="H55" s="20"/>
      <c r="I55" s="96">
        <v>45063</v>
      </c>
      <c r="J55" s="97" t="s">
        <v>268</v>
      </c>
      <c r="K55" s="97" t="s">
        <v>178</v>
      </c>
      <c r="L55" s="97" t="s">
        <v>191</v>
      </c>
      <c r="M55" s="97">
        <v>130</v>
      </c>
      <c r="N55" s="97" t="s">
        <v>176</v>
      </c>
      <c r="O55" s="18"/>
    </row>
    <row r="56" spans="1:15" s="48" customFormat="1" x14ac:dyDescent="0.3">
      <c r="A56" s="21"/>
      <c r="B56" s="21"/>
      <c r="C56" s="21"/>
      <c r="D56" s="21"/>
      <c r="E56" s="21"/>
      <c r="F56" s="21"/>
      <c r="G56" s="21"/>
      <c r="H56" s="64"/>
      <c r="I56" s="53"/>
      <c r="J56" s="21"/>
      <c r="K56" s="21"/>
      <c r="L56" s="21"/>
      <c r="M56" s="21"/>
      <c r="N56" s="21"/>
      <c r="O56" s="63"/>
    </row>
    <row r="57" spans="1:15" s="48" customFormat="1" ht="57.6" customHeight="1" x14ac:dyDescent="0.3">
      <c r="A57" s="211">
        <v>45061</v>
      </c>
      <c r="B57" s="212" t="s">
        <v>263</v>
      </c>
      <c r="C57" s="212" t="s">
        <v>169</v>
      </c>
      <c r="D57" s="86" t="s">
        <v>174</v>
      </c>
      <c r="E57" s="86">
        <v>4</v>
      </c>
      <c r="F57" s="212" t="s">
        <v>198</v>
      </c>
      <c r="G57" s="212" t="s">
        <v>159</v>
      </c>
      <c r="H57" s="20"/>
      <c r="I57" s="211">
        <v>45070</v>
      </c>
      <c r="J57" s="212" t="s">
        <v>278</v>
      </c>
      <c r="K57" s="212" t="s">
        <v>178</v>
      </c>
      <c r="L57" s="99" t="s">
        <v>280</v>
      </c>
      <c r="M57" s="98">
        <v>14</v>
      </c>
      <c r="N57" s="212" t="s">
        <v>176</v>
      </c>
      <c r="O57" s="18"/>
    </row>
    <row r="58" spans="1:15" s="48" customFormat="1" ht="70.2" customHeight="1" x14ac:dyDescent="0.3">
      <c r="A58" s="211"/>
      <c r="B58" s="212"/>
      <c r="C58" s="212"/>
      <c r="D58" s="86" t="s">
        <v>171</v>
      </c>
      <c r="E58" s="86">
        <v>7</v>
      </c>
      <c r="F58" s="212"/>
      <c r="G58" s="212"/>
      <c r="H58" s="20"/>
      <c r="I58" s="211"/>
      <c r="J58" s="212"/>
      <c r="K58" s="212"/>
      <c r="L58" s="99" t="s">
        <v>281</v>
      </c>
      <c r="M58" s="98">
        <v>10</v>
      </c>
      <c r="N58" s="212"/>
      <c r="O58" s="18"/>
    </row>
    <row r="59" spans="1:15" s="48" customFormat="1" x14ac:dyDescent="0.3">
      <c r="A59" s="211"/>
      <c r="B59" s="212"/>
      <c r="C59" s="212"/>
      <c r="D59" s="86" t="s">
        <v>205</v>
      </c>
      <c r="E59" s="86">
        <v>5</v>
      </c>
      <c r="F59" s="212"/>
      <c r="G59" s="212"/>
      <c r="H59" s="62"/>
      <c r="I59" s="53"/>
      <c r="J59" s="21"/>
      <c r="K59" s="21"/>
      <c r="L59" s="21"/>
      <c r="M59" s="21"/>
      <c r="N59" s="21"/>
      <c r="O59" s="63"/>
    </row>
    <row r="60" spans="1:15" s="48" customFormat="1" ht="26.4" x14ac:dyDescent="0.3">
      <c r="A60" s="21"/>
      <c r="B60" s="21"/>
      <c r="C60" s="21"/>
      <c r="D60" s="21"/>
      <c r="E60" s="21"/>
      <c r="F60" s="21"/>
      <c r="G60" s="21"/>
      <c r="H60" s="52"/>
      <c r="I60" s="211">
        <v>45070</v>
      </c>
      <c r="J60" s="212" t="s">
        <v>279</v>
      </c>
      <c r="K60" s="212" t="s">
        <v>178</v>
      </c>
      <c r="L60" s="99" t="s">
        <v>282</v>
      </c>
      <c r="M60" s="98">
        <v>3</v>
      </c>
      <c r="N60" s="212" t="s">
        <v>176</v>
      </c>
      <c r="O60" s="18"/>
    </row>
    <row r="61" spans="1:15" s="48" customFormat="1" ht="32.4" customHeight="1" x14ac:dyDescent="0.3">
      <c r="A61" s="101">
        <v>45062</v>
      </c>
      <c r="B61" s="102" t="s">
        <v>266</v>
      </c>
      <c r="C61" s="102" t="s">
        <v>163</v>
      </c>
      <c r="D61" s="102" t="s">
        <v>177</v>
      </c>
      <c r="E61" s="102">
        <v>130</v>
      </c>
      <c r="F61" s="102" t="s">
        <v>228</v>
      </c>
      <c r="G61" s="102" t="s">
        <v>159</v>
      </c>
      <c r="H61" s="20"/>
      <c r="I61" s="211"/>
      <c r="J61" s="212"/>
      <c r="K61" s="212"/>
      <c r="L61" s="100" t="s">
        <v>181</v>
      </c>
      <c r="M61" s="98">
        <v>2</v>
      </c>
      <c r="N61" s="212"/>
      <c r="O61" s="18"/>
    </row>
    <row r="62" spans="1:15" s="48" customFormat="1" x14ac:dyDescent="0.3">
      <c r="A62" s="21"/>
      <c r="B62" s="21"/>
      <c r="C62" s="21"/>
      <c r="D62" s="21"/>
      <c r="E62" s="21"/>
      <c r="F62" s="21"/>
      <c r="G62" s="21"/>
      <c r="H62" s="52"/>
      <c r="I62" s="211"/>
      <c r="J62" s="212"/>
      <c r="K62" s="212"/>
      <c r="L62" s="100" t="s">
        <v>183</v>
      </c>
      <c r="M62" s="98">
        <v>7</v>
      </c>
      <c r="N62" s="212"/>
      <c r="O62" s="18"/>
    </row>
    <row r="63" spans="1:15" s="48" customFormat="1" x14ac:dyDescent="0.3">
      <c r="A63" s="211">
        <v>45065</v>
      </c>
      <c r="B63" s="212" t="s">
        <v>275</v>
      </c>
      <c r="C63" s="212" t="s">
        <v>169</v>
      </c>
      <c r="D63" s="102" t="s">
        <v>174</v>
      </c>
      <c r="E63" s="102">
        <v>6</v>
      </c>
      <c r="F63" s="212" t="s">
        <v>228</v>
      </c>
      <c r="G63" s="212" t="s">
        <v>159</v>
      </c>
      <c r="H63" s="52"/>
      <c r="I63" s="211"/>
      <c r="J63" s="212"/>
      <c r="K63" s="212"/>
      <c r="L63" s="99" t="s">
        <v>283</v>
      </c>
      <c r="M63" s="98">
        <v>10</v>
      </c>
      <c r="N63" s="212"/>
      <c r="O63" s="18"/>
    </row>
    <row r="64" spans="1:15" s="48" customFormat="1" x14ac:dyDescent="0.3">
      <c r="A64" s="211"/>
      <c r="B64" s="212"/>
      <c r="C64" s="212"/>
      <c r="D64" s="102" t="s">
        <v>171</v>
      </c>
      <c r="E64" s="102">
        <v>8</v>
      </c>
      <c r="F64" s="212"/>
      <c r="G64" s="212"/>
      <c r="H64" s="52"/>
      <c r="I64" s="211"/>
      <c r="J64" s="212"/>
      <c r="K64" s="212"/>
      <c r="L64" s="100" t="s">
        <v>284</v>
      </c>
      <c r="M64" s="98">
        <v>3</v>
      </c>
      <c r="N64" s="212"/>
      <c r="O64" s="18"/>
    </row>
    <row r="65" spans="1:15" s="48" customFormat="1" x14ac:dyDescent="0.3">
      <c r="A65" s="211"/>
      <c r="B65" s="212"/>
      <c r="C65" s="212"/>
      <c r="D65" s="102" t="s">
        <v>290</v>
      </c>
      <c r="E65" s="102">
        <v>10</v>
      </c>
      <c r="F65" s="212"/>
      <c r="G65" s="212"/>
      <c r="H65" s="64"/>
      <c r="I65" s="53"/>
      <c r="J65" s="21"/>
      <c r="K65" s="21"/>
      <c r="L65" s="21"/>
      <c r="M65" s="21"/>
      <c r="N65" s="21"/>
      <c r="O65" s="63"/>
    </row>
    <row r="66" spans="1:15" s="48" customFormat="1" x14ac:dyDescent="0.3">
      <c r="A66" s="211"/>
      <c r="B66" s="212"/>
      <c r="C66" s="212"/>
      <c r="D66" s="102" t="s">
        <v>291</v>
      </c>
      <c r="E66" s="102">
        <v>3</v>
      </c>
      <c r="F66" s="212"/>
      <c r="G66" s="212"/>
      <c r="H66" s="52"/>
      <c r="I66" s="211">
        <v>45080</v>
      </c>
      <c r="J66" s="212" t="s">
        <v>313</v>
      </c>
      <c r="K66" s="212" t="s">
        <v>178</v>
      </c>
      <c r="L66" s="116" t="s">
        <v>179</v>
      </c>
      <c r="M66" s="116">
        <v>50</v>
      </c>
      <c r="N66" s="212" t="s">
        <v>176</v>
      </c>
      <c r="O66" s="18"/>
    </row>
    <row r="67" spans="1:15" s="48" customFormat="1" x14ac:dyDescent="0.3">
      <c r="A67" s="53"/>
      <c r="B67" s="21"/>
      <c r="C67" s="21"/>
      <c r="D67" s="21"/>
      <c r="E67" s="21"/>
      <c r="F67" s="21"/>
      <c r="G67" s="21"/>
      <c r="H67" s="52"/>
      <c r="I67" s="211"/>
      <c r="J67" s="212"/>
      <c r="K67" s="212"/>
      <c r="L67" s="116" t="s">
        <v>222</v>
      </c>
      <c r="M67" s="116">
        <v>54</v>
      </c>
      <c r="N67" s="212"/>
      <c r="O67" s="18"/>
    </row>
    <row r="68" spans="1:15" s="48" customFormat="1" ht="79.2" x14ac:dyDescent="0.3">
      <c r="A68" s="101">
        <v>45069</v>
      </c>
      <c r="B68" s="102">
        <v>2110731981</v>
      </c>
      <c r="C68" s="102" t="s">
        <v>274</v>
      </c>
      <c r="D68" s="99" t="s">
        <v>289</v>
      </c>
      <c r="E68" s="102">
        <v>17</v>
      </c>
      <c r="F68" s="102" t="s">
        <v>228</v>
      </c>
      <c r="G68" s="102" t="s">
        <v>159</v>
      </c>
      <c r="H68" s="20"/>
      <c r="I68" s="211"/>
      <c r="J68" s="212"/>
      <c r="K68" s="212"/>
      <c r="L68" s="116" t="s">
        <v>191</v>
      </c>
      <c r="M68" s="116">
        <v>70</v>
      </c>
      <c r="N68" s="212"/>
      <c r="O68" s="18"/>
    </row>
    <row r="69" spans="1:15" s="48" customFormat="1" x14ac:dyDescent="0.3">
      <c r="A69" s="21"/>
      <c r="B69" s="21"/>
      <c r="C69" s="21"/>
      <c r="D69" s="21"/>
      <c r="E69" s="21"/>
      <c r="F69" s="21"/>
      <c r="G69" s="21"/>
      <c r="H69" s="20"/>
      <c r="I69" s="211"/>
      <c r="J69" s="212"/>
      <c r="K69" s="212"/>
      <c r="L69" s="100" t="s">
        <v>183</v>
      </c>
      <c r="M69" s="116">
        <v>19</v>
      </c>
      <c r="N69" s="212"/>
      <c r="O69" s="18"/>
    </row>
    <row r="70" spans="1:15" s="48" customFormat="1" ht="56.4" customHeight="1" x14ac:dyDescent="0.3">
      <c r="A70" s="101">
        <v>45069</v>
      </c>
      <c r="B70" s="102" t="s">
        <v>276</v>
      </c>
      <c r="C70" s="102" t="s">
        <v>193</v>
      </c>
      <c r="D70" s="102" t="s">
        <v>288</v>
      </c>
      <c r="E70" s="102">
        <v>10</v>
      </c>
      <c r="F70" s="102" t="s">
        <v>228</v>
      </c>
      <c r="G70" s="102" t="s">
        <v>159</v>
      </c>
      <c r="H70" s="20"/>
      <c r="I70" s="211"/>
      <c r="J70" s="212"/>
      <c r="K70" s="212"/>
      <c r="L70" s="116" t="s">
        <v>344</v>
      </c>
      <c r="M70" s="116">
        <v>10</v>
      </c>
      <c r="N70" s="212"/>
      <c r="O70" s="18"/>
    </row>
    <row r="71" spans="1:15" s="48" customFormat="1" x14ac:dyDescent="0.3">
      <c r="A71" s="21"/>
      <c r="B71" s="21"/>
      <c r="C71" s="21"/>
      <c r="D71" s="21"/>
      <c r="E71" s="21"/>
      <c r="F71" s="21"/>
      <c r="G71" s="21"/>
      <c r="H71" s="20"/>
      <c r="I71" s="211"/>
      <c r="J71" s="212"/>
      <c r="K71" s="212"/>
      <c r="L71" s="116" t="s">
        <v>187</v>
      </c>
      <c r="M71" s="116">
        <v>13</v>
      </c>
      <c r="N71" s="212"/>
      <c r="O71" s="18"/>
    </row>
    <row r="72" spans="1:15" s="48" customFormat="1" ht="28.8" customHeight="1" x14ac:dyDescent="0.3">
      <c r="A72" s="101">
        <v>45071</v>
      </c>
      <c r="B72" s="102" t="s">
        <v>287</v>
      </c>
      <c r="C72" s="102" t="s">
        <v>163</v>
      </c>
      <c r="D72" s="102" t="s">
        <v>177</v>
      </c>
      <c r="E72" s="102">
        <v>70</v>
      </c>
      <c r="F72" s="102" t="s">
        <v>228</v>
      </c>
      <c r="G72" s="102" t="s">
        <v>159</v>
      </c>
      <c r="H72" s="20"/>
      <c r="I72" s="211"/>
      <c r="J72" s="212"/>
      <c r="K72" s="212"/>
      <c r="L72" s="116" t="s">
        <v>184</v>
      </c>
      <c r="M72" s="116">
        <v>10</v>
      </c>
      <c r="N72" s="212"/>
      <c r="O72" s="18"/>
    </row>
    <row r="73" spans="1:15" s="48" customFormat="1" x14ac:dyDescent="0.3">
      <c r="A73" s="74"/>
      <c r="B73" s="65"/>
      <c r="C73" s="65"/>
      <c r="D73" s="21"/>
      <c r="E73" s="21"/>
      <c r="F73" s="65"/>
      <c r="G73" s="65"/>
      <c r="H73" s="52"/>
      <c r="I73" s="211"/>
      <c r="J73" s="212"/>
      <c r="K73" s="212"/>
      <c r="L73" s="116" t="s">
        <v>190</v>
      </c>
      <c r="M73" s="116">
        <v>50</v>
      </c>
      <c r="N73" s="212"/>
      <c r="O73" s="18"/>
    </row>
    <row r="74" spans="1:15" s="48" customFormat="1" ht="14.4" customHeight="1" x14ac:dyDescent="0.3">
      <c r="A74" s="103">
        <v>45071</v>
      </c>
      <c r="B74" s="104" t="s">
        <v>293</v>
      </c>
      <c r="C74" s="104" t="s">
        <v>294</v>
      </c>
      <c r="D74" s="104" t="s">
        <v>295</v>
      </c>
      <c r="E74" s="104">
        <v>47</v>
      </c>
      <c r="F74" s="104" t="s">
        <v>228</v>
      </c>
      <c r="G74" s="104" t="s">
        <v>159</v>
      </c>
      <c r="H74" s="62"/>
      <c r="I74" s="53"/>
      <c r="J74" s="21"/>
      <c r="K74" s="21"/>
      <c r="L74" s="21"/>
      <c r="M74" s="21"/>
      <c r="N74" s="21"/>
      <c r="O74" s="63"/>
    </row>
    <row r="75" spans="1:15" s="48" customFormat="1" x14ac:dyDescent="0.3">
      <c r="A75" s="53"/>
      <c r="B75" s="21"/>
      <c r="C75" s="21"/>
      <c r="D75" s="21"/>
      <c r="E75" s="21"/>
      <c r="F75" s="21"/>
      <c r="G75" s="21"/>
      <c r="H75" s="52"/>
      <c r="I75" s="211">
        <v>45080</v>
      </c>
      <c r="J75" s="212" t="s">
        <v>314</v>
      </c>
      <c r="K75" s="212" t="s">
        <v>178</v>
      </c>
      <c r="L75" s="116" t="s">
        <v>222</v>
      </c>
      <c r="M75" s="116">
        <v>7</v>
      </c>
      <c r="N75" s="212" t="s">
        <v>176</v>
      </c>
      <c r="O75" s="18"/>
    </row>
    <row r="76" spans="1:15" s="48" customFormat="1" ht="28.8" x14ac:dyDescent="0.3">
      <c r="A76" s="114">
        <v>45072</v>
      </c>
      <c r="B76" s="115" t="s">
        <v>332</v>
      </c>
      <c r="C76" s="115" t="s">
        <v>155</v>
      </c>
      <c r="D76" s="115" t="s">
        <v>161</v>
      </c>
      <c r="E76" s="115">
        <v>50</v>
      </c>
      <c r="F76" s="115" t="s">
        <v>198</v>
      </c>
      <c r="G76" s="115" t="s">
        <v>159</v>
      </c>
      <c r="H76" s="20"/>
      <c r="I76" s="211"/>
      <c r="J76" s="212"/>
      <c r="K76" s="212"/>
      <c r="L76" s="100" t="s">
        <v>181</v>
      </c>
      <c r="M76" s="116">
        <v>4</v>
      </c>
      <c r="N76" s="212"/>
      <c r="O76" s="18"/>
    </row>
    <row r="77" spans="1:15" s="48" customFormat="1" x14ac:dyDescent="0.3">
      <c r="A77" s="21"/>
      <c r="B77" s="21"/>
      <c r="C77" s="21"/>
      <c r="D77" s="21"/>
      <c r="E77" s="21"/>
      <c r="F77" s="21"/>
      <c r="G77" s="21"/>
      <c r="H77" s="52"/>
      <c r="I77" s="211"/>
      <c r="J77" s="212"/>
      <c r="K77" s="212"/>
      <c r="L77" s="100" t="s">
        <v>183</v>
      </c>
      <c r="M77" s="116">
        <v>1</v>
      </c>
      <c r="N77" s="212"/>
      <c r="O77" s="18"/>
    </row>
    <row r="78" spans="1:15" s="48" customFormat="1" x14ac:dyDescent="0.3">
      <c r="A78" s="103">
        <v>45075</v>
      </c>
      <c r="B78" s="104" t="s">
        <v>296</v>
      </c>
      <c r="C78" s="104" t="s">
        <v>294</v>
      </c>
      <c r="D78" s="104" t="s">
        <v>295</v>
      </c>
      <c r="E78" s="104">
        <v>14</v>
      </c>
      <c r="F78" s="104" t="s">
        <v>228</v>
      </c>
      <c r="G78" s="104" t="s">
        <v>159</v>
      </c>
      <c r="H78" s="20"/>
      <c r="I78" s="211"/>
      <c r="J78" s="212"/>
      <c r="K78" s="212"/>
      <c r="L78" s="116" t="s">
        <v>182</v>
      </c>
      <c r="M78" s="116">
        <v>1</v>
      </c>
      <c r="N78" s="212"/>
      <c r="O78" s="18"/>
    </row>
    <row r="79" spans="1:15" s="48" customFormat="1" x14ac:dyDescent="0.3">
      <c r="A79" s="53"/>
      <c r="B79" s="21"/>
      <c r="C79" s="21"/>
      <c r="D79" s="21"/>
      <c r="E79" s="21"/>
      <c r="F79" s="21"/>
      <c r="G79" s="21"/>
      <c r="H79" s="62"/>
      <c r="I79" s="21"/>
      <c r="J79" s="21"/>
      <c r="K79" s="21"/>
      <c r="L79" s="21"/>
      <c r="M79" s="21"/>
      <c r="N79" s="21"/>
      <c r="O79" s="63"/>
    </row>
    <row r="80" spans="1:15" s="48" customFormat="1" x14ac:dyDescent="0.3">
      <c r="A80" s="211">
        <v>45078</v>
      </c>
      <c r="B80" s="212" t="s">
        <v>301</v>
      </c>
      <c r="C80" s="212" t="s">
        <v>169</v>
      </c>
      <c r="D80" s="105" t="s">
        <v>302</v>
      </c>
      <c r="E80" s="105">
        <v>10</v>
      </c>
      <c r="F80" s="212" t="s">
        <v>198</v>
      </c>
      <c r="G80" s="212" t="s">
        <v>159</v>
      </c>
      <c r="H80" s="20"/>
      <c r="I80" s="211">
        <v>45090</v>
      </c>
      <c r="J80" s="212" t="s">
        <v>341</v>
      </c>
      <c r="K80" s="212" t="s">
        <v>178</v>
      </c>
      <c r="L80" s="116" t="s">
        <v>187</v>
      </c>
      <c r="M80" s="116">
        <v>17</v>
      </c>
      <c r="N80" s="212" t="s">
        <v>176</v>
      </c>
      <c r="O80" s="18"/>
    </row>
    <row r="81" spans="1:15" s="48" customFormat="1" x14ac:dyDescent="0.3">
      <c r="A81" s="211"/>
      <c r="B81" s="212"/>
      <c r="C81" s="212"/>
      <c r="D81" s="105" t="s">
        <v>171</v>
      </c>
      <c r="E81" s="105">
        <v>19</v>
      </c>
      <c r="F81" s="212"/>
      <c r="G81" s="212"/>
      <c r="H81" s="20"/>
      <c r="I81" s="211"/>
      <c r="J81" s="212"/>
      <c r="K81" s="212"/>
      <c r="L81" s="100" t="s">
        <v>183</v>
      </c>
      <c r="M81" s="116">
        <v>35</v>
      </c>
      <c r="N81" s="212"/>
      <c r="O81" s="18"/>
    </row>
    <row r="82" spans="1:15" s="48" customFormat="1" ht="28.8" x14ac:dyDescent="0.3">
      <c r="A82" s="211"/>
      <c r="B82" s="212"/>
      <c r="C82" s="212"/>
      <c r="D82" s="105" t="s">
        <v>170</v>
      </c>
      <c r="E82" s="105">
        <v>10</v>
      </c>
      <c r="F82" s="212"/>
      <c r="G82" s="212"/>
      <c r="H82" s="20"/>
      <c r="I82" s="211"/>
      <c r="J82" s="212"/>
      <c r="K82" s="212"/>
      <c r="L82" s="116" t="s">
        <v>345</v>
      </c>
      <c r="M82" s="116">
        <v>1</v>
      </c>
      <c r="N82" s="212"/>
      <c r="O82" s="18"/>
    </row>
    <row r="83" spans="1:15" s="48" customFormat="1" x14ac:dyDescent="0.3">
      <c r="A83" s="211"/>
      <c r="B83" s="212"/>
      <c r="C83" s="212"/>
      <c r="D83" s="105" t="s">
        <v>172</v>
      </c>
      <c r="E83" s="105">
        <v>13</v>
      </c>
      <c r="F83" s="212"/>
      <c r="G83" s="212"/>
      <c r="H83" s="62"/>
      <c r="I83" s="21"/>
      <c r="J83" s="21"/>
      <c r="K83" s="21"/>
      <c r="L83" s="21"/>
      <c r="M83" s="21"/>
      <c r="N83" s="21"/>
      <c r="O83" s="63"/>
    </row>
    <row r="84" spans="1:15" s="48" customFormat="1" x14ac:dyDescent="0.3">
      <c r="A84" s="53"/>
      <c r="B84" s="65"/>
      <c r="C84" s="21"/>
      <c r="D84" s="21"/>
      <c r="E84" s="21"/>
      <c r="F84" s="21"/>
      <c r="G84" s="21"/>
      <c r="H84" s="20"/>
      <c r="I84" s="211">
        <v>45090</v>
      </c>
      <c r="J84" s="212" t="s">
        <v>342</v>
      </c>
      <c r="K84" s="212" t="s">
        <v>178</v>
      </c>
      <c r="L84" s="100" t="s">
        <v>181</v>
      </c>
      <c r="M84" s="116">
        <v>16</v>
      </c>
      <c r="N84" s="212" t="s">
        <v>176</v>
      </c>
      <c r="O84" s="18"/>
    </row>
    <row r="85" spans="1:15" s="48" customFormat="1" ht="28.8" x14ac:dyDescent="0.3">
      <c r="A85" s="107">
        <v>45079</v>
      </c>
      <c r="B85" s="106" t="s">
        <v>305</v>
      </c>
      <c r="C85" s="106" t="s">
        <v>163</v>
      </c>
      <c r="D85" s="106" t="s">
        <v>175</v>
      </c>
      <c r="E85" s="106">
        <v>50</v>
      </c>
      <c r="F85" s="106" t="s">
        <v>228</v>
      </c>
      <c r="G85" s="106" t="s">
        <v>159</v>
      </c>
      <c r="H85" s="20"/>
      <c r="I85" s="211"/>
      <c r="J85" s="212"/>
      <c r="K85" s="212"/>
      <c r="L85" s="116" t="s">
        <v>346</v>
      </c>
      <c r="M85" s="116">
        <v>10</v>
      </c>
      <c r="N85" s="212"/>
      <c r="O85" s="18"/>
    </row>
    <row r="86" spans="1:15" s="48" customFormat="1" x14ac:dyDescent="0.3">
      <c r="A86" s="65"/>
      <c r="B86" s="65"/>
      <c r="C86" s="21"/>
      <c r="D86" s="21"/>
      <c r="E86" s="21"/>
      <c r="F86" s="21"/>
      <c r="G86" s="21"/>
      <c r="H86" s="20"/>
      <c r="I86" s="211"/>
      <c r="J86" s="212"/>
      <c r="K86" s="212"/>
      <c r="L86" s="116" t="s">
        <v>182</v>
      </c>
      <c r="M86" s="116">
        <v>14</v>
      </c>
      <c r="N86" s="212"/>
      <c r="O86" s="18"/>
    </row>
    <row r="87" spans="1:15" s="48" customFormat="1" ht="28.8" x14ac:dyDescent="0.3">
      <c r="A87" s="108">
        <v>45082</v>
      </c>
      <c r="B87" s="48">
        <v>276</v>
      </c>
      <c r="C87" s="48" t="s">
        <v>319</v>
      </c>
      <c r="D87" s="48" t="s">
        <v>321</v>
      </c>
      <c r="E87" s="48">
        <v>1</v>
      </c>
      <c r="F87" s="48" t="s">
        <v>228</v>
      </c>
      <c r="G87" s="48" t="s">
        <v>159</v>
      </c>
      <c r="H87" s="20"/>
      <c r="I87" s="211"/>
      <c r="J87" s="212"/>
      <c r="K87" s="212"/>
      <c r="L87" s="116" t="s">
        <v>347</v>
      </c>
      <c r="M87" s="116">
        <v>3</v>
      </c>
      <c r="N87" s="212"/>
      <c r="O87" s="18"/>
    </row>
    <row r="88" spans="1:15" s="48" customFormat="1" x14ac:dyDescent="0.3">
      <c r="A88" s="21"/>
      <c r="B88" s="65"/>
      <c r="C88" s="65"/>
      <c r="D88" s="21"/>
      <c r="E88" s="21"/>
      <c r="F88" s="65"/>
      <c r="G88" s="65"/>
      <c r="H88" s="20"/>
      <c r="I88" s="211"/>
      <c r="J88" s="212"/>
      <c r="K88" s="212"/>
      <c r="L88" s="100" t="s">
        <v>183</v>
      </c>
      <c r="M88" s="116">
        <v>10</v>
      </c>
      <c r="N88" s="212"/>
      <c r="O88" s="18"/>
    </row>
    <row r="89" spans="1:15" s="48" customFormat="1" x14ac:dyDescent="0.3">
      <c r="A89" s="211">
        <v>45084</v>
      </c>
      <c r="B89" s="212" t="s">
        <v>317</v>
      </c>
      <c r="C89" s="212" t="s">
        <v>169</v>
      </c>
      <c r="D89" s="109" t="s">
        <v>171</v>
      </c>
      <c r="E89" s="109">
        <v>35</v>
      </c>
      <c r="F89" s="212" t="s">
        <v>198</v>
      </c>
      <c r="G89" s="212" t="s">
        <v>159</v>
      </c>
      <c r="H89" s="20"/>
      <c r="I89" s="211"/>
      <c r="J89" s="212"/>
      <c r="K89" s="212"/>
      <c r="L89" s="116" t="s">
        <v>187</v>
      </c>
      <c r="M89" s="116">
        <v>8</v>
      </c>
      <c r="N89" s="212"/>
      <c r="O89" s="18"/>
    </row>
    <row r="90" spans="1:15" s="48" customFormat="1" ht="14.4" customHeight="1" x14ac:dyDescent="0.3">
      <c r="A90" s="211"/>
      <c r="B90" s="212"/>
      <c r="C90" s="212"/>
      <c r="D90" s="109" t="s">
        <v>172</v>
      </c>
      <c r="E90" s="109">
        <v>17</v>
      </c>
      <c r="F90" s="212"/>
      <c r="G90" s="212"/>
      <c r="H90" s="20"/>
      <c r="I90" s="211"/>
      <c r="J90" s="212"/>
      <c r="K90" s="212"/>
      <c r="L90" s="116" t="s">
        <v>348</v>
      </c>
      <c r="M90" s="116">
        <v>10</v>
      </c>
      <c r="N90" s="212"/>
      <c r="O90" s="18"/>
    </row>
    <row r="91" spans="1:15" s="48" customFormat="1" x14ac:dyDescent="0.3">
      <c r="A91" s="211"/>
      <c r="B91" s="212"/>
      <c r="C91" s="212"/>
      <c r="D91" s="109" t="s">
        <v>174</v>
      </c>
      <c r="E91" s="109">
        <v>10</v>
      </c>
      <c r="F91" s="212"/>
      <c r="G91" s="212"/>
      <c r="H91" s="62"/>
      <c r="I91" s="74"/>
      <c r="J91" s="65"/>
      <c r="K91" s="65"/>
      <c r="L91" s="21"/>
      <c r="M91" s="21"/>
      <c r="N91" s="65"/>
      <c r="O91" s="63"/>
    </row>
    <row r="92" spans="1:15" s="48" customFormat="1" ht="28.8" x14ac:dyDescent="0.3">
      <c r="A92" s="211"/>
      <c r="B92" s="212"/>
      <c r="C92" s="212"/>
      <c r="D92" s="109" t="s">
        <v>318</v>
      </c>
      <c r="E92" s="109">
        <v>5</v>
      </c>
      <c r="F92" s="212"/>
      <c r="G92" s="212"/>
      <c r="H92" s="20"/>
      <c r="I92" s="211">
        <v>45097</v>
      </c>
      <c r="J92" s="212" t="s">
        <v>358</v>
      </c>
      <c r="K92" s="212" t="s">
        <v>178</v>
      </c>
      <c r="L92" s="121" t="s">
        <v>363</v>
      </c>
      <c r="M92" s="121">
        <v>3</v>
      </c>
      <c r="N92" s="212" t="s">
        <v>176</v>
      </c>
      <c r="O92" s="18"/>
    </row>
    <row r="93" spans="1:15" s="48" customFormat="1" x14ac:dyDescent="0.3">
      <c r="A93" s="21"/>
      <c r="B93" s="65"/>
      <c r="C93" s="65"/>
      <c r="D93" s="21"/>
      <c r="E93" s="21"/>
      <c r="F93" s="65"/>
      <c r="G93" s="65"/>
      <c r="H93" s="20"/>
      <c r="I93" s="211"/>
      <c r="J93" s="212"/>
      <c r="K93" s="212"/>
      <c r="L93" s="121" t="s">
        <v>187</v>
      </c>
      <c r="M93" s="121">
        <v>12</v>
      </c>
      <c r="N93" s="212"/>
      <c r="O93" s="18"/>
    </row>
    <row r="94" spans="1:15" s="48" customFormat="1" x14ac:dyDescent="0.3">
      <c r="A94" s="111">
        <v>45086</v>
      </c>
      <c r="B94" s="110" t="s">
        <v>325</v>
      </c>
      <c r="C94" s="110" t="s">
        <v>259</v>
      </c>
      <c r="D94" s="110" t="s">
        <v>197</v>
      </c>
      <c r="E94" s="110">
        <v>16</v>
      </c>
      <c r="F94" s="110" t="s">
        <v>198</v>
      </c>
      <c r="G94" s="110" t="s">
        <v>159</v>
      </c>
      <c r="H94" s="20"/>
      <c r="I94" s="211"/>
      <c r="J94" s="212"/>
      <c r="K94" s="212"/>
      <c r="L94" s="100" t="s">
        <v>183</v>
      </c>
      <c r="M94" s="121">
        <v>10</v>
      </c>
      <c r="N94" s="212"/>
      <c r="O94" s="18"/>
    </row>
    <row r="95" spans="1:15" s="48" customFormat="1" x14ac:dyDescent="0.3">
      <c r="A95" s="65"/>
      <c r="B95" s="21"/>
      <c r="C95" s="21"/>
      <c r="D95" s="21"/>
      <c r="E95" s="21"/>
      <c r="F95" s="21"/>
      <c r="G95" s="21"/>
      <c r="H95" s="20"/>
      <c r="I95" s="211"/>
      <c r="J95" s="212"/>
      <c r="K95" s="212"/>
      <c r="L95" s="121" t="s">
        <v>344</v>
      </c>
      <c r="M95" s="121">
        <v>10</v>
      </c>
      <c r="N95" s="212"/>
      <c r="O95" s="18"/>
    </row>
    <row r="96" spans="1:15" s="48" customFormat="1" ht="28.8" x14ac:dyDescent="0.3">
      <c r="A96" s="112">
        <v>45087</v>
      </c>
      <c r="B96" s="113" t="s">
        <v>328</v>
      </c>
      <c r="C96" s="113" t="s">
        <v>326</v>
      </c>
      <c r="D96" s="113" t="s">
        <v>329</v>
      </c>
      <c r="E96" s="113">
        <v>2</v>
      </c>
      <c r="F96" s="113" t="s">
        <v>198</v>
      </c>
      <c r="G96" s="113" t="s">
        <v>159</v>
      </c>
      <c r="H96" s="62"/>
      <c r="I96" s="21"/>
      <c r="J96" s="21"/>
      <c r="K96" s="21"/>
      <c r="L96" s="21"/>
      <c r="M96" s="21"/>
      <c r="N96" s="21"/>
      <c r="O96" s="63"/>
    </row>
    <row r="97" spans="1:15" s="48" customFormat="1" x14ac:dyDescent="0.3">
      <c r="A97" s="21"/>
      <c r="B97" s="21"/>
      <c r="C97" s="65"/>
      <c r="D97" s="21"/>
      <c r="E97" s="21"/>
      <c r="F97" s="65"/>
      <c r="G97" s="65"/>
      <c r="H97" s="20"/>
      <c r="I97" s="120">
        <v>45097</v>
      </c>
      <c r="J97" s="121" t="s">
        <v>359</v>
      </c>
      <c r="K97" s="121" t="s">
        <v>178</v>
      </c>
      <c r="L97" s="100" t="s">
        <v>284</v>
      </c>
      <c r="M97" s="121">
        <v>10</v>
      </c>
      <c r="N97" s="121" t="s">
        <v>176</v>
      </c>
      <c r="O97" s="18"/>
    </row>
    <row r="98" spans="1:15" s="48" customFormat="1" ht="13.8" customHeight="1" x14ac:dyDescent="0.3">
      <c r="A98" s="211">
        <v>45089</v>
      </c>
      <c r="B98" s="212" t="s">
        <v>336</v>
      </c>
      <c r="C98" s="212" t="s">
        <v>294</v>
      </c>
      <c r="D98" s="115" t="s">
        <v>337</v>
      </c>
      <c r="E98" s="115">
        <v>1</v>
      </c>
      <c r="F98" s="212" t="s">
        <v>198</v>
      </c>
      <c r="G98" s="212" t="s">
        <v>159</v>
      </c>
      <c r="H98" s="62"/>
      <c r="I98" s="74"/>
      <c r="J98" s="65"/>
      <c r="K98" s="65"/>
      <c r="L98" s="21"/>
      <c r="M98" s="21"/>
      <c r="N98" s="65"/>
      <c r="O98" s="63"/>
    </row>
    <row r="99" spans="1:15" s="48" customFormat="1" x14ac:dyDescent="0.3">
      <c r="A99" s="211"/>
      <c r="B99" s="212"/>
      <c r="C99" s="212"/>
      <c r="D99" s="115" t="s">
        <v>338</v>
      </c>
      <c r="E99" s="115">
        <v>1</v>
      </c>
      <c r="F99" s="212"/>
      <c r="G99" s="212"/>
      <c r="H99" s="20"/>
      <c r="I99" s="123">
        <v>45101</v>
      </c>
      <c r="J99" s="124" t="s">
        <v>365</v>
      </c>
      <c r="K99" s="124" t="s">
        <v>178</v>
      </c>
      <c r="L99" s="124" t="s">
        <v>185</v>
      </c>
      <c r="M99" s="124">
        <v>15</v>
      </c>
      <c r="N99" s="124" t="s">
        <v>176</v>
      </c>
      <c r="O99" s="18"/>
    </row>
    <row r="100" spans="1:15" s="48" customFormat="1" x14ac:dyDescent="0.3">
      <c r="A100" s="53"/>
      <c r="B100" s="21"/>
      <c r="C100" s="21"/>
      <c r="D100" s="21"/>
      <c r="E100" s="21"/>
      <c r="F100" s="21"/>
      <c r="G100" s="21"/>
      <c r="H100" s="62"/>
      <c r="I100" s="53"/>
      <c r="J100" s="21"/>
      <c r="K100" s="21"/>
      <c r="L100" s="21"/>
      <c r="M100" s="21"/>
      <c r="N100" s="21"/>
      <c r="O100" s="63"/>
    </row>
    <row r="101" spans="1:15" s="48" customFormat="1" x14ac:dyDescent="0.3">
      <c r="A101" s="114">
        <v>45090</v>
      </c>
      <c r="B101" s="115" t="s">
        <v>333</v>
      </c>
      <c r="C101" s="115" t="s">
        <v>326</v>
      </c>
      <c r="D101" s="115" t="s">
        <v>335</v>
      </c>
      <c r="E101" s="115">
        <v>1</v>
      </c>
      <c r="F101" s="115" t="s">
        <v>198</v>
      </c>
      <c r="G101" s="115" t="s">
        <v>159</v>
      </c>
      <c r="H101" s="20"/>
      <c r="I101" s="211">
        <v>45122</v>
      </c>
      <c r="J101" s="212" t="s">
        <v>399</v>
      </c>
      <c r="K101" s="212" t="s">
        <v>178</v>
      </c>
      <c r="L101" s="100" t="s">
        <v>181</v>
      </c>
      <c r="M101" s="131">
        <v>10</v>
      </c>
      <c r="N101" s="212" t="s">
        <v>176</v>
      </c>
      <c r="O101" s="18"/>
    </row>
    <row r="102" spans="1:15" s="48" customFormat="1" x14ac:dyDescent="0.3">
      <c r="A102" s="21"/>
      <c r="B102" s="21"/>
      <c r="C102" s="21"/>
      <c r="D102" s="21"/>
      <c r="E102" s="21"/>
      <c r="F102" s="21"/>
      <c r="G102" s="21"/>
      <c r="H102" s="20"/>
      <c r="I102" s="211"/>
      <c r="J102" s="212"/>
      <c r="K102" s="212"/>
      <c r="L102" s="131" t="s">
        <v>185</v>
      </c>
      <c r="M102" s="131">
        <v>10</v>
      </c>
      <c r="N102" s="212"/>
      <c r="O102" s="18"/>
    </row>
    <row r="103" spans="1:15" s="48" customFormat="1" x14ac:dyDescent="0.3">
      <c r="A103" s="211">
        <v>45090</v>
      </c>
      <c r="B103" s="212" t="s">
        <v>330</v>
      </c>
      <c r="C103" s="212" t="s">
        <v>169</v>
      </c>
      <c r="D103" s="115" t="s">
        <v>171</v>
      </c>
      <c r="E103" s="115">
        <v>10</v>
      </c>
      <c r="F103" s="212" t="s">
        <v>198</v>
      </c>
      <c r="G103" s="212" t="s">
        <v>159</v>
      </c>
      <c r="H103" s="64"/>
      <c r="I103" s="53"/>
      <c r="J103" s="21"/>
      <c r="K103" s="21"/>
      <c r="L103" s="21"/>
      <c r="M103" s="21"/>
      <c r="N103" s="21"/>
      <c r="O103" s="63"/>
    </row>
    <row r="104" spans="1:15" s="48" customFormat="1" ht="28.8" x14ac:dyDescent="0.3">
      <c r="A104" s="211"/>
      <c r="B104" s="212"/>
      <c r="C104" s="212"/>
      <c r="D104" s="115" t="s">
        <v>172</v>
      </c>
      <c r="E104" s="115">
        <v>8</v>
      </c>
      <c r="F104" s="212"/>
      <c r="G104" s="212"/>
      <c r="H104" s="52"/>
      <c r="I104" s="130">
        <v>45122</v>
      </c>
      <c r="J104" s="131" t="s">
        <v>400</v>
      </c>
      <c r="K104" s="131" t="s">
        <v>178</v>
      </c>
      <c r="L104" s="131" t="s">
        <v>401</v>
      </c>
      <c r="M104" s="131">
        <v>2</v>
      </c>
      <c r="N104" s="131" t="s">
        <v>176</v>
      </c>
      <c r="O104" s="18"/>
    </row>
    <row r="105" spans="1:15" s="48" customFormat="1" x14ac:dyDescent="0.3">
      <c r="A105" s="211"/>
      <c r="B105" s="212"/>
      <c r="C105" s="212"/>
      <c r="D105" s="115" t="s">
        <v>174</v>
      </c>
      <c r="E105" s="115">
        <v>10</v>
      </c>
      <c r="F105" s="212"/>
      <c r="G105" s="212"/>
      <c r="H105" s="64"/>
      <c r="I105" s="53"/>
      <c r="J105" s="21"/>
      <c r="K105" s="21"/>
      <c r="L105" s="21"/>
      <c r="M105" s="21"/>
      <c r="N105" s="21"/>
      <c r="O105" s="63"/>
    </row>
    <row r="106" spans="1:15" s="48" customFormat="1" x14ac:dyDescent="0.3">
      <c r="A106" s="211"/>
      <c r="B106" s="212"/>
      <c r="C106" s="212"/>
      <c r="D106" s="115" t="s">
        <v>318</v>
      </c>
      <c r="E106" s="115">
        <v>5</v>
      </c>
      <c r="F106" s="212"/>
      <c r="G106" s="212"/>
      <c r="H106" s="64"/>
      <c r="I106" s="211">
        <v>45143</v>
      </c>
      <c r="J106" s="212" t="s">
        <v>430</v>
      </c>
      <c r="K106" s="212" t="s">
        <v>178</v>
      </c>
      <c r="L106" s="167" t="s">
        <v>184</v>
      </c>
      <c r="M106" s="167">
        <v>10</v>
      </c>
      <c r="N106" s="212" t="s">
        <v>176</v>
      </c>
      <c r="O106" s="63"/>
    </row>
    <row r="107" spans="1:15" s="48" customFormat="1" x14ac:dyDescent="0.3">
      <c r="A107" s="211"/>
      <c r="B107" s="212"/>
      <c r="C107" s="212"/>
      <c r="D107" s="115" t="s">
        <v>339</v>
      </c>
      <c r="E107" s="115">
        <v>10</v>
      </c>
      <c r="F107" s="212"/>
      <c r="G107" s="212"/>
      <c r="H107" s="52"/>
      <c r="I107" s="211"/>
      <c r="J107" s="212"/>
      <c r="K107" s="212"/>
      <c r="L107" s="100" t="s">
        <v>181</v>
      </c>
      <c r="M107" s="167">
        <v>10</v>
      </c>
      <c r="N107" s="212"/>
      <c r="O107" s="18"/>
    </row>
    <row r="108" spans="1:15" s="48" customFormat="1" x14ac:dyDescent="0.3">
      <c r="A108" s="21"/>
      <c r="B108" s="21"/>
      <c r="C108" s="65"/>
      <c r="D108" s="21"/>
      <c r="E108" s="21"/>
      <c r="F108" s="65"/>
      <c r="G108" s="65"/>
      <c r="H108" s="52"/>
      <c r="I108" s="211"/>
      <c r="J108" s="212"/>
      <c r="K108" s="212"/>
      <c r="L108" s="100" t="s">
        <v>183</v>
      </c>
      <c r="M108" s="167">
        <v>10</v>
      </c>
      <c r="N108" s="212"/>
      <c r="O108" s="18"/>
    </row>
    <row r="109" spans="1:15" s="48" customFormat="1" ht="14.4" customHeight="1" x14ac:dyDescent="0.3">
      <c r="A109" s="211">
        <v>45093</v>
      </c>
      <c r="B109" s="212" t="s">
        <v>357</v>
      </c>
      <c r="C109" s="212" t="s">
        <v>169</v>
      </c>
      <c r="D109" s="117" t="s">
        <v>302</v>
      </c>
      <c r="E109" s="117">
        <v>10</v>
      </c>
      <c r="F109" s="212" t="s">
        <v>354</v>
      </c>
      <c r="G109" s="212" t="s">
        <v>159</v>
      </c>
      <c r="H109" s="20"/>
      <c r="I109" s="211"/>
      <c r="J109" s="212"/>
      <c r="K109" s="212"/>
      <c r="L109" s="167" t="s">
        <v>185</v>
      </c>
      <c r="M109" s="167">
        <v>10</v>
      </c>
      <c r="N109" s="212"/>
      <c r="O109" s="18"/>
    </row>
    <row r="110" spans="1:15" s="48" customFormat="1" x14ac:dyDescent="0.3">
      <c r="A110" s="211"/>
      <c r="B110" s="212"/>
      <c r="C110" s="212"/>
      <c r="D110" s="117" t="s">
        <v>171</v>
      </c>
      <c r="E110" s="117">
        <v>10</v>
      </c>
      <c r="F110" s="212"/>
      <c r="G110" s="212"/>
      <c r="H110" s="20"/>
      <c r="I110" s="211"/>
      <c r="J110" s="212"/>
      <c r="K110" s="212"/>
      <c r="L110" s="167" t="s">
        <v>284</v>
      </c>
      <c r="M110" s="167">
        <v>10</v>
      </c>
      <c r="N110" s="212"/>
      <c r="O110" s="18"/>
    </row>
    <row r="111" spans="1:15" s="48" customFormat="1" x14ac:dyDescent="0.3">
      <c r="A111" s="211"/>
      <c r="B111" s="212"/>
      <c r="C111" s="212"/>
      <c r="D111" s="117" t="s">
        <v>172</v>
      </c>
      <c r="E111" s="117">
        <v>12</v>
      </c>
      <c r="F111" s="212"/>
      <c r="G111" s="212"/>
      <c r="H111" s="20"/>
      <c r="I111" s="211"/>
      <c r="J111" s="212"/>
      <c r="K111" s="212"/>
      <c r="L111" s="167" t="s">
        <v>728</v>
      </c>
      <c r="M111" s="167">
        <v>30</v>
      </c>
      <c r="N111" s="212"/>
      <c r="O111" s="18"/>
    </row>
    <row r="112" spans="1:15" s="48" customFormat="1" x14ac:dyDescent="0.3">
      <c r="A112" s="211"/>
      <c r="B112" s="212"/>
      <c r="C112" s="212"/>
      <c r="D112" s="117" t="s">
        <v>291</v>
      </c>
      <c r="E112" s="117">
        <v>10</v>
      </c>
      <c r="F112" s="212"/>
      <c r="G112" s="212"/>
      <c r="H112" s="62"/>
      <c r="I112" s="21"/>
      <c r="J112" s="21"/>
      <c r="K112" s="21"/>
      <c r="L112" s="21"/>
      <c r="M112" s="21"/>
      <c r="N112" s="21"/>
      <c r="O112" s="168"/>
    </row>
    <row r="113" spans="1:15" s="48" customFormat="1" x14ac:dyDescent="0.3">
      <c r="A113" s="74"/>
      <c r="B113" s="65"/>
      <c r="C113" s="21"/>
      <c r="D113" s="21"/>
      <c r="E113" s="21"/>
      <c r="F113" s="21"/>
      <c r="G113" s="21"/>
      <c r="H113" s="52"/>
      <c r="I113" s="211">
        <v>45148</v>
      </c>
      <c r="J113" s="212" t="s">
        <v>437</v>
      </c>
      <c r="K113" s="212" t="s">
        <v>178</v>
      </c>
      <c r="L113" s="167" t="s">
        <v>182</v>
      </c>
      <c r="M113" s="167">
        <v>16</v>
      </c>
      <c r="N113" s="212" t="s">
        <v>176</v>
      </c>
      <c r="O113" s="18"/>
    </row>
    <row r="114" spans="1:15" s="48" customFormat="1" ht="28.8" customHeight="1" x14ac:dyDescent="0.3">
      <c r="A114" s="118">
        <v>45099</v>
      </c>
      <c r="B114" s="119" t="s">
        <v>362</v>
      </c>
      <c r="C114" s="119" t="s">
        <v>169</v>
      </c>
      <c r="D114" s="119" t="s">
        <v>205</v>
      </c>
      <c r="E114" s="119">
        <v>15</v>
      </c>
      <c r="F114" s="119" t="s">
        <v>354</v>
      </c>
      <c r="G114" s="119" t="s">
        <v>159</v>
      </c>
      <c r="H114" s="20"/>
      <c r="I114" s="211"/>
      <c r="J114" s="212"/>
      <c r="K114" s="212"/>
      <c r="L114" s="167" t="s">
        <v>190</v>
      </c>
      <c r="M114" s="167">
        <v>20</v>
      </c>
      <c r="N114" s="212"/>
      <c r="O114" s="18"/>
    </row>
    <row r="115" spans="1:15" s="48" customFormat="1" x14ac:dyDescent="0.3">
      <c r="A115" s="21"/>
      <c r="B115" s="65"/>
      <c r="C115" s="65"/>
      <c r="D115" s="21"/>
      <c r="E115" s="21"/>
      <c r="F115" s="65"/>
      <c r="G115" s="65"/>
      <c r="H115" s="52"/>
      <c r="I115" s="211"/>
      <c r="J115" s="212"/>
      <c r="K115" s="212"/>
      <c r="L115" s="167" t="s">
        <v>191</v>
      </c>
      <c r="M115" s="167">
        <v>140</v>
      </c>
      <c r="N115" s="212"/>
      <c r="O115" s="18"/>
    </row>
    <row r="116" spans="1:15" s="122" customFormat="1" x14ac:dyDescent="0.3">
      <c r="A116" s="126">
        <v>45113</v>
      </c>
      <c r="B116" s="127" t="s">
        <v>379</v>
      </c>
      <c r="C116" s="127" t="s">
        <v>242</v>
      </c>
      <c r="D116" s="127" t="s">
        <v>382</v>
      </c>
      <c r="E116" s="127">
        <v>1</v>
      </c>
      <c r="F116" s="127" t="s">
        <v>354</v>
      </c>
      <c r="G116" s="127" t="s">
        <v>383</v>
      </c>
      <c r="H116" s="62"/>
      <c r="I116" s="53"/>
      <c r="J116" s="21"/>
      <c r="K116" s="21"/>
      <c r="L116" s="21"/>
      <c r="M116" s="21"/>
      <c r="N116" s="21"/>
      <c r="O116" s="63"/>
    </row>
    <row r="117" spans="1:15" s="122" customFormat="1" x14ac:dyDescent="0.3">
      <c r="A117" s="53"/>
      <c r="B117" s="21"/>
      <c r="C117" s="21"/>
      <c r="D117" s="21"/>
      <c r="E117" s="21"/>
      <c r="F117" s="21"/>
      <c r="G117" s="21"/>
      <c r="H117" s="52"/>
      <c r="I117" s="211">
        <v>45156</v>
      </c>
      <c r="J117" s="212" t="s">
        <v>448</v>
      </c>
      <c r="K117" s="212" t="s">
        <v>178</v>
      </c>
      <c r="L117" s="167" t="s">
        <v>182</v>
      </c>
      <c r="M117" s="167">
        <v>14</v>
      </c>
      <c r="N117" s="212" t="s">
        <v>176</v>
      </c>
      <c r="O117" s="18"/>
    </row>
    <row r="118" spans="1:15" s="122" customFormat="1" ht="28.8" customHeight="1" x14ac:dyDescent="0.3">
      <c r="A118" s="211">
        <v>45119</v>
      </c>
      <c r="B118" s="212" t="s">
        <v>387</v>
      </c>
      <c r="C118" s="212" t="s">
        <v>169</v>
      </c>
      <c r="D118" s="128" t="s">
        <v>174</v>
      </c>
      <c r="E118" s="128">
        <v>8</v>
      </c>
      <c r="F118" s="212" t="s">
        <v>198</v>
      </c>
      <c r="G118" s="212" t="s">
        <v>159</v>
      </c>
      <c r="H118" s="20"/>
      <c r="I118" s="211"/>
      <c r="J118" s="212"/>
      <c r="K118" s="212"/>
      <c r="L118" s="100" t="s">
        <v>181</v>
      </c>
      <c r="M118" s="167">
        <v>10</v>
      </c>
      <c r="N118" s="212"/>
      <c r="O118" s="18"/>
    </row>
    <row r="119" spans="1:15" s="122" customFormat="1" x14ac:dyDescent="0.3">
      <c r="A119" s="211"/>
      <c r="B119" s="212"/>
      <c r="C119" s="212"/>
      <c r="D119" s="128" t="s">
        <v>205</v>
      </c>
      <c r="E119" s="128">
        <v>4</v>
      </c>
      <c r="F119" s="212"/>
      <c r="G119" s="212"/>
      <c r="H119" s="20"/>
      <c r="I119" s="211"/>
      <c r="J119" s="212"/>
      <c r="K119" s="212"/>
      <c r="L119" s="167" t="s">
        <v>191</v>
      </c>
      <c r="M119" s="167">
        <v>10</v>
      </c>
      <c r="N119" s="212"/>
      <c r="O119" s="18"/>
    </row>
    <row r="120" spans="1:15" s="122" customFormat="1" ht="13.8" customHeight="1" x14ac:dyDescent="0.3">
      <c r="A120" s="53"/>
      <c r="B120" s="21"/>
      <c r="C120" s="21"/>
      <c r="D120" s="21"/>
      <c r="E120" s="21"/>
      <c r="F120" s="21"/>
      <c r="G120" s="21"/>
      <c r="H120" s="64"/>
      <c r="I120" s="53"/>
      <c r="J120" s="21"/>
      <c r="K120" s="21"/>
      <c r="L120" s="21"/>
      <c r="M120" s="21"/>
      <c r="N120" s="21"/>
      <c r="O120" s="63"/>
    </row>
    <row r="121" spans="1:15" s="122" customFormat="1" x14ac:dyDescent="0.3">
      <c r="A121" s="211">
        <v>45121</v>
      </c>
      <c r="B121" s="212" t="s">
        <v>392</v>
      </c>
      <c r="C121" s="212" t="s">
        <v>326</v>
      </c>
      <c r="D121" s="129" t="s">
        <v>394</v>
      </c>
      <c r="E121" s="129">
        <v>2</v>
      </c>
      <c r="F121" s="212" t="s">
        <v>354</v>
      </c>
      <c r="G121" s="212" t="s">
        <v>159</v>
      </c>
      <c r="H121" s="20"/>
      <c r="I121" s="166">
        <v>45156</v>
      </c>
      <c r="J121" s="167" t="s">
        <v>449</v>
      </c>
      <c r="K121" s="167" t="s">
        <v>178</v>
      </c>
      <c r="L121" s="100" t="s">
        <v>181</v>
      </c>
      <c r="M121" s="167">
        <v>10</v>
      </c>
      <c r="N121" s="167" t="s">
        <v>176</v>
      </c>
      <c r="O121" s="18"/>
    </row>
    <row r="122" spans="1:15" s="122" customFormat="1" x14ac:dyDescent="0.3">
      <c r="A122" s="211"/>
      <c r="B122" s="212"/>
      <c r="C122" s="212"/>
      <c r="D122" s="129" t="s">
        <v>395</v>
      </c>
      <c r="E122" s="129">
        <v>2</v>
      </c>
      <c r="F122" s="212"/>
      <c r="G122" s="212"/>
      <c r="H122" s="62"/>
      <c r="I122" s="53"/>
      <c r="J122" s="21"/>
      <c r="K122" s="21"/>
      <c r="L122" s="21"/>
      <c r="M122" s="21"/>
      <c r="N122" s="21"/>
      <c r="O122" s="168"/>
    </row>
    <row r="123" spans="1:15" s="122" customFormat="1" x14ac:dyDescent="0.3">
      <c r="A123" s="21"/>
      <c r="B123" s="21"/>
      <c r="C123" s="21"/>
      <c r="D123" s="21"/>
      <c r="E123" s="21"/>
      <c r="F123" s="21"/>
      <c r="G123" s="21"/>
      <c r="H123" s="52"/>
      <c r="I123" s="166"/>
      <c r="J123" s="167"/>
      <c r="K123" s="167"/>
      <c r="L123" s="167"/>
      <c r="M123" s="167"/>
      <c r="N123" s="167"/>
      <c r="O123" s="18"/>
    </row>
    <row r="124" spans="1:15" s="122" customFormat="1" ht="30" customHeight="1" x14ac:dyDescent="0.3">
      <c r="A124" s="134">
        <v>45133</v>
      </c>
      <c r="B124" s="133" t="s">
        <v>411</v>
      </c>
      <c r="C124" s="133" t="s">
        <v>169</v>
      </c>
      <c r="D124" s="133" t="s">
        <v>174</v>
      </c>
      <c r="E124" s="133">
        <v>9</v>
      </c>
      <c r="F124" s="133" t="s">
        <v>354</v>
      </c>
      <c r="G124" s="133" t="s">
        <v>159</v>
      </c>
      <c r="H124" s="20"/>
      <c r="I124" s="170">
        <v>45173</v>
      </c>
      <c r="J124" s="169" t="s">
        <v>455</v>
      </c>
      <c r="K124" s="169" t="s">
        <v>178</v>
      </c>
      <c r="L124" s="169" t="s">
        <v>184</v>
      </c>
      <c r="M124" s="169">
        <v>10</v>
      </c>
      <c r="N124" s="169" t="s">
        <v>176</v>
      </c>
      <c r="O124" s="18"/>
    </row>
    <row r="125" spans="1:15" s="122" customFormat="1" ht="14.4" customHeight="1" x14ac:dyDescent="0.3">
      <c r="A125" s="21"/>
      <c r="B125" s="21"/>
      <c r="C125" s="65"/>
      <c r="D125" s="21"/>
      <c r="E125" s="21"/>
      <c r="F125" s="21"/>
      <c r="G125" s="21"/>
      <c r="H125" s="64"/>
      <c r="I125" s="53"/>
      <c r="J125" s="21"/>
      <c r="K125" s="21"/>
      <c r="L125" s="171"/>
      <c r="M125" s="171"/>
      <c r="N125" s="21"/>
      <c r="O125" s="63"/>
    </row>
    <row r="126" spans="1:15" s="122" customFormat="1" ht="28.8" customHeight="1" x14ac:dyDescent="0.3">
      <c r="A126" s="211">
        <v>45142</v>
      </c>
      <c r="B126" s="212" t="s">
        <v>425</v>
      </c>
      <c r="C126" s="212" t="s">
        <v>169</v>
      </c>
      <c r="D126" s="135" t="s">
        <v>170</v>
      </c>
      <c r="E126" s="135">
        <v>10</v>
      </c>
      <c r="F126" s="212" t="s">
        <v>198</v>
      </c>
      <c r="G126" s="212" t="s">
        <v>159</v>
      </c>
      <c r="H126" s="20"/>
      <c r="I126" s="211">
        <v>45190</v>
      </c>
      <c r="J126" s="212" t="s">
        <v>491</v>
      </c>
      <c r="K126" s="212" t="s">
        <v>178</v>
      </c>
      <c r="L126" s="169" t="s">
        <v>186</v>
      </c>
      <c r="M126" s="218">
        <v>10</v>
      </c>
      <c r="N126" s="212" t="s">
        <v>176</v>
      </c>
      <c r="O126" s="18"/>
    </row>
    <row r="127" spans="1:15" s="122" customFormat="1" x14ac:dyDescent="0.3">
      <c r="A127" s="211"/>
      <c r="B127" s="212"/>
      <c r="C127" s="212"/>
      <c r="D127" s="135" t="s">
        <v>171</v>
      </c>
      <c r="E127" s="135">
        <v>10</v>
      </c>
      <c r="F127" s="212"/>
      <c r="G127" s="212"/>
      <c r="H127" s="20"/>
      <c r="I127" s="211"/>
      <c r="J127" s="212"/>
      <c r="K127" s="212"/>
      <c r="L127" s="100" t="s">
        <v>181</v>
      </c>
      <c r="M127" s="218"/>
      <c r="N127" s="212"/>
      <c r="O127" s="18"/>
    </row>
    <row r="128" spans="1:15" s="122" customFormat="1" x14ac:dyDescent="0.3">
      <c r="A128" s="211"/>
      <c r="B128" s="212"/>
      <c r="C128" s="212"/>
      <c r="D128" s="135" t="s">
        <v>291</v>
      </c>
      <c r="E128" s="135">
        <v>10</v>
      </c>
      <c r="F128" s="212"/>
      <c r="G128" s="212"/>
      <c r="H128" s="62"/>
      <c r="I128" s="53"/>
      <c r="J128" s="21"/>
      <c r="K128" s="21"/>
      <c r="L128" s="171"/>
      <c r="M128" s="171"/>
      <c r="N128" s="21"/>
      <c r="O128" s="63"/>
    </row>
    <row r="129" spans="1:15" s="122" customFormat="1" x14ac:dyDescent="0.3">
      <c r="A129" s="211"/>
      <c r="B129" s="212"/>
      <c r="C129" s="212"/>
      <c r="D129" s="135" t="s">
        <v>205</v>
      </c>
      <c r="E129" s="135">
        <v>10</v>
      </c>
      <c r="F129" s="212"/>
      <c r="G129" s="212"/>
      <c r="H129" s="20"/>
      <c r="I129" s="170">
        <v>45199</v>
      </c>
      <c r="J129" s="169" t="s">
        <v>513</v>
      </c>
      <c r="K129" s="169" t="s">
        <v>178</v>
      </c>
      <c r="L129" s="100" t="s">
        <v>181</v>
      </c>
      <c r="M129" s="38">
        <v>6</v>
      </c>
      <c r="N129" s="169" t="s">
        <v>176</v>
      </c>
      <c r="O129" s="18"/>
    </row>
    <row r="130" spans="1:15" s="122" customFormat="1" x14ac:dyDescent="0.3">
      <c r="A130" s="53"/>
      <c r="B130" s="21"/>
      <c r="C130" s="21"/>
      <c r="D130" s="21"/>
      <c r="E130" s="21"/>
      <c r="F130" s="21"/>
      <c r="G130" s="21"/>
      <c r="H130" s="64"/>
      <c r="I130" s="53"/>
      <c r="J130" s="21"/>
      <c r="K130" s="21"/>
      <c r="L130" s="171"/>
      <c r="M130" s="171"/>
      <c r="N130" s="21"/>
      <c r="O130" s="63"/>
    </row>
    <row r="131" spans="1:15" s="122" customFormat="1" ht="28.2" customHeight="1" x14ac:dyDescent="0.3">
      <c r="A131" s="136">
        <v>45144</v>
      </c>
      <c r="B131" s="137" t="s">
        <v>431</v>
      </c>
      <c r="C131" s="137" t="s">
        <v>432</v>
      </c>
      <c r="D131" s="137" t="s">
        <v>433</v>
      </c>
      <c r="E131" s="137">
        <v>30</v>
      </c>
      <c r="F131" s="137" t="s">
        <v>198</v>
      </c>
      <c r="G131" s="137" t="s">
        <v>176</v>
      </c>
      <c r="H131" s="20"/>
      <c r="I131" s="211">
        <v>45211</v>
      </c>
      <c r="J131" s="212" t="s">
        <v>546</v>
      </c>
      <c r="K131" s="212" t="s">
        <v>132</v>
      </c>
      <c r="L131" s="172" t="s">
        <v>741</v>
      </c>
      <c r="M131" s="172">
        <v>4</v>
      </c>
      <c r="N131" s="212" t="s">
        <v>472</v>
      </c>
      <c r="O131" s="18"/>
    </row>
    <row r="132" spans="1:15" s="122" customFormat="1" ht="15" customHeight="1" x14ac:dyDescent="0.3">
      <c r="A132" s="21"/>
      <c r="B132" s="21"/>
      <c r="C132" s="21"/>
      <c r="D132" s="21"/>
      <c r="E132" s="21"/>
      <c r="F132" s="21"/>
      <c r="G132" s="21"/>
      <c r="H132" s="52"/>
      <c r="I132" s="211"/>
      <c r="J132" s="212"/>
      <c r="K132" s="212"/>
      <c r="L132" s="172" t="s">
        <v>742</v>
      </c>
      <c r="M132" s="172">
        <v>12</v>
      </c>
      <c r="N132" s="212"/>
      <c r="O132" s="18"/>
    </row>
    <row r="133" spans="1:15" s="122" customFormat="1" ht="31.2" x14ac:dyDescent="0.3">
      <c r="A133" s="136">
        <v>45145</v>
      </c>
      <c r="B133" s="137" t="s">
        <v>429</v>
      </c>
      <c r="C133" s="137" t="s">
        <v>196</v>
      </c>
      <c r="D133" s="137" t="s">
        <v>197</v>
      </c>
      <c r="E133" s="137">
        <v>16</v>
      </c>
      <c r="F133" s="137" t="s">
        <v>198</v>
      </c>
      <c r="G133" s="137" t="s">
        <v>159</v>
      </c>
      <c r="H133" s="20"/>
      <c r="I133" s="211"/>
      <c r="J133" s="212"/>
      <c r="K133" s="212"/>
      <c r="L133" s="172" t="s">
        <v>743</v>
      </c>
      <c r="M133" s="172">
        <v>4</v>
      </c>
      <c r="N133" s="212"/>
      <c r="O133" s="18"/>
    </row>
    <row r="134" spans="1:15" s="122" customFormat="1" ht="15.6" x14ac:dyDescent="0.3">
      <c r="A134" s="21"/>
      <c r="B134" s="21"/>
      <c r="C134" s="21"/>
      <c r="D134" s="21"/>
      <c r="E134" s="21"/>
      <c r="F134" s="21"/>
      <c r="G134" s="21"/>
      <c r="H134" s="52"/>
      <c r="I134" s="211"/>
      <c r="J134" s="212"/>
      <c r="K134" s="212"/>
      <c r="L134" s="172" t="s">
        <v>744</v>
      </c>
      <c r="M134" s="172">
        <v>1</v>
      </c>
      <c r="N134" s="212"/>
      <c r="O134" s="18"/>
    </row>
    <row r="135" spans="1:15" s="122" customFormat="1" ht="12" customHeight="1" x14ac:dyDescent="0.3">
      <c r="A135" s="136"/>
      <c r="B135" s="137"/>
      <c r="C135" s="137"/>
      <c r="D135" s="137"/>
      <c r="E135" s="137"/>
      <c r="F135" s="137"/>
      <c r="G135" s="137"/>
      <c r="H135" s="20"/>
      <c r="I135" s="211"/>
      <c r="J135" s="212"/>
      <c r="K135" s="212"/>
      <c r="L135" s="172" t="s">
        <v>745</v>
      </c>
      <c r="M135" s="172">
        <v>1</v>
      </c>
      <c r="N135" s="212"/>
      <c r="O135" s="18"/>
    </row>
    <row r="136" spans="1:15" s="122" customFormat="1" ht="62.4" x14ac:dyDescent="0.3">
      <c r="A136" s="140">
        <v>45148</v>
      </c>
      <c r="B136" s="141" t="s">
        <v>438</v>
      </c>
      <c r="C136" s="141" t="s">
        <v>163</v>
      </c>
      <c r="D136" s="141" t="s">
        <v>177</v>
      </c>
      <c r="E136" s="141">
        <v>10</v>
      </c>
      <c r="F136" s="141" t="s">
        <v>354</v>
      </c>
      <c r="G136" s="141" t="s">
        <v>159</v>
      </c>
      <c r="H136" s="20"/>
      <c r="I136" s="211"/>
      <c r="J136" s="212"/>
      <c r="K136" s="212"/>
      <c r="L136" s="172" t="s">
        <v>746</v>
      </c>
      <c r="M136" s="172">
        <v>4</v>
      </c>
      <c r="N136" s="212"/>
      <c r="O136" s="18"/>
    </row>
    <row r="137" spans="1:15" s="122" customFormat="1" ht="15.6" x14ac:dyDescent="0.3">
      <c r="A137" s="53"/>
      <c r="B137" s="21"/>
      <c r="C137" s="21"/>
      <c r="D137" s="21"/>
      <c r="E137" s="21"/>
      <c r="F137" s="21"/>
      <c r="G137" s="21"/>
      <c r="H137" s="52"/>
      <c r="I137" s="211"/>
      <c r="J137" s="212"/>
      <c r="K137" s="212"/>
      <c r="L137" s="172" t="s">
        <v>747</v>
      </c>
      <c r="M137" s="172">
        <v>2</v>
      </c>
      <c r="N137" s="212"/>
      <c r="O137" s="18"/>
    </row>
    <row r="138" spans="1:15" s="122" customFormat="1" ht="31.2" x14ac:dyDescent="0.3">
      <c r="A138" s="140">
        <v>45149</v>
      </c>
      <c r="B138" s="141" t="s">
        <v>440</v>
      </c>
      <c r="C138" s="141" t="s">
        <v>196</v>
      </c>
      <c r="D138" s="141" t="s">
        <v>197</v>
      </c>
      <c r="E138" s="141">
        <v>14</v>
      </c>
      <c r="F138" s="141" t="s">
        <v>354</v>
      </c>
      <c r="G138" s="141" t="s">
        <v>159</v>
      </c>
      <c r="H138" s="52"/>
      <c r="I138" s="211"/>
      <c r="J138" s="212"/>
      <c r="K138" s="212"/>
      <c r="L138" s="172" t="s">
        <v>748</v>
      </c>
      <c r="M138" s="172">
        <v>8</v>
      </c>
      <c r="N138" s="212"/>
      <c r="O138" s="18"/>
    </row>
    <row r="139" spans="1:15" s="122" customFormat="1" ht="15.6" x14ac:dyDescent="0.3">
      <c r="A139" s="53"/>
      <c r="B139" s="21"/>
      <c r="C139" s="21"/>
      <c r="D139" s="21"/>
      <c r="E139" s="21"/>
      <c r="F139" s="21"/>
      <c r="G139" s="21"/>
      <c r="H139" s="52"/>
      <c r="I139" s="211"/>
      <c r="J139" s="212"/>
      <c r="K139" s="212"/>
      <c r="L139" s="172" t="s">
        <v>749</v>
      </c>
      <c r="M139" s="172">
        <v>2</v>
      </c>
      <c r="N139" s="212"/>
      <c r="O139" s="18"/>
    </row>
    <row r="140" spans="1:15" s="48" customFormat="1" ht="14.4" customHeight="1" x14ac:dyDescent="0.3">
      <c r="A140" s="211">
        <v>45154</v>
      </c>
      <c r="B140" s="212" t="s">
        <v>439</v>
      </c>
      <c r="C140" s="212" t="s">
        <v>169</v>
      </c>
      <c r="D140" s="141" t="s">
        <v>174</v>
      </c>
      <c r="E140" s="141">
        <v>10</v>
      </c>
      <c r="F140" s="212" t="s">
        <v>354</v>
      </c>
      <c r="G140" s="212" t="s">
        <v>159</v>
      </c>
      <c r="H140" s="52"/>
      <c r="I140" s="211"/>
      <c r="J140" s="212"/>
      <c r="K140" s="212"/>
      <c r="L140" s="172" t="s">
        <v>750</v>
      </c>
      <c r="M140" s="172">
        <v>1</v>
      </c>
      <c r="N140" s="212"/>
      <c r="O140" s="18"/>
    </row>
    <row r="141" spans="1:15" s="48" customFormat="1" ht="13.8" customHeight="1" x14ac:dyDescent="0.3">
      <c r="A141" s="211"/>
      <c r="B141" s="212"/>
      <c r="C141" s="212"/>
      <c r="D141" s="141" t="s">
        <v>174</v>
      </c>
      <c r="E141" s="141">
        <v>10</v>
      </c>
      <c r="F141" s="212"/>
      <c r="G141" s="212"/>
      <c r="H141" s="52"/>
      <c r="I141" s="211"/>
      <c r="J141" s="212"/>
      <c r="K141" s="212"/>
      <c r="L141" s="172" t="s">
        <v>751</v>
      </c>
      <c r="M141" s="172">
        <v>4</v>
      </c>
      <c r="N141" s="212"/>
      <c r="O141" s="18"/>
    </row>
    <row r="142" spans="1:15" s="48" customFormat="1" ht="14.4" customHeight="1" x14ac:dyDescent="0.3">
      <c r="A142" s="74"/>
      <c r="B142" s="21"/>
      <c r="C142" s="65"/>
      <c r="D142" s="21"/>
      <c r="E142" s="21"/>
      <c r="F142" s="21"/>
      <c r="G142" s="21"/>
      <c r="H142" s="52"/>
      <c r="I142" s="211"/>
      <c r="J142" s="212"/>
      <c r="K142" s="212"/>
      <c r="L142" s="172" t="s">
        <v>752</v>
      </c>
      <c r="M142" s="172">
        <v>1</v>
      </c>
      <c r="N142" s="212"/>
      <c r="O142" s="18"/>
    </row>
    <row r="143" spans="1:15" s="48" customFormat="1" ht="28.8" customHeight="1" x14ac:dyDescent="0.3">
      <c r="A143" s="140">
        <v>45164</v>
      </c>
      <c r="B143" s="141" t="s">
        <v>451</v>
      </c>
      <c r="C143" s="141" t="s">
        <v>169</v>
      </c>
      <c r="D143" s="141" t="s">
        <v>170</v>
      </c>
      <c r="E143" s="141">
        <v>10</v>
      </c>
      <c r="F143" s="141" t="s">
        <v>354</v>
      </c>
      <c r="G143" s="141" t="s">
        <v>159</v>
      </c>
      <c r="H143" s="20"/>
      <c r="I143" s="211"/>
      <c r="J143" s="212"/>
      <c r="K143" s="212"/>
      <c r="L143" s="172" t="s">
        <v>753</v>
      </c>
      <c r="M143" s="172">
        <v>6</v>
      </c>
      <c r="N143" s="212"/>
      <c r="O143" s="18"/>
    </row>
    <row r="144" spans="1:15" s="48" customFormat="1" ht="15.6" x14ac:dyDescent="0.3">
      <c r="A144" s="21"/>
      <c r="B144" s="65"/>
      <c r="C144" s="21"/>
      <c r="D144" s="21"/>
      <c r="E144" s="21"/>
      <c r="F144" s="21"/>
      <c r="G144" s="21"/>
      <c r="H144" s="54"/>
      <c r="I144" s="211"/>
      <c r="J144" s="212"/>
      <c r="K144" s="212"/>
      <c r="L144" s="172" t="s">
        <v>754</v>
      </c>
      <c r="M144" s="172">
        <v>36</v>
      </c>
      <c r="N144" s="212"/>
      <c r="O144" s="18"/>
    </row>
    <row r="145" spans="1:15" s="48" customFormat="1" ht="15.6" x14ac:dyDescent="0.3">
      <c r="A145" s="142">
        <v>45173</v>
      </c>
      <c r="B145" s="143" t="s">
        <v>461</v>
      </c>
      <c r="C145" s="143" t="s">
        <v>316</v>
      </c>
      <c r="D145" s="143" t="s">
        <v>467</v>
      </c>
      <c r="E145" s="143">
        <v>1</v>
      </c>
      <c r="F145" s="143" t="s">
        <v>354</v>
      </c>
      <c r="G145" s="143" t="s">
        <v>159</v>
      </c>
      <c r="H145" s="20"/>
      <c r="I145" s="211"/>
      <c r="J145" s="212"/>
      <c r="K145" s="212"/>
      <c r="L145" s="169" t="s">
        <v>755</v>
      </c>
      <c r="M145" s="172">
        <v>60</v>
      </c>
      <c r="N145" s="212"/>
      <c r="O145" s="18"/>
    </row>
    <row r="146" spans="1:15" s="48" customFormat="1" ht="15.6" x14ac:dyDescent="0.3">
      <c r="A146" s="21"/>
      <c r="B146" s="65"/>
      <c r="C146" s="21"/>
      <c r="D146" s="21"/>
      <c r="E146" s="21"/>
      <c r="F146" s="21"/>
      <c r="G146" s="21"/>
      <c r="H146" s="54"/>
      <c r="I146" s="211"/>
      <c r="J146" s="212"/>
      <c r="K146" s="212"/>
      <c r="L146" s="172" t="s">
        <v>756</v>
      </c>
      <c r="M146" s="172">
        <v>1</v>
      </c>
      <c r="N146" s="212"/>
      <c r="O146" s="18"/>
    </row>
    <row r="147" spans="1:15" s="48" customFormat="1" ht="15.6" x14ac:dyDescent="0.3">
      <c r="A147" s="142">
        <v>45174</v>
      </c>
      <c r="B147" s="143" t="s">
        <v>457</v>
      </c>
      <c r="C147" s="143" t="s">
        <v>242</v>
      </c>
      <c r="D147" s="143" t="s">
        <v>468</v>
      </c>
      <c r="E147" s="143">
        <v>1</v>
      </c>
      <c r="F147" s="143" t="s">
        <v>354</v>
      </c>
      <c r="G147" s="143" t="s">
        <v>159</v>
      </c>
      <c r="H147" s="20"/>
      <c r="I147" s="211"/>
      <c r="J147" s="212"/>
      <c r="K147" s="212"/>
      <c r="L147" s="172" t="s">
        <v>757</v>
      </c>
      <c r="M147" s="172">
        <v>36</v>
      </c>
      <c r="N147" s="212"/>
      <c r="O147" s="18"/>
    </row>
    <row r="148" spans="1:15" s="48" customFormat="1" ht="31.2" x14ac:dyDescent="0.3">
      <c r="A148" s="53"/>
      <c r="B148" s="21"/>
      <c r="C148" s="21"/>
      <c r="D148" s="21"/>
      <c r="E148" s="21"/>
      <c r="F148" s="21"/>
      <c r="G148" s="21"/>
      <c r="H148" s="52"/>
      <c r="I148" s="211"/>
      <c r="J148" s="212"/>
      <c r="K148" s="212"/>
      <c r="L148" s="172" t="s">
        <v>758</v>
      </c>
      <c r="M148" s="172">
        <v>3189</v>
      </c>
      <c r="N148" s="212"/>
      <c r="O148" s="18"/>
    </row>
    <row r="149" spans="1:15" s="48" customFormat="1" ht="15.6" x14ac:dyDescent="0.3">
      <c r="A149" s="142">
        <v>45178</v>
      </c>
      <c r="B149" s="143" t="s">
        <v>469</v>
      </c>
      <c r="C149" s="143" t="s">
        <v>470</v>
      </c>
      <c r="D149" s="143" t="s">
        <v>471</v>
      </c>
      <c r="E149" s="143">
        <v>3036</v>
      </c>
      <c r="F149" s="143" t="s">
        <v>140</v>
      </c>
      <c r="G149" s="143" t="s">
        <v>472</v>
      </c>
      <c r="H149" s="20"/>
      <c r="I149" s="211"/>
      <c r="J149" s="212"/>
      <c r="K149" s="212"/>
      <c r="L149" s="172" t="s">
        <v>759</v>
      </c>
      <c r="M149" s="172">
        <v>4</v>
      </c>
      <c r="N149" s="212"/>
      <c r="O149" s="18"/>
    </row>
    <row r="150" spans="1:15" s="48" customFormat="1" ht="15.6" x14ac:dyDescent="0.3">
      <c r="A150" s="53"/>
      <c r="B150" s="21"/>
      <c r="C150" s="21"/>
      <c r="D150" s="21"/>
      <c r="E150" s="21"/>
      <c r="F150" s="21"/>
      <c r="G150" s="21"/>
      <c r="H150" s="52"/>
      <c r="I150" s="211"/>
      <c r="J150" s="212"/>
      <c r="K150" s="212"/>
      <c r="L150" s="172" t="s">
        <v>760</v>
      </c>
      <c r="M150" s="172">
        <v>2</v>
      </c>
      <c r="N150" s="212"/>
      <c r="O150" s="18"/>
    </row>
    <row r="151" spans="1:15" s="48" customFormat="1" ht="28.8" x14ac:dyDescent="0.3">
      <c r="A151" s="142">
        <v>45182</v>
      </c>
      <c r="B151" s="143" t="s">
        <v>473</v>
      </c>
      <c r="C151" s="143" t="s">
        <v>169</v>
      </c>
      <c r="D151" s="143" t="s">
        <v>290</v>
      </c>
      <c r="E151" s="143">
        <v>10</v>
      </c>
      <c r="F151" s="143" t="s">
        <v>354</v>
      </c>
      <c r="G151" s="143" t="s">
        <v>159</v>
      </c>
      <c r="H151" s="52"/>
      <c r="I151" s="211"/>
      <c r="J151" s="212"/>
      <c r="K151" s="212"/>
      <c r="L151" s="172" t="s">
        <v>761</v>
      </c>
      <c r="M151" s="172">
        <v>60</v>
      </c>
      <c r="N151" s="212"/>
      <c r="O151" s="18"/>
    </row>
    <row r="152" spans="1:15" s="48" customFormat="1" ht="15.6" x14ac:dyDescent="0.3">
      <c r="A152" s="53"/>
      <c r="B152" s="21"/>
      <c r="C152" s="21"/>
      <c r="D152" s="21"/>
      <c r="E152" s="21"/>
      <c r="F152" s="21"/>
      <c r="G152" s="21"/>
      <c r="H152" s="52"/>
      <c r="I152" s="211"/>
      <c r="J152" s="212"/>
      <c r="K152" s="212"/>
      <c r="L152" s="172" t="s">
        <v>762</v>
      </c>
      <c r="M152" s="172">
        <v>10</v>
      </c>
      <c r="N152" s="212"/>
      <c r="O152" s="18"/>
    </row>
    <row r="153" spans="1:15" s="48" customFormat="1" ht="43.2" x14ac:dyDescent="0.3">
      <c r="A153" s="142">
        <v>45182</v>
      </c>
      <c r="B153" s="143" t="s">
        <v>475</v>
      </c>
      <c r="C153" s="143" t="s">
        <v>476</v>
      </c>
      <c r="D153" s="143" t="s">
        <v>477</v>
      </c>
      <c r="E153" s="143">
        <v>5</v>
      </c>
      <c r="F153" s="143" t="s">
        <v>140</v>
      </c>
      <c r="G153" s="143" t="s">
        <v>159</v>
      </c>
      <c r="H153" s="52"/>
      <c r="I153" s="211"/>
      <c r="J153" s="212"/>
      <c r="K153" s="212"/>
      <c r="L153" s="172" t="s">
        <v>763</v>
      </c>
      <c r="M153" s="172">
        <v>21</v>
      </c>
      <c r="N153" s="212"/>
      <c r="O153" s="18"/>
    </row>
    <row r="154" spans="1:15" s="48" customFormat="1" x14ac:dyDescent="0.3">
      <c r="A154" s="53"/>
      <c r="B154" s="21"/>
      <c r="C154" s="21"/>
      <c r="D154" s="21"/>
      <c r="E154" s="21"/>
      <c r="F154" s="21"/>
      <c r="G154" s="21"/>
      <c r="H154" s="64"/>
      <c r="I154" s="21"/>
      <c r="J154" s="21"/>
      <c r="K154" s="21"/>
      <c r="L154" s="21"/>
      <c r="M154" s="21"/>
      <c r="N154" s="21"/>
      <c r="O154" s="63"/>
    </row>
    <row r="155" spans="1:15" s="48" customFormat="1" ht="28.8" customHeight="1" x14ac:dyDescent="0.3">
      <c r="A155" s="145">
        <v>45182</v>
      </c>
      <c r="B155" s="144" t="s">
        <v>479</v>
      </c>
      <c r="C155" s="144" t="s">
        <v>476</v>
      </c>
      <c r="D155" s="144" t="s">
        <v>480</v>
      </c>
      <c r="E155" s="144">
        <v>10</v>
      </c>
      <c r="F155" s="144" t="s">
        <v>354</v>
      </c>
      <c r="G155" s="144" t="s">
        <v>159</v>
      </c>
      <c r="H155" s="52"/>
      <c r="I155" s="211">
        <v>45233</v>
      </c>
      <c r="J155" s="212" t="s">
        <v>562</v>
      </c>
      <c r="K155" s="212" t="s">
        <v>178</v>
      </c>
      <c r="L155" s="169" t="s">
        <v>764</v>
      </c>
      <c r="M155" s="169">
        <v>2</v>
      </c>
      <c r="N155" s="212" t="s">
        <v>176</v>
      </c>
      <c r="O155" s="18"/>
    </row>
    <row r="156" spans="1:15" s="48" customFormat="1" x14ac:dyDescent="0.3">
      <c r="A156" s="53"/>
      <c r="B156" s="21"/>
      <c r="C156" s="21"/>
      <c r="D156" s="21"/>
      <c r="E156" s="21"/>
      <c r="F156" s="21"/>
      <c r="G156" s="21"/>
      <c r="H156" s="52"/>
      <c r="I156" s="211"/>
      <c r="J156" s="212"/>
      <c r="K156" s="212"/>
      <c r="L156" s="169" t="s">
        <v>765</v>
      </c>
      <c r="M156" s="169">
        <v>2</v>
      </c>
      <c r="N156" s="212"/>
      <c r="O156" s="18"/>
    </row>
    <row r="157" spans="1:15" s="48" customFormat="1" ht="28.8" x14ac:dyDescent="0.3">
      <c r="A157" s="146">
        <v>45184</v>
      </c>
      <c r="B157" s="147" t="s">
        <v>483</v>
      </c>
      <c r="C157" s="147" t="s">
        <v>169</v>
      </c>
      <c r="D157" s="147" t="s">
        <v>174</v>
      </c>
      <c r="E157" s="147">
        <v>10</v>
      </c>
      <c r="F157" s="147" t="s">
        <v>354</v>
      </c>
      <c r="G157" s="147" t="s">
        <v>159</v>
      </c>
      <c r="H157" s="62"/>
      <c r="I157" s="21"/>
      <c r="J157" s="21"/>
      <c r="K157" s="21"/>
      <c r="L157" s="21"/>
      <c r="M157" s="21"/>
      <c r="N157" s="21"/>
      <c r="O157" s="63"/>
    </row>
    <row r="158" spans="1:15" s="48" customFormat="1" x14ac:dyDescent="0.3">
      <c r="A158" s="53"/>
      <c r="B158" s="21"/>
      <c r="C158" s="21"/>
      <c r="D158" s="21"/>
      <c r="E158" s="21"/>
      <c r="F158" s="21"/>
      <c r="G158" s="21"/>
      <c r="H158" s="52"/>
      <c r="I158" s="211">
        <v>45233</v>
      </c>
      <c r="J158" s="212" t="s">
        <v>561</v>
      </c>
      <c r="K158" s="212" t="s">
        <v>178</v>
      </c>
      <c r="L158" s="169" t="s">
        <v>190</v>
      </c>
      <c r="M158" s="169">
        <v>20</v>
      </c>
      <c r="N158" s="212" t="s">
        <v>176</v>
      </c>
      <c r="O158" s="18"/>
    </row>
    <row r="159" spans="1:15" s="48" customFormat="1" ht="28.8" x14ac:dyDescent="0.3">
      <c r="A159" s="149">
        <v>45197</v>
      </c>
      <c r="B159" s="148" t="s">
        <v>496</v>
      </c>
      <c r="C159" s="148" t="s">
        <v>476</v>
      </c>
      <c r="D159" s="148" t="s">
        <v>497</v>
      </c>
      <c r="E159" s="148">
        <v>12</v>
      </c>
      <c r="F159" s="148" t="s">
        <v>354</v>
      </c>
      <c r="G159" s="148" t="s">
        <v>159</v>
      </c>
      <c r="H159" s="20"/>
      <c r="I159" s="211"/>
      <c r="J159" s="212"/>
      <c r="K159" s="212"/>
      <c r="L159" s="169" t="s">
        <v>191</v>
      </c>
      <c r="M159" s="169">
        <v>100</v>
      </c>
      <c r="N159" s="212"/>
      <c r="O159" s="18"/>
    </row>
    <row r="160" spans="1:15" s="48" customFormat="1" x14ac:dyDescent="0.3">
      <c r="A160" s="53"/>
      <c r="B160" s="21"/>
      <c r="C160" s="21"/>
      <c r="D160" s="21"/>
      <c r="E160" s="21"/>
      <c r="F160" s="21"/>
      <c r="G160" s="21"/>
      <c r="H160" s="52"/>
      <c r="I160" s="211"/>
      <c r="J160" s="212"/>
      <c r="K160" s="212"/>
      <c r="L160" s="100" t="s">
        <v>181</v>
      </c>
      <c r="M160" s="169">
        <v>5</v>
      </c>
      <c r="N160" s="212"/>
      <c r="O160" s="18"/>
    </row>
    <row r="161" spans="1:15" s="48" customFormat="1" ht="28.8" x14ac:dyDescent="0.3">
      <c r="A161" s="151">
        <v>45198</v>
      </c>
      <c r="B161" s="150" t="s">
        <v>501</v>
      </c>
      <c r="C161" s="150" t="s">
        <v>169</v>
      </c>
      <c r="D161" s="150" t="s">
        <v>174</v>
      </c>
      <c r="E161" s="150">
        <v>10</v>
      </c>
      <c r="F161" s="150" t="s">
        <v>354</v>
      </c>
      <c r="G161" s="150" t="s">
        <v>159</v>
      </c>
      <c r="H161" s="20"/>
      <c r="I161" s="211"/>
      <c r="J161" s="212"/>
      <c r="K161" s="212"/>
      <c r="L161" s="169" t="s">
        <v>184</v>
      </c>
      <c r="M161" s="169">
        <v>10</v>
      </c>
      <c r="N161" s="212"/>
      <c r="O161" s="18"/>
    </row>
    <row r="162" spans="1:15" s="48" customFormat="1" x14ac:dyDescent="0.3">
      <c r="A162" s="53"/>
      <c r="B162" s="21"/>
      <c r="C162" s="21"/>
      <c r="D162" s="21"/>
      <c r="E162" s="21"/>
      <c r="F162" s="21"/>
      <c r="G162" s="21"/>
      <c r="H162" s="52"/>
      <c r="I162" s="211"/>
      <c r="J162" s="212"/>
      <c r="K162" s="212"/>
      <c r="L162" s="100" t="s">
        <v>183</v>
      </c>
      <c r="M162" s="169">
        <v>7</v>
      </c>
      <c r="N162" s="212"/>
      <c r="O162" s="18"/>
    </row>
    <row r="163" spans="1:15" s="48" customFormat="1" ht="30" customHeight="1" x14ac:dyDescent="0.3">
      <c r="A163" s="211">
        <v>45199</v>
      </c>
      <c r="B163" s="212" t="s">
        <v>506</v>
      </c>
      <c r="C163" s="212" t="s">
        <v>476</v>
      </c>
      <c r="D163" s="152" t="s">
        <v>507</v>
      </c>
      <c r="E163" s="152">
        <v>6</v>
      </c>
      <c r="F163" s="212" t="s">
        <v>354</v>
      </c>
      <c r="G163" s="212" t="s">
        <v>159</v>
      </c>
      <c r="H163" s="20"/>
      <c r="I163" s="211"/>
      <c r="J163" s="212"/>
      <c r="K163" s="212"/>
      <c r="L163" s="169" t="s">
        <v>187</v>
      </c>
      <c r="M163" s="169">
        <v>9</v>
      </c>
      <c r="N163" s="212"/>
      <c r="O163" s="18"/>
    </row>
    <row r="164" spans="1:15" s="48" customFormat="1" x14ac:dyDescent="0.3">
      <c r="A164" s="211"/>
      <c r="B164" s="212"/>
      <c r="C164" s="212"/>
      <c r="D164" s="152" t="s">
        <v>508</v>
      </c>
      <c r="E164" s="152">
        <v>1</v>
      </c>
      <c r="F164" s="212"/>
      <c r="G164" s="212"/>
      <c r="H164" s="20"/>
      <c r="I164" s="211"/>
      <c r="J164" s="212"/>
      <c r="K164" s="212"/>
      <c r="L164" s="169" t="s">
        <v>185</v>
      </c>
      <c r="M164" s="169">
        <v>5</v>
      </c>
      <c r="N164" s="212"/>
      <c r="O164" s="18"/>
    </row>
    <row r="165" spans="1:15" s="48" customFormat="1" x14ac:dyDescent="0.3">
      <c r="A165" s="21"/>
      <c r="B165" s="21"/>
      <c r="C165" s="21"/>
      <c r="D165" s="21"/>
      <c r="E165" s="21"/>
      <c r="F165" s="21"/>
      <c r="G165" s="21"/>
      <c r="H165" s="64"/>
      <c r="I165" s="21"/>
      <c r="J165" s="21"/>
      <c r="K165" s="21"/>
      <c r="L165" s="21"/>
      <c r="M165" s="21"/>
      <c r="N165" s="21"/>
      <c r="O165" s="63"/>
    </row>
    <row r="166" spans="1:15" s="48" customFormat="1" x14ac:dyDescent="0.3">
      <c r="A166" s="211">
        <v>45199</v>
      </c>
      <c r="B166" s="212" t="s">
        <v>510</v>
      </c>
      <c r="C166" s="212" t="s">
        <v>509</v>
      </c>
      <c r="D166" s="152" t="s">
        <v>511</v>
      </c>
      <c r="E166" s="152">
        <v>20</v>
      </c>
      <c r="F166" s="212" t="s">
        <v>140</v>
      </c>
      <c r="G166" s="212" t="s">
        <v>159</v>
      </c>
      <c r="H166" s="20"/>
      <c r="I166" s="211">
        <v>45239</v>
      </c>
      <c r="J166" s="212" t="s">
        <v>570</v>
      </c>
      <c r="K166" s="212" t="s">
        <v>178</v>
      </c>
      <c r="L166" s="100" t="s">
        <v>181</v>
      </c>
      <c r="M166" s="169">
        <v>5</v>
      </c>
      <c r="N166" s="212" t="s">
        <v>176</v>
      </c>
      <c r="O166" s="18"/>
    </row>
    <row r="167" spans="1:15" s="48" customFormat="1" x14ac:dyDescent="0.3">
      <c r="A167" s="211"/>
      <c r="B167" s="212"/>
      <c r="C167" s="212"/>
      <c r="D167" s="152" t="s">
        <v>512</v>
      </c>
      <c r="E167" s="152">
        <v>20</v>
      </c>
      <c r="F167" s="212"/>
      <c r="G167" s="212"/>
      <c r="H167" s="20"/>
      <c r="I167" s="211"/>
      <c r="J167" s="212"/>
      <c r="K167" s="212"/>
      <c r="L167" s="100" t="s">
        <v>183</v>
      </c>
      <c r="M167" s="169">
        <v>23</v>
      </c>
      <c r="N167" s="212"/>
      <c r="O167" s="18"/>
    </row>
    <row r="168" spans="1:15" s="48" customFormat="1" x14ac:dyDescent="0.3">
      <c r="A168" s="21"/>
      <c r="B168" s="21"/>
      <c r="C168" s="21"/>
      <c r="D168" s="21"/>
      <c r="E168" s="21"/>
      <c r="F168" s="21"/>
      <c r="G168" s="21"/>
      <c r="H168" s="52"/>
      <c r="I168" s="211"/>
      <c r="J168" s="212"/>
      <c r="K168" s="212"/>
      <c r="L168" s="169" t="s">
        <v>187</v>
      </c>
      <c r="M168" s="169">
        <v>21</v>
      </c>
      <c r="N168" s="212"/>
      <c r="O168" s="18"/>
    </row>
    <row r="169" spans="1:15" s="48" customFormat="1" ht="34.799999999999997" customHeight="1" x14ac:dyDescent="0.3">
      <c r="A169" s="211">
        <v>45202</v>
      </c>
      <c r="B169" s="212" t="s">
        <v>516</v>
      </c>
      <c r="C169" s="212" t="s">
        <v>517</v>
      </c>
      <c r="D169" s="154" t="s">
        <v>518</v>
      </c>
      <c r="E169" s="154">
        <v>4</v>
      </c>
      <c r="F169" s="212" t="s">
        <v>354</v>
      </c>
      <c r="G169" s="212" t="s">
        <v>159</v>
      </c>
      <c r="H169" s="62"/>
      <c r="I169" s="21"/>
      <c r="J169" s="21"/>
      <c r="K169" s="21"/>
      <c r="L169" s="21"/>
      <c r="M169" s="21"/>
      <c r="N169" s="21"/>
      <c r="O169" s="63"/>
    </row>
    <row r="170" spans="1:15" s="48" customFormat="1" ht="28.8" x14ac:dyDescent="0.3">
      <c r="A170" s="211"/>
      <c r="B170" s="212"/>
      <c r="C170" s="212"/>
      <c r="D170" s="154" t="s">
        <v>519</v>
      </c>
      <c r="E170" s="154">
        <v>4</v>
      </c>
      <c r="F170" s="212"/>
      <c r="G170" s="212"/>
      <c r="H170" s="20"/>
      <c r="I170" s="211">
        <v>45239</v>
      </c>
      <c r="J170" s="212" t="s">
        <v>571</v>
      </c>
      <c r="K170" s="212" t="s">
        <v>178</v>
      </c>
      <c r="L170" s="173" t="s">
        <v>766</v>
      </c>
      <c r="M170" s="169">
        <v>2</v>
      </c>
      <c r="N170" s="212" t="s">
        <v>176</v>
      </c>
      <c r="O170" s="18"/>
    </row>
    <row r="171" spans="1:15" s="48" customFormat="1" x14ac:dyDescent="0.3">
      <c r="A171" s="53"/>
      <c r="B171" s="21"/>
      <c r="C171" s="21"/>
      <c r="D171" s="21"/>
      <c r="E171" s="21"/>
      <c r="F171" s="21"/>
      <c r="G171" s="21"/>
      <c r="H171" s="52"/>
      <c r="I171" s="211"/>
      <c r="J171" s="212"/>
      <c r="K171" s="212"/>
      <c r="L171" s="99" t="s">
        <v>181</v>
      </c>
      <c r="M171" s="169">
        <v>16</v>
      </c>
      <c r="N171" s="212"/>
      <c r="O171" s="18"/>
    </row>
    <row r="172" spans="1:15" s="48" customFormat="1" ht="43.2" x14ac:dyDescent="0.3">
      <c r="A172" s="155">
        <v>45227</v>
      </c>
      <c r="B172" s="156">
        <v>2110761990</v>
      </c>
      <c r="C172" s="39" t="s">
        <v>274</v>
      </c>
      <c r="D172" s="99" t="s">
        <v>550</v>
      </c>
      <c r="E172" s="156">
        <v>2</v>
      </c>
      <c r="F172" s="156" t="s">
        <v>140</v>
      </c>
      <c r="G172" s="156" t="s">
        <v>159</v>
      </c>
      <c r="H172" s="62"/>
      <c r="I172" s="21"/>
      <c r="J172" s="21"/>
      <c r="K172" s="21"/>
      <c r="L172" s="21"/>
      <c r="M172" s="21"/>
      <c r="N172" s="21"/>
      <c r="O172" s="63"/>
    </row>
    <row r="173" spans="1:15" s="48" customFormat="1" x14ac:dyDescent="0.3">
      <c r="A173" s="74"/>
      <c r="B173" s="21"/>
      <c r="C173" s="21"/>
      <c r="D173" s="21"/>
      <c r="E173" s="21"/>
      <c r="F173" s="21"/>
      <c r="G173" s="21"/>
      <c r="H173" s="54"/>
      <c r="I173" s="170">
        <v>45251</v>
      </c>
      <c r="J173" s="169" t="s">
        <v>769</v>
      </c>
      <c r="K173" s="169" t="s">
        <v>178</v>
      </c>
      <c r="L173" s="169" t="s">
        <v>222</v>
      </c>
      <c r="M173" s="169">
        <v>15</v>
      </c>
      <c r="N173" s="169" t="s">
        <v>176</v>
      </c>
      <c r="O173" s="18"/>
    </row>
    <row r="174" spans="1:15" s="48" customFormat="1" ht="28.8" x14ac:dyDescent="0.3">
      <c r="A174" s="157">
        <v>45230</v>
      </c>
      <c r="B174" s="39" t="s">
        <v>552</v>
      </c>
      <c r="C174" s="39" t="s">
        <v>163</v>
      </c>
      <c r="D174" s="158" t="s">
        <v>177</v>
      </c>
      <c r="E174" s="158">
        <v>100</v>
      </c>
      <c r="F174" s="158" t="s">
        <v>354</v>
      </c>
      <c r="G174" s="158" t="s">
        <v>159</v>
      </c>
      <c r="H174" s="62"/>
      <c r="I174" s="21"/>
      <c r="J174" s="21"/>
      <c r="K174" s="21"/>
      <c r="L174" s="21"/>
      <c r="M174" s="21"/>
      <c r="N174" s="21"/>
      <c r="O174" s="63"/>
    </row>
    <row r="175" spans="1:15" s="48" customFormat="1" ht="28.8" x14ac:dyDescent="0.3">
      <c r="A175" s="21"/>
      <c r="B175" s="65"/>
      <c r="C175" s="65"/>
      <c r="D175" s="21"/>
      <c r="E175" s="21"/>
      <c r="F175" s="65"/>
      <c r="G175" s="65"/>
      <c r="H175" s="52"/>
      <c r="I175" s="170">
        <v>45252</v>
      </c>
      <c r="J175" s="169" t="s">
        <v>716</v>
      </c>
      <c r="K175" s="169" t="s">
        <v>717</v>
      </c>
      <c r="L175" s="174" t="s">
        <v>770</v>
      </c>
      <c r="M175" s="169">
        <v>1</v>
      </c>
      <c r="N175" s="169" t="s">
        <v>771</v>
      </c>
      <c r="O175" s="18"/>
    </row>
    <row r="176" spans="1:15" s="48" customFormat="1" ht="28.8" x14ac:dyDescent="0.3">
      <c r="A176" s="159">
        <v>45233</v>
      </c>
      <c r="B176" s="160" t="s">
        <v>555</v>
      </c>
      <c r="C176" s="39" t="s">
        <v>163</v>
      </c>
      <c r="D176" s="160" t="s">
        <v>175</v>
      </c>
      <c r="E176" s="160">
        <v>20</v>
      </c>
      <c r="F176" s="160" t="s">
        <v>354</v>
      </c>
      <c r="G176" s="160" t="s">
        <v>159</v>
      </c>
      <c r="H176" s="62"/>
      <c r="I176" s="21"/>
      <c r="J176" s="21"/>
      <c r="K176" s="21"/>
      <c r="L176" s="21"/>
      <c r="M176" s="21"/>
      <c r="N176" s="21"/>
      <c r="O176" s="63"/>
    </row>
    <row r="177" spans="1:15" s="48" customFormat="1" ht="27.6" x14ac:dyDescent="0.3">
      <c r="A177" s="21"/>
      <c r="B177" s="65"/>
      <c r="C177" s="21"/>
      <c r="D177" s="21"/>
      <c r="E177" s="21"/>
      <c r="F177" s="21"/>
      <c r="G177" s="21"/>
      <c r="H177" s="52"/>
      <c r="I177" s="170">
        <v>45252</v>
      </c>
      <c r="J177" s="169" t="s">
        <v>736</v>
      </c>
      <c r="K177" s="169" t="s">
        <v>737</v>
      </c>
      <c r="L177" s="174" t="s">
        <v>772</v>
      </c>
      <c r="M177" s="169">
        <v>1</v>
      </c>
      <c r="N177" s="169" t="s">
        <v>773</v>
      </c>
      <c r="O177" s="18"/>
    </row>
    <row r="178" spans="1:15" s="48" customFormat="1" ht="28.8" customHeight="1" x14ac:dyDescent="0.3">
      <c r="A178" s="211">
        <v>45233</v>
      </c>
      <c r="B178" s="212" t="s">
        <v>556</v>
      </c>
      <c r="C178" s="212" t="s">
        <v>169</v>
      </c>
      <c r="D178" s="160" t="s">
        <v>170</v>
      </c>
      <c r="E178" s="160">
        <v>10</v>
      </c>
      <c r="F178" s="212" t="s">
        <v>354</v>
      </c>
      <c r="G178" s="212" t="s">
        <v>159</v>
      </c>
      <c r="H178" s="62"/>
      <c r="I178" s="21"/>
      <c r="J178" s="21"/>
      <c r="K178" s="21"/>
      <c r="L178" s="21"/>
      <c r="M178" s="21"/>
      <c r="N178" s="21"/>
      <c r="O178" s="63"/>
    </row>
    <row r="179" spans="1:15" s="48" customFormat="1" ht="27.6" x14ac:dyDescent="0.3">
      <c r="A179" s="211"/>
      <c r="B179" s="212"/>
      <c r="C179" s="212"/>
      <c r="D179" s="160" t="s">
        <v>171</v>
      </c>
      <c r="E179" s="160">
        <v>7</v>
      </c>
      <c r="F179" s="212"/>
      <c r="G179" s="212"/>
      <c r="H179" s="20"/>
      <c r="I179" s="170">
        <v>45257</v>
      </c>
      <c r="J179" s="169" t="s">
        <v>729</v>
      </c>
      <c r="K179" s="169" t="s">
        <v>774</v>
      </c>
      <c r="L179" s="174" t="s">
        <v>775</v>
      </c>
      <c r="M179" s="169">
        <v>1</v>
      </c>
      <c r="N179" s="169" t="s">
        <v>776</v>
      </c>
      <c r="O179" s="18"/>
    </row>
    <row r="180" spans="1:15" s="48" customFormat="1" x14ac:dyDescent="0.3">
      <c r="A180" s="211"/>
      <c r="B180" s="212"/>
      <c r="C180" s="212"/>
      <c r="D180" s="160" t="s">
        <v>172</v>
      </c>
      <c r="E180" s="160">
        <v>9</v>
      </c>
      <c r="F180" s="212"/>
      <c r="G180" s="212"/>
      <c r="H180" s="62"/>
      <c r="I180" s="21"/>
      <c r="J180" s="21"/>
      <c r="K180" s="21"/>
      <c r="L180" s="21"/>
      <c r="M180" s="21"/>
      <c r="N180" s="21"/>
      <c r="O180" s="63"/>
    </row>
    <row r="181" spans="1:15" s="48" customFormat="1" x14ac:dyDescent="0.3">
      <c r="A181" s="211"/>
      <c r="B181" s="212"/>
      <c r="C181" s="212"/>
      <c r="D181" s="160" t="s">
        <v>205</v>
      </c>
      <c r="E181" s="160">
        <v>5</v>
      </c>
      <c r="F181" s="212"/>
      <c r="G181" s="212"/>
      <c r="H181" s="20"/>
      <c r="I181" s="192">
        <v>45258</v>
      </c>
      <c r="J181" s="193" t="s">
        <v>731</v>
      </c>
      <c r="K181" s="193" t="s">
        <v>178</v>
      </c>
      <c r="L181" s="100" t="s">
        <v>181</v>
      </c>
      <c r="M181" s="193">
        <v>10</v>
      </c>
      <c r="N181" s="193" t="s">
        <v>176</v>
      </c>
      <c r="O181" s="18"/>
    </row>
    <row r="182" spans="1:15" s="48" customFormat="1" x14ac:dyDescent="0.3">
      <c r="A182" s="21"/>
      <c r="B182" s="21"/>
      <c r="C182" s="21"/>
      <c r="D182" s="21"/>
      <c r="E182" s="21"/>
      <c r="F182" s="21"/>
      <c r="G182" s="21"/>
      <c r="H182" s="64"/>
      <c r="I182" s="21"/>
      <c r="J182" s="21"/>
      <c r="K182" s="21"/>
      <c r="L182" s="21"/>
      <c r="M182" s="21"/>
      <c r="N182" s="21"/>
      <c r="O182" s="63"/>
    </row>
    <row r="183" spans="1:15" s="48" customFormat="1" ht="28.8" x14ac:dyDescent="0.3">
      <c r="A183" s="159">
        <v>45233</v>
      </c>
      <c r="B183" s="39" t="s">
        <v>558</v>
      </c>
      <c r="C183" s="39" t="s">
        <v>559</v>
      </c>
      <c r="D183" s="160" t="s">
        <v>560</v>
      </c>
      <c r="E183" s="160">
        <v>2</v>
      </c>
      <c r="F183" s="160" t="s">
        <v>354</v>
      </c>
      <c r="G183" s="160" t="s">
        <v>176</v>
      </c>
      <c r="H183" s="20"/>
      <c r="I183" s="192">
        <v>45258</v>
      </c>
      <c r="J183" s="193" t="s">
        <v>847</v>
      </c>
      <c r="K183" s="193" t="s">
        <v>178</v>
      </c>
      <c r="L183" s="193" t="s">
        <v>848</v>
      </c>
      <c r="M183" s="193">
        <v>15</v>
      </c>
      <c r="N183" s="193" t="s">
        <v>176</v>
      </c>
      <c r="O183" s="18"/>
    </row>
    <row r="184" spans="1:15" s="48" customFormat="1" ht="14.4" customHeight="1" x14ac:dyDescent="0.3">
      <c r="A184" s="74"/>
      <c r="B184" s="65"/>
      <c r="C184" s="21"/>
      <c r="D184" s="21"/>
      <c r="E184" s="21"/>
      <c r="F184" s="21"/>
      <c r="G184" s="21"/>
      <c r="H184" s="64"/>
      <c r="I184" s="21"/>
      <c r="J184" s="21"/>
      <c r="K184" s="21"/>
      <c r="L184" s="21"/>
      <c r="M184" s="21"/>
      <c r="N184" s="21"/>
      <c r="O184" s="63"/>
    </row>
    <row r="185" spans="1:15" s="48" customFormat="1" ht="14.4" customHeight="1" x14ac:dyDescent="0.3">
      <c r="A185" s="211">
        <v>45232</v>
      </c>
      <c r="B185" s="212" t="s">
        <v>563</v>
      </c>
      <c r="C185" s="212" t="s">
        <v>169</v>
      </c>
      <c r="D185" s="161" t="s">
        <v>171</v>
      </c>
      <c r="E185" s="161">
        <v>12</v>
      </c>
      <c r="F185" s="212" t="s">
        <v>354</v>
      </c>
      <c r="G185" s="212" t="s">
        <v>159</v>
      </c>
      <c r="H185" s="20"/>
      <c r="I185" s="192">
        <v>45271</v>
      </c>
      <c r="J185" s="193" t="s">
        <v>798</v>
      </c>
      <c r="K185" s="193" t="s">
        <v>178</v>
      </c>
      <c r="L185" s="193" t="s">
        <v>849</v>
      </c>
      <c r="M185" s="193">
        <v>6</v>
      </c>
      <c r="N185" s="193" t="s">
        <v>176</v>
      </c>
      <c r="O185" s="18"/>
    </row>
    <row r="186" spans="1:15" s="48" customFormat="1" ht="16.2" customHeight="1" x14ac:dyDescent="0.3">
      <c r="A186" s="211"/>
      <c r="B186" s="212"/>
      <c r="C186" s="212"/>
      <c r="D186" s="161" t="s">
        <v>174</v>
      </c>
      <c r="E186" s="161">
        <v>10</v>
      </c>
      <c r="F186" s="212"/>
      <c r="G186" s="212"/>
      <c r="H186" s="62"/>
      <c r="I186" s="21"/>
      <c r="J186" s="21"/>
      <c r="K186" s="21"/>
      <c r="L186" s="21"/>
      <c r="M186" s="21"/>
      <c r="N186" s="21"/>
      <c r="O186" s="63"/>
    </row>
    <row r="187" spans="1:15" s="48" customFormat="1" x14ac:dyDescent="0.3">
      <c r="A187" s="74"/>
      <c r="B187" s="21"/>
      <c r="C187" s="65"/>
      <c r="D187" s="21"/>
      <c r="E187" s="21"/>
      <c r="F187" s="21"/>
      <c r="G187" s="21"/>
      <c r="H187" s="52"/>
      <c r="I187" s="192">
        <v>45271</v>
      </c>
      <c r="J187" s="193" t="s">
        <v>799</v>
      </c>
      <c r="K187" s="193" t="s">
        <v>800</v>
      </c>
      <c r="L187" s="174" t="s">
        <v>850</v>
      </c>
      <c r="M187" s="193">
        <v>1</v>
      </c>
      <c r="N187" s="193" t="s">
        <v>176</v>
      </c>
      <c r="O187" s="18"/>
    </row>
    <row r="188" spans="1:15" s="48" customFormat="1" ht="13.2" customHeight="1" x14ac:dyDescent="0.3">
      <c r="A188" s="162">
        <v>45247</v>
      </c>
      <c r="B188" s="163" t="s">
        <v>592</v>
      </c>
      <c r="C188" s="163" t="s">
        <v>294</v>
      </c>
      <c r="D188" s="163" t="s">
        <v>295</v>
      </c>
      <c r="E188" s="163">
        <v>15</v>
      </c>
      <c r="F188" s="163" t="s">
        <v>354</v>
      </c>
      <c r="G188" s="163" t="s">
        <v>159</v>
      </c>
      <c r="H188" s="62"/>
      <c r="I188" s="21"/>
      <c r="J188" s="21"/>
      <c r="K188" s="21"/>
      <c r="L188" s="21"/>
      <c r="M188" s="21"/>
      <c r="N188" s="21"/>
      <c r="O188" s="63"/>
    </row>
    <row r="189" spans="1:15" s="48" customFormat="1" x14ac:dyDescent="0.3">
      <c r="A189" s="21"/>
      <c r="B189" s="65"/>
      <c r="C189" s="65"/>
      <c r="D189" s="21"/>
      <c r="E189" s="21"/>
      <c r="F189" s="65"/>
      <c r="G189" s="65"/>
      <c r="H189" s="52"/>
      <c r="I189" s="211">
        <v>45297</v>
      </c>
      <c r="J189" s="212" t="s">
        <v>843</v>
      </c>
      <c r="K189" s="212" t="s">
        <v>178</v>
      </c>
      <c r="L189" s="100" t="s">
        <v>181</v>
      </c>
      <c r="M189" s="193">
        <v>15</v>
      </c>
      <c r="N189" s="212" t="s">
        <v>176</v>
      </c>
      <c r="O189" s="18"/>
    </row>
    <row r="190" spans="1:15" s="48" customFormat="1" ht="14.4" customHeight="1" x14ac:dyDescent="0.3">
      <c r="A190" s="164">
        <v>45252</v>
      </c>
      <c r="B190" s="165">
        <v>1200</v>
      </c>
      <c r="C190" s="165" t="s">
        <v>319</v>
      </c>
      <c r="D190" s="165" t="s">
        <v>321</v>
      </c>
      <c r="E190" s="165">
        <v>1</v>
      </c>
      <c r="F190" s="165" t="s">
        <v>354</v>
      </c>
      <c r="G190" s="165" t="s">
        <v>159</v>
      </c>
      <c r="H190" s="20"/>
      <c r="I190" s="211"/>
      <c r="J190" s="212"/>
      <c r="K190" s="212"/>
      <c r="L190" s="193" t="s">
        <v>191</v>
      </c>
      <c r="M190" s="193">
        <v>250</v>
      </c>
      <c r="N190" s="212"/>
      <c r="O190" s="18"/>
    </row>
    <row r="191" spans="1:15" s="48" customFormat="1" x14ac:dyDescent="0.3">
      <c r="A191" s="21"/>
      <c r="B191" s="65"/>
      <c r="C191" s="21"/>
      <c r="D191" s="21"/>
      <c r="E191" s="21"/>
      <c r="F191" s="21"/>
      <c r="G191" s="21"/>
      <c r="H191" s="52"/>
      <c r="I191" s="211"/>
      <c r="J191" s="212"/>
      <c r="K191" s="212"/>
      <c r="L191" s="193" t="s">
        <v>187</v>
      </c>
      <c r="M191" s="193">
        <v>19</v>
      </c>
      <c r="N191" s="212"/>
      <c r="O191" s="18"/>
    </row>
    <row r="192" spans="1:15" s="48" customFormat="1" ht="28.2" customHeight="1" x14ac:dyDescent="0.3">
      <c r="A192" s="164">
        <v>45253</v>
      </c>
      <c r="B192" s="165" t="s">
        <v>713</v>
      </c>
      <c r="C192" s="165" t="s">
        <v>169</v>
      </c>
      <c r="D192" s="165" t="s">
        <v>174</v>
      </c>
      <c r="E192" s="165">
        <v>10</v>
      </c>
      <c r="F192" s="165" t="s">
        <v>354</v>
      </c>
      <c r="G192" s="165" t="s">
        <v>159</v>
      </c>
      <c r="H192" s="20"/>
      <c r="I192" s="211"/>
      <c r="J192" s="212"/>
      <c r="K192" s="212"/>
      <c r="L192" s="100" t="s">
        <v>183</v>
      </c>
      <c r="M192" s="193">
        <v>14</v>
      </c>
      <c r="N192" s="212"/>
      <c r="O192" s="18"/>
    </row>
    <row r="193" spans="1:15" s="48" customFormat="1" x14ac:dyDescent="0.3">
      <c r="A193" s="74"/>
      <c r="B193" s="21"/>
      <c r="C193" s="65"/>
      <c r="D193" s="21"/>
      <c r="E193" s="21"/>
      <c r="F193" s="21"/>
      <c r="G193" s="21"/>
      <c r="H193" s="52"/>
      <c r="I193" s="211"/>
      <c r="J193" s="212"/>
      <c r="K193" s="212"/>
      <c r="L193" s="193" t="s">
        <v>185</v>
      </c>
      <c r="M193" s="193">
        <v>5</v>
      </c>
      <c r="N193" s="212"/>
      <c r="O193" s="18"/>
    </row>
    <row r="194" spans="1:15" s="48" customFormat="1" x14ac:dyDescent="0.3">
      <c r="A194" s="164">
        <v>45254</v>
      </c>
      <c r="B194" s="165" t="s">
        <v>714</v>
      </c>
      <c r="C194" s="165" t="s">
        <v>316</v>
      </c>
      <c r="D194" s="165" t="s">
        <v>722</v>
      </c>
      <c r="E194" s="165">
        <v>1</v>
      </c>
      <c r="F194" s="165" t="s">
        <v>354</v>
      </c>
      <c r="G194" s="165" t="s">
        <v>159</v>
      </c>
      <c r="H194" s="20"/>
      <c r="I194" s="211"/>
      <c r="J194" s="212"/>
      <c r="K194" s="212"/>
      <c r="L194" s="193" t="s">
        <v>284</v>
      </c>
      <c r="M194" s="193">
        <v>4</v>
      </c>
      <c r="N194" s="212"/>
      <c r="O194" s="18"/>
    </row>
    <row r="195" spans="1:15" s="48" customFormat="1" x14ac:dyDescent="0.3">
      <c r="A195" s="21"/>
      <c r="B195" s="65"/>
      <c r="C195" s="65"/>
      <c r="D195" s="21"/>
      <c r="E195" s="21"/>
      <c r="F195" s="65"/>
      <c r="G195" s="65"/>
      <c r="H195" s="64"/>
      <c r="I195" s="21"/>
      <c r="J195" s="21"/>
      <c r="K195" s="21"/>
      <c r="L195" s="21"/>
      <c r="M195" s="21"/>
      <c r="N195" s="21"/>
      <c r="O195" s="63"/>
    </row>
    <row r="196" spans="1:15" s="48" customFormat="1" x14ac:dyDescent="0.3">
      <c r="A196" s="164">
        <v>45257</v>
      </c>
      <c r="B196" s="165">
        <v>2067</v>
      </c>
      <c r="C196" s="165" t="s">
        <v>721</v>
      </c>
      <c r="D196" s="165" t="s">
        <v>723</v>
      </c>
      <c r="E196" s="165">
        <v>10</v>
      </c>
      <c r="F196" s="165" t="s">
        <v>354</v>
      </c>
      <c r="G196" s="165" t="s">
        <v>159</v>
      </c>
      <c r="H196" s="20"/>
      <c r="I196" s="192">
        <v>45297</v>
      </c>
      <c r="J196" s="193" t="s">
        <v>851</v>
      </c>
      <c r="K196" s="193" t="s">
        <v>178</v>
      </c>
      <c r="L196" s="100" t="s">
        <v>181</v>
      </c>
      <c r="M196" s="193">
        <v>15</v>
      </c>
      <c r="N196" s="193" t="s">
        <v>176</v>
      </c>
      <c r="O196" s="18"/>
    </row>
    <row r="197" spans="1:15" s="48" customFormat="1" x14ac:dyDescent="0.3">
      <c r="A197" s="21"/>
      <c r="B197" s="65"/>
      <c r="C197" s="21"/>
      <c r="D197" s="21"/>
      <c r="E197" s="21"/>
      <c r="F197" s="21"/>
      <c r="G197" s="21"/>
      <c r="H197" s="64"/>
      <c r="I197" s="21"/>
      <c r="J197" s="21"/>
      <c r="K197" s="21"/>
      <c r="L197" s="21"/>
      <c r="M197" s="21"/>
      <c r="N197" s="21"/>
      <c r="O197" s="63"/>
    </row>
    <row r="198" spans="1:15" s="48" customFormat="1" ht="28.8" x14ac:dyDescent="0.3">
      <c r="A198" s="170">
        <v>45264</v>
      </c>
      <c r="B198" s="169" t="s">
        <v>767</v>
      </c>
      <c r="C198" s="169" t="s">
        <v>712</v>
      </c>
      <c r="D198" s="169" t="s">
        <v>768</v>
      </c>
      <c r="E198" s="169">
        <v>24</v>
      </c>
      <c r="F198" s="169" t="s">
        <v>354</v>
      </c>
      <c r="G198" s="169" t="s">
        <v>159</v>
      </c>
      <c r="H198" s="20"/>
      <c r="I198" s="192">
        <v>45297</v>
      </c>
      <c r="J198" s="193" t="s">
        <v>845</v>
      </c>
      <c r="K198" s="193" t="s">
        <v>178</v>
      </c>
      <c r="L198" s="99" t="s">
        <v>852</v>
      </c>
      <c r="M198" s="193">
        <v>1</v>
      </c>
      <c r="N198" s="193" t="s">
        <v>176</v>
      </c>
      <c r="O198" s="18"/>
    </row>
    <row r="199" spans="1:15" s="48" customFormat="1" x14ac:dyDescent="0.3">
      <c r="A199" s="74"/>
      <c r="B199" s="21"/>
      <c r="C199" s="21"/>
      <c r="D199" s="21"/>
      <c r="E199" s="21"/>
      <c r="F199" s="21"/>
      <c r="G199" s="21"/>
      <c r="H199" s="64"/>
      <c r="I199" s="21"/>
      <c r="J199" s="21"/>
      <c r="K199" s="21"/>
      <c r="L199" s="21"/>
      <c r="M199" s="21"/>
      <c r="N199" s="21"/>
      <c r="O199" s="63"/>
    </row>
    <row r="200" spans="1:15" s="48" customFormat="1" x14ac:dyDescent="0.3">
      <c r="A200" s="175">
        <v>45265</v>
      </c>
      <c r="B200" s="176">
        <v>2074</v>
      </c>
      <c r="C200" s="176" t="s">
        <v>778</v>
      </c>
      <c r="D200" s="176" t="s">
        <v>723</v>
      </c>
      <c r="E200" s="176">
        <v>2</v>
      </c>
      <c r="F200" s="176" t="s">
        <v>354</v>
      </c>
      <c r="G200" s="176" t="s">
        <v>159</v>
      </c>
      <c r="H200" s="20"/>
      <c r="I200" s="211">
        <v>45301</v>
      </c>
      <c r="J200" s="212" t="s">
        <v>859</v>
      </c>
      <c r="K200" s="212" t="s">
        <v>178</v>
      </c>
      <c r="L200" s="198" t="s">
        <v>190</v>
      </c>
      <c r="M200" s="198">
        <v>50</v>
      </c>
      <c r="N200" s="212" t="s">
        <v>176</v>
      </c>
      <c r="O200" s="18"/>
    </row>
    <row r="201" spans="1:15" s="48" customFormat="1" x14ac:dyDescent="0.3">
      <c r="A201" s="74"/>
      <c r="B201" s="65"/>
      <c r="C201" s="65"/>
      <c r="D201" s="21"/>
      <c r="E201" s="21"/>
      <c r="F201" s="65"/>
      <c r="G201" s="65"/>
      <c r="H201" s="52"/>
      <c r="I201" s="211"/>
      <c r="J201" s="212"/>
      <c r="K201" s="212"/>
      <c r="L201" s="198" t="s">
        <v>862</v>
      </c>
      <c r="M201" s="198">
        <v>10</v>
      </c>
      <c r="N201" s="212"/>
      <c r="O201" s="18"/>
    </row>
    <row r="202" spans="1:15" s="48" customFormat="1" ht="16.8" customHeight="1" x14ac:dyDescent="0.3">
      <c r="A202" s="211">
        <v>45265</v>
      </c>
      <c r="B202" s="212" t="s">
        <v>777</v>
      </c>
      <c r="C202" s="212" t="s">
        <v>724</v>
      </c>
      <c r="D202" s="176" t="s">
        <v>779</v>
      </c>
      <c r="E202" s="212">
        <v>6</v>
      </c>
      <c r="F202" s="212" t="s">
        <v>354</v>
      </c>
      <c r="G202" s="212" t="s">
        <v>159</v>
      </c>
      <c r="H202" s="20"/>
      <c r="I202" s="211"/>
      <c r="J202" s="212"/>
      <c r="K202" s="212"/>
      <c r="L202" s="198" t="s">
        <v>187</v>
      </c>
      <c r="M202" s="198">
        <v>1</v>
      </c>
      <c r="N202" s="212"/>
      <c r="O202" s="18"/>
    </row>
    <row r="203" spans="1:15" s="48" customFormat="1" ht="13.2" customHeight="1" x14ac:dyDescent="0.3">
      <c r="A203" s="211"/>
      <c r="B203" s="212"/>
      <c r="C203" s="212"/>
      <c r="D203" s="176" t="s">
        <v>780</v>
      </c>
      <c r="E203" s="212"/>
      <c r="F203" s="212"/>
      <c r="G203" s="212"/>
      <c r="H203" s="20"/>
      <c r="I203" s="211"/>
      <c r="J203" s="212"/>
      <c r="K203" s="212"/>
      <c r="L203" s="100" t="s">
        <v>183</v>
      </c>
      <c r="M203" s="198">
        <v>16</v>
      </c>
      <c r="N203" s="212"/>
      <c r="O203" s="18"/>
    </row>
    <row r="204" spans="1:15" s="48" customFormat="1" x14ac:dyDescent="0.3">
      <c r="A204" s="211"/>
      <c r="B204" s="212"/>
      <c r="C204" s="212"/>
      <c r="D204" s="176" t="s">
        <v>781</v>
      </c>
      <c r="E204" s="212"/>
      <c r="F204" s="212"/>
      <c r="G204" s="212"/>
      <c r="H204" s="20"/>
      <c r="I204" s="211"/>
      <c r="J204" s="212"/>
      <c r="K204" s="212"/>
      <c r="L204" s="198" t="s">
        <v>284</v>
      </c>
      <c r="M204" s="198">
        <v>6</v>
      </c>
      <c r="N204" s="212"/>
      <c r="O204" s="18"/>
    </row>
    <row r="205" spans="1:15" s="48" customFormat="1" ht="13.8" customHeight="1" x14ac:dyDescent="0.3">
      <c r="A205" s="211"/>
      <c r="B205" s="212"/>
      <c r="C205" s="212"/>
      <c r="D205" s="176" t="s">
        <v>779</v>
      </c>
      <c r="E205" s="212">
        <v>6</v>
      </c>
      <c r="F205" s="212"/>
      <c r="G205" s="212"/>
      <c r="H205" s="62"/>
      <c r="I205" s="21"/>
      <c r="J205" s="21"/>
      <c r="K205" s="21"/>
      <c r="L205" s="21"/>
      <c r="M205" s="21"/>
      <c r="N205" s="21"/>
      <c r="O205" s="63"/>
    </row>
    <row r="206" spans="1:15" s="48" customFormat="1" x14ac:dyDescent="0.3">
      <c r="A206" s="211"/>
      <c r="B206" s="212"/>
      <c r="C206" s="212"/>
      <c r="D206" s="176" t="s">
        <v>782</v>
      </c>
      <c r="E206" s="212"/>
      <c r="F206" s="212"/>
      <c r="G206" s="212"/>
      <c r="H206" s="20"/>
      <c r="I206" s="211">
        <v>45342</v>
      </c>
      <c r="J206" s="212" t="s">
        <v>896</v>
      </c>
      <c r="K206" s="212" t="s">
        <v>178</v>
      </c>
      <c r="L206" s="100" t="s">
        <v>181</v>
      </c>
      <c r="M206" s="207">
        <v>10</v>
      </c>
      <c r="N206" s="212" t="s">
        <v>176</v>
      </c>
      <c r="O206" s="18"/>
    </row>
    <row r="207" spans="1:15" s="48" customFormat="1" x14ac:dyDescent="0.3">
      <c r="A207" s="211"/>
      <c r="B207" s="212"/>
      <c r="C207" s="212"/>
      <c r="D207" s="176" t="s">
        <v>781</v>
      </c>
      <c r="E207" s="212"/>
      <c r="F207" s="212"/>
      <c r="G207" s="212"/>
      <c r="H207" s="20"/>
      <c r="I207" s="211"/>
      <c r="J207" s="212"/>
      <c r="K207" s="212"/>
      <c r="L207" s="100" t="s">
        <v>183</v>
      </c>
      <c r="M207" s="207">
        <v>10</v>
      </c>
      <c r="N207" s="212"/>
      <c r="O207" s="18"/>
    </row>
    <row r="208" spans="1:15" s="48" customFormat="1" x14ac:dyDescent="0.3">
      <c r="A208" s="21"/>
      <c r="B208" s="65"/>
      <c r="C208" s="21"/>
      <c r="D208" s="21"/>
      <c r="E208" s="21"/>
      <c r="F208" s="21"/>
      <c r="G208" s="21"/>
      <c r="H208" s="52"/>
      <c r="I208" s="211"/>
      <c r="J208" s="212"/>
      <c r="K208" s="212"/>
      <c r="L208" s="207" t="s">
        <v>849</v>
      </c>
      <c r="M208" s="207">
        <v>4</v>
      </c>
      <c r="N208" s="212"/>
      <c r="O208" s="18"/>
    </row>
    <row r="209" spans="1:15" s="48" customFormat="1" ht="13.8" customHeight="1" x14ac:dyDescent="0.3">
      <c r="A209" s="211">
        <v>45265</v>
      </c>
      <c r="B209" s="212">
        <v>4270</v>
      </c>
      <c r="C209" s="212" t="s">
        <v>271</v>
      </c>
      <c r="D209" s="177" t="s">
        <v>788</v>
      </c>
      <c r="E209" s="177">
        <v>6</v>
      </c>
      <c r="F209" s="177" t="s">
        <v>354</v>
      </c>
      <c r="G209" s="177" t="s">
        <v>159</v>
      </c>
      <c r="H209" s="52"/>
      <c r="I209" s="211"/>
      <c r="J209" s="212"/>
      <c r="K209" s="212"/>
      <c r="L209" s="207" t="s">
        <v>914</v>
      </c>
      <c r="M209" s="207">
        <v>5</v>
      </c>
      <c r="N209" s="212"/>
      <c r="O209" s="18"/>
    </row>
    <row r="210" spans="1:15" s="48" customFormat="1" x14ac:dyDescent="0.3">
      <c r="A210" s="211"/>
      <c r="B210" s="212"/>
      <c r="C210" s="212"/>
      <c r="D210" s="177" t="s">
        <v>789</v>
      </c>
      <c r="E210" s="177">
        <v>4</v>
      </c>
      <c r="F210" s="177"/>
      <c r="G210" s="177"/>
      <c r="H210" s="52"/>
      <c r="I210" s="211"/>
      <c r="J210" s="212"/>
      <c r="K210" s="212"/>
      <c r="L210" s="207" t="s">
        <v>190</v>
      </c>
      <c r="M210" s="207">
        <v>30</v>
      </c>
      <c r="N210" s="212"/>
      <c r="O210" s="18"/>
    </row>
    <row r="211" spans="1:15" s="48" customFormat="1" ht="14.4" customHeight="1" x14ac:dyDescent="0.3">
      <c r="A211" s="211"/>
      <c r="B211" s="212"/>
      <c r="C211" s="212"/>
      <c r="D211" s="177" t="s">
        <v>790</v>
      </c>
      <c r="E211" s="177">
        <v>1</v>
      </c>
      <c r="F211" s="177"/>
      <c r="G211" s="177"/>
      <c r="H211" s="52"/>
      <c r="I211" s="211"/>
      <c r="J211" s="212"/>
      <c r="K211" s="212"/>
      <c r="L211" s="207" t="s">
        <v>191</v>
      </c>
      <c r="M211" s="207">
        <v>30</v>
      </c>
      <c r="N211" s="212"/>
      <c r="O211" s="18"/>
    </row>
    <row r="212" spans="1:15" s="48" customFormat="1" x14ac:dyDescent="0.3">
      <c r="A212" s="74"/>
      <c r="B212" s="65"/>
      <c r="C212" s="21"/>
      <c r="D212" s="21"/>
      <c r="E212" s="21"/>
      <c r="F212" s="21"/>
      <c r="G212" s="21"/>
      <c r="H212" s="64"/>
      <c r="I212" s="21"/>
      <c r="J212" s="21"/>
      <c r="K212" s="21"/>
      <c r="L212" s="21"/>
      <c r="M212" s="21"/>
      <c r="N212" s="21"/>
      <c r="O212" s="63"/>
    </row>
    <row r="213" spans="1:15" s="48" customFormat="1" x14ac:dyDescent="0.3">
      <c r="A213" s="178">
        <v>45269</v>
      </c>
      <c r="B213" s="177">
        <v>379</v>
      </c>
      <c r="C213" s="177" t="s">
        <v>786</v>
      </c>
      <c r="D213" s="177" t="s">
        <v>787</v>
      </c>
      <c r="E213" s="177">
        <v>6</v>
      </c>
      <c r="F213" s="177" t="s">
        <v>354</v>
      </c>
      <c r="G213" s="177" t="s">
        <v>159</v>
      </c>
      <c r="H213" s="20"/>
      <c r="I213" s="207"/>
      <c r="J213" s="207"/>
      <c r="K213" s="207"/>
      <c r="L213" s="207"/>
      <c r="M213" s="207"/>
      <c r="N213" s="207"/>
      <c r="O213" s="18"/>
    </row>
    <row r="214" spans="1:15" s="48" customFormat="1" ht="12.6" customHeight="1" x14ac:dyDescent="0.3">
      <c r="A214" s="53"/>
      <c r="B214" s="65"/>
      <c r="C214" s="65"/>
      <c r="D214" s="21"/>
      <c r="E214" s="21"/>
      <c r="F214" s="65"/>
      <c r="G214" s="65"/>
      <c r="H214" s="52"/>
      <c r="I214" s="207"/>
      <c r="J214" s="207"/>
      <c r="K214" s="207"/>
      <c r="L214" s="207"/>
      <c r="M214" s="207"/>
      <c r="N214" s="207"/>
      <c r="O214" s="18"/>
    </row>
    <row r="215" spans="1:15" s="48" customFormat="1" x14ac:dyDescent="0.3">
      <c r="A215" s="179">
        <v>45271</v>
      </c>
      <c r="B215" s="180" t="s">
        <v>794</v>
      </c>
      <c r="C215" s="180" t="s">
        <v>242</v>
      </c>
      <c r="D215" s="180" t="s">
        <v>795</v>
      </c>
      <c r="E215" s="180">
        <v>1</v>
      </c>
      <c r="F215" s="180" t="s">
        <v>354</v>
      </c>
      <c r="G215" s="180" t="s">
        <v>159</v>
      </c>
      <c r="H215" s="20"/>
      <c r="I215" s="207"/>
      <c r="J215" s="207"/>
      <c r="K215" s="207"/>
      <c r="L215" s="207"/>
      <c r="M215" s="207"/>
      <c r="N215" s="207"/>
      <c r="O215" s="18"/>
    </row>
    <row r="216" spans="1:15" s="48" customFormat="1" x14ac:dyDescent="0.3">
      <c r="A216" s="74"/>
      <c r="B216" s="21"/>
      <c r="C216" s="21"/>
      <c r="D216" s="21"/>
      <c r="E216" s="21"/>
      <c r="F216" s="21"/>
      <c r="G216" s="21"/>
      <c r="H216" s="52"/>
      <c r="I216" s="207"/>
      <c r="J216" s="207"/>
      <c r="K216" s="207"/>
      <c r="L216" s="207"/>
      <c r="M216" s="207"/>
      <c r="N216" s="207"/>
      <c r="O216" s="18"/>
    </row>
    <row r="217" spans="1:15" s="48" customFormat="1" ht="27.6" customHeight="1" x14ac:dyDescent="0.3">
      <c r="A217" s="181">
        <v>45282</v>
      </c>
      <c r="B217" s="182" t="s">
        <v>806</v>
      </c>
      <c r="C217" s="39" t="s">
        <v>163</v>
      </c>
      <c r="D217" s="182" t="s">
        <v>177</v>
      </c>
      <c r="E217" s="182">
        <v>250</v>
      </c>
      <c r="F217" s="182" t="s">
        <v>354</v>
      </c>
      <c r="G217" s="182" t="s">
        <v>159</v>
      </c>
      <c r="H217" s="20"/>
      <c r="I217" s="207"/>
      <c r="J217" s="207"/>
      <c r="K217" s="207"/>
      <c r="L217" s="207"/>
      <c r="M217" s="207"/>
      <c r="N217" s="207"/>
      <c r="O217" s="18"/>
    </row>
    <row r="218" spans="1:15" s="48" customFormat="1" x14ac:dyDescent="0.3">
      <c r="A218" s="74"/>
      <c r="B218" s="21"/>
      <c r="C218" s="65"/>
      <c r="D218" s="21"/>
      <c r="E218" s="21"/>
      <c r="F218" s="65"/>
      <c r="G218" s="65"/>
      <c r="H218" s="52"/>
      <c r="I218" s="207"/>
      <c r="J218" s="207"/>
      <c r="K218" s="207"/>
      <c r="L218" s="207"/>
      <c r="M218" s="207"/>
      <c r="N218" s="207"/>
      <c r="O218" s="18"/>
    </row>
    <row r="219" spans="1:15" s="48" customFormat="1" ht="28.8" customHeight="1" x14ac:dyDescent="0.3">
      <c r="A219" s="181">
        <v>45285</v>
      </c>
      <c r="B219" s="182" t="s">
        <v>809</v>
      </c>
      <c r="C219" s="182" t="s">
        <v>169</v>
      </c>
      <c r="D219" s="182" t="s">
        <v>174</v>
      </c>
      <c r="E219" s="182">
        <v>20</v>
      </c>
      <c r="F219" s="182" t="s">
        <v>354</v>
      </c>
      <c r="G219" s="182" t="s">
        <v>159</v>
      </c>
      <c r="H219" s="20"/>
      <c r="I219" s="207"/>
      <c r="J219" s="207"/>
      <c r="K219" s="207"/>
      <c r="L219" s="207"/>
      <c r="M219" s="207"/>
      <c r="N219" s="207"/>
      <c r="O219" s="18"/>
    </row>
    <row r="220" spans="1:15" s="48" customFormat="1" x14ac:dyDescent="0.3">
      <c r="A220" s="53"/>
      <c r="B220" s="21"/>
      <c r="C220" s="21"/>
      <c r="D220" s="21"/>
      <c r="E220" s="21"/>
      <c r="F220" s="65"/>
      <c r="G220" s="65"/>
      <c r="H220" s="52"/>
      <c r="I220" s="207"/>
      <c r="J220" s="207"/>
      <c r="K220" s="207"/>
      <c r="L220" s="207"/>
      <c r="M220" s="207"/>
      <c r="N220" s="207"/>
      <c r="O220" s="18"/>
    </row>
    <row r="221" spans="1:15" s="48" customFormat="1" ht="57.6" x14ac:dyDescent="0.3">
      <c r="A221" s="184">
        <v>45287</v>
      </c>
      <c r="B221" s="183" t="s">
        <v>810</v>
      </c>
      <c r="C221" s="183" t="s">
        <v>811</v>
      </c>
      <c r="D221" s="183" t="s">
        <v>812</v>
      </c>
      <c r="E221" s="183">
        <v>11</v>
      </c>
      <c r="F221" s="183" t="s">
        <v>354</v>
      </c>
      <c r="G221" s="183" t="s">
        <v>159</v>
      </c>
      <c r="H221" s="20"/>
      <c r="I221" s="207"/>
      <c r="J221" s="207"/>
      <c r="K221" s="207"/>
      <c r="L221" s="207"/>
      <c r="M221" s="207"/>
      <c r="N221" s="207"/>
      <c r="O221" s="18"/>
    </row>
    <row r="222" spans="1:15" s="48" customFormat="1" x14ac:dyDescent="0.3">
      <c r="A222" s="53"/>
      <c r="B222" s="65"/>
      <c r="C222" s="21"/>
      <c r="D222" s="21"/>
      <c r="E222" s="21"/>
      <c r="F222" s="21"/>
      <c r="G222" s="21"/>
      <c r="H222" s="52"/>
      <c r="I222" s="207"/>
      <c r="J222" s="207"/>
      <c r="K222" s="207"/>
      <c r="L222" s="207"/>
      <c r="M222" s="207"/>
      <c r="N222" s="207"/>
      <c r="O222" s="18"/>
    </row>
    <row r="223" spans="1:15" s="48" customFormat="1" x14ac:dyDescent="0.3">
      <c r="A223" s="211">
        <v>45290</v>
      </c>
      <c r="B223" s="212" t="s">
        <v>821</v>
      </c>
      <c r="C223" s="212" t="s">
        <v>811</v>
      </c>
      <c r="D223" s="186" t="s">
        <v>824</v>
      </c>
      <c r="E223" s="186">
        <v>1</v>
      </c>
      <c r="F223" s="212" t="s">
        <v>354</v>
      </c>
      <c r="G223" s="212" t="s">
        <v>159</v>
      </c>
      <c r="H223" s="20"/>
      <c r="I223" s="207"/>
      <c r="J223" s="207"/>
      <c r="K223" s="207"/>
      <c r="L223" s="207"/>
      <c r="M223" s="207"/>
      <c r="N223" s="207"/>
      <c r="O223" s="18"/>
    </row>
    <row r="224" spans="1:15" s="48" customFormat="1" x14ac:dyDescent="0.3">
      <c r="A224" s="211"/>
      <c r="B224" s="212"/>
      <c r="C224" s="212"/>
      <c r="D224" s="186" t="s">
        <v>825</v>
      </c>
      <c r="E224" s="186">
        <v>100</v>
      </c>
      <c r="F224" s="212"/>
      <c r="G224" s="212"/>
      <c r="H224" s="20"/>
      <c r="I224" s="207"/>
      <c r="J224" s="207"/>
      <c r="K224" s="207"/>
      <c r="L224" s="207"/>
      <c r="M224" s="207"/>
      <c r="N224" s="207"/>
      <c r="O224" s="18"/>
    </row>
    <row r="225" spans="1:15" s="48" customFormat="1" ht="28.8" customHeight="1" x14ac:dyDescent="0.3">
      <c r="A225" s="211"/>
      <c r="B225" s="212"/>
      <c r="C225" s="212"/>
      <c r="D225" s="186" t="s">
        <v>826</v>
      </c>
      <c r="E225" s="186">
        <v>1</v>
      </c>
      <c r="F225" s="212"/>
      <c r="G225" s="212"/>
      <c r="H225" s="20"/>
      <c r="I225" s="207"/>
      <c r="J225" s="207"/>
      <c r="K225" s="207"/>
      <c r="L225" s="207"/>
      <c r="M225" s="207"/>
      <c r="N225" s="207"/>
      <c r="O225" s="18"/>
    </row>
    <row r="226" spans="1:15" s="48" customFormat="1" x14ac:dyDescent="0.3">
      <c r="A226" s="211"/>
      <c r="B226" s="212"/>
      <c r="C226" s="212"/>
      <c r="D226" s="186" t="s">
        <v>827</v>
      </c>
      <c r="E226" s="186">
        <v>1</v>
      </c>
      <c r="F226" s="212"/>
      <c r="G226" s="212"/>
      <c r="H226" s="20"/>
      <c r="I226" s="207"/>
      <c r="J226" s="207"/>
      <c r="K226" s="207"/>
      <c r="L226" s="207"/>
      <c r="M226" s="207"/>
      <c r="N226" s="207"/>
      <c r="O226" s="18"/>
    </row>
    <row r="227" spans="1:15" s="48" customFormat="1" ht="13.2" customHeight="1" x14ac:dyDescent="0.3">
      <c r="A227" s="53"/>
      <c r="B227" s="21"/>
      <c r="C227" s="65"/>
      <c r="D227" s="21"/>
      <c r="E227" s="21"/>
      <c r="F227" s="65"/>
      <c r="G227" s="65"/>
      <c r="H227" s="52"/>
      <c r="I227" s="207"/>
      <c r="J227" s="207"/>
      <c r="K227" s="207"/>
      <c r="L227" s="207"/>
      <c r="M227" s="207"/>
      <c r="N227" s="207"/>
      <c r="O227" s="18"/>
    </row>
    <row r="228" spans="1:15" s="48" customFormat="1" ht="28.8" x14ac:dyDescent="0.3">
      <c r="A228" s="185">
        <v>45292</v>
      </c>
      <c r="B228" s="186" t="s">
        <v>822</v>
      </c>
      <c r="C228" s="186" t="s">
        <v>157</v>
      </c>
      <c r="D228" s="186" t="s">
        <v>828</v>
      </c>
      <c r="E228" s="186">
        <v>8</v>
      </c>
      <c r="F228" s="186" t="s">
        <v>354</v>
      </c>
      <c r="G228" s="186" t="s">
        <v>159</v>
      </c>
      <c r="H228" s="20"/>
      <c r="I228" s="207"/>
      <c r="J228" s="207"/>
      <c r="K228" s="207"/>
      <c r="L228" s="207"/>
      <c r="M228" s="207"/>
      <c r="N228" s="207"/>
      <c r="O228" s="18"/>
    </row>
    <row r="229" spans="1:15" s="48" customFormat="1" x14ac:dyDescent="0.3">
      <c r="A229" s="21"/>
      <c r="B229" s="21"/>
      <c r="C229" s="21"/>
      <c r="D229" s="21"/>
      <c r="E229" s="21"/>
      <c r="F229" s="21"/>
      <c r="G229" s="21"/>
      <c r="H229" s="52"/>
      <c r="I229" s="207"/>
      <c r="J229" s="207"/>
      <c r="K229" s="207"/>
      <c r="L229" s="207"/>
      <c r="M229" s="207"/>
      <c r="N229" s="207"/>
      <c r="O229" s="18"/>
    </row>
    <row r="230" spans="1:15" s="48" customFormat="1" x14ac:dyDescent="0.3">
      <c r="A230" s="211">
        <v>45292</v>
      </c>
      <c r="B230" s="212" t="s">
        <v>823</v>
      </c>
      <c r="C230" s="212" t="s">
        <v>242</v>
      </c>
      <c r="D230" s="186" t="s">
        <v>829</v>
      </c>
      <c r="E230" s="186">
        <v>1</v>
      </c>
      <c r="F230" s="212" t="s">
        <v>354</v>
      </c>
      <c r="G230" s="212" t="s">
        <v>159</v>
      </c>
      <c r="H230" s="20"/>
      <c r="I230" s="207"/>
      <c r="J230" s="207"/>
      <c r="K230" s="207"/>
      <c r="L230" s="207"/>
      <c r="M230" s="207"/>
      <c r="N230" s="207"/>
      <c r="O230" s="18"/>
    </row>
    <row r="231" spans="1:15" s="48" customFormat="1" ht="28.8" customHeight="1" x14ac:dyDescent="0.3">
      <c r="A231" s="211"/>
      <c r="B231" s="212"/>
      <c r="C231" s="212"/>
      <c r="D231" s="186" t="s">
        <v>830</v>
      </c>
      <c r="E231" s="186">
        <v>1</v>
      </c>
      <c r="F231" s="212"/>
      <c r="G231" s="212"/>
      <c r="H231" s="20"/>
      <c r="I231" s="207"/>
      <c r="J231" s="207"/>
      <c r="K231" s="207"/>
      <c r="L231" s="207"/>
      <c r="M231" s="207"/>
      <c r="N231" s="207"/>
      <c r="O231" s="18"/>
    </row>
    <row r="232" spans="1:15" s="48" customFormat="1" x14ac:dyDescent="0.3">
      <c r="A232" s="21"/>
      <c r="B232" s="21"/>
      <c r="C232" s="21"/>
      <c r="D232" s="21"/>
      <c r="E232" s="21"/>
      <c r="F232" s="21"/>
      <c r="G232" s="21"/>
      <c r="H232" s="52"/>
      <c r="I232" s="207"/>
      <c r="J232" s="207"/>
      <c r="K232" s="207"/>
      <c r="L232" s="207"/>
      <c r="M232" s="207"/>
      <c r="N232" s="207"/>
      <c r="O232" s="18"/>
    </row>
    <row r="233" spans="1:15" s="48" customFormat="1" ht="28.8" x14ac:dyDescent="0.3">
      <c r="A233" s="188">
        <v>45295</v>
      </c>
      <c r="B233" s="187" t="s">
        <v>836</v>
      </c>
      <c r="C233" s="187" t="s">
        <v>837</v>
      </c>
      <c r="D233" s="187" t="s">
        <v>838</v>
      </c>
      <c r="E233" s="187">
        <v>1</v>
      </c>
      <c r="F233" s="187" t="s">
        <v>354</v>
      </c>
      <c r="G233" s="187" t="s">
        <v>159</v>
      </c>
      <c r="H233" s="20"/>
      <c r="I233" s="207"/>
      <c r="J233" s="207"/>
      <c r="K233" s="207"/>
      <c r="L233" s="207"/>
      <c r="M233" s="207"/>
      <c r="N233" s="207"/>
      <c r="O233" s="18"/>
    </row>
    <row r="234" spans="1:15" s="48" customFormat="1" x14ac:dyDescent="0.3">
      <c r="A234" s="21"/>
      <c r="B234" s="21"/>
      <c r="C234" s="21"/>
      <c r="D234" s="21"/>
      <c r="E234" s="21"/>
      <c r="F234" s="21"/>
      <c r="G234" s="21"/>
      <c r="H234" s="52"/>
      <c r="I234" s="207"/>
      <c r="J234" s="207"/>
      <c r="K234" s="207"/>
      <c r="L234" s="207"/>
      <c r="M234" s="207"/>
      <c r="N234" s="207"/>
      <c r="O234" s="18"/>
    </row>
    <row r="235" spans="1:15" s="48" customFormat="1" ht="28.8" customHeight="1" x14ac:dyDescent="0.3">
      <c r="A235" s="211">
        <v>45297</v>
      </c>
      <c r="B235" s="212" t="s">
        <v>839</v>
      </c>
      <c r="C235" s="212" t="s">
        <v>169</v>
      </c>
      <c r="D235" s="189" t="s">
        <v>174</v>
      </c>
      <c r="E235" s="189">
        <v>10</v>
      </c>
      <c r="F235" s="212" t="s">
        <v>354</v>
      </c>
      <c r="G235" s="212" t="s">
        <v>159</v>
      </c>
      <c r="H235" s="20"/>
      <c r="I235" s="207"/>
      <c r="J235" s="207"/>
      <c r="K235" s="207"/>
      <c r="L235" s="207"/>
      <c r="M235" s="207"/>
      <c r="N235" s="207"/>
      <c r="O235" s="18"/>
    </row>
    <row r="236" spans="1:15" s="48" customFormat="1" x14ac:dyDescent="0.3">
      <c r="A236" s="211"/>
      <c r="B236" s="212"/>
      <c r="C236" s="212"/>
      <c r="D236" s="189" t="s">
        <v>172</v>
      </c>
      <c r="E236" s="189">
        <v>19</v>
      </c>
      <c r="F236" s="212"/>
      <c r="G236" s="212"/>
      <c r="H236" s="20"/>
      <c r="I236" s="207"/>
      <c r="J236" s="207"/>
      <c r="K236" s="207"/>
      <c r="L236" s="207"/>
      <c r="M236" s="207"/>
      <c r="N236" s="207"/>
      <c r="O236" s="18"/>
    </row>
    <row r="237" spans="1:15" s="48" customFormat="1" x14ac:dyDescent="0.3">
      <c r="A237" s="211"/>
      <c r="B237" s="212"/>
      <c r="C237" s="212"/>
      <c r="D237" s="189" t="s">
        <v>171</v>
      </c>
      <c r="E237" s="189">
        <v>14</v>
      </c>
      <c r="F237" s="212"/>
      <c r="G237" s="212"/>
      <c r="H237" s="20"/>
      <c r="I237" s="207"/>
      <c r="J237" s="207"/>
      <c r="K237" s="207"/>
      <c r="L237" s="207"/>
      <c r="M237" s="207"/>
      <c r="N237" s="207"/>
      <c r="O237" s="18"/>
    </row>
    <row r="238" spans="1:15" s="48" customFormat="1" x14ac:dyDescent="0.3">
      <c r="A238" s="211"/>
      <c r="B238" s="212"/>
      <c r="C238" s="212"/>
      <c r="D238" s="189" t="s">
        <v>840</v>
      </c>
      <c r="E238" s="189">
        <v>5</v>
      </c>
      <c r="F238" s="212"/>
      <c r="G238" s="212"/>
      <c r="H238" s="20"/>
      <c r="I238" s="207"/>
      <c r="J238" s="207"/>
      <c r="K238" s="207"/>
      <c r="L238" s="207"/>
      <c r="M238" s="207"/>
      <c r="N238" s="207"/>
      <c r="O238" s="18"/>
    </row>
    <row r="239" spans="1:15" s="48" customFormat="1" x14ac:dyDescent="0.3">
      <c r="A239" s="211"/>
      <c r="B239" s="212"/>
      <c r="C239" s="212"/>
      <c r="D239" s="189" t="s">
        <v>291</v>
      </c>
      <c r="E239" s="189">
        <v>10</v>
      </c>
      <c r="F239" s="212"/>
      <c r="G239" s="212"/>
      <c r="H239" s="20"/>
      <c r="I239" s="207"/>
      <c r="J239" s="207"/>
      <c r="K239" s="207"/>
      <c r="L239" s="207"/>
      <c r="M239" s="207"/>
      <c r="N239" s="207"/>
      <c r="O239" s="18"/>
    </row>
    <row r="240" spans="1:15" s="48" customFormat="1" x14ac:dyDescent="0.3">
      <c r="A240" s="21"/>
      <c r="B240" s="21"/>
      <c r="C240" s="21"/>
      <c r="D240" s="21"/>
      <c r="E240" s="21"/>
      <c r="F240" s="21"/>
      <c r="G240" s="21"/>
      <c r="H240" s="52"/>
      <c r="I240" s="207"/>
      <c r="J240" s="207"/>
      <c r="K240" s="207"/>
      <c r="L240" s="207"/>
      <c r="M240" s="207"/>
      <c r="N240" s="207"/>
      <c r="O240" s="18"/>
    </row>
    <row r="241" spans="1:15" s="48" customFormat="1" x14ac:dyDescent="0.3">
      <c r="A241" s="190">
        <v>45297</v>
      </c>
      <c r="B241" s="191">
        <v>2117</v>
      </c>
      <c r="C241" s="191" t="s">
        <v>721</v>
      </c>
      <c r="D241" s="191" t="s">
        <v>723</v>
      </c>
      <c r="E241" s="191">
        <v>6</v>
      </c>
      <c r="F241" s="191" t="s">
        <v>354</v>
      </c>
      <c r="G241" s="191" t="s">
        <v>159</v>
      </c>
      <c r="H241" s="20"/>
      <c r="I241" s="207"/>
      <c r="J241" s="207"/>
      <c r="K241" s="207"/>
      <c r="L241" s="207"/>
      <c r="M241" s="207"/>
      <c r="N241" s="207"/>
      <c r="O241" s="18"/>
    </row>
    <row r="242" spans="1:15" s="48" customFormat="1" x14ac:dyDescent="0.3">
      <c r="A242" s="21"/>
      <c r="B242" s="21"/>
      <c r="C242" s="21"/>
      <c r="D242" s="21"/>
      <c r="E242" s="21"/>
      <c r="F242" s="21"/>
      <c r="G242" s="21"/>
      <c r="H242" s="52"/>
      <c r="I242" s="207"/>
      <c r="J242" s="207"/>
      <c r="K242" s="207"/>
      <c r="L242" s="207"/>
      <c r="M242" s="207"/>
      <c r="N242" s="207"/>
      <c r="O242" s="18"/>
    </row>
    <row r="243" spans="1:15" s="48" customFormat="1" ht="28.8" customHeight="1" x14ac:dyDescent="0.3">
      <c r="A243" s="211">
        <v>45299</v>
      </c>
      <c r="B243" s="212" t="s">
        <v>853</v>
      </c>
      <c r="C243" s="212" t="s">
        <v>724</v>
      </c>
      <c r="D243" s="194" t="s">
        <v>779</v>
      </c>
      <c r="E243" s="212">
        <v>2</v>
      </c>
      <c r="F243" s="212" t="s">
        <v>354</v>
      </c>
      <c r="G243" s="212" t="s">
        <v>159</v>
      </c>
      <c r="H243" s="20"/>
      <c r="I243" s="207"/>
      <c r="J243" s="207"/>
      <c r="K243" s="207"/>
      <c r="L243" s="207"/>
      <c r="M243" s="207"/>
      <c r="N243" s="207"/>
      <c r="O243" s="18"/>
    </row>
    <row r="244" spans="1:15" s="48" customFormat="1" x14ac:dyDescent="0.3">
      <c r="A244" s="211"/>
      <c r="B244" s="212"/>
      <c r="C244" s="212"/>
      <c r="D244" s="194" t="s">
        <v>780</v>
      </c>
      <c r="E244" s="212"/>
      <c r="F244" s="212"/>
      <c r="G244" s="212"/>
      <c r="H244" s="20"/>
      <c r="I244" s="207"/>
      <c r="J244" s="207"/>
      <c r="K244" s="207"/>
      <c r="L244" s="207"/>
      <c r="M244" s="207"/>
      <c r="N244" s="207"/>
      <c r="O244" s="18"/>
    </row>
    <row r="245" spans="1:15" s="48" customFormat="1" x14ac:dyDescent="0.3">
      <c r="A245" s="211"/>
      <c r="B245" s="212"/>
      <c r="C245" s="212"/>
      <c r="D245" s="194" t="s">
        <v>781</v>
      </c>
      <c r="E245" s="212"/>
      <c r="F245" s="212"/>
      <c r="G245" s="212"/>
      <c r="H245" s="20"/>
      <c r="I245" s="207"/>
      <c r="J245" s="207"/>
      <c r="K245" s="207"/>
      <c r="L245" s="207"/>
      <c r="M245" s="207"/>
      <c r="N245" s="207"/>
      <c r="O245" s="18"/>
    </row>
    <row r="246" spans="1:15" s="48" customFormat="1" x14ac:dyDescent="0.3">
      <c r="A246" s="21"/>
      <c r="B246" s="21"/>
      <c r="C246" s="21"/>
      <c r="D246" s="21"/>
      <c r="E246" s="21"/>
      <c r="F246" s="21"/>
      <c r="G246" s="21"/>
      <c r="H246" s="52"/>
      <c r="I246" s="207"/>
      <c r="J246" s="207"/>
      <c r="K246" s="207"/>
      <c r="L246" s="207"/>
      <c r="M246" s="207"/>
      <c r="N246" s="207"/>
      <c r="O246" s="18"/>
    </row>
    <row r="247" spans="1:15" s="48" customFormat="1" ht="28.8" x14ac:dyDescent="0.3">
      <c r="A247" s="195">
        <v>45301</v>
      </c>
      <c r="B247" s="196" t="s">
        <v>854</v>
      </c>
      <c r="C247" s="196" t="s">
        <v>163</v>
      </c>
      <c r="D247" s="196" t="s">
        <v>175</v>
      </c>
      <c r="E247" s="196">
        <v>50</v>
      </c>
      <c r="F247" s="196" t="s">
        <v>354</v>
      </c>
      <c r="G247" s="196" t="s">
        <v>159</v>
      </c>
      <c r="H247" s="20"/>
      <c r="I247" s="207"/>
      <c r="J247" s="207"/>
      <c r="K247" s="207"/>
      <c r="L247" s="207"/>
      <c r="M247" s="207"/>
      <c r="N247" s="207"/>
      <c r="O247" s="18"/>
    </row>
    <row r="248" spans="1:15" s="48" customFormat="1" x14ac:dyDescent="0.3">
      <c r="A248" s="21"/>
      <c r="B248" s="21"/>
      <c r="C248" s="21"/>
      <c r="D248" s="21"/>
      <c r="E248" s="21"/>
      <c r="F248" s="21"/>
      <c r="G248" s="21"/>
      <c r="H248" s="52"/>
      <c r="I248" s="207"/>
      <c r="J248" s="207"/>
      <c r="K248" s="207"/>
      <c r="L248" s="207"/>
      <c r="M248" s="207"/>
      <c r="N248" s="207"/>
      <c r="O248" s="18"/>
    </row>
    <row r="249" spans="1:15" s="48" customFormat="1" ht="28.8" x14ac:dyDescent="0.3">
      <c r="A249" s="195">
        <v>45301</v>
      </c>
      <c r="B249" s="196" t="s">
        <v>856</v>
      </c>
      <c r="C249" s="196" t="s">
        <v>163</v>
      </c>
      <c r="D249" s="196" t="s">
        <v>857</v>
      </c>
      <c r="E249" s="196">
        <v>10</v>
      </c>
      <c r="F249" s="196" t="s">
        <v>354</v>
      </c>
      <c r="G249" s="196" t="s">
        <v>159</v>
      </c>
      <c r="H249" s="20"/>
      <c r="I249" s="207"/>
      <c r="J249" s="207"/>
      <c r="K249" s="207"/>
      <c r="L249" s="207"/>
      <c r="M249" s="207"/>
      <c r="N249" s="207"/>
      <c r="O249" s="18"/>
    </row>
    <row r="250" spans="1:15" s="48" customFormat="1" x14ac:dyDescent="0.3">
      <c r="A250" s="21"/>
      <c r="B250" s="21"/>
      <c r="C250" s="21"/>
      <c r="D250" s="21"/>
      <c r="E250" s="21"/>
      <c r="F250" s="21"/>
      <c r="G250" s="21"/>
      <c r="H250" s="52"/>
      <c r="I250" s="207"/>
      <c r="J250" s="207"/>
      <c r="K250" s="207"/>
      <c r="L250" s="207"/>
      <c r="M250" s="207"/>
      <c r="N250" s="207"/>
      <c r="O250" s="18"/>
    </row>
    <row r="251" spans="1:15" s="48" customFormat="1" ht="14.4" customHeight="1" x14ac:dyDescent="0.3">
      <c r="A251" s="211">
        <v>45301</v>
      </c>
      <c r="B251" s="212" t="s">
        <v>860</v>
      </c>
      <c r="C251" s="212" t="s">
        <v>169</v>
      </c>
      <c r="D251" s="197" t="s">
        <v>172</v>
      </c>
      <c r="E251" s="197">
        <v>1</v>
      </c>
      <c r="F251" s="212" t="s">
        <v>354</v>
      </c>
      <c r="G251" s="212" t="s">
        <v>159</v>
      </c>
      <c r="H251" s="20"/>
      <c r="I251" s="207"/>
      <c r="J251" s="207"/>
      <c r="K251" s="207"/>
      <c r="L251" s="207"/>
      <c r="M251" s="207"/>
      <c r="N251" s="207"/>
      <c r="O251" s="18"/>
    </row>
    <row r="252" spans="1:15" s="48" customFormat="1" x14ac:dyDescent="0.3">
      <c r="A252" s="211"/>
      <c r="B252" s="212"/>
      <c r="C252" s="212"/>
      <c r="D252" s="197" t="s">
        <v>171</v>
      </c>
      <c r="E252" s="197">
        <v>16</v>
      </c>
      <c r="F252" s="212"/>
      <c r="G252" s="212"/>
      <c r="H252" s="20"/>
      <c r="O252" s="18"/>
    </row>
    <row r="253" spans="1:15" s="48" customFormat="1" x14ac:dyDescent="0.3">
      <c r="A253" s="21"/>
      <c r="B253" s="21"/>
      <c r="C253" s="65"/>
      <c r="D253" s="21"/>
      <c r="E253" s="21"/>
      <c r="F253" s="21"/>
      <c r="G253" s="21"/>
      <c r="H253" s="52"/>
      <c r="O253" s="18"/>
    </row>
    <row r="254" spans="1:15" s="48" customFormat="1" x14ac:dyDescent="0.3">
      <c r="A254" s="199">
        <v>45316</v>
      </c>
      <c r="B254" s="200">
        <v>468</v>
      </c>
      <c r="C254" s="200" t="s">
        <v>786</v>
      </c>
      <c r="D254" s="200" t="s">
        <v>787</v>
      </c>
      <c r="E254" s="200">
        <v>2</v>
      </c>
      <c r="F254" s="200" t="s">
        <v>873</v>
      </c>
      <c r="G254" s="200" t="s">
        <v>159</v>
      </c>
      <c r="H254" s="20"/>
      <c r="O254" s="18"/>
    </row>
    <row r="255" spans="1:15" s="48" customFormat="1" x14ac:dyDescent="0.3">
      <c r="A255" s="21"/>
      <c r="B255" s="21"/>
      <c r="C255" s="21"/>
      <c r="D255" s="21"/>
      <c r="E255" s="21"/>
      <c r="F255" s="21"/>
      <c r="G255" s="21"/>
      <c r="H255" s="52"/>
      <c r="O255" s="18"/>
    </row>
    <row r="256" spans="1:15" s="48" customFormat="1" ht="28.8" x14ac:dyDescent="0.3">
      <c r="A256" s="201">
        <v>45316</v>
      </c>
      <c r="B256" s="202" t="s">
        <v>875</v>
      </c>
      <c r="C256" s="202" t="s">
        <v>876</v>
      </c>
      <c r="D256" s="202" t="s">
        <v>877</v>
      </c>
      <c r="E256" s="202">
        <v>8</v>
      </c>
      <c r="F256" s="202" t="s">
        <v>873</v>
      </c>
      <c r="G256" s="202" t="s">
        <v>159</v>
      </c>
      <c r="H256" s="20"/>
      <c r="O256" s="18"/>
    </row>
    <row r="257" spans="1:15" s="48" customFormat="1" x14ac:dyDescent="0.3">
      <c r="A257" s="21"/>
      <c r="B257" s="21"/>
      <c r="C257" s="21"/>
      <c r="D257" s="21"/>
      <c r="E257" s="21"/>
      <c r="F257" s="21"/>
      <c r="G257" s="21"/>
      <c r="H257" s="52"/>
      <c r="O257" s="18"/>
    </row>
    <row r="258" spans="1:15" s="48" customFormat="1" x14ac:dyDescent="0.3">
      <c r="A258" s="203">
        <v>45328</v>
      </c>
      <c r="B258" s="204">
        <v>2158</v>
      </c>
      <c r="C258" s="204" t="s">
        <v>778</v>
      </c>
      <c r="D258" s="204" t="s">
        <v>723</v>
      </c>
      <c r="E258" s="204">
        <v>6</v>
      </c>
      <c r="F258" s="204" t="s">
        <v>140</v>
      </c>
      <c r="G258" s="204" t="s">
        <v>159</v>
      </c>
      <c r="H258" s="20"/>
      <c r="O258" s="18"/>
    </row>
    <row r="259" spans="1:15" s="48" customFormat="1" x14ac:dyDescent="0.3">
      <c r="A259" s="21"/>
      <c r="B259" s="21"/>
      <c r="C259" s="21"/>
      <c r="D259" s="21"/>
      <c r="E259" s="21"/>
      <c r="F259" s="21"/>
      <c r="G259" s="21"/>
      <c r="H259" s="52"/>
      <c r="O259" s="18"/>
    </row>
    <row r="260" spans="1:15" s="48" customFormat="1" ht="28.8" customHeight="1" x14ac:dyDescent="0.3">
      <c r="A260" s="211">
        <v>45328</v>
      </c>
      <c r="B260" s="212" t="s">
        <v>883</v>
      </c>
      <c r="C260" s="212" t="s">
        <v>724</v>
      </c>
      <c r="D260" s="204" t="s">
        <v>779</v>
      </c>
      <c r="E260" s="212">
        <v>2</v>
      </c>
      <c r="F260" s="212" t="s">
        <v>140</v>
      </c>
      <c r="G260" s="212" t="s">
        <v>159</v>
      </c>
      <c r="H260" s="20"/>
      <c r="O260" s="18"/>
    </row>
    <row r="261" spans="1:15" s="48" customFormat="1" x14ac:dyDescent="0.3">
      <c r="A261" s="211"/>
      <c r="B261" s="212"/>
      <c r="C261" s="212"/>
      <c r="D261" s="204" t="s">
        <v>780</v>
      </c>
      <c r="E261" s="212"/>
      <c r="F261" s="212"/>
      <c r="G261" s="212"/>
      <c r="H261" s="20"/>
      <c r="O261" s="18"/>
    </row>
    <row r="262" spans="1:15" s="48" customFormat="1" x14ac:dyDescent="0.3">
      <c r="A262" s="211"/>
      <c r="B262" s="212"/>
      <c r="C262" s="212"/>
      <c r="D262" s="204" t="s">
        <v>781</v>
      </c>
      <c r="E262" s="212"/>
      <c r="F262" s="212"/>
      <c r="G262" s="212"/>
      <c r="H262" s="20"/>
      <c r="O262" s="18"/>
    </row>
    <row r="263" spans="1:15" s="48" customFormat="1" x14ac:dyDescent="0.3">
      <c r="A263" s="211"/>
      <c r="B263" s="212"/>
      <c r="C263" s="212"/>
      <c r="D263" s="204" t="s">
        <v>779</v>
      </c>
      <c r="E263" s="212">
        <v>2</v>
      </c>
      <c r="F263" s="212"/>
      <c r="G263" s="212"/>
      <c r="H263" s="20"/>
      <c r="O263" s="18"/>
    </row>
    <row r="264" spans="1:15" s="48" customFormat="1" x14ac:dyDescent="0.3">
      <c r="A264" s="211"/>
      <c r="B264" s="212"/>
      <c r="C264" s="212"/>
      <c r="D264" s="204" t="s">
        <v>782</v>
      </c>
      <c r="E264" s="212"/>
      <c r="F264" s="212"/>
      <c r="G264" s="212"/>
      <c r="H264" s="20"/>
      <c r="O264" s="18"/>
    </row>
    <row r="265" spans="1:15" s="48" customFormat="1" x14ac:dyDescent="0.3">
      <c r="A265" s="211"/>
      <c r="B265" s="212"/>
      <c r="C265" s="212"/>
      <c r="D265" s="204" t="s">
        <v>781</v>
      </c>
      <c r="E265" s="212"/>
      <c r="F265" s="212"/>
      <c r="G265" s="212"/>
      <c r="H265" s="20"/>
      <c r="O265" s="18"/>
    </row>
    <row r="266" spans="1:15" s="48" customFormat="1" x14ac:dyDescent="0.3">
      <c r="A266" s="21"/>
      <c r="B266" s="21"/>
      <c r="C266" s="21"/>
      <c r="D266" s="21"/>
      <c r="E266" s="21"/>
      <c r="F266" s="21"/>
      <c r="G266" s="21"/>
      <c r="H266" s="52"/>
      <c r="O266" s="18"/>
    </row>
    <row r="267" spans="1:15" s="48" customFormat="1" ht="28.8" customHeight="1" x14ac:dyDescent="0.3">
      <c r="A267" s="211">
        <v>45334</v>
      </c>
      <c r="B267" s="212" t="s">
        <v>888</v>
      </c>
      <c r="C267" s="212" t="s">
        <v>169</v>
      </c>
      <c r="D267" s="204" t="s">
        <v>174</v>
      </c>
      <c r="E267" s="204">
        <v>10</v>
      </c>
      <c r="F267" s="212" t="s">
        <v>887</v>
      </c>
      <c r="G267" s="212" t="s">
        <v>159</v>
      </c>
      <c r="H267" s="20"/>
      <c r="O267" s="18"/>
    </row>
    <row r="268" spans="1:15" s="48" customFormat="1" x14ac:dyDescent="0.3">
      <c r="A268" s="211"/>
      <c r="B268" s="212"/>
      <c r="C268" s="212"/>
      <c r="D268" s="204" t="s">
        <v>171</v>
      </c>
      <c r="E268" s="204">
        <v>10</v>
      </c>
      <c r="F268" s="212"/>
      <c r="G268" s="212"/>
      <c r="H268" s="20"/>
      <c r="O268" s="18"/>
    </row>
    <row r="269" spans="1:15" s="48" customFormat="1" x14ac:dyDescent="0.3">
      <c r="A269" s="211"/>
      <c r="B269" s="212"/>
      <c r="C269" s="212"/>
      <c r="D269" s="204" t="s">
        <v>318</v>
      </c>
      <c r="E269" s="204">
        <v>5</v>
      </c>
      <c r="F269" s="212"/>
      <c r="G269" s="212"/>
      <c r="H269" s="20"/>
      <c r="O269" s="18"/>
    </row>
    <row r="270" spans="1:15" s="48" customFormat="1" x14ac:dyDescent="0.3">
      <c r="A270" s="21"/>
      <c r="B270" s="21"/>
      <c r="C270" s="21"/>
      <c r="D270" s="21"/>
      <c r="E270" s="21"/>
      <c r="F270" s="21"/>
      <c r="G270" s="21"/>
      <c r="H270" s="52"/>
      <c r="O270" s="18"/>
    </row>
    <row r="271" spans="1:15" s="48" customFormat="1" ht="28.8" customHeight="1" x14ac:dyDescent="0.3">
      <c r="A271" s="211">
        <v>45336</v>
      </c>
      <c r="B271" s="212" t="s">
        <v>891</v>
      </c>
      <c r="C271" s="213" t="s">
        <v>163</v>
      </c>
      <c r="D271" s="206" t="s">
        <v>177</v>
      </c>
      <c r="E271" s="206">
        <v>30</v>
      </c>
      <c r="F271" s="212" t="s">
        <v>887</v>
      </c>
      <c r="G271" s="212" t="s">
        <v>159</v>
      </c>
      <c r="H271" s="20"/>
      <c r="O271" s="18"/>
    </row>
    <row r="272" spans="1:15" s="48" customFormat="1" x14ac:dyDescent="0.3">
      <c r="A272" s="211"/>
      <c r="B272" s="212"/>
      <c r="C272" s="213"/>
      <c r="D272" s="206" t="s">
        <v>175</v>
      </c>
      <c r="E272" s="206">
        <v>30</v>
      </c>
      <c r="F272" s="212"/>
      <c r="G272" s="212"/>
      <c r="H272" s="20"/>
      <c r="O272" s="18"/>
    </row>
    <row r="273" spans="1:15" s="48" customFormat="1" x14ac:dyDescent="0.3">
      <c r="A273" s="21"/>
      <c r="B273" s="21"/>
      <c r="C273" s="21"/>
      <c r="D273" s="21"/>
      <c r="E273" s="21"/>
      <c r="F273" s="21"/>
      <c r="G273" s="21"/>
      <c r="H273" s="52"/>
      <c r="O273" s="18"/>
    </row>
    <row r="274" spans="1:15" s="48" customFormat="1" x14ac:dyDescent="0.3">
      <c r="A274" s="205">
        <v>45336</v>
      </c>
      <c r="B274" s="206">
        <v>507</v>
      </c>
      <c r="C274" s="206" t="s">
        <v>786</v>
      </c>
      <c r="D274" s="206" t="s">
        <v>787</v>
      </c>
      <c r="E274" s="206">
        <v>2</v>
      </c>
      <c r="F274" s="206" t="s">
        <v>887</v>
      </c>
      <c r="G274" s="206" t="s">
        <v>159</v>
      </c>
      <c r="H274" s="20"/>
      <c r="O274" s="18"/>
    </row>
    <row r="275" spans="1:15" s="48" customFormat="1" x14ac:dyDescent="0.3">
      <c r="A275" s="21"/>
      <c r="B275" s="21"/>
      <c r="C275" s="21"/>
      <c r="D275" s="21"/>
      <c r="E275" s="21"/>
      <c r="F275" s="21"/>
      <c r="G275" s="21"/>
      <c r="H275" s="52"/>
      <c r="O275" s="18"/>
    </row>
    <row r="276" spans="1:15" s="48" customFormat="1" ht="14.4" customHeight="1" x14ac:dyDescent="0.3">
      <c r="A276" s="211">
        <v>45357</v>
      </c>
      <c r="B276" s="212" t="s">
        <v>929</v>
      </c>
      <c r="C276" s="212" t="s">
        <v>169</v>
      </c>
      <c r="D276" s="209" t="s">
        <v>172</v>
      </c>
      <c r="E276" s="209">
        <v>11</v>
      </c>
      <c r="F276" s="212" t="s">
        <v>887</v>
      </c>
      <c r="G276" s="212" t="s">
        <v>159</v>
      </c>
      <c r="H276" s="20"/>
      <c r="O276" s="18"/>
    </row>
    <row r="277" spans="1:15" s="48" customFormat="1" x14ac:dyDescent="0.3">
      <c r="A277" s="211"/>
      <c r="B277" s="212"/>
      <c r="C277" s="212"/>
      <c r="D277" s="209" t="s">
        <v>171</v>
      </c>
      <c r="E277" s="209">
        <v>5</v>
      </c>
      <c r="F277" s="212"/>
      <c r="G277" s="212"/>
      <c r="H277" s="20"/>
      <c r="O277" s="18"/>
    </row>
    <row r="278" spans="1:15" s="48" customFormat="1" x14ac:dyDescent="0.3">
      <c r="A278" s="21"/>
      <c r="B278" s="21"/>
      <c r="C278" s="21"/>
      <c r="D278" s="21"/>
      <c r="E278" s="21"/>
      <c r="F278" s="21"/>
      <c r="G278" s="21"/>
      <c r="H278" s="52"/>
      <c r="O278" s="18"/>
    </row>
    <row r="279" spans="1:15" s="48" customFormat="1" ht="28.8" customHeight="1" x14ac:dyDescent="0.3">
      <c r="A279" s="211">
        <v>45358</v>
      </c>
      <c r="B279" s="212" t="s">
        <v>933</v>
      </c>
      <c r="C279" s="212" t="s">
        <v>432</v>
      </c>
      <c r="D279" s="209" t="s">
        <v>433</v>
      </c>
      <c r="E279" s="209">
        <v>15</v>
      </c>
      <c r="F279" s="212" t="s">
        <v>887</v>
      </c>
      <c r="G279" s="212" t="s">
        <v>176</v>
      </c>
      <c r="H279" s="20"/>
      <c r="O279" s="18"/>
    </row>
    <row r="280" spans="1:15" s="48" customFormat="1" x14ac:dyDescent="0.3">
      <c r="A280" s="211"/>
      <c r="B280" s="212"/>
      <c r="C280" s="212"/>
      <c r="D280" s="209" t="s">
        <v>934</v>
      </c>
      <c r="E280" s="209">
        <v>10</v>
      </c>
      <c r="F280" s="212"/>
      <c r="G280" s="212"/>
      <c r="H280" s="20"/>
      <c r="O280" s="18"/>
    </row>
    <row r="281" spans="1:15" s="48" customFormat="1" x14ac:dyDescent="0.3">
      <c r="A281" s="21"/>
      <c r="B281" s="21"/>
      <c r="C281" s="21"/>
      <c r="D281" s="21"/>
      <c r="E281" s="21"/>
      <c r="F281" s="21"/>
      <c r="G281" s="21"/>
      <c r="H281" s="52"/>
      <c r="O281" s="18"/>
    </row>
    <row r="282" spans="1:15" s="48" customFormat="1" x14ac:dyDescent="0.3">
      <c r="A282" s="209"/>
      <c r="B282" s="209"/>
      <c r="C282" s="209"/>
      <c r="D282" s="209"/>
      <c r="E282" s="209"/>
      <c r="F282" s="209"/>
      <c r="G282" s="209"/>
      <c r="H282" s="20"/>
      <c r="O282" s="18"/>
    </row>
    <row r="283" spans="1:15" s="48" customFormat="1" x14ac:dyDescent="0.3">
      <c r="A283" s="209"/>
      <c r="B283" s="209"/>
      <c r="C283" s="209"/>
      <c r="D283" s="209"/>
      <c r="E283" s="209"/>
      <c r="F283" s="209"/>
      <c r="G283" s="209"/>
      <c r="H283" s="20"/>
      <c r="O283" s="18"/>
    </row>
    <row r="284" spans="1:15" s="48" customFormat="1" x14ac:dyDescent="0.3">
      <c r="A284" s="209"/>
      <c r="B284" s="209"/>
      <c r="C284" s="209"/>
      <c r="D284" s="209"/>
      <c r="E284" s="209"/>
      <c r="F284" s="209"/>
      <c r="G284" s="209"/>
      <c r="H284" s="20"/>
      <c r="O284" s="18"/>
    </row>
    <row r="285" spans="1:15" s="48" customFormat="1" x14ac:dyDescent="0.3">
      <c r="A285" s="209"/>
      <c r="B285" s="209"/>
      <c r="C285" s="209"/>
      <c r="D285" s="209"/>
      <c r="E285" s="209"/>
      <c r="F285" s="209"/>
      <c r="G285" s="209"/>
      <c r="H285" s="20"/>
      <c r="O285" s="18"/>
    </row>
    <row r="286" spans="1:15" s="48" customFormat="1" x14ac:dyDescent="0.3">
      <c r="A286" s="209"/>
      <c r="B286" s="209"/>
      <c r="C286" s="209"/>
      <c r="D286" s="209"/>
      <c r="E286" s="209"/>
      <c r="F286" s="209"/>
      <c r="G286" s="209"/>
      <c r="H286" s="20"/>
      <c r="O286" s="18"/>
    </row>
    <row r="287" spans="1:15" s="48" customFormat="1" x14ac:dyDescent="0.3">
      <c r="A287" s="209"/>
      <c r="B287" s="209"/>
      <c r="C287" s="209"/>
      <c r="D287" s="209"/>
      <c r="E287" s="209"/>
      <c r="F287" s="209"/>
      <c r="G287" s="209"/>
      <c r="H287" s="20"/>
      <c r="O287" s="18"/>
    </row>
    <row r="288" spans="1:15" s="48" customFormat="1" x14ac:dyDescent="0.3">
      <c r="A288" s="209"/>
      <c r="B288" s="209"/>
      <c r="C288" s="209"/>
      <c r="D288" s="209"/>
      <c r="E288" s="209"/>
      <c r="F288" s="209"/>
      <c r="G288" s="209"/>
      <c r="H288" s="20"/>
      <c r="O288" s="18"/>
    </row>
    <row r="289" spans="1:15" s="48" customFormat="1" x14ac:dyDescent="0.3">
      <c r="A289" s="209"/>
      <c r="B289" s="209"/>
      <c r="C289" s="209"/>
      <c r="D289" s="209"/>
      <c r="E289" s="209"/>
      <c r="F289" s="209"/>
      <c r="G289" s="209"/>
      <c r="H289" s="20"/>
      <c r="O289" s="18"/>
    </row>
    <row r="290" spans="1:15" s="48" customFormat="1" x14ac:dyDescent="0.3">
      <c r="A290" s="209"/>
      <c r="B290" s="209"/>
      <c r="C290" s="209"/>
      <c r="D290" s="209"/>
      <c r="E290" s="209"/>
      <c r="F290" s="209"/>
      <c r="G290" s="209"/>
      <c r="H290" s="20"/>
      <c r="O290" s="18"/>
    </row>
    <row r="291" spans="1:15" s="48" customFormat="1" x14ac:dyDescent="0.3">
      <c r="H291" s="20"/>
      <c r="O291" s="18"/>
    </row>
    <row r="292" spans="1:15" s="48" customFormat="1" x14ac:dyDescent="0.3">
      <c r="H292" s="20"/>
      <c r="O292" s="18"/>
    </row>
    <row r="293" spans="1:15" s="48" customFormat="1" x14ac:dyDescent="0.3">
      <c r="H293" s="20"/>
      <c r="O293" s="18"/>
    </row>
    <row r="294" spans="1:15" s="48" customFormat="1" x14ac:dyDescent="0.3">
      <c r="H294" s="20"/>
      <c r="O294" s="18"/>
    </row>
    <row r="295" spans="1:15" s="48" customFormat="1" x14ac:dyDescent="0.3">
      <c r="H295" s="20"/>
      <c r="O295" s="18"/>
    </row>
    <row r="296" spans="1:15" s="48" customFormat="1" x14ac:dyDescent="0.3">
      <c r="H296" s="20"/>
      <c r="O296" s="18"/>
    </row>
    <row r="297" spans="1:15" s="48" customFormat="1" x14ac:dyDescent="0.3">
      <c r="H297" s="20"/>
      <c r="O297" s="18"/>
    </row>
    <row r="298" spans="1:15" s="48" customFormat="1" x14ac:dyDescent="0.3">
      <c r="H298" s="20"/>
      <c r="O298" s="18"/>
    </row>
    <row r="299" spans="1:15" s="48" customFormat="1" x14ac:dyDescent="0.3">
      <c r="H299" s="20"/>
      <c r="O299" s="18"/>
    </row>
    <row r="300" spans="1:15" s="48" customFormat="1" x14ac:dyDescent="0.3">
      <c r="H300" s="20"/>
      <c r="O300" s="18"/>
    </row>
    <row r="301" spans="1:15" s="48" customFormat="1" x14ac:dyDescent="0.3">
      <c r="H301" s="20"/>
      <c r="O301" s="18"/>
    </row>
    <row r="302" spans="1:15" s="48" customFormat="1" x14ac:dyDescent="0.3">
      <c r="H302" s="20"/>
      <c r="O302" s="18"/>
    </row>
    <row r="303" spans="1:15" s="48" customFormat="1" x14ac:dyDescent="0.3">
      <c r="H303" s="20"/>
      <c r="O303" s="18"/>
    </row>
    <row r="304" spans="1:15" s="48" customFormat="1" x14ac:dyDescent="0.3">
      <c r="H304" s="20"/>
      <c r="O304" s="18"/>
    </row>
    <row r="305" spans="2:15" s="48" customFormat="1" x14ac:dyDescent="0.3">
      <c r="H305" s="20"/>
      <c r="O305" s="18"/>
    </row>
    <row r="306" spans="2:15" s="48" customFormat="1" x14ac:dyDescent="0.3">
      <c r="H306" s="20"/>
      <c r="O306" s="18"/>
    </row>
    <row r="307" spans="2:15" s="48" customFormat="1" x14ac:dyDescent="0.3">
      <c r="H307" s="20"/>
      <c r="O307" s="18"/>
    </row>
    <row r="308" spans="2:15" s="48" customFormat="1" x14ac:dyDescent="0.3">
      <c r="H308" s="20"/>
      <c r="O308" s="18"/>
    </row>
    <row r="309" spans="2:15" s="48" customFormat="1" x14ac:dyDescent="0.3">
      <c r="H309" s="20"/>
      <c r="O309" s="18"/>
    </row>
    <row r="310" spans="2:15" s="48" customFormat="1" x14ac:dyDescent="0.3">
      <c r="H310" s="20"/>
      <c r="O310" s="18"/>
    </row>
    <row r="311" spans="2:15" s="48" customFormat="1" x14ac:dyDescent="0.3">
      <c r="H311" s="20"/>
      <c r="O311" s="18"/>
    </row>
    <row r="312" spans="2:15" s="48" customFormat="1" x14ac:dyDescent="0.3">
      <c r="H312" s="20"/>
      <c r="O312" s="18"/>
    </row>
    <row r="313" spans="2:15" s="48" customFormat="1" x14ac:dyDescent="0.3">
      <c r="H313" s="20"/>
      <c r="O313" s="18"/>
    </row>
    <row r="314" spans="2:15" s="48" customFormat="1" x14ac:dyDescent="0.3">
      <c r="H314" s="20"/>
      <c r="O314" s="18"/>
    </row>
    <row r="315" spans="2:15" s="48" customFormat="1" x14ac:dyDescent="0.3">
      <c r="H315" s="20"/>
      <c r="O315" s="18"/>
    </row>
    <row r="316" spans="2:15" s="48" customFormat="1" x14ac:dyDescent="0.3">
      <c r="H316" s="20"/>
      <c r="O316" s="18"/>
    </row>
    <row r="317" spans="2:15" s="48" customFormat="1" x14ac:dyDescent="0.3">
      <c r="H317" s="20"/>
      <c r="O317" s="18"/>
    </row>
    <row r="318" spans="2:15" s="48" customFormat="1" x14ac:dyDescent="0.3">
      <c r="H318" s="20"/>
      <c r="O318" s="18"/>
    </row>
    <row r="319" spans="2:15" s="48" customFormat="1" x14ac:dyDescent="0.3">
      <c r="B319" s="21"/>
      <c r="H319" s="20"/>
      <c r="O319" s="18"/>
    </row>
    <row r="320" spans="2:15" s="48" customFormat="1" x14ac:dyDescent="0.3">
      <c r="B320" s="21"/>
      <c r="H320" s="20"/>
      <c r="O320" s="18"/>
    </row>
    <row r="321" spans="1:15" s="48" customFormat="1" x14ac:dyDescent="0.3">
      <c r="B321" s="21"/>
      <c r="H321" s="20"/>
      <c r="O321" s="18"/>
    </row>
    <row r="322" spans="1:15" s="48" customFormat="1" x14ac:dyDescent="0.3">
      <c r="A322" s="21"/>
      <c r="B322" s="21"/>
      <c r="H322" s="20"/>
      <c r="O322" s="18"/>
    </row>
    <row r="323" spans="1:15" s="48" customFormat="1" x14ac:dyDescent="0.3">
      <c r="A323" s="21"/>
      <c r="B323" s="21"/>
      <c r="H323" s="20"/>
      <c r="O323" s="18"/>
    </row>
    <row r="324" spans="1:15" s="48" customFormat="1" x14ac:dyDescent="0.3">
      <c r="A324" s="21"/>
      <c r="B324" s="21"/>
      <c r="C324" s="21"/>
      <c r="D324" s="21"/>
      <c r="E324" s="21"/>
      <c r="F324" s="21"/>
      <c r="G324" s="21"/>
      <c r="H324" s="20"/>
      <c r="O324" s="18"/>
    </row>
    <row r="325" spans="1:15" s="48" customFormat="1" x14ac:dyDescent="0.3">
      <c r="A325" s="21"/>
      <c r="B325" s="21"/>
      <c r="C325" s="21"/>
      <c r="D325" s="21"/>
      <c r="E325" s="21"/>
      <c r="F325" s="21"/>
      <c r="G325" s="21"/>
      <c r="H325" s="20"/>
      <c r="O325" s="18"/>
    </row>
    <row r="326" spans="1:15" s="48" customFormat="1" x14ac:dyDescent="0.3">
      <c r="A326" s="21"/>
      <c r="B326" s="21"/>
      <c r="C326" s="21"/>
      <c r="D326" s="21"/>
      <c r="E326" s="21"/>
      <c r="F326" s="21"/>
      <c r="G326" s="21"/>
      <c r="H326" s="20"/>
      <c r="O326" s="18"/>
    </row>
    <row r="327" spans="1:15" s="48" customFormat="1" x14ac:dyDescent="0.3">
      <c r="A327" s="21"/>
      <c r="B327" s="21"/>
      <c r="C327" s="21"/>
      <c r="D327" s="21"/>
      <c r="E327" s="21"/>
      <c r="F327" s="21"/>
      <c r="G327" s="21"/>
      <c r="H327" s="20"/>
      <c r="O327" s="18"/>
    </row>
    <row r="328" spans="1:15" s="48" customFormat="1" x14ac:dyDescent="0.3">
      <c r="A328" s="21"/>
      <c r="B328" s="21"/>
      <c r="C328" s="21"/>
      <c r="D328" s="21"/>
      <c r="E328" s="21"/>
      <c r="F328" s="21"/>
      <c r="G328" s="21"/>
      <c r="H328" s="20"/>
      <c r="O328" s="18"/>
    </row>
    <row r="329" spans="1:15" s="48" customFormat="1" x14ac:dyDescent="0.3">
      <c r="A329" s="21"/>
      <c r="B329" s="21"/>
      <c r="C329" s="21"/>
      <c r="D329" s="21"/>
      <c r="E329" s="21"/>
      <c r="F329" s="21"/>
      <c r="G329" s="21"/>
      <c r="H329" s="20"/>
      <c r="O329" s="18"/>
    </row>
    <row r="330" spans="1:15" s="48" customFormat="1" x14ac:dyDescent="0.3">
      <c r="A330" s="21"/>
      <c r="B330" s="21"/>
      <c r="C330" s="21"/>
      <c r="D330" s="21"/>
      <c r="E330" s="21"/>
      <c r="F330" s="21"/>
      <c r="G330" s="21"/>
      <c r="H330" s="20"/>
      <c r="O330" s="18"/>
    </row>
    <row r="331" spans="1:15" s="48" customFormat="1" x14ac:dyDescent="0.3">
      <c r="A331" s="21"/>
      <c r="B331" s="21"/>
      <c r="C331" s="21"/>
      <c r="D331" s="21"/>
      <c r="E331" s="21"/>
      <c r="F331" s="21"/>
      <c r="G331" s="21"/>
      <c r="H331" s="20"/>
      <c r="O331" s="18"/>
    </row>
    <row r="332" spans="1:15" s="48" customFormat="1" x14ac:dyDescent="0.3">
      <c r="A332" s="21"/>
      <c r="B332" s="21"/>
      <c r="C332" s="21"/>
      <c r="D332" s="21"/>
      <c r="E332" s="21"/>
      <c r="F332" s="21"/>
      <c r="G332" s="21"/>
      <c r="H332" s="20"/>
      <c r="O332" s="18"/>
    </row>
    <row r="333" spans="1:15" s="48" customFormat="1" x14ac:dyDescent="0.3">
      <c r="A333" s="21"/>
      <c r="B333" s="21"/>
      <c r="C333" s="21"/>
      <c r="D333" s="21"/>
      <c r="E333" s="21"/>
      <c r="F333" s="21"/>
      <c r="G333" s="21"/>
      <c r="H333" s="20"/>
      <c r="O333" s="18"/>
    </row>
    <row r="334" spans="1:15" s="48" customFormat="1" x14ac:dyDescent="0.3">
      <c r="A334" s="21"/>
      <c r="B334" s="21"/>
      <c r="C334" s="21"/>
      <c r="D334" s="21"/>
      <c r="E334" s="21"/>
      <c r="F334" s="21"/>
      <c r="G334" s="21"/>
      <c r="H334" s="20"/>
      <c r="O334" s="18"/>
    </row>
    <row r="335" spans="1:15" s="48" customFormat="1" x14ac:dyDescent="0.3">
      <c r="A335" s="21"/>
      <c r="B335" s="21"/>
      <c r="C335" s="21"/>
      <c r="D335" s="21"/>
      <c r="E335" s="21"/>
      <c r="F335" s="21"/>
      <c r="G335" s="21"/>
      <c r="H335" s="20"/>
      <c r="O335" s="18"/>
    </row>
    <row r="336" spans="1:15" s="48" customFormat="1" x14ac:dyDescent="0.3">
      <c r="A336" s="21"/>
      <c r="B336" s="21"/>
      <c r="C336" s="21"/>
      <c r="D336" s="21"/>
      <c r="E336" s="21"/>
      <c r="F336" s="21"/>
      <c r="G336" s="21"/>
      <c r="H336" s="20"/>
      <c r="O336" s="18"/>
    </row>
    <row r="337" spans="1:15" s="48" customFormat="1" x14ac:dyDescent="0.3">
      <c r="A337" s="21"/>
      <c r="B337" s="21"/>
      <c r="C337" s="21"/>
      <c r="D337" s="21"/>
      <c r="E337" s="21"/>
      <c r="F337" s="21"/>
      <c r="G337" s="21"/>
      <c r="H337" s="20"/>
      <c r="O337" s="18"/>
    </row>
    <row r="338" spans="1:15" s="48" customFormat="1" x14ac:dyDescent="0.3">
      <c r="A338" s="21"/>
      <c r="B338" s="21"/>
      <c r="C338" s="21"/>
      <c r="D338" s="21"/>
      <c r="E338" s="21"/>
      <c r="F338" s="21"/>
      <c r="G338" s="21"/>
      <c r="H338" s="20"/>
      <c r="O338" s="18"/>
    </row>
    <row r="339" spans="1:15" s="48" customFormat="1" x14ac:dyDescent="0.3">
      <c r="A339" s="21"/>
      <c r="B339" s="21"/>
      <c r="C339" s="21"/>
      <c r="D339" s="21"/>
      <c r="E339" s="21"/>
      <c r="F339" s="21"/>
      <c r="G339" s="21"/>
      <c r="H339" s="20"/>
      <c r="O339" s="18"/>
    </row>
    <row r="340" spans="1:15" s="48" customFormat="1" x14ac:dyDescent="0.3">
      <c r="A340" s="21"/>
      <c r="B340" s="21"/>
      <c r="C340" s="21"/>
      <c r="D340" s="21"/>
      <c r="E340" s="21"/>
      <c r="F340" s="21"/>
      <c r="G340" s="21"/>
      <c r="H340" s="20"/>
      <c r="O340" s="18"/>
    </row>
    <row r="341" spans="1:15" s="46" customFormat="1" x14ac:dyDescent="0.3">
      <c r="A341" s="21"/>
      <c r="B341" s="21"/>
      <c r="C341" s="21"/>
      <c r="D341" s="21"/>
      <c r="E341" s="21"/>
      <c r="F341" s="21"/>
      <c r="G341" s="21"/>
      <c r="H341" s="50"/>
      <c r="O341" s="51"/>
    </row>
    <row r="342" spans="1:15" s="48" customFormat="1" x14ac:dyDescent="0.3">
      <c r="A342" s="21"/>
      <c r="B342" s="21"/>
      <c r="C342" s="21"/>
      <c r="D342" s="21"/>
      <c r="E342" s="21"/>
      <c r="F342" s="21"/>
      <c r="G342" s="21"/>
      <c r="H342" s="20"/>
      <c r="O342" s="18"/>
    </row>
    <row r="343" spans="1:15" s="48" customFormat="1" x14ac:dyDescent="0.3">
      <c r="A343" s="21"/>
      <c r="B343" s="21"/>
      <c r="C343" s="21"/>
      <c r="D343" s="21"/>
      <c r="E343" s="21"/>
      <c r="F343" s="21"/>
      <c r="G343" s="21"/>
      <c r="H343" s="20"/>
      <c r="O343" s="18"/>
    </row>
    <row r="344" spans="1:15" s="48" customFormat="1" x14ac:dyDescent="0.3">
      <c r="A344" s="21"/>
      <c r="B344" s="21"/>
      <c r="C344" s="21"/>
      <c r="D344" s="21"/>
      <c r="E344" s="21"/>
      <c r="F344" s="21"/>
      <c r="G344" s="21"/>
      <c r="H344" s="20"/>
      <c r="I344" s="16"/>
      <c r="J344" s="16"/>
      <c r="K344" s="16"/>
      <c r="L344" s="16"/>
      <c r="M344" s="16"/>
      <c r="N344" s="16"/>
      <c r="O344" s="18"/>
    </row>
  </sheetData>
  <mergeCells count="296">
    <mergeCell ref="A276:A277"/>
    <mergeCell ref="B276:B277"/>
    <mergeCell ref="C276:C277"/>
    <mergeCell ref="F276:F277"/>
    <mergeCell ref="G276:G277"/>
    <mergeCell ref="A279:A280"/>
    <mergeCell ref="B279:B280"/>
    <mergeCell ref="C279:C280"/>
    <mergeCell ref="F279:F280"/>
    <mergeCell ref="G279:G280"/>
    <mergeCell ref="A209:A211"/>
    <mergeCell ref="B209:B211"/>
    <mergeCell ref="C209:C211"/>
    <mergeCell ref="A223:A226"/>
    <mergeCell ref="B223:B226"/>
    <mergeCell ref="C223:C226"/>
    <mergeCell ref="F223:F226"/>
    <mergeCell ref="G223:G226"/>
    <mergeCell ref="A230:A231"/>
    <mergeCell ref="B230:B231"/>
    <mergeCell ref="C230:C231"/>
    <mergeCell ref="F230:F231"/>
    <mergeCell ref="G230:G231"/>
    <mergeCell ref="I200:I204"/>
    <mergeCell ref="J200:J204"/>
    <mergeCell ref="K158:K164"/>
    <mergeCell ref="N158:N164"/>
    <mergeCell ref="I166:I168"/>
    <mergeCell ref="J166:J168"/>
    <mergeCell ref="K166:K168"/>
    <mergeCell ref="N166:N168"/>
    <mergeCell ref="I170:I171"/>
    <mergeCell ref="J170:J171"/>
    <mergeCell ref="K170:K171"/>
    <mergeCell ref="N170:N171"/>
    <mergeCell ref="I158:I164"/>
    <mergeCell ref="J158:J164"/>
    <mergeCell ref="K200:K204"/>
    <mergeCell ref="N200:N204"/>
    <mergeCell ref="I189:I194"/>
    <mergeCell ref="J189:J194"/>
    <mergeCell ref="K189:K194"/>
    <mergeCell ref="N189:N194"/>
    <mergeCell ref="K126:K127"/>
    <mergeCell ref="M126:M127"/>
    <mergeCell ref="N126:N127"/>
    <mergeCell ref="I131:I153"/>
    <mergeCell ref="J131:J153"/>
    <mergeCell ref="K131:K153"/>
    <mergeCell ref="N131:N153"/>
    <mergeCell ref="I155:I156"/>
    <mergeCell ref="J155:J156"/>
    <mergeCell ref="K155:K156"/>
    <mergeCell ref="N155:N156"/>
    <mergeCell ref="I126:I127"/>
    <mergeCell ref="J126:J127"/>
    <mergeCell ref="I92:I95"/>
    <mergeCell ref="J92:J95"/>
    <mergeCell ref="K92:K95"/>
    <mergeCell ref="K80:K82"/>
    <mergeCell ref="I75:I78"/>
    <mergeCell ref="I80:I82"/>
    <mergeCell ref="I60:I64"/>
    <mergeCell ref="N92:N95"/>
    <mergeCell ref="K101:K102"/>
    <mergeCell ref="I45:I46"/>
    <mergeCell ref="J45:J46"/>
    <mergeCell ref="K45:K46"/>
    <mergeCell ref="N45:N46"/>
    <mergeCell ref="I57:I58"/>
    <mergeCell ref="J50:J53"/>
    <mergeCell ref="N80:N82"/>
    <mergeCell ref="I84:I90"/>
    <mergeCell ref="J84:J90"/>
    <mergeCell ref="K84:K90"/>
    <mergeCell ref="N84:N90"/>
    <mergeCell ref="A98:A99"/>
    <mergeCell ref="B98:B99"/>
    <mergeCell ref="C98:C99"/>
    <mergeCell ref="F98:F99"/>
    <mergeCell ref="G98:G99"/>
    <mergeCell ref="A178:A181"/>
    <mergeCell ref="B178:B181"/>
    <mergeCell ref="C178:C181"/>
    <mergeCell ref="F178:F181"/>
    <mergeCell ref="G178:G181"/>
    <mergeCell ref="A121:A122"/>
    <mergeCell ref="B121:B122"/>
    <mergeCell ref="C121:C122"/>
    <mergeCell ref="F121:F122"/>
    <mergeCell ref="G121:G122"/>
    <mergeCell ref="C140:C141"/>
    <mergeCell ref="A140:A141"/>
    <mergeCell ref="B140:B141"/>
    <mergeCell ref="F140:F141"/>
    <mergeCell ref="G140:G141"/>
    <mergeCell ref="A126:A129"/>
    <mergeCell ref="B126:B129"/>
    <mergeCell ref="C126:C129"/>
    <mergeCell ref="F126:F129"/>
    <mergeCell ref="I32:I33"/>
    <mergeCell ref="J32:J33"/>
    <mergeCell ref="K32:K33"/>
    <mergeCell ref="N32:N33"/>
    <mergeCell ref="G63:G66"/>
    <mergeCell ref="A57:A59"/>
    <mergeCell ref="B57:B59"/>
    <mergeCell ref="C57:C59"/>
    <mergeCell ref="F57:F59"/>
    <mergeCell ref="I35:I37"/>
    <mergeCell ref="J35:J37"/>
    <mergeCell ref="K35:K37"/>
    <mergeCell ref="N35:N37"/>
    <mergeCell ref="I39:I41"/>
    <mergeCell ref="J39:J41"/>
    <mergeCell ref="K39:K41"/>
    <mergeCell ref="N39:N41"/>
    <mergeCell ref="K50:K53"/>
    <mergeCell ref="N50:N53"/>
    <mergeCell ref="J60:J64"/>
    <mergeCell ref="I50:I53"/>
    <mergeCell ref="J57:J58"/>
    <mergeCell ref="K57:K58"/>
    <mergeCell ref="N57:N58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J9:J14"/>
    <mergeCell ref="K9:K14"/>
    <mergeCell ref="N9:N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I18:I24"/>
    <mergeCell ref="J18:J24"/>
    <mergeCell ref="K18:K24"/>
    <mergeCell ref="N18:N24"/>
    <mergeCell ref="A31:A33"/>
    <mergeCell ref="B31:B33"/>
    <mergeCell ref="C31:C33"/>
    <mergeCell ref="F31:F33"/>
    <mergeCell ref="G31:G33"/>
    <mergeCell ref="G57:G59"/>
    <mergeCell ref="A46:A47"/>
    <mergeCell ref="B46:B47"/>
    <mergeCell ref="C46:C47"/>
    <mergeCell ref="F46:F47"/>
    <mergeCell ref="G46:G47"/>
    <mergeCell ref="A37:A40"/>
    <mergeCell ref="B37:B40"/>
    <mergeCell ref="C37:C40"/>
    <mergeCell ref="F37:F40"/>
    <mergeCell ref="G37:G40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A63:A66"/>
    <mergeCell ref="B63:B66"/>
    <mergeCell ref="C63:C66"/>
    <mergeCell ref="F63:F66"/>
    <mergeCell ref="C80:C83"/>
    <mergeCell ref="A80:A83"/>
    <mergeCell ref="B80:B83"/>
    <mergeCell ref="F80:F83"/>
    <mergeCell ref="G80:G83"/>
    <mergeCell ref="F118:F119"/>
    <mergeCell ref="G118:G119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I106:I111"/>
    <mergeCell ref="J106:J111"/>
    <mergeCell ref="K106:K111"/>
    <mergeCell ref="N106:N111"/>
    <mergeCell ref="I101:I102"/>
    <mergeCell ref="J101:J102"/>
    <mergeCell ref="I117:I119"/>
    <mergeCell ref="J117:J119"/>
    <mergeCell ref="K117:K119"/>
    <mergeCell ref="N117:N119"/>
    <mergeCell ref="F235:F239"/>
    <mergeCell ref="G235:G239"/>
    <mergeCell ref="K113:K115"/>
    <mergeCell ref="N113:N115"/>
    <mergeCell ref="A169:A170"/>
    <mergeCell ref="B169:B170"/>
    <mergeCell ref="C169:C170"/>
    <mergeCell ref="F169:F170"/>
    <mergeCell ref="G169:G170"/>
    <mergeCell ref="I113:I115"/>
    <mergeCell ref="J113:J115"/>
    <mergeCell ref="A163:A164"/>
    <mergeCell ref="B163:B164"/>
    <mergeCell ref="C163:C164"/>
    <mergeCell ref="F163:F164"/>
    <mergeCell ref="G163:G164"/>
    <mergeCell ref="A166:A167"/>
    <mergeCell ref="B166:B167"/>
    <mergeCell ref="C166:C167"/>
    <mergeCell ref="F166:F167"/>
    <mergeCell ref="G166:G167"/>
    <mergeCell ref="A118:A119"/>
    <mergeCell ref="B118:B119"/>
    <mergeCell ref="C118:C119"/>
    <mergeCell ref="B260:B265"/>
    <mergeCell ref="C260:C265"/>
    <mergeCell ref="A243:A245"/>
    <mergeCell ref="B243:B245"/>
    <mergeCell ref="C243:C245"/>
    <mergeCell ref="E243:E245"/>
    <mergeCell ref="F243:F245"/>
    <mergeCell ref="G243:G245"/>
    <mergeCell ref="G126:G129"/>
    <mergeCell ref="A202:A207"/>
    <mergeCell ref="B202:B207"/>
    <mergeCell ref="C202:C207"/>
    <mergeCell ref="E202:E204"/>
    <mergeCell ref="E205:E207"/>
    <mergeCell ref="F202:F207"/>
    <mergeCell ref="G202:G207"/>
    <mergeCell ref="A185:A186"/>
    <mergeCell ref="B185:B186"/>
    <mergeCell ref="C185:C186"/>
    <mergeCell ref="F185:F186"/>
    <mergeCell ref="G185:G186"/>
    <mergeCell ref="A235:A239"/>
    <mergeCell ref="B235:B239"/>
    <mergeCell ref="C235:C239"/>
    <mergeCell ref="I206:I211"/>
    <mergeCell ref="J206:J211"/>
    <mergeCell ref="K206:K211"/>
    <mergeCell ref="N206:N211"/>
    <mergeCell ref="A271:A272"/>
    <mergeCell ref="B271:B272"/>
    <mergeCell ref="C271:C272"/>
    <mergeCell ref="F271:F272"/>
    <mergeCell ref="G271:G272"/>
    <mergeCell ref="A251:A252"/>
    <mergeCell ref="B251:B252"/>
    <mergeCell ref="C251:C252"/>
    <mergeCell ref="F251:F252"/>
    <mergeCell ref="G251:G252"/>
    <mergeCell ref="A267:A269"/>
    <mergeCell ref="B267:B269"/>
    <mergeCell ref="C267:C269"/>
    <mergeCell ref="F267:F269"/>
    <mergeCell ref="G267:G269"/>
    <mergeCell ref="E260:E262"/>
    <mergeCell ref="E263:E265"/>
    <mergeCell ref="F260:F265"/>
    <mergeCell ref="G260:G265"/>
    <mergeCell ref="A260:A26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pane ySplit="1" topLeftCell="A182" activePane="bottomLeft" state="frozen"/>
      <selection activeCell="A54" sqref="A54"/>
      <selection pane="bottomLeft" activeCell="C205" sqref="C205"/>
    </sheetView>
  </sheetViews>
  <sheetFormatPr defaultColWidth="9.109375" defaultRowHeight="14.4" x14ac:dyDescent="0.3"/>
  <cols>
    <col min="1" max="1" width="13.44140625" style="14" customWidth="1"/>
    <col min="2" max="2" width="24.6640625" style="14" customWidth="1"/>
    <col min="3" max="3" width="35" style="14" customWidth="1"/>
    <col min="4" max="4" width="14.44140625" style="14" customWidth="1"/>
    <col min="5" max="5" width="27.88671875" style="14" customWidth="1"/>
    <col min="6" max="6" width="32.5546875" style="14" customWidth="1"/>
    <col min="7" max="7" width="16.5546875" style="14" customWidth="1"/>
    <col min="8" max="8" width="35.77734375" style="19" customWidth="1"/>
    <col min="9" max="16384" width="9.109375" style="19"/>
  </cols>
  <sheetData>
    <row r="1" spans="1:7" ht="21" x14ac:dyDescent="0.3">
      <c r="A1" s="37" t="s">
        <v>5</v>
      </c>
      <c r="B1" s="37" t="s">
        <v>4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12</v>
      </c>
    </row>
    <row r="2" spans="1:7" x14ac:dyDescent="0.3">
      <c r="A2" s="42">
        <v>45019</v>
      </c>
      <c r="B2" s="43" t="s">
        <v>158</v>
      </c>
      <c r="C2" s="43" t="s">
        <v>157</v>
      </c>
      <c r="D2" s="43">
        <v>124</v>
      </c>
      <c r="E2" s="43" t="s">
        <v>59</v>
      </c>
      <c r="F2" s="42">
        <v>45019</v>
      </c>
      <c r="G2" s="43" t="s">
        <v>58</v>
      </c>
    </row>
    <row r="3" spans="1:7" x14ac:dyDescent="0.3">
      <c r="A3" s="42">
        <v>45020</v>
      </c>
      <c r="B3" s="43" t="s">
        <v>142</v>
      </c>
      <c r="C3" s="43" t="s">
        <v>169</v>
      </c>
      <c r="D3" s="43">
        <v>2649</v>
      </c>
      <c r="E3" s="43" t="s">
        <v>59</v>
      </c>
      <c r="F3" s="42">
        <v>45042</v>
      </c>
      <c r="G3" s="43" t="s">
        <v>58</v>
      </c>
    </row>
    <row r="4" spans="1:7" x14ac:dyDescent="0.3">
      <c r="A4" s="42">
        <v>45022</v>
      </c>
      <c r="B4" s="43" t="s">
        <v>145</v>
      </c>
      <c r="C4" s="43" t="s">
        <v>146</v>
      </c>
      <c r="D4" s="43">
        <v>6699</v>
      </c>
      <c r="E4" s="43" t="s">
        <v>59</v>
      </c>
      <c r="F4" s="42">
        <v>45028</v>
      </c>
      <c r="G4" s="43" t="s">
        <v>58</v>
      </c>
    </row>
    <row r="5" spans="1:7" x14ac:dyDescent="0.3">
      <c r="A5" s="42">
        <v>45022</v>
      </c>
      <c r="B5" s="43" t="s">
        <v>195</v>
      </c>
      <c r="C5" s="43" t="s">
        <v>196</v>
      </c>
      <c r="D5" s="43">
        <v>9940</v>
      </c>
      <c r="E5" s="43" t="s">
        <v>59</v>
      </c>
      <c r="F5" s="42">
        <v>45038</v>
      </c>
      <c r="G5" s="43" t="s">
        <v>58</v>
      </c>
    </row>
    <row r="6" spans="1:7" x14ac:dyDescent="0.3">
      <c r="A6" s="42">
        <v>45024</v>
      </c>
      <c r="B6" s="43" t="s">
        <v>147</v>
      </c>
      <c r="C6" s="43" t="s">
        <v>148</v>
      </c>
      <c r="D6" s="43">
        <v>2020</v>
      </c>
      <c r="E6" s="43" t="s">
        <v>149</v>
      </c>
      <c r="F6" s="42">
        <v>45024</v>
      </c>
      <c r="G6" s="43" t="s">
        <v>58</v>
      </c>
    </row>
    <row r="7" spans="1:7" x14ac:dyDescent="0.3">
      <c r="A7" s="42">
        <v>45024</v>
      </c>
      <c r="B7" s="43" t="s">
        <v>152</v>
      </c>
      <c r="C7" s="43" t="s">
        <v>153</v>
      </c>
      <c r="D7" s="43">
        <v>2255</v>
      </c>
      <c r="E7" s="43" t="s">
        <v>59</v>
      </c>
      <c r="F7" s="42">
        <v>45024</v>
      </c>
      <c r="G7" s="43" t="s">
        <v>58</v>
      </c>
    </row>
    <row r="8" spans="1:7" x14ac:dyDescent="0.3">
      <c r="A8" s="42">
        <v>45027</v>
      </c>
      <c r="B8" s="43" t="s">
        <v>154</v>
      </c>
      <c r="C8" s="43" t="s">
        <v>155</v>
      </c>
      <c r="D8" s="43">
        <v>3975</v>
      </c>
      <c r="E8" s="43" t="s">
        <v>59</v>
      </c>
      <c r="F8" s="42">
        <v>45041</v>
      </c>
      <c r="G8" s="43" t="s">
        <v>58</v>
      </c>
    </row>
    <row r="9" spans="1:7" x14ac:dyDescent="0.3">
      <c r="A9" s="42">
        <v>45028</v>
      </c>
      <c r="B9" s="43" t="s">
        <v>168</v>
      </c>
      <c r="C9" s="43" t="s">
        <v>169</v>
      </c>
      <c r="D9" s="43">
        <v>94430</v>
      </c>
      <c r="E9" s="43" t="s">
        <v>59</v>
      </c>
      <c r="F9" s="42">
        <v>45059</v>
      </c>
      <c r="G9" s="43" t="s">
        <v>58</v>
      </c>
    </row>
    <row r="10" spans="1:7" x14ac:dyDescent="0.3">
      <c r="A10" s="42">
        <v>45029</v>
      </c>
      <c r="B10" s="43" t="s">
        <v>156</v>
      </c>
      <c r="C10" s="43" t="s">
        <v>157</v>
      </c>
      <c r="D10" s="43">
        <v>1540</v>
      </c>
      <c r="E10" s="43" t="s">
        <v>59</v>
      </c>
      <c r="F10" s="42">
        <v>45041</v>
      </c>
      <c r="G10" s="43" t="s">
        <v>58</v>
      </c>
    </row>
    <row r="11" spans="1:7" x14ac:dyDescent="0.3">
      <c r="A11" s="42">
        <v>45030</v>
      </c>
      <c r="B11" s="43" t="s">
        <v>173</v>
      </c>
      <c r="C11" s="43" t="s">
        <v>169</v>
      </c>
      <c r="D11" s="43">
        <v>26491</v>
      </c>
      <c r="E11" s="43" t="s">
        <v>59</v>
      </c>
      <c r="F11" s="42">
        <v>45059</v>
      </c>
      <c r="G11" s="43" t="s">
        <v>58</v>
      </c>
    </row>
    <row r="12" spans="1:7" x14ac:dyDescent="0.3">
      <c r="A12" s="42">
        <v>45036</v>
      </c>
      <c r="B12" s="43" t="s">
        <v>192</v>
      </c>
      <c r="C12" s="43" t="s">
        <v>193</v>
      </c>
      <c r="D12" s="43">
        <v>93220</v>
      </c>
      <c r="E12" s="43" t="s">
        <v>59</v>
      </c>
      <c r="F12" s="42">
        <v>45089</v>
      </c>
      <c r="G12" s="43" t="s">
        <v>58</v>
      </c>
    </row>
    <row r="13" spans="1:7" x14ac:dyDescent="0.3">
      <c r="A13" s="42">
        <v>45036</v>
      </c>
      <c r="B13" s="43" t="s">
        <v>209</v>
      </c>
      <c r="C13" s="43" t="s">
        <v>163</v>
      </c>
      <c r="D13" s="43">
        <v>38940</v>
      </c>
      <c r="E13" s="43" t="s">
        <v>377</v>
      </c>
      <c r="F13" s="42">
        <v>45113</v>
      </c>
      <c r="G13" s="43" t="s">
        <v>58</v>
      </c>
    </row>
    <row r="14" spans="1:7" x14ac:dyDescent="0.3">
      <c r="A14" s="42">
        <v>45041</v>
      </c>
      <c r="B14" s="43"/>
      <c r="C14" s="43" t="s">
        <v>169</v>
      </c>
      <c r="D14" s="43">
        <v>100000</v>
      </c>
      <c r="E14" s="43" t="s">
        <v>59</v>
      </c>
      <c r="F14" s="42">
        <v>45041</v>
      </c>
      <c r="G14" s="43" t="s">
        <v>58</v>
      </c>
    </row>
    <row r="15" spans="1:7" x14ac:dyDescent="0.3">
      <c r="A15" s="42">
        <v>45041</v>
      </c>
      <c r="B15" s="43" t="s">
        <v>206</v>
      </c>
      <c r="C15" s="43" t="s">
        <v>169</v>
      </c>
      <c r="D15" s="43">
        <v>113339</v>
      </c>
      <c r="E15" s="43" t="s">
        <v>59</v>
      </c>
      <c r="F15" s="42">
        <v>45075</v>
      </c>
      <c r="G15" s="43" t="s">
        <v>58</v>
      </c>
    </row>
    <row r="16" spans="1:7" x14ac:dyDescent="0.3">
      <c r="A16" s="42">
        <v>45043</v>
      </c>
      <c r="B16" s="43">
        <v>620024</v>
      </c>
      <c r="C16" s="43" t="s">
        <v>210</v>
      </c>
      <c r="D16" s="43">
        <v>62945.919999999998</v>
      </c>
      <c r="E16" s="43" t="s">
        <v>59</v>
      </c>
      <c r="F16" s="42">
        <v>45043</v>
      </c>
      <c r="G16" s="43" t="s">
        <v>58</v>
      </c>
    </row>
    <row r="17" spans="1:7" x14ac:dyDescent="0.3">
      <c r="A17" s="42">
        <v>45043</v>
      </c>
      <c r="B17" s="43">
        <v>453</v>
      </c>
      <c r="C17" s="43" t="s">
        <v>227</v>
      </c>
      <c r="D17" s="43">
        <v>2990</v>
      </c>
      <c r="E17" s="43" t="s">
        <v>367</v>
      </c>
      <c r="F17" s="42" t="s">
        <v>368</v>
      </c>
      <c r="G17" s="43" t="s">
        <v>58</v>
      </c>
    </row>
    <row r="18" spans="1:7" x14ac:dyDescent="0.3">
      <c r="A18" s="42">
        <v>45044</v>
      </c>
      <c r="B18" s="43" t="s">
        <v>142</v>
      </c>
      <c r="C18" s="43" t="s">
        <v>169</v>
      </c>
      <c r="D18" s="43">
        <v>76971</v>
      </c>
      <c r="E18" s="43" t="s">
        <v>59</v>
      </c>
      <c r="F18" s="42">
        <v>45089</v>
      </c>
      <c r="G18" s="43" t="s">
        <v>58</v>
      </c>
    </row>
    <row r="19" spans="1:7" x14ac:dyDescent="0.3">
      <c r="A19" s="42">
        <v>45045</v>
      </c>
      <c r="B19" s="82">
        <v>481</v>
      </c>
      <c r="C19" s="43" t="s">
        <v>227</v>
      </c>
      <c r="D19" s="43">
        <v>5665</v>
      </c>
      <c r="E19" s="43" t="s">
        <v>59</v>
      </c>
      <c r="F19" s="42">
        <v>45056</v>
      </c>
      <c r="G19" s="43" t="s">
        <v>58</v>
      </c>
    </row>
    <row r="20" spans="1:7" x14ac:dyDescent="0.3">
      <c r="A20" s="42">
        <v>45048</v>
      </c>
      <c r="B20" s="43" t="s">
        <v>218</v>
      </c>
      <c r="C20" s="43" t="s">
        <v>169</v>
      </c>
      <c r="D20" s="43">
        <v>29140</v>
      </c>
      <c r="E20" s="43" t="s">
        <v>59</v>
      </c>
      <c r="F20" s="42">
        <v>45089</v>
      </c>
      <c r="G20" s="43" t="s">
        <v>58</v>
      </c>
    </row>
    <row r="21" spans="1:7" x14ac:dyDescent="0.3">
      <c r="A21" s="42">
        <v>45050</v>
      </c>
      <c r="B21" s="43" t="s">
        <v>225</v>
      </c>
      <c r="C21" s="43" t="s">
        <v>226</v>
      </c>
      <c r="D21" s="43">
        <v>173342</v>
      </c>
      <c r="E21" s="43" t="s">
        <v>59</v>
      </c>
      <c r="F21" s="42">
        <v>45050</v>
      </c>
      <c r="G21" s="43" t="s">
        <v>58</v>
      </c>
    </row>
    <row r="22" spans="1:7" ht="15" customHeight="1" x14ac:dyDescent="0.3">
      <c r="A22" s="42">
        <v>45050</v>
      </c>
      <c r="B22" s="43" t="s">
        <v>232</v>
      </c>
      <c r="C22" s="43" t="s">
        <v>233</v>
      </c>
      <c r="D22" s="43">
        <v>23364</v>
      </c>
      <c r="E22" s="43" t="s">
        <v>59</v>
      </c>
      <c r="F22" s="42" t="s">
        <v>234</v>
      </c>
      <c r="G22" s="43" t="s">
        <v>58</v>
      </c>
    </row>
    <row r="23" spans="1:7" x14ac:dyDescent="0.3">
      <c r="A23" s="42">
        <v>45052</v>
      </c>
      <c r="B23" s="43" t="s">
        <v>231</v>
      </c>
      <c r="C23" s="43" t="s">
        <v>226</v>
      </c>
      <c r="D23" s="43">
        <v>18880</v>
      </c>
      <c r="E23" s="43" t="s">
        <v>59</v>
      </c>
      <c r="F23" s="42">
        <v>45050</v>
      </c>
      <c r="G23" s="43" t="s">
        <v>58</v>
      </c>
    </row>
    <row r="24" spans="1:7" x14ac:dyDescent="0.3">
      <c r="A24" s="42">
        <v>45052</v>
      </c>
      <c r="B24" s="43" t="s">
        <v>235</v>
      </c>
      <c r="C24" s="43" t="s">
        <v>196</v>
      </c>
      <c r="D24" s="43">
        <v>9940</v>
      </c>
      <c r="E24" s="43" t="s">
        <v>59</v>
      </c>
      <c r="F24" s="42">
        <v>45069</v>
      </c>
      <c r="G24" s="43" t="s">
        <v>58</v>
      </c>
    </row>
    <row r="25" spans="1:7" x14ac:dyDescent="0.3">
      <c r="A25" s="42">
        <v>45054</v>
      </c>
      <c r="B25" s="43" t="s">
        <v>236</v>
      </c>
      <c r="C25" s="43" t="s">
        <v>148</v>
      </c>
      <c r="D25" s="43">
        <v>1211</v>
      </c>
      <c r="E25" s="43" t="s">
        <v>149</v>
      </c>
      <c r="F25" s="42">
        <v>45054</v>
      </c>
      <c r="G25" s="43" t="s">
        <v>58</v>
      </c>
    </row>
    <row r="26" spans="1:7" x14ac:dyDescent="0.3">
      <c r="A26" s="42">
        <v>45054</v>
      </c>
      <c r="B26" s="43" t="s">
        <v>237</v>
      </c>
      <c r="C26" s="43" t="s">
        <v>148</v>
      </c>
      <c r="D26" s="43">
        <v>3525</v>
      </c>
      <c r="E26" s="43" t="s">
        <v>238</v>
      </c>
      <c r="F26" s="42">
        <v>45054</v>
      </c>
      <c r="G26" s="43" t="s">
        <v>58</v>
      </c>
    </row>
    <row r="27" spans="1:7" x14ac:dyDescent="0.3">
      <c r="A27" s="42">
        <v>45056</v>
      </c>
      <c r="B27" s="43" t="s">
        <v>266</v>
      </c>
      <c r="C27" s="43" t="s">
        <v>163</v>
      </c>
      <c r="D27" s="43">
        <v>68263</v>
      </c>
      <c r="E27" s="43" t="s">
        <v>377</v>
      </c>
      <c r="F27" s="42">
        <v>45113</v>
      </c>
      <c r="G27" s="43" t="s">
        <v>58</v>
      </c>
    </row>
    <row r="28" spans="1:7" x14ac:dyDescent="0.3">
      <c r="A28" s="42">
        <v>45056</v>
      </c>
      <c r="B28" s="43">
        <v>5724</v>
      </c>
      <c r="C28" s="43" t="s">
        <v>271</v>
      </c>
      <c r="D28" s="43">
        <v>7488</v>
      </c>
      <c r="E28" s="43" t="s">
        <v>59</v>
      </c>
      <c r="F28" s="42">
        <v>45122</v>
      </c>
      <c r="G28" s="43" t="s">
        <v>58</v>
      </c>
    </row>
    <row r="29" spans="1:7" x14ac:dyDescent="0.3">
      <c r="A29" s="42">
        <v>45057</v>
      </c>
      <c r="B29" s="43" t="s">
        <v>239</v>
      </c>
      <c r="C29" s="43" t="s">
        <v>240</v>
      </c>
      <c r="D29" s="43">
        <v>28037</v>
      </c>
      <c r="E29" s="43" t="s">
        <v>59</v>
      </c>
      <c r="F29" s="42">
        <v>45057</v>
      </c>
      <c r="G29" s="43" t="s">
        <v>58</v>
      </c>
    </row>
    <row r="30" spans="1:7" x14ac:dyDescent="0.3">
      <c r="A30" s="42">
        <v>45057</v>
      </c>
      <c r="B30" s="43" t="s">
        <v>249</v>
      </c>
      <c r="C30" s="43" t="s">
        <v>247</v>
      </c>
      <c r="D30" s="43">
        <v>38527</v>
      </c>
      <c r="E30" s="43" t="s">
        <v>59</v>
      </c>
      <c r="F30" s="42">
        <v>45117</v>
      </c>
      <c r="G30" s="43" t="s">
        <v>58</v>
      </c>
    </row>
    <row r="31" spans="1:7" x14ac:dyDescent="0.3">
      <c r="A31" s="42">
        <v>45057</v>
      </c>
      <c r="B31" s="43" t="s">
        <v>248</v>
      </c>
      <c r="C31" s="43" t="s">
        <v>247</v>
      </c>
      <c r="D31" s="43">
        <v>57791</v>
      </c>
      <c r="E31" s="43" t="s">
        <v>59</v>
      </c>
      <c r="F31" s="42">
        <v>45117</v>
      </c>
      <c r="G31" s="43" t="s">
        <v>58</v>
      </c>
    </row>
    <row r="32" spans="1:7" x14ac:dyDescent="0.3">
      <c r="A32" s="42">
        <v>45058</v>
      </c>
      <c r="B32" s="43" t="s">
        <v>241</v>
      </c>
      <c r="C32" s="43" t="s">
        <v>242</v>
      </c>
      <c r="D32" s="43">
        <v>3983</v>
      </c>
      <c r="E32" s="43" t="s">
        <v>59</v>
      </c>
      <c r="F32" s="42">
        <v>45085</v>
      </c>
      <c r="G32" s="43" t="s">
        <v>58</v>
      </c>
    </row>
    <row r="33" spans="1:7" x14ac:dyDescent="0.3">
      <c r="A33" s="42">
        <v>45059</v>
      </c>
      <c r="B33" s="43"/>
      <c r="C33" s="43" t="s">
        <v>233</v>
      </c>
      <c r="D33" s="43">
        <v>30810</v>
      </c>
      <c r="E33" s="43" t="s">
        <v>59</v>
      </c>
      <c r="F33" s="42">
        <v>45059</v>
      </c>
      <c r="G33" s="43" t="s">
        <v>58</v>
      </c>
    </row>
    <row r="34" spans="1:7" x14ac:dyDescent="0.3">
      <c r="A34" s="42">
        <v>45059</v>
      </c>
      <c r="B34" s="43"/>
      <c r="C34" s="43" t="s">
        <v>169</v>
      </c>
      <c r="D34" s="43">
        <v>150000</v>
      </c>
      <c r="E34" s="43" t="s">
        <v>59</v>
      </c>
      <c r="F34" s="42">
        <v>45059</v>
      </c>
      <c r="G34" s="43" t="s">
        <v>58</v>
      </c>
    </row>
    <row r="35" spans="1:7" x14ac:dyDescent="0.3">
      <c r="A35" s="42">
        <v>45059</v>
      </c>
      <c r="B35" s="43" t="s">
        <v>263</v>
      </c>
      <c r="C35" s="43" t="s">
        <v>169</v>
      </c>
      <c r="D35" s="43">
        <v>38238</v>
      </c>
      <c r="E35" s="43" t="s">
        <v>59</v>
      </c>
      <c r="F35" s="42">
        <v>45089</v>
      </c>
      <c r="G35" s="43" t="s">
        <v>58</v>
      </c>
    </row>
    <row r="36" spans="1:7" x14ac:dyDescent="0.3">
      <c r="A36" s="42">
        <v>45064</v>
      </c>
      <c r="B36" s="43" t="s">
        <v>275</v>
      </c>
      <c r="C36" s="43" t="s">
        <v>169</v>
      </c>
      <c r="D36" s="43">
        <v>67874</v>
      </c>
      <c r="E36" s="43" t="s">
        <v>374</v>
      </c>
      <c r="F36" s="42">
        <v>45111</v>
      </c>
      <c r="G36" s="43" t="s">
        <v>58</v>
      </c>
    </row>
    <row r="37" spans="1:7" x14ac:dyDescent="0.3">
      <c r="A37" s="42">
        <v>45065</v>
      </c>
      <c r="B37" s="43">
        <v>2110731981</v>
      </c>
      <c r="C37" s="43" t="s">
        <v>274</v>
      </c>
      <c r="D37" s="43">
        <v>755898</v>
      </c>
      <c r="E37" s="43" t="s">
        <v>59</v>
      </c>
      <c r="F37" s="42">
        <v>45059</v>
      </c>
      <c r="G37" s="43" t="s">
        <v>58</v>
      </c>
    </row>
    <row r="38" spans="1:7" x14ac:dyDescent="0.3">
      <c r="A38" s="42">
        <v>45065</v>
      </c>
      <c r="B38" s="43" t="s">
        <v>287</v>
      </c>
      <c r="C38" s="43" t="s">
        <v>163</v>
      </c>
      <c r="D38" s="43">
        <v>36757</v>
      </c>
      <c r="E38" s="43" t="s">
        <v>59</v>
      </c>
      <c r="F38" s="42">
        <v>45175</v>
      </c>
      <c r="G38" s="43" t="s">
        <v>58</v>
      </c>
    </row>
    <row r="39" spans="1:7" x14ac:dyDescent="0.3">
      <c r="A39" s="42">
        <v>45069</v>
      </c>
      <c r="B39" s="43" t="s">
        <v>276</v>
      </c>
      <c r="C39" s="43" t="s">
        <v>193</v>
      </c>
      <c r="D39" s="43">
        <v>96996</v>
      </c>
      <c r="E39" s="43" t="s">
        <v>59</v>
      </c>
      <c r="F39" s="42">
        <v>45113</v>
      </c>
      <c r="G39" s="43" t="s">
        <v>58</v>
      </c>
    </row>
    <row r="40" spans="1:7" x14ac:dyDescent="0.3">
      <c r="A40" s="42">
        <v>45070</v>
      </c>
      <c r="B40" s="43" t="s">
        <v>293</v>
      </c>
      <c r="C40" s="43" t="s">
        <v>294</v>
      </c>
      <c r="D40" s="43">
        <v>123133</v>
      </c>
      <c r="E40" s="43" t="s">
        <v>59</v>
      </c>
      <c r="F40" s="42">
        <v>45113</v>
      </c>
      <c r="G40" s="43" t="s">
        <v>58</v>
      </c>
    </row>
    <row r="41" spans="1:7" x14ac:dyDescent="0.3">
      <c r="A41" s="42">
        <v>45071</v>
      </c>
      <c r="B41" s="43" t="s">
        <v>296</v>
      </c>
      <c r="C41" s="43" t="s">
        <v>294</v>
      </c>
      <c r="D41" s="43">
        <v>36816</v>
      </c>
      <c r="E41" s="43" t="s">
        <v>59</v>
      </c>
      <c r="F41" s="42">
        <v>45113</v>
      </c>
      <c r="G41" s="43" t="s">
        <v>58</v>
      </c>
    </row>
    <row r="42" spans="1:7" x14ac:dyDescent="0.3">
      <c r="A42" s="42">
        <v>45072</v>
      </c>
      <c r="B42" s="43" t="s">
        <v>305</v>
      </c>
      <c r="C42" s="43" t="s">
        <v>163</v>
      </c>
      <c r="D42" s="43">
        <v>64900</v>
      </c>
      <c r="E42" s="43" t="s">
        <v>59</v>
      </c>
      <c r="F42" s="42">
        <v>45175</v>
      </c>
      <c r="G42" s="43" t="s">
        <v>58</v>
      </c>
    </row>
    <row r="43" spans="1:7" x14ac:dyDescent="0.3">
      <c r="A43" s="42">
        <v>45072</v>
      </c>
      <c r="B43" s="43" t="s">
        <v>332</v>
      </c>
      <c r="C43" s="43" t="s">
        <v>155</v>
      </c>
      <c r="D43" s="43">
        <v>13250</v>
      </c>
      <c r="E43" s="43" t="s">
        <v>59</v>
      </c>
      <c r="F43" s="42">
        <v>45111</v>
      </c>
      <c r="G43" s="43" t="s">
        <v>58</v>
      </c>
    </row>
    <row r="44" spans="1:7" x14ac:dyDescent="0.3">
      <c r="A44" s="42">
        <v>45075</v>
      </c>
      <c r="B44" s="43" t="s">
        <v>301</v>
      </c>
      <c r="C44" s="43" t="s">
        <v>169</v>
      </c>
      <c r="D44" s="43">
        <v>122868</v>
      </c>
      <c r="E44" s="43" t="s">
        <v>374</v>
      </c>
      <c r="F44" s="42">
        <v>45111</v>
      </c>
      <c r="G44" s="43" t="s">
        <v>58</v>
      </c>
    </row>
    <row r="45" spans="1:7" x14ac:dyDescent="0.3">
      <c r="A45" s="42">
        <v>45079</v>
      </c>
      <c r="B45" s="43">
        <v>276</v>
      </c>
      <c r="C45" s="43" t="s">
        <v>319</v>
      </c>
      <c r="D45" s="43">
        <v>11500</v>
      </c>
      <c r="E45" s="43" t="s">
        <v>320</v>
      </c>
      <c r="F45" s="42">
        <v>45109</v>
      </c>
      <c r="G45" s="43" t="s">
        <v>58</v>
      </c>
    </row>
    <row r="46" spans="1:7" x14ac:dyDescent="0.3">
      <c r="A46" s="42">
        <v>45080</v>
      </c>
      <c r="B46" s="43" t="s">
        <v>307</v>
      </c>
      <c r="C46" s="43" t="s">
        <v>148</v>
      </c>
      <c r="D46" s="43">
        <v>1454</v>
      </c>
      <c r="E46" s="43" t="s">
        <v>238</v>
      </c>
      <c r="F46" s="42">
        <v>45080</v>
      </c>
      <c r="G46" s="43" t="s">
        <v>58</v>
      </c>
    </row>
    <row r="47" spans="1:7" x14ac:dyDescent="0.3">
      <c r="A47" s="42">
        <v>45080</v>
      </c>
      <c r="B47" s="43" t="s">
        <v>310</v>
      </c>
      <c r="C47" s="43" t="s">
        <v>148</v>
      </c>
      <c r="D47" s="43">
        <v>350</v>
      </c>
      <c r="E47" s="43" t="s">
        <v>238</v>
      </c>
      <c r="F47" s="42">
        <v>45080</v>
      </c>
      <c r="G47" s="43" t="s">
        <v>58</v>
      </c>
    </row>
    <row r="48" spans="1:7" x14ac:dyDescent="0.3">
      <c r="A48" s="42">
        <v>45082</v>
      </c>
      <c r="B48" s="43" t="s">
        <v>325</v>
      </c>
      <c r="C48" s="43" t="s">
        <v>196</v>
      </c>
      <c r="D48" s="43">
        <v>13254</v>
      </c>
      <c r="E48" s="43" t="s">
        <v>59</v>
      </c>
      <c r="F48" s="42">
        <v>45089</v>
      </c>
      <c r="G48" s="43" t="s">
        <v>58</v>
      </c>
    </row>
    <row r="49" spans="1:7" x14ac:dyDescent="0.3">
      <c r="A49" s="42">
        <v>45083</v>
      </c>
      <c r="B49" s="43" t="s">
        <v>315</v>
      </c>
      <c r="C49" s="43" t="s">
        <v>316</v>
      </c>
      <c r="D49" s="43">
        <v>325</v>
      </c>
      <c r="E49" s="43" t="s">
        <v>59</v>
      </c>
      <c r="F49" s="42">
        <v>45085</v>
      </c>
      <c r="G49" s="43" t="s">
        <v>58</v>
      </c>
    </row>
    <row r="50" spans="1:7" x14ac:dyDescent="0.3">
      <c r="A50" s="42">
        <v>45083</v>
      </c>
      <c r="B50" s="43" t="s">
        <v>317</v>
      </c>
      <c r="C50" s="43" t="s">
        <v>169</v>
      </c>
      <c r="D50" s="43">
        <v>168475</v>
      </c>
      <c r="E50" s="43" t="s">
        <v>374</v>
      </c>
      <c r="F50" s="42">
        <v>45111</v>
      </c>
      <c r="G50" s="43" t="s">
        <v>58</v>
      </c>
    </row>
    <row r="51" spans="1:7" x14ac:dyDescent="0.3">
      <c r="A51" s="42">
        <v>45086</v>
      </c>
      <c r="B51" s="43" t="s">
        <v>324</v>
      </c>
      <c r="C51" s="43" t="s">
        <v>148</v>
      </c>
      <c r="D51" s="43">
        <v>800</v>
      </c>
      <c r="E51" s="43" t="s">
        <v>149</v>
      </c>
      <c r="F51" s="42">
        <v>45086</v>
      </c>
      <c r="G51" s="43" t="s">
        <v>58</v>
      </c>
    </row>
    <row r="52" spans="1:7" x14ac:dyDescent="0.3">
      <c r="A52" s="42">
        <v>45089</v>
      </c>
      <c r="B52" s="43" t="s">
        <v>351</v>
      </c>
      <c r="C52" s="43" t="s">
        <v>352</v>
      </c>
      <c r="D52" s="43">
        <v>1387</v>
      </c>
      <c r="E52" s="43" t="s">
        <v>59</v>
      </c>
      <c r="F52" s="42">
        <v>45094</v>
      </c>
      <c r="G52" s="43" t="s">
        <v>58</v>
      </c>
    </row>
    <row r="53" spans="1:7" x14ac:dyDescent="0.3">
      <c r="A53" s="42">
        <v>45087</v>
      </c>
      <c r="B53" s="43" t="s">
        <v>328</v>
      </c>
      <c r="C53" s="43" t="s">
        <v>326</v>
      </c>
      <c r="D53" s="43">
        <v>11092</v>
      </c>
      <c r="E53" s="43" t="s">
        <v>327</v>
      </c>
      <c r="F53" s="42">
        <v>45102</v>
      </c>
      <c r="G53" s="43" t="s">
        <v>58</v>
      </c>
    </row>
    <row r="54" spans="1:7" x14ac:dyDescent="0.3">
      <c r="A54" s="42">
        <v>45087</v>
      </c>
      <c r="B54" s="43" t="s">
        <v>330</v>
      </c>
      <c r="C54" s="43" t="s">
        <v>169</v>
      </c>
      <c r="D54" s="43">
        <v>97055</v>
      </c>
      <c r="E54" s="43" t="s">
        <v>374</v>
      </c>
      <c r="F54" s="42">
        <v>45111</v>
      </c>
      <c r="G54" s="43" t="s">
        <v>58</v>
      </c>
    </row>
    <row r="55" spans="1:7" x14ac:dyDescent="0.3">
      <c r="A55" s="42">
        <v>45089</v>
      </c>
      <c r="B55" s="43"/>
      <c r="C55" s="43" t="s">
        <v>169</v>
      </c>
      <c r="D55" s="43">
        <v>200000</v>
      </c>
      <c r="E55" s="43" t="s">
        <v>59</v>
      </c>
      <c r="F55" s="42">
        <v>45089</v>
      </c>
      <c r="G55" s="43" t="s">
        <v>58</v>
      </c>
    </row>
    <row r="56" spans="1:7" x14ac:dyDescent="0.3">
      <c r="A56" s="42">
        <v>45089</v>
      </c>
      <c r="B56" s="42" t="s">
        <v>353</v>
      </c>
      <c r="C56" s="43" t="s">
        <v>352</v>
      </c>
      <c r="D56" s="43">
        <v>354</v>
      </c>
      <c r="E56" s="43" t="s">
        <v>59</v>
      </c>
      <c r="F56" s="42">
        <v>45094</v>
      </c>
      <c r="G56" s="43" t="s">
        <v>58</v>
      </c>
    </row>
    <row r="57" spans="1:7" x14ac:dyDescent="0.3">
      <c r="A57" s="42">
        <v>45090</v>
      </c>
      <c r="B57" s="43" t="s">
        <v>333</v>
      </c>
      <c r="C57" s="43" t="s">
        <v>326</v>
      </c>
      <c r="D57" s="43">
        <v>5546</v>
      </c>
      <c r="E57" s="43" t="s">
        <v>334</v>
      </c>
      <c r="F57" s="42">
        <v>45105</v>
      </c>
      <c r="G57" s="43" t="s">
        <v>58</v>
      </c>
    </row>
    <row r="58" spans="1:7" x14ac:dyDescent="0.3">
      <c r="A58" s="42">
        <v>45093</v>
      </c>
      <c r="B58" s="43" t="s">
        <v>357</v>
      </c>
      <c r="C58" s="43" t="s">
        <v>169</v>
      </c>
      <c r="D58" s="43">
        <v>87556.5</v>
      </c>
      <c r="E58" s="43" t="s">
        <v>59</v>
      </c>
      <c r="F58" s="42">
        <v>45147</v>
      </c>
      <c r="G58" s="43" t="s">
        <v>58</v>
      </c>
    </row>
    <row r="59" spans="1:7" x14ac:dyDescent="0.3">
      <c r="A59" s="42">
        <v>45099</v>
      </c>
      <c r="B59" s="43" t="s">
        <v>362</v>
      </c>
      <c r="C59" s="43" t="s">
        <v>169</v>
      </c>
      <c r="D59" s="43">
        <v>40179</v>
      </c>
      <c r="E59" s="43" t="s">
        <v>59</v>
      </c>
      <c r="F59" s="42">
        <v>45147</v>
      </c>
      <c r="G59" s="43" t="s">
        <v>58</v>
      </c>
    </row>
    <row r="60" spans="1:7" x14ac:dyDescent="0.3">
      <c r="A60" s="42">
        <v>45106</v>
      </c>
      <c r="B60" s="43">
        <v>1416</v>
      </c>
      <c r="C60" s="43" t="s">
        <v>227</v>
      </c>
      <c r="D60" s="43">
        <v>110</v>
      </c>
      <c r="E60" s="43" t="s">
        <v>149</v>
      </c>
      <c r="F60" s="42">
        <v>45106</v>
      </c>
      <c r="G60" s="43" t="s">
        <v>58</v>
      </c>
    </row>
    <row r="61" spans="1:7" x14ac:dyDescent="0.3">
      <c r="A61" s="42">
        <v>45110</v>
      </c>
      <c r="B61" s="43" t="s">
        <v>371</v>
      </c>
      <c r="C61" s="43" t="s">
        <v>372</v>
      </c>
      <c r="D61" s="43">
        <v>1136</v>
      </c>
      <c r="E61" s="43" t="s">
        <v>59</v>
      </c>
      <c r="F61" s="42">
        <v>45110</v>
      </c>
      <c r="G61" s="43" t="s">
        <v>58</v>
      </c>
    </row>
    <row r="62" spans="1:7" x14ac:dyDescent="0.3">
      <c r="A62" s="42">
        <v>45111</v>
      </c>
      <c r="B62" s="43"/>
      <c r="C62" s="43" t="s">
        <v>169</v>
      </c>
      <c r="D62" s="43">
        <v>400000</v>
      </c>
      <c r="E62" s="43" t="s">
        <v>374</v>
      </c>
      <c r="F62" s="42">
        <v>45111</v>
      </c>
      <c r="G62" s="43" t="s">
        <v>58</v>
      </c>
    </row>
    <row r="63" spans="1:7" x14ac:dyDescent="0.3">
      <c r="A63" s="42">
        <v>45113</v>
      </c>
      <c r="B63" s="43" t="s">
        <v>379</v>
      </c>
      <c r="C63" s="43" t="s">
        <v>242</v>
      </c>
      <c r="D63" s="43">
        <v>1062</v>
      </c>
      <c r="E63" s="43" t="s">
        <v>59</v>
      </c>
      <c r="F63" s="42">
        <v>45113</v>
      </c>
      <c r="G63" s="43" t="s">
        <v>58</v>
      </c>
    </row>
    <row r="64" spans="1:7" x14ac:dyDescent="0.3">
      <c r="A64" s="42">
        <v>45117</v>
      </c>
      <c r="B64" s="43"/>
      <c r="C64" s="43" t="s">
        <v>274</v>
      </c>
      <c r="D64" s="43">
        <v>87058.59</v>
      </c>
      <c r="E64" s="43" t="s">
        <v>59</v>
      </c>
      <c r="F64" s="42">
        <v>45117</v>
      </c>
      <c r="G64" s="43" t="s">
        <v>58</v>
      </c>
    </row>
    <row r="65" spans="1:7" x14ac:dyDescent="0.3">
      <c r="A65" s="42">
        <v>45118</v>
      </c>
      <c r="B65" s="43" t="s">
        <v>387</v>
      </c>
      <c r="C65" s="43" t="s">
        <v>169</v>
      </c>
      <c r="D65" s="43">
        <v>31907</v>
      </c>
      <c r="E65" s="43" t="s">
        <v>59</v>
      </c>
      <c r="F65" s="42">
        <v>45147</v>
      </c>
      <c r="G65" s="43" t="s">
        <v>58</v>
      </c>
    </row>
    <row r="66" spans="1:7" x14ac:dyDescent="0.3">
      <c r="A66" s="42">
        <v>45119</v>
      </c>
      <c r="B66" s="43">
        <v>436</v>
      </c>
      <c r="C66" s="43" t="s">
        <v>398</v>
      </c>
      <c r="D66" s="43">
        <v>9600</v>
      </c>
      <c r="E66" s="43" t="s">
        <v>59</v>
      </c>
      <c r="F66" s="42">
        <v>45126</v>
      </c>
      <c r="G66" s="43" t="s">
        <v>58</v>
      </c>
    </row>
    <row r="67" spans="1:7" x14ac:dyDescent="0.3">
      <c r="A67" s="42">
        <v>45121</v>
      </c>
      <c r="B67" s="43" t="s">
        <v>390</v>
      </c>
      <c r="C67" s="43" t="s">
        <v>391</v>
      </c>
      <c r="D67" s="43">
        <v>3835</v>
      </c>
      <c r="E67" s="43" t="s">
        <v>59</v>
      </c>
      <c r="F67" s="42">
        <v>45121</v>
      </c>
      <c r="G67" s="43" t="s">
        <v>58</v>
      </c>
    </row>
    <row r="68" spans="1:7" x14ac:dyDescent="0.3">
      <c r="A68" s="42">
        <v>45121</v>
      </c>
      <c r="B68" s="43" t="s">
        <v>392</v>
      </c>
      <c r="C68" s="43" t="s">
        <v>326</v>
      </c>
      <c r="D68" s="43">
        <v>12685</v>
      </c>
      <c r="E68" s="43" t="s">
        <v>393</v>
      </c>
      <c r="F68" s="42">
        <v>45138</v>
      </c>
      <c r="G68" s="43" t="s">
        <v>58</v>
      </c>
    </row>
    <row r="69" spans="1:7" x14ac:dyDescent="0.3">
      <c r="A69" s="42">
        <v>45131</v>
      </c>
      <c r="B69" s="43">
        <v>476</v>
      </c>
      <c r="C69" s="43" t="s">
        <v>398</v>
      </c>
      <c r="D69" s="43">
        <v>4800</v>
      </c>
      <c r="E69" s="43" t="s">
        <v>238</v>
      </c>
      <c r="F69" s="42">
        <v>45131</v>
      </c>
      <c r="G69" s="43" t="s">
        <v>58</v>
      </c>
    </row>
    <row r="70" spans="1:7" x14ac:dyDescent="0.3">
      <c r="A70" s="42">
        <v>45131</v>
      </c>
      <c r="B70" s="43" t="s">
        <v>411</v>
      </c>
      <c r="C70" s="43" t="s">
        <v>169</v>
      </c>
      <c r="D70" s="43">
        <v>23842</v>
      </c>
      <c r="E70" s="43" t="s">
        <v>59</v>
      </c>
      <c r="F70" s="42">
        <v>45166</v>
      </c>
      <c r="G70" s="43" t="s">
        <v>58</v>
      </c>
    </row>
    <row r="71" spans="1:7" x14ac:dyDescent="0.3">
      <c r="A71" s="42">
        <v>45132</v>
      </c>
      <c r="B71" s="43" t="s">
        <v>408</v>
      </c>
      <c r="C71" s="43" t="s">
        <v>157</v>
      </c>
      <c r="D71" s="43">
        <v>1033</v>
      </c>
      <c r="E71" s="43" t="s">
        <v>59</v>
      </c>
      <c r="F71" s="42">
        <v>45133</v>
      </c>
      <c r="G71" s="43" t="s">
        <v>58</v>
      </c>
    </row>
    <row r="72" spans="1:7" x14ac:dyDescent="0.3">
      <c r="A72" s="138">
        <v>45133</v>
      </c>
      <c r="B72" s="139" t="s">
        <v>431</v>
      </c>
      <c r="C72" s="139" t="s">
        <v>432</v>
      </c>
      <c r="D72" s="139">
        <v>19529</v>
      </c>
      <c r="E72" s="139" t="s">
        <v>59</v>
      </c>
      <c r="F72" s="138">
        <v>45133</v>
      </c>
      <c r="G72" s="139" t="s">
        <v>58</v>
      </c>
    </row>
    <row r="73" spans="1:7" x14ac:dyDescent="0.3">
      <c r="A73" s="42">
        <v>45138</v>
      </c>
      <c r="B73" s="43"/>
      <c r="C73" s="43" t="s">
        <v>169</v>
      </c>
      <c r="D73" s="43">
        <v>50000</v>
      </c>
      <c r="E73" s="43" t="s">
        <v>59</v>
      </c>
      <c r="F73" s="42">
        <v>45138</v>
      </c>
      <c r="G73" s="43" t="s">
        <v>58</v>
      </c>
    </row>
    <row r="74" spans="1:7" x14ac:dyDescent="0.3">
      <c r="A74" s="42">
        <v>45138</v>
      </c>
      <c r="B74" s="43" t="s">
        <v>425</v>
      </c>
      <c r="C74" s="43" t="s">
        <v>169</v>
      </c>
      <c r="D74" s="43">
        <v>78175</v>
      </c>
      <c r="E74" s="43" t="s">
        <v>59</v>
      </c>
      <c r="F74" s="42">
        <v>45166</v>
      </c>
      <c r="G74" s="43" t="s">
        <v>58</v>
      </c>
    </row>
    <row r="75" spans="1:7" x14ac:dyDescent="0.3">
      <c r="A75" s="42">
        <v>45138</v>
      </c>
      <c r="B75" s="43" t="s">
        <v>434</v>
      </c>
      <c r="C75" s="43" t="s">
        <v>163</v>
      </c>
      <c r="D75" s="43">
        <v>99474</v>
      </c>
      <c r="E75" s="43" t="s">
        <v>59</v>
      </c>
      <c r="F75" s="42">
        <v>45241</v>
      </c>
      <c r="G75" s="43" t="s">
        <v>58</v>
      </c>
    </row>
    <row r="76" spans="1:7" x14ac:dyDescent="0.3">
      <c r="A76" s="42">
        <v>45139</v>
      </c>
      <c r="B76" s="43">
        <v>1370</v>
      </c>
      <c r="C76" s="43" t="s">
        <v>416</v>
      </c>
      <c r="D76" s="43">
        <v>2284.98</v>
      </c>
      <c r="E76" s="43" t="s">
        <v>149</v>
      </c>
      <c r="F76" s="42">
        <v>45139</v>
      </c>
      <c r="G76" s="43" t="s">
        <v>58</v>
      </c>
    </row>
    <row r="77" spans="1:7" x14ac:dyDescent="0.3">
      <c r="A77" s="42">
        <v>45139</v>
      </c>
      <c r="B77" s="43" t="s">
        <v>429</v>
      </c>
      <c r="C77" s="43" t="s">
        <v>196</v>
      </c>
      <c r="D77" s="43">
        <v>13254</v>
      </c>
      <c r="E77" s="43" t="s">
        <v>59</v>
      </c>
      <c r="F77" s="42">
        <v>45171</v>
      </c>
      <c r="G77" s="43" t="s">
        <v>58</v>
      </c>
    </row>
    <row r="78" spans="1:7" x14ac:dyDescent="0.3">
      <c r="A78" s="42">
        <v>45141</v>
      </c>
      <c r="B78" s="43" t="s">
        <v>438</v>
      </c>
      <c r="C78" s="43" t="s">
        <v>163</v>
      </c>
      <c r="D78" s="43">
        <v>5251</v>
      </c>
      <c r="E78" s="43" t="s">
        <v>59</v>
      </c>
      <c r="F78" s="42">
        <v>45241</v>
      </c>
      <c r="G78" s="43" t="s">
        <v>58</v>
      </c>
    </row>
    <row r="79" spans="1:7" x14ac:dyDescent="0.3">
      <c r="A79" s="42">
        <v>45143</v>
      </c>
      <c r="B79" s="43">
        <v>3544</v>
      </c>
      <c r="C79" s="43" t="s">
        <v>271</v>
      </c>
      <c r="D79" s="43">
        <v>2474.46</v>
      </c>
      <c r="E79" s="43" t="s">
        <v>59</v>
      </c>
      <c r="F79" s="42">
        <v>45159</v>
      </c>
      <c r="G79" s="43" t="s">
        <v>58</v>
      </c>
    </row>
    <row r="80" spans="1:7" x14ac:dyDescent="0.3">
      <c r="A80" s="42">
        <v>45146</v>
      </c>
      <c r="B80" s="43">
        <v>688</v>
      </c>
      <c r="C80" s="43" t="s">
        <v>319</v>
      </c>
      <c r="D80" s="43">
        <v>4801</v>
      </c>
      <c r="E80" s="43" t="s">
        <v>59</v>
      </c>
      <c r="F80" s="42">
        <v>45146</v>
      </c>
      <c r="G80" s="43" t="s">
        <v>58</v>
      </c>
    </row>
    <row r="81" spans="1:8" x14ac:dyDescent="0.3">
      <c r="A81" s="42">
        <v>45147</v>
      </c>
      <c r="B81" s="43"/>
      <c r="C81" s="43" t="s">
        <v>169</v>
      </c>
      <c r="D81" s="43">
        <v>100000</v>
      </c>
      <c r="E81" s="43" t="s">
        <v>59</v>
      </c>
      <c r="F81" s="42">
        <v>45147</v>
      </c>
      <c r="G81" s="43" t="s">
        <v>58</v>
      </c>
    </row>
    <row r="82" spans="1:8" x14ac:dyDescent="0.3">
      <c r="A82" s="42">
        <v>45148</v>
      </c>
      <c r="B82" s="43" t="s">
        <v>440</v>
      </c>
      <c r="C82" s="43" t="s">
        <v>196</v>
      </c>
      <c r="D82" s="43">
        <v>11597</v>
      </c>
      <c r="E82" s="43" t="s">
        <v>59</v>
      </c>
      <c r="F82" s="42">
        <v>45109</v>
      </c>
      <c r="G82" s="43" t="s">
        <v>58</v>
      </c>
    </row>
    <row r="83" spans="1:8" x14ac:dyDescent="0.3">
      <c r="A83" s="42">
        <v>45152</v>
      </c>
      <c r="B83" s="43" t="s">
        <v>439</v>
      </c>
      <c r="C83" s="43" t="s">
        <v>169</v>
      </c>
      <c r="D83" s="43">
        <v>52982</v>
      </c>
      <c r="E83" s="43" t="s">
        <v>59</v>
      </c>
      <c r="F83" s="42">
        <v>45194</v>
      </c>
      <c r="G83" s="43" t="s">
        <v>58</v>
      </c>
    </row>
    <row r="84" spans="1:8" x14ac:dyDescent="0.3">
      <c r="A84" s="42">
        <v>45159</v>
      </c>
      <c r="B84" s="43" t="s">
        <v>450</v>
      </c>
      <c r="C84" s="43" t="s">
        <v>169</v>
      </c>
      <c r="D84" s="43">
        <v>22184</v>
      </c>
      <c r="E84" s="43" t="s">
        <v>59</v>
      </c>
      <c r="F84" s="42">
        <v>45194</v>
      </c>
      <c r="G84" s="43" t="s">
        <v>58</v>
      </c>
    </row>
    <row r="85" spans="1:8" x14ac:dyDescent="0.3">
      <c r="A85" s="42">
        <v>45166</v>
      </c>
      <c r="B85" s="43"/>
      <c r="C85" s="43" t="s">
        <v>169</v>
      </c>
      <c r="D85" s="43">
        <v>10000</v>
      </c>
      <c r="E85" s="43" t="s">
        <v>59</v>
      </c>
      <c r="F85" s="42">
        <v>45166</v>
      </c>
      <c r="G85" s="43" t="s">
        <v>58</v>
      </c>
    </row>
    <row r="86" spans="1:8" x14ac:dyDescent="0.3">
      <c r="A86" s="42">
        <v>45167</v>
      </c>
      <c r="B86" s="43"/>
      <c r="C86" s="43" t="s">
        <v>132</v>
      </c>
      <c r="D86" s="43">
        <v>414180</v>
      </c>
      <c r="E86" s="43" t="s">
        <v>452</v>
      </c>
      <c r="F86" s="42">
        <v>45167</v>
      </c>
      <c r="G86" s="43" t="s">
        <v>58</v>
      </c>
    </row>
    <row r="87" spans="1:8" x14ac:dyDescent="0.3">
      <c r="A87" s="42">
        <v>45173</v>
      </c>
      <c r="B87" s="43" t="s">
        <v>461</v>
      </c>
      <c r="C87" s="43" t="s">
        <v>316</v>
      </c>
      <c r="D87" s="43">
        <v>7198</v>
      </c>
      <c r="E87" s="43" t="s">
        <v>59</v>
      </c>
      <c r="F87" s="42">
        <v>45195</v>
      </c>
      <c r="G87" s="43" t="s">
        <v>58</v>
      </c>
    </row>
    <row r="88" spans="1:8" x14ac:dyDescent="0.3">
      <c r="A88" s="42">
        <v>45174</v>
      </c>
      <c r="B88" s="43" t="s">
        <v>457</v>
      </c>
      <c r="C88" s="43" t="s">
        <v>242</v>
      </c>
      <c r="D88" s="43">
        <v>4448</v>
      </c>
      <c r="E88" s="43" t="s">
        <v>456</v>
      </c>
      <c r="F88" s="42">
        <v>45174</v>
      </c>
      <c r="G88" s="43" t="s">
        <v>58</v>
      </c>
    </row>
    <row r="89" spans="1:8" x14ac:dyDescent="0.3">
      <c r="A89" s="42">
        <v>45180</v>
      </c>
      <c r="B89" s="43" t="s">
        <v>492</v>
      </c>
      <c r="C89" s="43" t="s">
        <v>169</v>
      </c>
      <c r="D89" s="43">
        <v>33040</v>
      </c>
      <c r="E89" s="43" t="s">
        <v>59</v>
      </c>
      <c r="F89" s="42">
        <v>45241</v>
      </c>
      <c r="G89" s="43" t="s">
        <v>58</v>
      </c>
    </row>
    <row r="90" spans="1:8" x14ac:dyDescent="0.3">
      <c r="A90" s="42">
        <v>45180</v>
      </c>
      <c r="B90" s="43" t="s">
        <v>469</v>
      </c>
      <c r="C90" s="43" t="s">
        <v>470</v>
      </c>
      <c r="D90" s="43">
        <v>70180</v>
      </c>
      <c r="E90" s="43" t="s">
        <v>59</v>
      </c>
      <c r="F90" s="42">
        <v>45194</v>
      </c>
      <c r="G90" s="43" t="s">
        <v>58</v>
      </c>
    </row>
    <row r="91" spans="1:8" x14ac:dyDescent="0.3">
      <c r="A91" s="42">
        <v>45181</v>
      </c>
      <c r="B91" s="43" t="s">
        <v>475</v>
      </c>
      <c r="C91" s="43" t="s">
        <v>474</v>
      </c>
      <c r="D91" s="43">
        <v>56640</v>
      </c>
      <c r="E91" s="43" t="s">
        <v>59</v>
      </c>
      <c r="F91" s="42">
        <v>45180</v>
      </c>
      <c r="G91" s="43" t="s">
        <v>58</v>
      </c>
    </row>
    <row r="92" spans="1:8" x14ac:dyDescent="0.3">
      <c r="A92" s="42">
        <v>45182</v>
      </c>
      <c r="B92" s="43">
        <v>270</v>
      </c>
      <c r="C92" s="43" t="s">
        <v>481</v>
      </c>
      <c r="D92" s="43">
        <v>43300</v>
      </c>
      <c r="E92" s="43" t="s">
        <v>482</v>
      </c>
      <c r="F92" s="42">
        <v>45182</v>
      </c>
      <c r="G92" s="43" t="s">
        <v>58</v>
      </c>
    </row>
    <row r="93" spans="1:8" x14ac:dyDescent="0.3">
      <c r="A93" s="42">
        <v>45184</v>
      </c>
      <c r="B93" s="43" t="s">
        <v>483</v>
      </c>
      <c r="C93" s="43" t="s">
        <v>169</v>
      </c>
      <c r="D93" s="43">
        <v>26491</v>
      </c>
      <c r="E93" s="43" t="s">
        <v>59</v>
      </c>
      <c r="F93" s="42">
        <v>45241</v>
      </c>
      <c r="G93" s="43" t="s">
        <v>58</v>
      </c>
    </row>
    <row r="94" spans="1:8" x14ac:dyDescent="0.3">
      <c r="A94" s="42">
        <v>45185</v>
      </c>
      <c r="B94" s="43" t="s">
        <v>488</v>
      </c>
      <c r="C94" s="43" t="s">
        <v>157</v>
      </c>
      <c r="D94" s="43">
        <v>1432</v>
      </c>
      <c r="E94" s="43" t="s">
        <v>59</v>
      </c>
      <c r="F94" s="42">
        <v>45301</v>
      </c>
      <c r="G94" s="43" t="s">
        <v>58</v>
      </c>
      <c r="H94" s="19">
        <f>1432+320</f>
        <v>1752</v>
      </c>
    </row>
    <row r="95" spans="1:8" x14ac:dyDescent="0.3">
      <c r="A95" s="42">
        <v>45194</v>
      </c>
      <c r="B95" s="43"/>
      <c r="C95" s="43" t="s">
        <v>169</v>
      </c>
      <c r="D95" s="43">
        <v>87778</v>
      </c>
      <c r="E95" s="43" t="s">
        <v>59</v>
      </c>
      <c r="F95" s="42">
        <v>45194</v>
      </c>
      <c r="G95" s="43" t="s">
        <v>58</v>
      </c>
    </row>
    <row r="96" spans="1:8" x14ac:dyDescent="0.3">
      <c r="A96" s="42">
        <v>45194</v>
      </c>
      <c r="B96" s="43">
        <v>915</v>
      </c>
      <c r="C96" s="43" t="s">
        <v>319</v>
      </c>
      <c r="D96" s="43">
        <v>5600</v>
      </c>
      <c r="E96" s="43" t="s">
        <v>59</v>
      </c>
      <c r="F96" s="42">
        <v>45194</v>
      </c>
      <c r="G96" s="43" t="s">
        <v>58</v>
      </c>
    </row>
    <row r="97" spans="1:7" x14ac:dyDescent="0.3">
      <c r="A97" s="42">
        <v>45195</v>
      </c>
      <c r="B97" s="43" t="s">
        <v>496</v>
      </c>
      <c r="C97" s="43" t="s">
        <v>474</v>
      </c>
      <c r="D97" s="43">
        <v>28470</v>
      </c>
      <c r="E97" s="43" t="s">
        <v>59</v>
      </c>
      <c r="F97" s="42">
        <v>45195</v>
      </c>
      <c r="G97" s="43" t="s">
        <v>58</v>
      </c>
    </row>
    <row r="98" spans="1:7" ht="28.8" x14ac:dyDescent="0.3">
      <c r="A98" s="42">
        <v>45197</v>
      </c>
      <c r="B98" s="43" t="s">
        <v>516</v>
      </c>
      <c r="C98" s="43" t="s">
        <v>517</v>
      </c>
      <c r="D98" s="43">
        <v>183372</v>
      </c>
      <c r="E98" s="43" t="s">
        <v>59</v>
      </c>
      <c r="F98" s="42">
        <v>45197</v>
      </c>
      <c r="G98" s="43" t="s">
        <v>58</v>
      </c>
    </row>
    <row r="99" spans="1:7" x14ac:dyDescent="0.3">
      <c r="A99" s="42">
        <v>45197</v>
      </c>
      <c r="B99" s="43" t="s">
        <v>502</v>
      </c>
      <c r="C99" s="43" t="s">
        <v>503</v>
      </c>
      <c r="D99" s="43">
        <v>861</v>
      </c>
      <c r="E99" s="43" t="s">
        <v>504</v>
      </c>
      <c r="F99" s="42">
        <v>45197</v>
      </c>
      <c r="G99" s="43" t="s">
        <v>58</v>
      </c>
    </row>
    <row r="100" spans="1:7" x14ac:dyDescent="0.3">
      <c r="A100" s="42">
        <v>45197</v>
      </c>
      <c r="B100" s="43" t="s">
        <v>501</v>
      </c>
      <c r="C100" s="43" t="s">
        <v>169</v>
      </c>
      <c r="D100" s="43">
        <v>26491</v>
      </c>
      <c r="E100" s="43" t="s">
        <v>59</v>
      </c>
      <c r="F100" s="42">
        <v>45241</v>
      </c>
      <c r="G100" s="43" t="s">
        <v>58</v>
      </c>
    </row>
    <row r="101" spans="1:7" x14ac:dyDescent="0.3">
      <c r="A101" s="42">
        <v>45198</v>
      </c>
      <c r="B101" s="43" t="s">
        <v>510</v>
      </c>
      <c r="C101" s="43" t="s">
        <v>509</v>
      </c>
      <c r="D101" s="43">
        <v>4248</v>
      </c>
      <c r="E101" s="43" t="s">
        <v>238</v>
      </c>
      <c r="F101" s="42">
        <v>45198</v>
      </c>
      <c r="G101" s="43" t="s">
        <v>58</v>
      </c>
    </row>
    <row r="102" spans="1:7" x14ac:dyDescent="0.3">
      <c r="A102" s="42">
        <v>45198</v>
      </c>
      <c r="B102" s="43" t="s">
        <v>506</v>
      </c>
      <c r="C102" s="43" t="s">
        <v>474</v>
      </c>
      <c r="D102" s="43">
        <v>2940</v>
      </c>
      <c r="E102" s="43" t="s">
        <v>59</v>
      </c>
      <c r="F102" s="42">
        <v>45197</v>
      </c>
      <c r="G102" s="43" t="s">
        <v>58</v>
      </c>
    </row>
    <row r="103" spans="1:7" x14ac:dyDescent="0.3">
      <c r="A103" s="42">
        <v>45199</v>
      </c>
      <c r="B103" s="43" t="s">
        <v>515</v>
      </c>
      <c r="C103" s="43" t="s">
        <v>470</v>
      </c>
      <c r="D103" s="43">
        <v>6080</v>
      </c>
      <c r="E103" s="43" t="s">
        <v>59</v>
      </c>
      <c r="F103" s="42">
        <v>45220</v>
      </c>
      <c r="G103" s="43" t="s">
        <v>58</v>
      </c>
    </row>
    <row r="104" spans="1:7" x14ac:dyDescent="0.3">
      <c r="A104" s="42">
        <v>45203</v>
      </c>
      <c r="B104" s="43" t="s">
        <v>521</v>
      </c>
      <c r="C104" s="43" t="s">
        <v>148</v>
      </c>
      <c r="D104" s="43">
        <v>728</v>
      </c>
      <c r="E104" s="43" t="s">
        <v>238</v>
      </c>
      <c r="F104" s="42">
        <v>45203</v>
      </c>
      <c r="G104" s="43" t="s">
        <v>58</v>
      </c>
    </row>
    <row r="105" spans="1:7" x14ac:dyDescent="0.3">
      <c r="A105" s="42">
        <v>45203</v>
      </c>
      <c r="B105" s="43" t="s">
        <v>522</v>
      </c>
      <c r="C105" s="43" t="s">
        <v>503</v>
      </c>
      <c r="D105" s="43">
        <v>590</v>
      </c>
      <c r="E105" s="43" t="s">
        <v>238</v>
      </c>
      <c r="F105" s="42">
        <v>45203</v>
      </c>
      <c r="G105" s="43" t="s">
        <v>58</v>
      </c>
    </row>
    <row r="106" spans="1:7" x14ac:dyDescent="0.3">
      <c r="A106" s="42">
        <v>45216</v>
      </c>
      <c r="B106" s="43" t="s">
        <v>543</v>
      </c>
      <c r="C106" s="43" t="s">
        <v>316</v>
      </c>
      <c r="D106" s="43">
        <v>1145</v>
      </c>
      <c r="E106" s="43" t="s">
        <v>59</v>
      </c>
      <c r="F106" s="42">
        <v>45248</v>
      </c>
      <c r="G106" s="43" t="s">
        <v>58</v>
      </c>
    </row>
    <row r="107" spans="1:7" x14ac:dyDescent="0.3">
      <c r="A107" s="42">
        <v>45218</v>
      </c>
      <c r="B107" s="43" t="s">
        <v>547</v>
      </c>
      <c r="C107" s="43" t="s">
        <v>242</v>
      </c>
      <c r="D107" s="43">
        <v>413</v>
      </c>
      <c r="E107" s="43" t="s">
        <v>59</v>
      </c>
      <c r="F107" s="42">
        <v>45220</v>
      </c>
      <c r="G107" s="43" t="s">
        <v>58</v>
      </c>
    </row>
    <row r="108" spans="1:7" x14ac:dyDescent="0.3">
      <c r="A108" s="42">
        <v>45220</v>
      </c>
      <c r="B108" s="43">
        <v>2110761990</v>
      </c>
      <c r="C108" s="43" t="s">
        <v>274</v>
      </c>
      <c r="D108" s="43">
        <v>87058.6</v>
      </c>
      <c r="E108" s="43" t="s">
        <v>59</v>
      </c>
      <c r="F108" s="42">
        <v>45117</v>
      </c>
      <c r="G108" s="43" t="s">
        <v>58</v>
      </c>
    </row>
    <row r="109" spans="1:7" x14ac:dyDescent="0.3">
      <c r="A109" s="42">
        <v>45224</v>
      </c>
      <c r="B109" s="43" t="s">
        <v>552</v>
      </c>
      <c r="C109" s="43" t="s">
        <v>163</v>
      </c>
      <c r="D109" s="43">
        <v>52510</v>
      </c>
      <c r="E109" s="43" t="s">
        <v>59</v>
      </c>
      <c r="F109" s="42">
        <v>45265</v>
      </c>
      <c r="G109" s="43" t="s">
        <v>58</v>
      </c>
    </row>
    <row r="110" spans="1:7" x14ac:dyDescent="0.3">
      <c r="A110" s="42">
        <v>45226</v>
      </c>
      <c r="B110" s="43" t="s">
        <v>555</v>
      </c>
      <c r="C110" s="43" t="s">
        <v>163</v>
      </c>
      <c r="D110" s="43">
        <v>25960</v>
      </c>
      <c r="E110" s="43" t="s">
        <v>59</v>
      </c>
      <c r="F110" s="42">
        <v>44962</v>
      </c>
      <c r="G110" s="43" t="s">
        <v>58</v>
      </c>
    </row>
    <row r="111" spans="1:7" x14ac:dyDescent="0.3">
      <c r="A111" s="42">
        <v>45230</v>
      </c>
      <c r="B111" s="43" t="s">
        <v>556</v>
      </c>
      <c r="C111" s="43" t="s">
        <v>169</v>
      </c>
      <c r="D111" s="43">
        <v>82748</v>
      </c>
      <c r="E111" s="43" t="s">
        <v>59</v>
      </c>
      <c r="F111" s="42">
        <v>45257</v>
      </c>
      <c r="G111" s="43" t="s">
        <v>58</v>
      </c>
    </row>
    <row r="112" spans="1:7" x14ac:dyDescent="0.3">
      <c r="A112" s="42">
        <v>45232</v>
      </c>
      <c r="B112" s="43" t="s">
        <v>563</v>
      </c>
      <c r="C112" s="43" t="s">
        <v>169</v>
      </c>
      <c r="D112" s="43">
        <v>50917</v>
      </c>
      <c r="E112" s="43" t="s">
        <v>59</v>
      </c>
      <c r="F112" s="42">
        <v>45257</v>
      </c>
      <c r="G112" s="43" t="s">
        <v>58</v>
      </c>
    </row>
    <row r="113" spans="1:7" x14ac:dyDescent="0.3">
      <c r="A113" s="42">
        <v>45233</v>
      </c>
      <c r="B113" s="43" t="s">
        <v>558</v>
      </c>
      <c r="C113" s="43" t="s">
        <v>559</v>
      </c>
      <c r="D113" s="43">
        <v>4130</v>
      </c>
      <c r="E113" s="43" t="s">
        <v>59</v>
      </c>
      <c r="F113" s="42">
        <v>45351</v>
      </c>
      <c r="G113" s="43" t="s">
        <v>58</v>
      </c>
    </row>
    <row r="114" spans="1:7" x14ac:dyDescent="0.3">
      <c r="A114" s="42">
        <v>45233</v>
      </c>
      <c r="B114" s="43" t="s">
        <v>589</v>
      </c>
      <c r="C114" s="43" t="s">
        <v>148</v>
      </c>
      <c r="D114" s="43">
        <v>40</v>
      </c>
      <c r="E114" s="43" t="s">
        <v>238</v>
      </c>
      <c r="F114" s="42">
        <v>45245</v>
      </c>
      <c r="G114" s="43" t="s">
        <v>58</v>
      </c>
    </row>
    <row r="115" spans="1:7" x14ac:dyDescent="0.3">
      <c r="A115" s="42">
        <v>45233</v>
      </c>
      <c r="B115" s="43" t="s">
        <v>590</v>
      </c>
      <c r="C115" s="43" t="s">
        <v>148</v>
      </c>
      <c r="D115" s="43">
        <v>350</v>
      </c>
      <c r="E115" s="43" t="s">
        <v>238</v>
      </c>
      <c r="F115" s="42">
        <v>45245</v>
      </c>
      <c r="G115" s="43" t="s">
        <v>58</v>
      </c>
    </row>
    <row r="116" spans="1:7" x14ac:dyDescent="0.3">
      <c r="A116" s="42">
        <v>45234</v>
      </c>
      <c r="B116" s="43" t="s">
        <v>565</v>
      </c>
      <c r="C116" s="43" t="s">
        <v>470</v>
      </c>
      <c r="D116" s="43">
        <v>14313</v>
      </c>
      <c r="E116" s="43" t="s">
        <v>59</v>
      </c>
      <c r="F116" s="42">
        <v>45259</v>
      </c>
      <c r="G116" s="43" t="s">
        <v>58</v>
      </c>
    </row>
    <row r="117" spans="1:7" ht="28.8" x14ac:dyDescent="0.3">
      <c r="A117" s="40">
        <v>45234</v>
      </c>
      <c r="B117" s="39">
        <v>5950</v>
      </c>
      <c r="C117" s="39" t="s">
        <v>591</v>
      </c>
      <c r="D117" s="39">
        <v>1500</v>
      </c>
      <c r="E117" s="39"/>
      <c r="F117" s="39"/>
      <c r="G117" s="39"/>
    </row>
    <row r="118" spans="1:7" x14ac:dyDescent="0.3">
      <c r="A118" s="42">
        <v>45237</v>
      </c>
      <c r="B118" s="43" t="s">
        <v>566</v>
      </c>
      <c r="C118" s="43" t="s">
        <v>169</v>
      </c>
      <c r="D118" s="43">
        <v>128349</v>
      </c>
      <c r="E118" s="43" t="s">
        <v>59</v>
      </c>
      <c r="F118" s="42">
        <v>45265</v>
      </c>
      <c r="G118" s="43" t="s">
        <v>58</v>
      </c>
    </row>
    <row r="119" spans="1:7" x14ac:dyDescent="0.3">
      <c r="A119" s="42">
        <v>45239</v>
      </c>
      <c r="B119" s="43" t="s">
        <v>567</v>
      </c>
      <c r="C119" s="43" t="s">
        <v>568</v>
      </c>
      <c r="D119" s="43">
        <v>21384</v>
      </c>
      <c r="E119" s="43" t="s">
        <v>59</v>
      </c>
      <c r="F119" s="42">
        <v>45245</v>
      </c>
      <c r="G119" s="43" t="s">
        <v>58</v>
      </c>
    </row>
    <row r="120" spans="1:7" x14ac:dyDescent="0.3">
      <c r="A120" s="40">
        <v>45240</v>
      </c>
      <c r="B120" s="39" t="s">
        <v>592</v>
      </c>
      <c r="C120" s="39" t="s">
        <v>294</v>
      </c>
      <c r="D120" s="39">
        <v>39412</v>
      </c>
      <c r="E120" s="39"/>
      <c r="F120" s="40"/>
      <c r="G120" s="39"/>
    </row>
    <row r="121" spans="1:7" x14ac:dyDescent="0.3">
      <c r="A121" s="42">
        <v>45241</v>
      </c>
      <c r="B121" s="43"/>
      <c r="C121" s="43" t="s">
        <v>169</v>
      </c>
      <c r="D121" s="43">
        <v>86022</v>
      </c>
      <c r="E121" s="43" t="s">
        <v>59</v>
      </c>
      <c r="F121" s="42">
        <v>45241</v>
      </c>
      <c r="G121" s="43" t="s">
        <v>58</v>
      </c>
    </row>
    <row r="122" spans="1:7" x14ac:dyDescent="0.3">
      <c r="A122" s="42">
        <v>45241</v>
      </c>
      <c r="B122" s="43" t="s">
        <v>572</v>
      </c>
      <c r="C122" s="43" t="s">
        <v>573</v>
      </c>
      <c r="D122" s="43">
        <v>425</v>
      </c>
      <c r="E122" s="43" t="s">
        <v>238</v>
      </c>
      <c r="F122" s="42">
        <v>45241</v>
      </c>
      <c r="G122" s="43" t="s">
        <v>58</v>
      </c>
    </row>
    <row r="123" spans="1:7" x14ac:dyDescent="0.3">
      <c r="A123" s="42">
        <v>45241</v>
      </c>
      <c r="B123" s="43"/>
      <c r="C123" s="43" t="s">
        <v>163</v>
      </c>
      <c r="D123" s="43">
        <v>104725</v>
      </c>
      <c r="E123" s="43" t="s">
        <v>59</v>
      </c>
      <c r="F123" s="42">
        <v>45241</v>
      </c>
      <c r="G123" s="43" t="s">
        <v>58</v>
      </c>
    </row>
    <row r="124" spans="1:7" x14ac:dyDescent="0.3">
      <c r="A124" s="42">
        <v>45243</v>
      </c>
      <c r="B124" s="43"/>
      <c r="C124" s="43" t="s">
        <v>582</v>
      </c>
      <c r="D124" s="43">
        <v>5000</v>
      </c>
      <c r="E124" s="43" t="s">
        <v>59</v>
      </c>
      <c r="F124" s="42">
        <v>45243</v>
      </c>
      <c r="G124" s="43" t="s">
        <v>58</v>
      </c>
    </row>
    <row r="125" spans="1:7" x14ac:dyDescent="0.3">
      <c r="A125" s="42">
        <v>45244</v>
      </c>
      <c r="B125" s="43">
        <v>1164</v>
      </c>
      <c r="C125" s="43" t="s">
        <v>319</v>
      </c>
      <c r="D125" s="43">
        <v>60441</v>
      </c>
      <c r="E125" s="43" t="s">
        <v>583</v>
      </c>
      <c r="F125" s="42">
        <v>45274</v>
      </c>
      <c r="G125" s="43" t="s">
        <v>58</v>
      </c>
    </row>
    <row r="126" spans="1:7" x14ac:dyDescent="0.3">
      <c r="A126" s="42">
        <v>45244</v>
      </c>
      <c r="B126" s="43" t="s">
        <v>585</v>
      </c>
      <c r="C126" s="43" t="s">
        <v>148</v>
      </c>
      <c r="D126" s="43">
        <v>60</v>
      </c>
      <c r="E126" s="43" t="s">
        <v>238</v>
      </c>
      <c r="F126" s="42">
        <v>45244</v>
      </c>
      <c r="G126" s="43" t="s">
        <v>58</v>
      </c>
    </row>
    <row r="127" spans="1:7" x14ac:dyDescent="0.3">
      <c r="A127" s="42">
        <v>45244</v>
      </c>
      <c r="B127" s="43">
        <v>1295</v>
      </c>
      <c r="C127" s="43" t="s">
        <v>588</v>
      </c>
      <c r="D127" s="43">
        <v>900</v>
      </c>
      <c r="E127" s="43" t="s">
        <v>238</v>
      </c>
      <c r="F127" s="42">
        <v>45244</v>
      </c>
      <c r="G127" s="43" t="s">
        <v>58</v>
      </c>
    </row>
    <row r="128" spans="1:7" x14ac:dyDescent="0.3">
      <c r="A128" s="42">
        <v>45244</v>
      </c>
      <c r="B128" s="43">
        <v>3054</v>
      </c>
      <c r="C128" s="43" t="s">
        <v>227</v>
      </c>
      <c r="D128" s="43">
        <v>25620</v>
      </c>
      <c r="E128" s="43" t="s">
        <v>59</v>
      </c>
      <c r="F128" s="42">
        <v>45248</v>
      </c>
      <c r="G128" s="43" t="s">
        <v>58</v>
      </c>
    </row>
    <row r="129" spans="1:8" x14ac:dyDescent="0.3">
      <c r="A129" s="42">
        <v>45245</v>
      </c>
      <c r="B129" s="43" t="s">
        <v>593</v>
      </c>
      <c r="C129" s="43" t="s">
        <v>573</v>
      </c>
      <c r="D129" s="43">
        <v>425</v>
      </c>
      <c r="E129" s="43" t="s">
        <v>238</v>
      </c>
      <c r="F129" s="42">
        <v>45245</v>
      </c>
      <c r="G129" s="43" t="s">
        <v>58</v>
      </c>
    </row>
    <row r="130" spans="1:8" x14ac:dyDescent="0.3">
      <c r="A130" s="42">
        <v>45246</v>
      </c>
      <c r="B130" s="43">
        <v>4073</v>
      </c>
      <c r="C130" s="43" t="s">
        <v>587</v>
      </c>
      <c r="D130" s="43">
        <v>10</v>
      </c>
      <c r="E130" s="43" t="s">
        <v>149</v>
      </c>
      <c r="F130" s="42">
        <v>45246</v>
      </c>
      <c r="G130" s="43" t="s">
        <v>58</v>
      </c>
    </row>
    <row r="131" spans="1:8" x14ac:dyDescent="0.3">
      <c r="A131" s="42">
        <v>45244</v>
      </c>
      <c r="B131" s="43">
        <v>378</v>
      </c>
      <c r="C131" s="43" t="s">
        <v>481</v>
      </c>
      <c r="D131" s="43">
        <v>12860</v>
      </c>
      <c r="E131" s="43" t="s">
        <v>59</v>
      </c>
      <c r="F131" s="42">
        <v>45250</v>
      </c>
      <c r="G131" s="43" t="s">
        <v>58</v>
      </c>
      <c r="H131" s="19" t="s">
        <v>595</v>
      </c>
    </row>
    <row r="132" spans="1:8" x14ac:dyDescent="0.3">
      <c r="A132" s="42">
        <v>45251</v>
      </c>
      <c r="B132" s="43" t="s">
        <v>713</v>
      </c>
      <c r="C132" s="43" t="s">
        <v>169</v>
      </c>
      <c r="D132" s="43">
        <v>26491</v>
      </c>
      <c r="E132" s="43" t="s">
        <v>59</v>
      </c>
      <c r="F132" s="42">
        <v>45275</v>
      </c>
      <c r="G132" s="43" t="s">
        <v>58</v>
      </c>
    </row>
    <row r="133" spans="1:8" x14ac:dyDescent="0.3">
      <c r="A133" s="42">
        <v>45252</v>
      </c>
      <c r="B133" s="43">
        <v>1200</v>
      </c>
      <c r="C133" s="43" t="s">
        <v>319</v>
      </c>
      <c r="D133" s="43">
        <f>11500-7000</f>
        <v>4500</v>
      </c>
      <c r="E133" s="43" t="s">
        <v>59</v>
      </c>
      <c r="F133" s="42">
        <v>45281</v>
      </c>
      <c r="G133" s="43" t="s">
        <v>58</v>
      </c>
    </row>
    <row r="134" spans="1:8" x14ac:dyDescent="0.3">
      <c r="A134" s="42">
        <v>45253</v>
      </c>
      <c r="B134" s="43"/>
      <c r="C134" s="43" t="s">
        <v>653</v>
      </c>
      <c r="D134" s="43">
        <v>410</v>
      </c>
      <c r="E134" s="43" t="s">
        <v>59</v>
      </c>
      <c r="F134" s="42">
        <v>45253</v>
      </c>
      <c r="G134" s="43" t="s">
        <v>58</v>
      </c>
    </row>
    <row r="135" spans="1:8" x14ac:dyDescent="0.3">
      <c r="A135" s="42">
        <v>45253</v>
      </c>
      <c r="B135" s="43" t="s">
        <v>655</v>
      </c>
      <c r="C135" s="43" t="s">
        <v>148</v>
      </c>
      <c r="D135" s="43">
        <v>1140</v>
      </c>
      <c r="E135" s="43" t="s">
        <v>238</v>
      </c>
      <c r="F135" s="42">
        <v>45252</v>
      </c>
      <c r="G135" s="43" t="s">
        <v>58</v>
      </c>
    </row>
    <row r="136" spans="1:8" x14ac:dyDescent="0.3">
      <c r="A136" s="42">
        <v>45254</v>
      </c>
      <c r="B136" s="43" t="s">
        <v>714</v>
      </c>
      <c r="C136" s="43" t="s">
        <v>316</v>
      </c>
      <c r="D136" s="43">
        <v>342</v>
      </c>
      <c r="E136" s="43" t="s">
        <v>59</v>
      </c>
      <c r="F136" s="42">
        <v>45301</v>
      </c>
      <c r="G136" s="43" t="s">
        <v>58</v>
      </c>
    </row>
    <row r="137" spans="1:8" x14ac:dyDescent="0.3">
      <c r="A137" s="42">
        <v>45254</v>
      </c>
      <c r="B137" s="82">
        <v>2067</v>
      </c>
      <c r="C137" s="43" t="s">
        <v>721</v>
      </c>
      <c r="D137" s="43">
        <v>2561</v>
      </c>
      <c r="E137" s="43" t="s">
        <v>59</v>
      </c>
      <c r="F137" s="42">
        <v>45281</v>
      </c>
      <c r="G137" s="43" t="s">
        <v>58</v>
      </c>
    </row>
    <row r="138" spans="1:8" x14ac:dyDescent="0.3">
      <c r="A138" s="42">
        <v>45255</v>
      </c>
      <c r="B138" s="43"/>
      <c r="C138" s="43" t="s">
        <v>711</v>
      </c>
      <c r="D138" s="43">
        <v>17000</v>
      </c>
      <c r="E138" s="43" t="s">
        <v>59</v>
      </c>
      <c r="F138" s="42">
        <v>45255</v>
      </c>
      <c r="G138" s="43" t="s">
        <v>58</v>
      </c>
    </row>
    <row r="139" spans="1:8" x14ac:dyDescent="0.3">
      <c r="A139" s="42">
        <v>45255</v>
      </c>
      <c r="B139" s="43"/>
      <c r="C139" s="43" t="s">
        <v>712</v>
      </c>
      <c r="D139" s="43">
        <v>7316</v>
      </c>
      <c r="E139" s="43" t="s">
        <v>59</v>
      </c>
      <c r="F139" s="42">
        <v>45255</v>
      </c>
      <c r="G139" s="43" t="s">
        <v>58</v>
      </c>
    </row>
    <row r="140" spans="1:8" x14ac:dyDescent="0.3">
      <c r="A140" s="42">
        <v>45255</v>
      </c>
      <c r="B140" s="43">
        <v>2141</v>
      </c>
      <c r="C140" s="43" t="s">
        <v>710</v>
      </c>
      <c r="D140" s="43">
        <v>480</v>
      </c>
      <c r="E140" s="43" t="s">
        <v>238</v>
      </c>
      <c r="F140" s="42">
        <v>45255</v>
      </c>
      <c r="G140" s="43" t="s">
        <v>58</v>
      </c>
    </row>
    <row r="141" spans="1:8" x14ac:dyDescent="0.3">
      <c r="A141" s="42">
        <v>45255</v>
      </c>
      <c r="B141" s="43"/>
      <c r="C141" s="43" t="s">
        <v>724</v>
      </c>
      <c r="D141" s="43">
        <v>24001</v>
      </c>
      <c r="E141" s="43" t="s">
        <v>59</v>
      </c>
      <c r="F141" s="42">
        <v>45255</v>
      </c>
      <c r="G141" s="43" t="s">
        <v>58</v>
      </c>
    </row>
    <row r="142" spans="1:8" x14ac:dyDescent="0.3">
      <c r="A142" s="42">
        <v>45257</v>
      </c>
      <c r="B142" s="43" t="s">
        <v>726</v>
      </c>
      <c r="C142" s="43" t="s">
        <v>725</v>
      </c>
      <c r="D142" s="43">
        <v>27382</v>
      </c>
      <c r="E142" s="43" t="s">
        <v>59</v>
      </c>
      <c r="F142" s="42">
        <v>45257</v>
      </c>
      <c r="G142" s="43" t="s">
        <v>58</v>
      </c>
    </row>
    <row r="143" spans="1:8" x14ac:dyDescent="0.3">
      <c r="A143" s="42">
        <v>45259</v>
      </c>
      <c r="B143" s="43" t="s">
        <v>734</v>
      </c>
      <c r="C143" s="43" t="s">
        <v>733</v>
      </c>
      <c r="D143" s="43">
        <v>118336</v>
      </c>
      <c r="E143" s="43" t="s">
        <v>59</v>
      </c>
      <c r="F143" s="42">
        <v>45259</v>
      </c>
      <c r="G143" s="43" t="s">
        <v>58</v>
      </c>
    </row>
    <row r="144" spans="1:8" x14ac:dyDescent="0.3">
      <c r="A144" s="42">
        <v>45259</v>
      </c>
      <c r="B144" s="43">
        <v>379</v>
      </c>
      <c r="C144" s="43" t="s">
        <v>786</v>
      </c>
      <c r="D144" s="43">
        <v>16697</v>
      </c>
      <c r="E144" s="43" t="s">
        <v>59</v>
      </c>
      <c r="F144" s="42">
        <v>45259</v>
      </c>
      <c r="G144" s="43" t="s">
        <v>58</v>
      </c>
    </row>
    <row r="145" spans="1:7" x14ac:dyDescent="0.3">
      <c r="A145" s="42">
        <v>45261</v>
      </c>
      <c r="B145" s="43" t="s">
        <v>777</v>
      </c>
      <c r="C145" s="43" t="s">
        <v>724</v>
      </c>
      <c r="D145" s="43">
        <v>24001</v>
      </c>
      <c r="E145" s="43" t="s">
        <v>59</v>
      </c>
      <c r="F145" s="42">
        <v>45255</v>
      </c>
      <c r="G145" s="43" t="s">
        <v>58</v>
      </c>
    </row>
    <row r="146" spans="1:7" x14ac:dyDescent="0.3">
      <c r="A146" s="42">
        <v>45262</v>
      </c>
      <c r="B146" s="43">
        <v>2074</v>
      </c>
      <c r="C146" s="43" t="s">
        <v>721</v>
      </c>
      <c r="D146" s="43">
        <v>496</v>
      </c>
      <c r="E146" s="43" t="s">
        <v>59</v>
      </c>
      <c r="F146" s="42">
        <v>45281</v>
      </c>
      <c r="G146" s="43" t="s">
        <v>58</v>
      </c>
    </row>
    <row r="147" spans="1:7" x14ac:dyDescent="0.3">
      <c r="A147" s="42">
        <v>45265</v>
      </c>
      <c r="B147" s="43">
        <v>4279</v>
      </c>
      <c r="C147" s="43" t="s">
        <v>271</v>
      </c>
      <c r="D147" s="43">
        <v>5328</v>
      </c>
      <c r="E147" s="43" t="s">
        <v>59</v>
      </c>
      <c r="F147" s="42">
        <v>45290</v>
      </c>
      <c r="G147" s="43" t="s">
        <v>58</v>
      </c>
    </row>
    <row r="148" spans="1:7" x14ac:dyDescent="0.3">
      <c r="A148" s="42">
        <v>45266</v>
      </c>
      <c r="B148" s="43"/>
      <c r="C148" s="43" t="s">
        <v>582</v>
      </c>
      <c r="D148" s="43">
        <v>80508</v>
      </c>
      <c r="E148" s="43" t="s">
        <v>59</v>
      </c>
      <c r="F148" s="42">
        <v>45266</v>
      </c>
      <c r="G148" s="43" t="s">
        <v>58</v>
      </c>
    </row>
    <row r="149" spans="1:7" x14ac:dyDescent="0.3">
      <c r="A149" s="42">
        <v>45271</v>
      </c>
      <c r="B149" s="43" t="s">
        <v>794</v>
      </c>
      <c r="C149" s="43" t="s">
        <v>242</v>
      </c>
      <c r="D149" s="43">
        <v>4690</v>
      </c>
      <c r="E149" s="43" t="s">
        <v>791</v>
      </c>
      <c r="F149" s="42">
        <v>45291</v>
      </c>
      <c r="G149" s="43" t="s">
        <v>58</v>
      </c>
    </row>
    <row r="150" spans="1:7" x14ac:dyDescent="0.3">
      <c r="A150" s="42">
        <v>45276</v>
      </c>
      <c r="B150" s="43" t="s">
        <v>806</v>
      </c>
      <c r="C150" s="43" t="s">
        <v>163</v>
      </c>
      <c r="D150" s="43">
        <v>131275</v>
      </c>
      <c r="E150" s="43" t="s">
        <v>59</v>
      </c>
      <c r="F150" s="42">
        <v>45351</v>
      </c>
      <c r="G150" s="43" t="s">
        <v>58</v>
      </c>
    </row>
    <row r="151" spans="1:7" x14ac:dyDescent="0.3">
      <c r="A151" s="42">
        <v>45282</v>
      </c>
      <c r="B151" s="43">
        <v>3262</v>
      </c>
      <c r="C151" s="43" t="s">
        <v>783</v>
      </c>
      <c r="D151" s="43">
        <v>5629</v>
      </c>
      <c r="E151" s="43" t="s">
        <v>59</v>
      </c>
      <c r="F151" s="42">
        <v>45290</v>
      </c>
      <c r="G151" s="43" t="s">
        <v>58</v>
      </c>
    </row>
    <row r="152" spans="1:7" x14ac:dyDescent="0.3">
      <c r="A152" s="42">
        <v>45283</v>
      </c>
      <c r="B152" s="43" t="s">
        <v>809</v>
      </c>
      <c r="C152" s="43" t="s">
        <v>169</v>
      </c>
      <c r="D152" s="43">
        <v>52982</v>
      </c>
      <c r="E152" s="43" t="s">
        <v>59</v>
      </c>
      <c r="F152" s="42">
        <v>45307</v>
      </c>
      <c r="G152" s="43" t="s">
        <v>58</v>
      </c>
    </row>
    <row r="153" spans="1:7" x14ac:dyDescent="0.3">
      <c r="A153" s="42">
        <v>45287</v>
      </c>
      <c r="B153" s="43" t="s">
        <v>813</v>
      </c>
      <c r="C153" s="43" t="s">
        <v>148</v>
      </c>
      <c r="D153" s="43">
        <v>940</v>
      </c>
      <c r="E153" s="43" t="s">
        <v>238</v>
      </c>
      <c r="F153" s="42">
        <v>45287</v>
      </c>
      <c r="G153" s="43" t="s">
        <v>58</v>
      </c>
    </row>
    <row r="154" spans="1:7" x14ac:dyDescent="0.3">
      <c r="A154" s="42">
        <v>45287</v>
      </c>
      <c r="B154" s="43" t="s">
        <v>810</v>
      </c>
      <c r="C154" s="43" t="s">
        <v>811</v>
      </c>
      <c r="D154" s="43">
        <v>23364</v>
      </c>
      <c r="E154" s="43" t="s">
        <v>59</v>
      </c>
      <c r="F154" s="42">
        <v>45322</v>
      </c>
      <c r="G154" s="43" t="s">
        <v>58</v>
      </c>
    </row>
    <row r="155" spans="1:7" x14ac:dyDescent="0.3">
      <c r="A155" s="42">
        <v>45654</v>
      </c>
      <c r="B155" s="43"/>
      <c r="C155" s="43" t="s">
        <v>582</v>
      </c>
      <c r="D155" s="43">
        <v>64406</v>
      </c>
      <c r="E155" s="43" t="s">
        <v>59</v>
      </c>
      <c r="F155" s="42">
        <v>45288</v>
      </c>
      <c r="G155" s="43" t="s">
        <v>58</v>
      </c>
    </row>
    <row r="156" spans="1:7" x14ac:dyDescent="0.3">
      <c r="A156" s="42">
        <v>45290</v>
      </c>
      <c r="B156" s="43" t="s">
        <v>821</v>
      </c>
      <c r="C156" s="43" t="s">
        <v>811</v>
      </c>
      <c r="D156" s="43">
        <f>24019-12974</f>
        <v>11045</v>
      </c>
      <c r="E156" s="43" t="s">
        <v>59</v>
      </c>
      <c r="F156" s="42">
        <v>45322</v>
      </c>
      <c r="G156" s="43" t="s">
        <v>58</v>
      </c>
    </row>
    <row r="157" spans="1:7" x14ac:dyDescent="0.3">
      <c r="A157" s="42">
        <v>45290</v>
      </c>
      <c r="B157" s="43" t="s">
        <v>734</v>
      </c>
      <c r="C157" s="43" t="s">
        <v>733</v>
      </c>
      <c r="D157" s="43">
        <v>133558</v>
      </c>
      <c r="E157" s="43" t="s">
        <v>59</v>
      </c>
      <c r="F157" s="42">
        <v>45300</v>
      </c>
      <c r="G157" s="43" t="s">
        <v>58</v>
      </c>
    </row>
    <row r="158" spans="1:7" x14ac:dyDescent="0.3">
      <c r="A158" s="42">
        <v>45292</v>
      </c>
      <c r="B158" s="43" t="s">
        <v>822</v>
      </c>
      <c r="C158" s="43" t="s">
        <v>157</v>
      </c>
      <c r="D158" s="43">
        <v>320</v>
      </c>
      <c r="E158" s="43" t="s">
        <v>238</v>
      </c>
      <c r="F158" s="42">
        <v>45292</v>
      </c>
      <c r="G158" s="43" t="s">
        <v>58</v>
      </c>
    </row>
    <row r="159" spans="1:7" x14ac:dyDescent="0.3">
      <c r="A159" s="42">
        <v>45292</v>
      </c>
      <c r="B159" s="43" t="s">
        <v>823</v>
      </c>
      <c r="C159" s="43" t="s">
        <v>242</v>
      </c>
      <c r="D159" s="43">
        <v>6048</v>
      </c>
      <c r="E159" s="43" t="s">
        <v>59</v>
      </c>
      <c r="F159" s="42">
        <v>45321</v>
      </c>
      <c r="G159" s="43" t="s">
        <v>58</v>
      </c>
    </row>
    <row r="160" spans="1:7" x14ac:dyDescent="0.3">
      <c r="A160" s="40">
        <v>45294</v>
      </c>
      <c r="B160" s="39" t="s">
        <v>855</v>
      </c>
      <c r="C160" s="39" t="s">
        <v>163</v>
      </c>
      <c r="D160" s="39">
        <v>64900</v>
      </c>
      <c r="E160" s="39"/>
      <c r="F160" s="39"/>
      <c r="G160" s="39"/>
    </row>
    <row r="161" spans="1:7" x14ac:dyDescent="0.3">
      <c r="A161" s="40">
        <v>45294</v>
      </c>
      <c r="B161" s="39" t="s">
        <v>856</v>
      </c>
      <c r="C161" s="39" t="s">
        <v>163</v>
      </c>
      <c r="D161" s="39">
        <v>34810</v>
      </c>
      <c r="E161" s="39"/>
      <c r="F161" s="39"/>
      <c r="G161" s="39"/>
    </row>
    <row r="162" spans="1:7" x14ac:dyDescent="0.3">
      <c r="A162" s="42">
        <v>45295</v>
      </c>
      <c r="B162" s="43" t="s">
        <v>836</v>
      </c>
      <c r="C162" s="43" t="s">
        <v>837</v>
      </c>
      <c r="D162" s="43">
        <v>12000</v>
      </c>
      <c r="E162" s="43" t="s">
        <v>59</v>
      </c>
      <c r="F162" s="42">
        <v>45329</v>
      </c>
      <c r="G162" s="43" t="s">
        <v>58</v>
      </c>
    </row>
    <row r="163" spans="1:7" x14ac:dyDescent="0.3">
      <c r="A163" s="42">
        <v>45295</v>
      </c>
      <c r="B163" s="43" t="s">
        <v>839</v>
      </c>
      <c r="C163" s="43" t="s">
        <v>169</v>
      </c>
      <c r="D163" s="43">
        <v>146733</v>
      </c>
      <c r="E163" s="43" t="s">
        <v>59</v>
      </c>
      <c r="F163" s="42">
        <v>45325</v>
      </c>
      <c r="G163" s="43" t="s">
        <v>58</v>
      </c>
    </row>
    <row r="164" spans="1:7" x14ac:dyDescent="0.3">
      <c r="A164" s="42">
        <v>45295</v>
      </c>
      <c r="B164" s="43">
        <v>2117</v>
      </c>
      <c r="C164" s="43" t="s">
        <v>721</v>
      </c>
      <c r="D164" s="43">
        <v>1569</v>
      </c>
      <c r="E164" s="43" t="s">
        <v>59</v>
      </c>
      <c r="F164" s="42">
        <v>45301</v>
      </c>
      <c r="G164" s="43" t="s">
        <v>58</v>
      </c>
    </row>
    <row r="165" spans="1:7" x14ac:dyDescent="0.3">
      <c r="A165" s="42">
        <v>45299</v>
      </c>
      <c r="B165" s="43" t="s">
        <v>853</v>
      </c>
      <c r="C165" s="43" t="s">
        <v>724</v>
      </c>
      <c r="D165" s="43">
        <v>4590</v>
      </c>
      <c r="E165" s="43" t="s">
        <v>59</v>
      </c>
      <c r="F165" s="42">
        <v>45294</v>
      </c>
      <c r="G165" s="43" t="s">
        <v>58</v>
      </c>
    </row>
    <row r="166" spans="1:7" x14ac:dyDescent="0.3">
      <c r="A166" s="42">
        <v>45299</v>
      </c>
      <c r="B166" s="43" t="s">
        <v>860</v>
      </c>
      <c r="C166" s="43" t="s">
        <v>169</v>
      </c>
      <c r="D166" s="43">
        <v>36226</v>
      </c>
      <c r="E166" s="43" t="s">
        <v>59</v>
      </c>
      <c r="F166" s="42">
        <v>45346</v>
      </c>
      <c r="G166" s="43" t="s">
        <v>58</v>
      </c>
    </row>
    <row r="167" spans="1:7" x14ac:dyDescent="0.3">
      <c r="A167" s="42">
        <v>45302</v>
      </c>
      <c r="B167" s="43">
        <v>468</v>
      </c>
      <c r="C167" s="43" t="s">
        <v>786</v>
      </c>
      <c r="D167" s="43">
        <v>6195</v>
      </c>
      <c r="E167" s="43" t="s">
        <v>59</v>
      </c>
      <c r="F167" s="42">
        <v>45302</v>
      </c>
      <c r="G167" s="43" t="s">
        <v>58</v>
      </c>
    </row>
    <row r="168" spans="1:7" x14ac:dyDescent="0.3">
      <c r="A168" s="42">
        <v>45302</v>
      </c>
      <c r="B168" s="43" t="s">
        <v>874</v>
      </c>
      <c r="C168" s="43" t="s">
        <v>712</v>
      </c>
      <c r="D168" s="43">
        <v>3068</v>
      </c>
      <c r="E168" s="43" t="s">
        <v>59</v>
      </c>
      <c r="F168" s="42">
        <v>45299</v>
      </c>
      <c r="G168" s="43" t="s">
        <v>58</v>
      </c>
    </row>
    <row r="169" spans="1:7" x14ac:dyDescent="0.3">
      <c r="A169" s="42">
        <v>45302</v>
      </c>
      <c r="B169" s="43" t="s">
        <v>863</v>
      </c>
      <c r="C169" s="43" t="s">
        <v>864</v>
      </c>
      <c r="D169" s="43">
        <v>40500</v>
      </c>
      <c r="E169" s="43" t="s">
        <v>59</v>
      </c>
      <c r="F169" s="42">
        <v>45311</v>
      </c>
      <c r="G169" s="43" t="s">
        <v>58</v>
      </c>
    </row>
    <row r="170" spans="1:7" x14ac:dyDescent="0.3">
      <c r="A170" s="42">
        <v>45304</v>
      </c>
      <c r="B170" s="43" t="s">
        <v>871</v>
      </c>
      <c r="C170" s="43" t="s">
        <v>872</v>
      </c>
      <c r="D170" s="43">
        <v>8845</v>
      </c>
      <c r="E170" s="43" t="s">
        <v>59</v>
      </c>
      <c r="F170" s="42">
        <v>45302</v>
      </c>
      <c r="G170" s="43" t="s">
        <v>58</v>
      </c>
    </row>
    <row r="171" spans="1:7" x14ac:dyDescent="0.3">
      <c r="A171" s="42">
        <v>45306</v>
      </c>
      <c r="B171" s="43">
        <v>1436</v>
      </c>
      <c r="C171" s="43" t="s">
        <v>865</v>
      </c>
      <c r="D171" s="43">
        <v>26400</v>
      </c>
      <c r="E171" s="43" t="s">
        <v>59</v>
      </c>
      <c r="F171" s="42">
        <v>45311</v>
      </c>
      <c r="G171" s="43" t="s">
        <v>58</v>
      </c>
    </row>
    <row r="172" spans="1:7" x14ac:dyDescent="0.3">
      <c r="A172" s="40">
        <v>45307</v>
      </c>
      <c r="B172" s="39" t="s">
        <v>868</v>
      </c>
      <c r="C172" s="39" t="s">
        <v>157</v>
      </c>
      <c r="D172" s="39">
        <v>3472</v>
      </c>
      <c r="E172" s="39"/>
      <c r="F172" s="39"/>
      <c r="G172" s="39"/>
    </row>
    <row r="173" spans="1:7" x14ac:dyDescent="0.3">
      <c r="A173" s="40">
        <v>45308</v>
      </c>
      <c r="B173" s="14" t="s">
        <v>867</v>
      </c>
      <c r="C173" s="14" t="s">
        <v>157</v>
      </c>
      <c r="D173" s="14">
        <v>2877</v>
      </c>
    </row>
    <row r="174" spans="1:7" x14ac:dyDescent="0.3">
      <c r="A174" s="40">
        <v>45311</v>
      </c>
      <c r="B174" s="39" t="s">
        <v>884</v>
      </c>
      <c r="C174" s="39" t="s">
        <v>157</v>
      </c>
      <c r="D174" s="39">
        <v>1756</v>
      </c>
      <c r="E174" s="39"/>
      <c r="F174" s="39"/>
      <c r="G174" s="39"/>
    </row>
    <row r="175" spans="1:7" x14ac:dyDescent="0.3">
      <c r="A175" s="42">
        <v>45315</v>
      </c>
      <c r="B175" s="43">
        <v>1483</v>
      </c>
      <c r="C175" s="43" t="s">
        <v>865</v>
      </c>
      <c r="D175" s="43">
        <v>8600</v>
      </c>
      <c r="E175" s="43" t="s">
        <v>59</v>
      </c>
      <c r="F175" s="42">
        <v>45343</v>
      </c>
      <c r="G175" s="43" t="s">
        <v>58</v>
      </c>
    </row>
    <row r="176" spans="1:7" x14ac:dyDescent="0.3">
      <c r="A176" s="42">
        <v>45320</v>
      </c>
      <c r="B176" s="43">
        <v>6308</v>
      </c>
      <c r="C176" s="43" t="s">
        <v>271</v>
      </c>
      <c r="D176" s="43">
        <v>2019</v>
      </c>
      <c r="E176" s="43" t="s">
        <v>59</v>
      </c>
      <c r="F176" s="42">
        <v>45337</v>
      </c>
      <c r="G176" s="43" t="s">
        <v>58</v>
      </c>
    </row>
    <row r="177" spans="1:8" x14ac:dyDescent="0.3">
      <c r="A177" s="42">
        <v>45320</v>
      </c>
      <c r="B177" s="43">
        <v>1502</v>
      </c>
      <c r="C177" s="43" t="s">
        <v>865</v>
      </c>
      <c r="D177" s="43">
        <v>13400</v>
      </c>
      <c r="E177" s="43" t="s">
        <v>59</v>
      </c>
      <c r="F177" s="42">
        <v>45343</v>
      </c>
      <c r="G177" s="43" t="s">
        <v>58</v>
      </c>
    </row>
    <row r="178" spans="1:8" ht="16.2" customHeight="1" x14ac:dyDescent="0.3">
      <c r="A178" s="40">
        <v>45321</v>
      </c>
      <c r="B178" s="39">
        <v>1530</v>
      </c>
      <c r="C178" s="39" t="s">
        <v>865</v>
      </c>
      <c r="D178" s="39">
        <v>9525</v>
      </c>
      <c r="E178" s="39"/>
      <c r="F178" s="39"/>
      <c r="G178" s="39"/>
      <c r="H178" s="208" t="s">
        <v>921</v>
      </c>
    </row>
    <row r="179" spans="1:8" x14ac:dyDescent="0.3">
      <c r="A179" s="40">
        <v>45323</v>
      </c>
      <c r="B179" s="39" t="s">
        <v>891</v>
      </c>
      <c r="C179" s="39" t="s">
        <v>163</v>
      </c>
      <c r="D179" s="39">
        <v>54693</v>
      </c>
      <c r="E179" s="39"/>
      <c r="F179" s="39"/>
      <c r="G179" s="39"/>
    </row>
    <row r="180" spans="1:8" x14ac:dyDescent="0.3">
      <c r="A180" s="42">
        <v>45325</v>
      </c>
      <c r="B180" s="43">
        <v>4593</v>
      </c>
      <c r="C180" s="43" t="s">
        <v>271</v>
      </c>
      <c r="D180" s="43">
        <v>2003.64</v>
      </c>
      <c r="E180" s="43" t="s">
        <v>59</v>
      </c>
      <c r="F180" s="42">
        <v>45337</v>
      </c>
      <c r="G180" s="43" t="s">
        <v>58</v>
      </c>
    </row>
    <row r="181" spans="1:8" x14ac:dyDescent="0.3">
      <c r="A181" s="42">
        <v>45325</v>
      </c>
      <c r="B181" s="43">
        <v>507</v>
      </c>
      <c r="C181" s="43" t="s">
        <v>786</v>
      </c>
      <c r="D181" s="43">
        <v>6077</v>
      </c>
      <c r="E181" s="43" t="s">
        <v>59</v>
      </c>
      <c r="F181" s="42">
        <v>45325</v>
      </c>
      <c r="G181" s="43" t="s">
        <v>58</v>
      </c>
    </row>
    <row r="182" spans="1:8" x14ac:dyDescent="0.3">
      <c r="A182" s="42">
        <v>45325</v>
      </c>
      <c r="B182" s="43">
        <v>2158</v>
      </c>
      <c r="C182" s="43" t="s">
        <v>721</v>
      </c>
      <c r="D182" s="43">
        <v>1569</v>
      </c>
      <c r="E182" s="43" t="s">
        <v>59</v>
      </c>
      <c r="F182" s="42">
        <v>45343</v>
      </c>
      <c r="G182" s="43" t="s">
        <v>58</v>
      </c>
    </row>
    <row r="183" spans="1:8" x14ac:dyDescent="0.3">
      <c r="A183" s="42">
        <v>45327</v>
      </c>
      <c r="B183" s="43" t="s">
        <v>883</v>
      </c>
      <c r="C183" s="43" t="s">
        <v>724</v>
      </c>
      <c r="D183" s="43">
        <v>8709</v>
      </c>
      <c r="E183" s="43" t="s">
        <v>59</v>
      </c>
      <c r="F183" s="42">
        <v>45325</v>
      </c>
      <c r="G183" s="43" t="s">
        <v>58</v>
      </c>
    </row>
    <row r="184" spans="1:8" x14ac:dyDescent="0.3">
      <c r="A184" s="40">
        <v>45328</v>
      </c>
      <c r="B184" s="39" t="s">
        <v>888</v>
      </c>
      <c r="C184" s="39" t="s">
        <v>169</v>
      </c>
      <c r="D184" s="39">
        <v>55401</v>
      </c>
      <c r="E184" s="39"/>
      <c r="F184" s="40"/>
      <c r="G184" s="39"/>
    </row>
    <row r="185" spans="1:8" x14ac:dyDescent="0.3">
      <c r="A185" s="42">
        <v>45329</v>
      </c>
      <c r="B185" s="43" t="s">
        <v>885</v>
      </c>
      <c r="C185" s="43" t="s">
        <v>886</v>
      </c>
      <c r="D185" s="43">
        <v>57590</v>
      </c>
      <c r="E185" s="43" t="s">
        <v>59</v>
      </c>
      <c r="F185" s="42">
        <v>45335</v>
      </c>
      <c r="G185" s="43" t="s">
        <v>58</v>
      </c>
    </row>
    <row r="186" spans="1:8" x14ac:dyDescent="0.3">
      <c r="A186" s="42">
        <v>45329</v>
      </c>
      <c r="B186" s="43">
        <v>937</v>
      </c>
      <c r="C186" s="43" t="s">
        <v>886</v>
      </c>
      <c r="D186" s="43">
        <v>13426</v>
      </c>
      <c r="E186" s="43" t="s">
        <v>238</v>
      </c>
      <c r="F186" s="42">
        <v>45356</v>
      </c>
      <c r="G186" s="43" t="s">
        <v>58</v>
      </c>
    </row>
    <row r="187" spans="1:8" x14ac:dyDescent="0.3">
      <c r="A187" s="42">
        <v>45330</v>
      </c>
      <c r="B187" s="43" t="s">
        <v>897</v>
      </c>
      <c r="C187" s="43" t="s">
        <v>864</v>
      </c>
      <c r="D187" s="43">
        <v>13500</v>
      </c>
      <c r="E187" s="43" t="s">
        <v>59</v>
      </c>
      <c r="F187" s="42">
        <v>45353</v>
      </c>
      <c r="G187" s="43" t="s">
        <v>58</v>
      </c>
    </row>
    <row r="188" spans="1:8" x14ac:dyDescent="0.3">
      <c r="A188" s="42">
        <v>45331</v>
      </c>
      <c r="B188" s="43" t="s">
        <v>890</v>
      </c>
      <c r="C188" s="43" t="s">
        <v>712</v>
      </c>
      <c r="D188" s="43">
        <v>3068</v>
      </c>
      <c r="E188" s="43" t="s">
        <v>59</v>
      </c>
      <c r="F188" s="42">
        <v>45325</v>
      </c>
      <c r="G188" s="43" t="s">
        <v>58</v>
      </c>
    </row>
    <row r="189" spans="1:8" x14ac:dyDescent="0.3">
      <c r="A189" s="42">
        <v>45334</v>
      </c>
      <c r="B189" s="43" t="s">
        <v>889</v>
      </c>
      <c r="C189" s="43" t="s">
        <v>148</v>
      </c>
      <c r="D189" s="43">
        <v>4170</v>
      </c>
      <c r="E189" s="43" t="s">
        <v>238</v>
      </c>
      <c r="F189" s="42">
        <v>45303</v>
      </c>
      <c r="G189" s="43" t="s">
        <v>58</v>
      </c>
    </row>
    <row r="190" spans="1:8" x14ac:dyDescent="0.3">
      <c r="A190" s="42">
        <v>45336</v>
      </c>
      <c r="B190" s="43">
        <v>4660</v>
      </c>
      <c r="C190" s="43" t="s">
        <v>271</v>
      </c>
      <c r="D190" s="43">
        <v>30.04</v>
      </c>
      <c r="E190" s="43" t="s">
        <v>59</v>
      </c>
      <c r="F190" s="42">
        <v>45337</v>
      </c>
      <c r="G190" s="43" t="s">
        <v>58</v>
      </c>
    </row>
    <row r="191" spans="1:8" x14ac:dyDescent="0.3">
      <c r="A191" s="42">
        <v>45337</v>
      </c>
      <c r="B191" s="43" t="s">
        <v>892</v>
      </c>
      <c r="C191" s="43" t="s">
        <v>148</v>
      </c>
      <c r="D191" s="43">
        <v>1140</v>
      </c>
      <c r="E191" s="43" t="s">
        <v>238</v>
      </c>
      <c r="F191" s="42">
        <v>45337</v>
      </c>
      <c r="G191" s="43" t="s">
        <v>58</v>
      </c>
    </row>
    <row r="192" spans="1:8" x14ac:dyDescent="0.3">
      <c r="A192" s="42">
        <v>45337</v>
      </c>
      <c r="B192" s="43" t="s">
        <v>893</v>
      </c>
      <c r="C192" s="43" t="s">
        <v>148</v>
      </c>
      <c r="D192" s="43">
        <v>921</v>
      </c>
      <c r="E192" s="43" t="s">
        <v>238</v>
      </c>
      <c r="F192" s="42">
        <v>45337</v>
      </c>
      <c r="G192" s="43" t="s">
        <v>58</v>
      </c>
    </row>
    <row r="193" spans="1:7" x14ac:dyDescent="0.3">
      <c r="A193" s="42">
        <v>45346</v>
      </c>
      <c r="B193" s="43" t="s">
        <v>916</v>
      </c>
      <c r="C193" s="43" t="s">
        <v>917</v>
      </c>
      <c r="D193" s="43">
        <v>2085</v>
      </c>
      <c r="E193" s="43" t="s">
        <v>238</v>
      </c>
      <c r="F193" s="42">
        <v>45346</v>
      </c>
      <c r="G193" s="43" t="s">
        <v>58</v>
      </c>
    </row>
    <row r="194" spans="1:7" x14ac:dyDescent="0.3">
      <c r="A194" s="42">
        <v>45348</v>
      </c>
      <c r="B194" s="43">
        <v>1693</v>
      </c>
      <c r="C194" s="43" t="s">
        <v>865</v>
      </c>
      <c r="D194" s="43">
        <v>28000</v>
      </c>
      <c r="E194" s="43" t="s">
        <v>59</v>
      </c>
      <c r="F194" s="42">
        <v>45356</v>
      </c>
      <c r="G194" s="43" t="s">
        <v>58</v>
      </c>
    </row>
    <row r="195" spans="1:7" x14ac:dyDescent="0.3">
      <c r="A195" s="42">
        <v>45350</v>
      </c>
      <c r="B195" s="43"/>
      <c r="C195" s="43" t="s">
        <v>582</v>
      </c>
      <c r="D195" s="43">
        <v>45084</v>
      </c>
      <c r="E195" s="43" t="s">
        <v>59</v>
      </c>
      <c r="F195" s="42">
        <v>45350</v>
      </c>
      <c r="G195" s="43" t="s">
        <v>58</v>
      </c>
    </row>
    <row r="196" spans="1:7" x14ac:dyDescent="0.3">
      <c r="A196" s="42">
        <v>45353</v>
      </c>
      <c r="B196" s="43" t="s">
        <v>933</v>
      </c>
      <c r="C196" s="43" t="s">
        <v>432</v>
      </c>
      <c r="D196" s="43">
        <v>22273</v>
      </c>
      <c r="E196" s="43" t="s">
        <v>59</v>
      </c>
      <c r="F196" s="42">
        <v>45353</v>
      </c>
      <c r="G196" s="43" t="s">
        <v>58</v>
      </c>
    </row>
    <row r="197" spans="1:7" x14ac:dyDescent="0.3">
      <c r="A197" s="40">
        <v>45355</v>
      </c>
      <c r="B197" s="14">
        <v>542</v>
      </c>
      <c r="C197" s="14" t="s">
        <v>481</v>
      </c>
      <c r="D197" s="14">
        <v>7150</v>
      </c>
    </row>
    <row r="198" spans="1:7" x14ac:dyDescent="0.3">
      <c r="A198" s="40">
        <v>45355</v>
      </c>
      <c r="B198" s="210" t="s">
        <v>929</v>
      </c>
      <c r="C198" s="210" t="s">
        <v>169</v>
      </c>
      <c r="D198" s="210">
        <v>47466</v>
      </c>
      <c r="E198" s="210"/>
      <c r="F198" s="210"/>
      <c r="G198" s="210"/>
    </row>
    <row r="199" spans="1:7" x14ac:dyDescent="0.3">
      <c r="A199" s="42">
        <v>45356</v>
      </c>
      <c r="B199" s="43" t="s">
        <v>925</v>
      </c>
      <c r="C199" s="43" t="s">
        <v>148</v>
      </c>
      <c r="D199" s="43">
        <v>380</v>
      </c>
      <c r="E199" s="43" t="s">
        <v>238</v>
      </c>
      <c r="F199" s="42">
        <v>45356</v>
      </c>
      <c r="G199" s="43" t="s">
        <v>58</v>
      </c>
    </row>
    <row r="200" spans="1:7" x14ac:dyDescent="0.3">
      <c r="A200" s="42">
        <v>45357</v>
      </c>
      <c r="B200" s="43"/>
      <c r="C200" s="43" t="s">
        <v>656</v>
      </c>
      <c r="D200" s="43">
        <v>900</v>
      </c>
      <c r="E200" s="42" t="s">
        <v>59</v>
      </c>
      <c r="F200" s="42">
        <v>45357</v>
      </c>
      <c r="G200" s="43" t="s">
        <v>58</v>
      </c>
    </row>
    <row r="201" spans="1:7" x14ac:dyDescent="0.3">
      <c r="A201" s="42">
        <v>45357</v>
      </c>
      <c r="B201" s="43"/>
      <c r="C201" s="43" t="s">
        <v>656</v>
      </c>
      <c r="D201" s="43">
        <v>800</v>
      </c>
      <c r="E201" s="43" t="s">
        <v>59</v>
      </c>
      <c r="F201" s="42">
        <v>45358</v>
      </c>
      <c r="G201" s="43" t="s">
        <v>58</v>
      </c>
    </row>
    <row r="202" spans="1:7" x14ac:dyDescent="0.3">
      <c r="A202" s="42">
        <v>45357</v>
      </c>
      <c r="B202" s="43" t="s">
        <v>930</v>
      </c>
      <c r="C202" s="43" t="s">
        <v>653</v>
      </c>
      <c r="D202" s="43">
        <v>410</v>
      </c>
      <c r="E202" s="43" t="s">
        <v>59</v>
      </c>
      <c r="F202" s="42">
        <v>45358</v>
      </c>
      <c r="G202" s="43" t="s">
        <v>58</v>
      </c>
    </row>
    <row r="203" spans="1:7" x14ac:dyDescent="0.3">
      <c r="A203" s="42">
        <v>45357</v>
      </c>
      <c r="B203" s="43" t="s">
        <v>931</v>
      </c>
      <c r="C203" s="43" t="s">
        <v>653</v>
      </c>
      <c r="D203" s="43">
        <v>810</v>
      </c>
      <c r="E203" s="43" t="s">
        <v>59</v>
      </c>
      <c r="F203" s="42">
        <v>45358</v>
      </c>
      <c r="G203" s="43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219" t="s">
        <v>11</v>
      </c>
      <c r="C2" s="22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38" activePane="bottomLeft" state="frozen"/>
      <selection activeCell="C170" sqref="C170"/>
      <selection pane="bottomLeft" activeCell="F7" sqref="F7"/>
    </sheetView>
  </sheetViews>
  <sheetFormatPr defaultColWidth="9.109375" defaultRowHeight="13.8" x14ac:dyDescent="0.25"/>
  <cols>
    <col min="1" max="1" width="13.88671875" style="29" customWidth="1"/>
    <col min="2" max="2" width="23.5546875" style="29" customWidth="1"/>
    <col min="3" max="3" width="85.77734375" style="29" customWidth="1"/>
    <col min="4" max="4" width="14.33203125" style="29" customWidth="1"/>
    <col min="5" max="5" width="27.6640625" style="29" customWidth="1"/>
    <col min="6" max="6" width="26.5546875" style="29" customWidth="1"/>
    <col min="7" max="7" width="16.109375" style="29" customWidth="1"/>
    <col min="8" max="8" width="10.5546875" style="29" bestFit="1" customWidth="1"/>
    <col min="9" max="9" width="9.109375" style="36"/>
    <col min="10" max="16384" width="9.109375" style="28"/>
  </cols>
  <sheetData>
    <row r="1" spans="1:9" s="27" customFormat="1" ht="42" x14ac:dyDescent="0.4">
      <c r="A1" s="25" t="s">
        <v>5</v>
      </c>
      <c r="B1" s="25" t="s">
        <v>4</v>
      </c>
      <c r="C1" s="25" t="s">
        <v>10</v>
      </c>
      <c r="D1" s="25" t="s">
        <v>7</v>
      </c>
      <c r="E1" s="25" t="s">
        <v>8</v>
      </c>
      <c r="F1" s="25" t="s">
        <v>9</v>
      </c>
      <c r="G1" s="26" t="s">
        <v>12</v>
      </c>
      <c r="H1" s="26" t="s">
        <v>13</v>
      </c>
    </row>
    <row r="2" spans="1:9" s="31" customFormat="1" x14ac:dyDescent="0.25">
      <c r="A2" s="41">
        <v>44841</v>
      </c>
      <c r="B2" s="30" t="s">
        <v>122</v>
      </c>
      <c r="C2" s="45" t="s">
        <v>123</v>
      </c>
      <c r="D2" s="30">
        <v>64917.7</v>
      </c>
      <c r="E2" s="30" t="s">
        <v>124</v>
      </c>
      <c r="F2" s="41">
        <v>44779</v>
      </c>
      <c r="G2" s="30" t="s">
        <v>60</v>
      </c>
      <c r="H2" s="30"/>
      <c r="I2" s="35"/>
    </row>
    <row r="3" spans="1:9" s="31" customFormat="1" x14ac:dyDescent="0.25">
      <c r="A3" s="41">
        <v>44876</v>
      </c>
      <c r="B3" s="30" t="s">
        <v>125</v>
      </c>
      <c r="C3" s="30" t="s">
        <v>126</v>
      </c>
      <c r="D3" s="30">
        <v>2689515</v>
      </c>
      <c r="E3" s="30"/>
      <c r="F3" s="41"/>
      <c r="G3" s="30"/>
      <c r="H3" s="30"/>
      <c r="I3" s="35"/>
    </row>
    <row r="4" spans="1:9" s="31" customFormat="1" x14ac:dyDescent="0.25">
      <c r="A4" s="41">
        <v>44932</v>
      </c>
      <c r="B4" s="30" t="s">
        <v>130</v>
      </c>
      <c r="C4" s="30" t="s">
        <v>57</v>
      </c>
      <c r="D4" s="30">
        <v>1062</v>
      </c>
      <c r="E4" s="30"/>
      <c r="F4" s="30"/>
      <c r="G4" s="30"/>
      <c r="H4" s="30"/>
      <c r="I4" s="35"/>
    </row>
    <row r="5" spans="1:9" x14ac:dyDescent="0.25">
      <c r="A5" s="44">
        <v>44965</v>
      </c>
      <c r="B5" s="29" t="s">
        <v>131</v>
      </c>
      <c r="C5" s="29" t="s">
        <v>129</v>
      </c>
      <c r="D5" s="29">
        <v>8496</v>
      </c>
    </row>
    <row r="6" spans="1:9" x14ac:dyDescent="0.25">
      <c r="A6" s="44">
        <v>44989</v>
      </c>
      <c r="B6" s="29" t="s">
        <v>134</v>
      </c>
      <c r="C6" s="29" t="s">
        <v>57</v>
      </c>
      <c r="D6" s="29">
        <v>62606.080000000002</v>
      </c>
    </row>
    <row r="7" spans="1:9" x14ac:dyDescent="0.25">
      <c r="A7" s="44">
        <v>44991</v>
      </c>
      <c r="B7" s="29" t="s">
        <v>133</v>
      </c>
      <c r="C7" s="29" t="s">
        <v>135</v>
      </c>
      <c r="D7" s="29">
        <v>2021558.3</v>
      </c>
      <c r="E7" s="29">
        <f>175496+500000+800000+200000</f>
        <v>1675496</v>
      </c>
      <c r="F7" s="29">
        <f>D7-E7</f>
        <v>346062.30000000005</v>
      </c>
    </row>
    <row r="8" spans="1:9" x14ac:dyDescent="0.25">
      <c r="A8" s="44">
        <v>44998</v>
      </c>
      <c r="B8" s="29" t="s">
        <v>136</v>
      </c>
      <c r="C8" s="29" t="s">
        <v>57</v>
      </c>
      <c r="D8" s="29">
        <v>15389.56</v>
      </c>
    </row>
    <row r="9" spans="1:9" x14ac:dyDescent="0.25">
      <c r="A9" s="68">
        <v>45020</v>
      </c>
      <c r="B9" s="69" t="s">
        <v>143</v>
      </c>
      <c r="C9" s="69" t="s">
        <v>57</v>
      </c>
      <c r="D9" s="69">
        <v>107945.2</v>
      </c>
      <c r="E9" s="69" t="s">
        <v>200</v>
      </c>
      <c r="F9" s="68">
        <v>45041</v>
      </c>
      <c r="G9" s="69" t="s">
        <v>60</v>
      </c>
      <c r="H9" s="69"/>
      <c r="I9" s="70"/>
    </row>
    <row r="10" spans="1:9" x14ac:dyDescent="0.25">
      <c r="A10" s="68">
        <v>45020</v>
      </c>
      <c r="B10" s="69" t="s">
        <v>144</v>
      </c>
      <c r="C10" s="69" t="s">
        <v>57</v>
      </c>
      <c r="D10" s="69">
        <v>290498.3</v>
      </c>
      <c r="E10" s="69" t="s">
        <v>200</v>
      </c>
      <c r="F10" s="68">
        <v>45041</v>
      </c>
      <c r="G10" s="69" t="s">
        <v>60</v>
      </c>
      <c r="H10" s="69"/>
      <c r="I10" s="70"/>
    </row>
    <row r="11" spans="1:9" x14ac:dyDescent="0.25">
      <c r="A11" s="68">
        <v>45033</v>
      </c>
      <c r="B11" s="69" t="s">
        <v>165</v>
      </c>
      <c r="C11" s="69" t="s">
        <v>57</v>
      </c>
      <c r="D11" s="69">
        <v>5701</v>
      </c>
      <c r="E11" s="69" t="s">
        <v>200</v>
      </c>
      <c r="F11" s="68">
        <v>45041</v>
      </c>
      <c r="G11" s="69" t="s">
        <v>60</v>
      </c>
      <c r="H11" s="69"/>
      <c r="I11" s="70"/>
    </row>
    <row r="12" spans="1:9" x14ac:dyDescent="0.25">
      <c r="A12" s="68">
        <v>45033</v>
      </c>
      <c r="B12" s="69" t="s">
        <v>166</v>
      </c>
      <c r="C12" s="69" t="s">
        <v>57</v>
      </c>
      <c r="D12" s="69">
        <v>294234.2</v>
      </c>
      <c r="E12" s="69" t="s">
        <v>200</v>
      </c>
      <c r="F12" s="68">
        <v>45041</v>
      </c>
      <c r="G12" s="69" t="s">
        <v>60</v>
      </c>
      <c r="H12" s="69"/>
      <c r="I12" s="70"/>
    </row>
    <row r="13" spans="1:9" x14ac:dyDescent="0.25">
      <c r="A13" s="68">
        <v>45033</v>
      </c>
      <c r="B13" s="69" t="s">
        <v>167</v>
      </c>
      <c r="C13" s="69" t="s">
        <v>57</v>
      </c>
      <c r="D13" s="69">
        <v>156727.6</v>
      </c>
      <c r="E13" s="69" t="s">
        <v>200</v>
      </c>
      <c r="F13" s="68">
        <v>45041</v>
      </c>
      <c r="G13" s="69" t="s">
        <v>60</v>
      </c>
      <c r="H13" s="69"/>
      <c r="I13" s="70"/>
    </row>
    <row r="14" spans="1:9" x14ac:dyDescent="0.25">
      <c r="A14" s="68">
        <v>45038</v>
      </c>
      <c r="B14" s="69" t="s">
        <v>202</v>
      </c>
      <c r="C14" s="69" t="s">
        <v>57</v>
      </c>
      <c r="D14" s="69">
        <v>151972</v>
      </c>
      <c r="E14" s="69" t="s">
        <v>200</v>
      </c>
      <c r="F14" s="68">
        <v>45057</v>
      </c>
      <c r="G14" s="69" t="s">
        <v>60</v>
      </c>
      <c r="H14" s="69"/>
      <c r="I14" s="70"/>
    </row>
    <row r="15" spans="1:9" x14ac:dyDescent="0.25">
      <c r="A15" s="68">
        <v>45043</v>
      </c>
      <c r="B15" s="69" t="s">
        <v>203</v>
      </c>
      <c r="C15" s="69" t="s">
        <v>57</v>
      </c>
      <c r="D15" s="69">
        <v>232374</v>
      </c>
      <c r="E15" s="69" t="s">
        <v>200</v>
      </c>
      <c r="F15" s="68">
        <v>45057</v>
      </c>
      <c r="G15" s="69" t="s">
        <v>60</v>
      </c>
      <c r="H15" s="69"/>
      <c r="I15" s="70"/>
    </row>
    <row r="16" spans="1:9" x14ac:dyDescent="0.25">
      <c r="A16" s="68">
        <v>45051</v>
      </c>
      <c r="B16" s="69" t="s">
        <v>219</v>
      </c>
      <c r="C16" s="69" t="s">
        <v>57</v>
      </c>
      <c r="D16" s="69">
        <v>223118</v>
      </c>
      <c r="E16" s="69" t="s">
        <v>200</v>
      </c>
      <c r="F16" s="68">
        <v>45110</v>
      </c>
      <c r="G16" s="69" t="s">
        <v>60</v>
      </c>
      <c r="H16" s="69"/>
      <c r="I16" s="70"/>
    </row>
    <row r="17" spans="1:9" x14ac:dyDescent="0.25">
      <c r="A17" s="68">
        <v>45051</v>
      </c>
      <c r="B17" s="69" t="s">
        <v>220</v>
      </c>
      <c r="C17" s="69" t="s">
        <v>57</v>
      </c>
      <c r="D17" s="69">
        <v>147382</v>
      </c>
      <c r="E17" s="69" t="s">
        <v>59</v>
      </c>
      <c r="F17" s="68">
        <v>45068</v>
      </c>
      <c r="G17" s="69" t="s">
        <v>60</v>
      </c>
      <c r="H17" s="69"/>
      <c r="I17" s="70"/>
    </row>
    <row r="18" spans="1:9" x14ac:dyDescent="0.25">
      <c r="A18" s="68">
        <v>45051</v>
      </c>
      <c r="B18" s="69" t="s">
        <v>221</v>
      </c>
      <c r="C18" s="69" t="s">
        <v>57</v>
      </c>
      <c r="D18" s="69">
        <v>6624.5</v>
      </c>
      <c r="E18" s="69" t="s">
        <v>59</v>
      </c>
      <c r="F18" s="68">
        <v>45088</v>
      </c>
      <c r="G18" s="69" t="s">
        <v>60</v>
      </c>
      <c r="H18" s="69"/>
      <c r="I18" s="70"/>
    </row>
    <row r="19" spans="1:9" x14ac:dyDescent="0.25">
      <c r="A19" s="68">
        <v>45058</v>
      </c>
      <c r="B19" s="69" t="s">
        <v>244</v>
      </c>
      <c r="C19" s="69" t="s">
        <v>57</v>
      </c>
      <c r="D19" s="69">
        <v>48630.2</v>
      </c>
      <c r="E19" s="69" t="s">
        <v>59</v>
      </c>
      <c r="F19" s="68">
        <v>45088</v>
      </c>
      <c r="G19" s="69" t="s">
        <v>60</v>
      </c>
      <c r="H19" s="69"/>
      <c r="I19" s="70"/>
    </row>
    <row r="20" spans="1:9" x14ac:dyDescent="0.25">
      <c r="A20" s="68">
        <v>45058</v>
      </c>
      <c r="B20" s="69" t="s">
        <v>245</v>
      </c>
      <c r="C20" s="69" t="s">
        <v>57</v>
      </c>
      <c r="D20" s="69">
        <v>28320</v>
      </c>
      <c r="E20" s="69" t="s">
        <v>59</v>
      </c>
      <c r="F20" s="68">
        <v>45088</v>
      </c>
      <c r="G20" s="69" t="s">
        <v>60</v>
      </c>
      <c r="H20" s="69"/>
      <c r="I20" s="70"/>
    </row>
    <row r="21" spans="1:9" x14ac:dyDescent="0.25">
      <c r="A21" s="68">
        <v>45063</v>
      </c>
      <c r="B21" s="69" t="s">
        <v>267</v>
      </c>
      <c r="C21" s="69" t="s">
        <v>57</v>
      </c>
      <c r="D21" s="69">
        <v>369945</v>
      </c>
      <c r="E21" s="69" t="s">
        <v>59</v>
      </c>
      <c r="F21" s="68">
        <v>45184</v>
      </c>
      <c r="G21" s="69" t="s">
        <v>60</v>
      </c>
      <c r="H21" s="69"/>
      <c r="I21" s="70"/>
    </row>
    <row r="22" spans="1:9" x14ac:dyDescent="0.25">
      <c r="A22" s="68">
        <v>45063</v>
      </c>
      <c r="B22" s="69" t="s">
        <v>268</v>
      </c>
      <c r="C22" s="69" t="s">
        <v>57</v>
      </c>
      <c r="D22" s="69">
        <v>86671</v>
      </c>
      <c r="E22" s="69" t="s">
        <v>59</v>
      </c>
      <c r="F22" s="68">
        <v>45088</v>
      </c>
      <c r="G22" s="69" t="s">
        <v>60</v>
      </c>
      <c r="H22" s="69"/>
      <c r="I22" s="70"/>
    </row>
    <row r="23" spans="1:9" x14ac:dyDescent="0.25">
      <c r="A23" s="68">
        <v>45070</v>
      </c>
      <c r="B23" s="69" t="s">
        <v>278</v>
      </c>
      <c r="C23" s="69" t="s">
        <v>57</v>
      </c>
      <c r="D23" s="69">
        <v>861388.2</v>
      </c>
      <c r="E23" s="69" t="s">
        <v>59</v>
      </c>
      <c r="F23" s="68">
        <v>45110</v>
      </c>
      <c r="G23" s="69" t="s">
        <v>60</v>
      </c>
      <c r="H23" s="69"/>
      <c r="I23" s="70"/>
    </row>
    <row r="24" spans="1:9" x14ac:dyDescent="0.25">
      <c r="A24" s="68">
        <v>45070</v>
      </c>
      <c r="B24" s="69" t="s">
        <v>279</v>
      </c>
      <c r="C24" s="69" t="s">
        <v>57</v>
      </c>
      <c r="D24" s="69">
        <v>290754</v>
      </c>
      <c r="E24" s="69" t="s">
        <v>59</v>
      </c>
      <c r="F24" s="68">
        <v>45088</v>
      </c>
      <c r="G24" s="69" t="s">
        <v>60</v>
      </c>
      <c r="H24" s="69"/>
      <c r="I24" s="70"/>
    </row>
    <row r="25" spans="1:9" x14ac:dyDescent="0.25">
      <c r="A25" s="68">
        <v>45080</v>
      </c>
      <c r="B25" s="69" t="s">
        <v>313</v>
      </c>
      <c r="C25" s="69" t="s">
        <v>57</v>
      </c>
      <c r="D25" s="69">
        <v>866704</v>
      </c>
      <c r="E25" s="69" t="s">
        <v>59</v>
      </c>
      <c r="F25" s="68">
        <v>45110</v>
      </c>
      <c r="G25" s="69" t="s">
        <v>60</v>
      </c>
      <c r="H25" s="69"/>
      <c r="I25" s="70"/>
    </row>
    <row r="26" spans="1:9" x14ac:dyDescent="0.25">
      <c r="A26" s="68">
        <v>45080</v>
      </c>
      <c r="B26" s="69" t="s">
        <v>314</v>
      </c>
      <c r="C26" s="69" t="s">
        <v>57</v>
      </c>
      <c r="D26" s="69">
        <v>83667</v>
      </c>
      <c r="E26" s="69" t="s">
        <v>59</v>
      </c>
      <c r="F26" s="68">
        <v>45110</v>
      </c>
      <c r="G26" s="69" t="s">
        <v>60</v>
      </c>
      <c r="H26" s="69"/>
      <c r="I26" s="70"/>
    </row>
    <row r="27" spans="1:9" x14ac:dyDescent="0.25">
      <c r="A27" s="68">
        <v>45090</v>
      </c>
      <c r="B27" s="69" t="s">
        <v>341</v>
      </c>
      <c r="C27" s="69" t="s">
        <v>57</v>
      </c>
      <c r="D27" s="69">
        <v>309443.20000000001</v>
      </c>
      <c r="E27" s="69" t="s">
        <v>59</v>
      </c>
      <c r="F27" s="68">
        <v>45110</v>
      </c>
      <c r="G27" s="69" t="s">
        <v>60</v>
      </c>
      <c r="H27" s="69"/>
      <c r="I27" s="70"/>
    </row>
    <row r="28" spans="1:9" x14ac:dyDescent="0.25">
      <c r="A28" s="68">
        <v>45090</v>
      </c>
      <c r="B28" s="69" t="s">
        <v>342</v>
      </c>
      <c r="C28" s="69" t="s">
        <v>57</v>
      </c>
      <c r="D28" s="69">
        <v>380989</v>
      </c>
      <c r="E28" s="69" t="s">
        <v>59</v>
      </c>
      <c r="F28" s="68">
        <v>45110</v>
      </c>
      <c r="G28" s="69" t="s">
        <v>60</v>
      </c>
      <c r="H28" s="69"/>
      <c r="I28" s="70"/>
    </row>
    <row r="29" spans="1:9" x14ac:dyDescent="0.25">
      <c r="A29" s="68">
        <v>45097</v>
      </c>
      <c r="B29" s="69" t="s">
        <v>358</v>
      </c>
      <c r="C29" s="69" t="s">
        <v>57</v>
      </c>
      <c r="D29" s="69">
        <v>190867</v>
      </c>
      <c r="E29" s="69" t="s">
        <v>59</v>
      </c>
      <c r="F29" s="68">
        <v>45110</v>
      </c>
      <c r="G29" s="69" t="s">
        <v>60</v>
      </c>
      <c r="H29" s="69"/>
      <c r="I29" s="70"/>
    </row>
    <row r="30" spans="1:9" x14ac:dyDescent="0.25">
      <c r="A30" s="68">
        <v>45097</v>
      </c>
      <c r="B30" s="69" t="s">
        <v>359</v>
      </c>
      <c r="C30" s="69" t="s">
        <v>57</v>
      </c>
      <c r="D30" s="69">
        <v>22373</v>
      </c>
      <c r="E30" s="69" t="s">
        <v>59</v>
      </c>
      <c r="F30" s="68">
        <v>45110</v>
      </c>
      <c r="G30" s="69" t="s">
        <v>60</v>
      </c>
      <c r="H30" s="69"/>
      <c r="I30" s="70"/>
    </row>
    <row r="31" spans="1:9" x14ac:dyDescent="0.25">
      <c r="A31" s="68">
        <v>45101</v>
      </c>
      <c r="B31" s="69" t="s">
        <v>365</v>
      </c>
      <c r="C31" s="69" t="s">
        <v>57</v>
      </c>
      <c r="D31" s="69">
        <v>101562.6</v>
      </c>
      <c r="E31" s="69" t="s">
        <v>59</v>
      </c>
      <c r="F31" s="68">
        <v>45110</v>
      </c>
      <c r="G31" s="69" t="s">
        <v>60</v>
      </c>
      <c r="H31" s="69"/>
      <c r="I31" s="70"/>
    </row>
    <row r="32" spans="1:9" x14ac:dyDescent="0.25">
      <c r="A32" s="68">
        <v>45122</v>
      </c>
      <c r="B32" s="69" t="s">
        <v>399</v>
      </c>
      <c r="C32" s="69" t="s">
        <v>57</v>
      </c>
      <c r="D32" s="69">
        <v>133954</v>
      </c>
      <c r="E32" s="69" t="s">
        <v>59</v>
      </c>
      <c r="F32" s="68">
        <v>45148</v>
      </c>
      <c r="G32" s="69" t="s">
        <v>60</v>
      </c>
      <c r="H32" s="69"/>
      <c r="I32" s="70"/>
    </row>
    <row r="33" spans="1:9" x14ac:dyDescent="0.25">
      <c r="A33" s="68">
        <v>45122</v>
      </c>
      <c r="B33" s="69" t="s">
        <v>400</v>
      </c>
      <c r="C33" s="69" t="s">
        <v>57</v>
      </c>
      <c r="D33" s="69">
        <v>22899</v>
      </c>
      <c r="E33" s="69" t="s">
        <v>59</v>
      </c>
      <c r="F33" s="68">
        <v>45148</v>
      </c>
      <c r="G33" s="69" t="s">
        <v>60</v>
      </c>
      <c r="H33" s="69"/>
      <c r="I33" s="70"/>
    </row>
    <row r="34" spans="1:9" x14ac:dyDescent="0.25">
      <c r="A34" s="68">
        <v>45143</v>
      </c>
      <c r="B34" s="69" t="s">
        <v>430</v>
      </c>
      <c r="C34" s="69" t="s">
        <v>57</v>
      </c>
      <c r="D34" s="69">
        <v>360855.8</v>
      </c>
      <c r="E34" s="69" t="s">
        <v>59</v>
      </c>
      <c r="F34" s="68">
        <v>45171</v>
      </c>
      <c r="G34" s="69" t="s">
        <v>60</v>
      </c>
      <c r="H34" s="69"/>
      <c r="I34" s="70"/>
    </row>
    <row r="35" spans="1:9" x14ac:dyDescent="0.25">
      <c r="A35" s="68">
        <v>45148</v>
      </c>
      <c r="B35" s="69" t="s">
        <v>437</v>
      </c>
      <c r="C35" s="69" t="s">
        <v>57</v>
      </c>
      <c r="D35" s="69">
        <v>183678.8</v>
      </c>
      <c r="E35" s="69" t="s">
        <v>59</v>
      </c>
      <c r="F35" s="68">
        <v>45171</v>
      </c>
      <c r="G35" s="69" t="s">
        <v>60</v>
      </c>
      <c r="H35" s="69"/>
      <c r="I35" s="70"/>
    </row>
    <row r="36" spans="1:9" x14ac:dyDescent="0.25">
      <c r="A36" s="68">
        <v>45156</v>
      </c>
      <c r="B36" s="69" t="s">
        <v>448</v>
      </c>
      <c r="C36" s="69" t="s">
        <v>57</v>
      </c>
      <c r="D36" s="69">
        <v>112560.2</v>
      </c>
      <c r="E36" s="69" t="s">
        <v>59</v>
      </c>
      <c r="F36" s="68">
        <v>45184</v>
      </c>
      <c r="G36" s="69" t="s">
        <v>60</v>
      </c>
      <c r="H36" s="69"/>
      <c r="I36" s="70"/>
    </row>
    <row r="37" spans="1:9" x14ac:dyDescent="0.25">
      <c r="A37" s="68">
        <v>45156</v>
      </c>
      <c r="B37" s="69" t="s">
        <v>449</v>
      </c>
      <c r="C37" s="69" t="s">
        <v>57</v>
      </c>
      <c r="D37" s="69">
        <v>66245.2</v>
      </c>
      <c r="E37" s="69" t="s">
        <v>59</v>
      </c>
      <c r="F37" s="68">
        <v>45171</v>
      </c>
      <c r="G37" s="69" t="s">
        <v>60</v>
      </c>
      <c r="H37" s="69"/>
      <c r="I37" s="70"/>
    </row>
    <row r="38" spans="1:9" x14ac:dyDescent="0.25">
      <c r="A38" s="68">
        <v>45173</v>
      </c>
      <c r="B38" s="69" t="s">
        <v>455</v>
      </c>
      <c r="C38" s="69" t="s">
        <v>57</v>
      </c>
      <c r="D38" s="69">
        <v>57006</v>
      </c>
      <c r="E38" s="69" t="s">
        <v>59</v>
      </c>
      <c r="F38" s="68">
        <v>45184</v>
      </c>
      <c r="G38" s="69" t="s">
        <v>60</v>
      </c>
      <c r="H38" s="69"/>
      <c r="I38" s="70"/>
    </row>
    <row r="39" spans="1:9" x14ac:dyDescent="0.25">
      <c r="A39" s="68">
        <v>45190</v>
      </c>
      <c r="B39" s="69" t="s">
        <v>491</v>
      </c>
      <c r="C39" s="69" t="s">
        <v>57</v>
      </c>
      <c r="D39" s="69">
        <v>144302.20000000001</v>
      </c>
      <c r="E39" s="69" t="s">
        <v>59</v>
      </c>
      <c r="F39" s="68">
        <v>45224</v>
      </c>
      <c r="G39" s="69" t="s">
        <v>60</v>
      </c>
      <c r="H39" s="69"/>
      <c r="I39" s="70"/>
    </row>
    <row r="40" spans="1:9" x14ac:dyDescent="0.25">
      <c r="A40" s="68">
        <v>45199</v>
      </c>
      <c r="B40" s="69" t="s">
        <v>513</v>
      </c>
      <c r="C40" s="69" t="s">
        <v>57</v>
      </c>
      <c r="D40" s="69">
        <v>39747</v>
      </c>
      <c r="E40" s="69" t="s">
        <v>59</v>
      </c>
      <c r="F40" s="68">
        <v>45224</v>
      </c>
      <c r="G40" s="69" t="s">
        <v>60</v>
      </c>
      <c r="H40" s="69"/>
      <c r="I40" s="70"/>
    </row>
    <row r="41" spans="1:9" x14ac:dyDescent="0.25">
      <c r="A41" s="44">
        <v>45211</v>
      </c>
      <c r="B41" s="29" t="s">
        <v>546</v>
      </c>
      <c r="C41" s="29" t="s">
        <v>132</v>
      </c>
      <c r="D41" s="29">
        <f>2202021.6-1364617-782381</f>
        <v>55023.600000000093</v>
      </c>
      <c r="E41" s="29" t="s">
        <v>59</v>
      </c>
    </row>
    <row r="42" spans="1:9" x14ac:dyDescent="0.25">
      <c r="A42" s="68">
        <v>45233</v>
      </c>
      <c r="B42" s="69" t="s">
        <v>562</v>
      </c>
      <c r="C42" s="69" t="s">
        <v>57</v>
      </c>
      <c r="D42" s="69">
        <v>112076</v>
      </c>
      <c r="E42" s="69" t="s">
        <v>59</v>
      </c>
      <c r="F42" s="68">
        <v>45254</v>
      </c>
      <c r="G42" s="69" t="s">
        <v>60</v>
      </c>
      <c r="H42" s="69"/>
      <c r="I42" s="70"/>
    </row>
    <row r="43" spans="1:9" x14ac:dyDescent="0.25">
      <c r="A43" s="68">
        <v>45233</v>
      </c>
      <c r="B43" s="69" t="s">
        <v>561</v>
      </c>
      <c r="C43" s="69" t="s">
        <v>57</v>
      </c>
      <c r="D43" s="69">
        <v>338370.9</v>
      </c>
      <c r="E43" s="69" t="s">
        <v>59</v>
      </c>
      <c r="F43" s="68">
        <v>45254</v>
      </c>
      <c r="G43" s="69" t="s">
        <v>60</v>
      </c>
      <c r="H43" s="69"/>
      <c r="I43" s="70"/>
    </row>
    <row r="44" spans="1:9" x14ac:dyDescent="0.25">
      <c r="A44" s="68">
        <v>45239</v>
      </c>
      <c r="B44" s="69" t="s">
        <v>570</v>
      </c>
      <c r="C44" s="69" t="s">
        <v>57</v>
      </c>
      <c r="D44" s="69">
        <v>304575.7</v>
      </c>
      <c r="E44" s="69" t="s">
        <v>59</v>
      </c>
      <c r="F44" s="68">
        <v>45254</v>
      </c>
      <c r="G44" s="69" t="s">
        <v>60</v>
      </c>
      <c r="H44" s="69"/>
      <c r="I44" s="70"/>
    </row>
    <row r="45" spans="1:9" x14ac:dyDescent="0.25">
      <c r="A45" s="68">
        <v>45239</v>
      </c>
      <c r="B45" s="69" t="s">
        <v>571</v>
      </c>
      <c r="C45" s="69" t="s">
        <v>57</v>
      </c>
      <c r="D45" s="69">
        <v>134289</v>
      </c>
      <c r="E45" s="69" t="s">
        <v>59</v>
      </c>
      <c r="F45" s="68">
        <v>45254</v>
      </c>
      <c r="G45" s="69" t="s">
        <v>60</v>
      </c>
      <c r="H45" s="69"/>
      <c r="I45" s="70"/>
    </row>
    <row r="46" spans="1:9" x14ac:dyDescent="0.25">
      <c r="A46" s="68">
        <v>45252</v>
      </c>
      <c r="B46" s="69" t="s">
        <v>715</v>
      </c>
      <c r="C46" s="69" t="s">
        <v>57</v>
      </c>
      <c r="D46" s="69">
        <v>106200</v>
      </c>
      <c r="E46" s="69" t="s">
        <v>59</v>
      </c>
      <c r="F46" s="68">
        <v>45268</v>
      </c>
      <c r="G46" s="69" t="s">
        <v>60</v>
      </c>
      <c r="H46" s="69"/>
      <c r="I46" s="70"/>
    </row>
    <row r="47" spans="1:9" x14ac:dyDescent="0.25">
      <c r="A47" s="68">
        <v>45252</v>
      </c>
      <c r="B47" s="69" t="s">
        <v>716</v>
      </c>
      <c r="C47" s="69" t="s">
        <v>717</v>
      </c>
      <c r="D47" s="69">
        <v>15600</v>
      </c>
      <c r="E47" s="69" t="s">
        <v>718</v>
      </c>
      <c r="F47" s="68">
        <v>45250</v>
      </c>
      <c r="G47" s="69" t="s">
        <v>60</v>
      </c>
      <c r="H47" s="69"/>
      <c r="I47" s="70"/>
    </row>
    <row r="48" spans="1:9" s="31" customFormat="1" x14ac:dyDescent="0.25">
      <c r="A48" s="68">
        <v>45252</v>
      </c>
      <c r="B48" s="69" t="s">
        <v>736</v>
      </c>
      <c r="C48" s="69" t="s">
        <v>737</v>
      </c>
      <c r="D48" s="69">
        <v>153645</v>
      </c>
      <c r="E48" s="69" t="s">
        <v>59</v>
      </c>
      <c r="F48" s="68">
        <v>45306</v>
      </c>
      <c r="G48" s="69" t="s">
        <v>60</v>
      </c>
      <c r="H48" s="69"/>
      <c r="I48" s="70"/>
    </row>
    <row r="49" spans="1:9" x14ac:dyDescent="0.25">
      <c r="A49" s="68">
        <v>45257</v>
      </c>
      <c r="B49" s="69" t="s">
        <v>729</v>
      </c>
      <c r="C49" s="69" t="s">
        <v>730</v>
      </c>
      <c r="D49" s="69">
        <f>42000-20000-17000</f>
        <v>5000</v>
      </c>
      <c r="E49" s="69" t="s">
        <v>59</v>
      </c>
      <c r="F49" s="68">
        <v>45355</v>
      </c>
      <c r="G49" s="69" t="s">
        <v>60</v>
      </c>
      <c r="H49" s="69"/>
      <c r="I49" s="70"/>
    </row>
    <row r="50" spans="1:9" x14ac:dyDescent="0.25">
      <c r="A50" s="68">
        <v>45258</v>
      </c>
      <c r="B50" s="69" t="s">
        <v>731</v>
      </c>
      <c r="C50" s="69" t="s">
        <v>57</v>
      </c>
      <c r="D50" s="69">
        <v>66245</v>
      </c>
      <c r="E50" s="69" t="s">
        <v>59</v>
      </c>
      <c r="F50" s="68">
        <v>45268</v>
      </c>
      <c r="G50" s="69" t="s">
        <v>60</v>
      </c>
      <c r="H50" s="69"/>
      <c r="I50" s="70"/>
    </row>
    <row r="51" spans="1:9" x14ac:dyDescent="0.25">
      <c r="A51" s="68">
        <v>45258</v>
      </c>
      <c r="B51" s="69" t="s">
        <v>732</v>
      </c>
      <c r="C51" s="69" t="s">
        <v>57</v>
      </c>
      <c r="D51" s="69">
        <v>83473</v>
      </c>
      <c r="E51" s="69" t="s">
        <v>59</v>
      </c>
      <c r="F51" s="68">
        <v>45268</v>
      </c>
      <c r="G51" s="69" t="s">
        <v>60</v>
      </c>
      <c r="H51" s="69"/>
      <c r="I51" s="70"/>
    </row>
    <row r="52" spans="1:9" x14ac:dyDescent="0.25">
      <c r="A52" s="44">
        <v>45271</v>
      </c>
      <c r="B52" s="29" t="s">
        <v>798</v>
      </c>
      <c r="C52" s="29" t="s">
        <v>57</v>
      </c>
      <c r="D52" s="29">
        <v>170274</v>
      </c>
    </row>
    <row r="53" spans="1:9" x14ac:dyDescent="0.25">
      <c r="A53" s="68">
        <v>45271</v>
      </c>
      <c r="B53" s="69" t="s">
        <v>799</v>
      </c>
      <c r="C53" s="69" t="s">
        <v>800</v>
      </c>
      <c r="D53" s="69">
        <v>5015</v>
      </c>
      <c r="E53" s="69" t="s">
        <v>238</v>
      </c>
      <c r="F53" s="68">
        <v>45272</v>
      </c>
      <c r="G53" s="69" t="s">
        <v>60</v>
      </c>
      <c r="H53" s="69"/>
      <c r="I53" s="70"/>
    </row>
    <row r="54" spans="1:9" x14ac:dyDescent="0.25">
      <c r="A54" s="68">
        <v>45293</v>
      </c>
      <c r="B54" s="69" t="s">
        <v>834</v>
      </c>
      <c r="C54" s="69" t="s">
        <v>835</v>
      </c>
      <c r="D54" s="69">
        <f>73871.4-70000</f>
        <v>3871.3999999999942</v>
      </c>
      <c r="E54" s="69" t="s">
        <v>149</v>
      </c>
      <c r="F54" s="68">
        <v>45316</v>
      </c>
      <c r="G54" s="69" t="s">
        <v>60</v>
      </c>
      <c r="H54" s="69"/>
      <c r="I54" s="70"/>
    </row>
    <row r="55" spans="1:9" x14ac:dyDescent="0.25">
      <c r="A55" s="44">
        <v>45292</v>
      </c>
      <c r="B55" s="29" t="s">
        <v>841</v>
      </c>
      <c r="C55" s="29" t="s">
        <v>842</v>
      </c>
      <c r="D55" s="29">
        <f>223588</f>
        <v>223588</v>
      </c>
      <c r="F55" s="44"/>
    </row>
    <row r="56" spans="1:9" x14ac:dyDescent="0.25">
      <c r="A56" s="68">
        <v>45297</v>
      </c>
      <c r="B56" s="69" t="s">
        <v>843</v>
      </c>
      <c r="C56" s="69" t="s">
        <v>57</v>
      </c>
      <c r="D56" s="69">
        <v>521920</v>
      </c>
      <c r="E56" s="69" t="s">
        <v>718</v>
      </c>
      <c r="F56" s="68">
        <v>45335</v>
      </c>
      <c r="G56" s="69" t="s">
        <v>60</v>
      </c>
      <c r="H56" s="69"/>
      <c r="I56" s="70"/>
    </row>
    <row r="57" spans="1:9" x14ac:dyDescent="0.25">
      <c r="A57" s="68">
        <v>45297</v>
      </c>
      <c r="B57" s="69" t="s">
        <v>844</v>
      </c>
      <c r="C57" s="69" t="s">
        <v>57</v>
      </c>
      <c r="D57" s="69">
        <v>99368</v>
      </c>
      <c r="E57" s="69" t="s">
        <v>718</v>
      </c>
      <c r="F57" s="68">
        <v>45335</v>
      </c>
      <c r="G57" s="69" t="s">
        <v>60</v>
      </c>
      <c r="H57" s="69"/>
      <c r="I57" s="70"/>
    </row>
    <row r="58" spans="1:9" x14ac:dyDescent="0.25">
      <c r="A58" s="68">
        <v>45297</v>
      </c>
      <c r="B58" s="69" t="s">
        <v>845</v>
      </c>
      <c r="C58" s="69" t="s">
        <v>57</v>
      </c>
      <c r="D58" s="69">
        <v>17700</v>
      </c>
      <c r="E58" s="69" t="s">
        <v>718</v>
      </c>
      <c r="F58" s="68">
        <v>45335</v>
      </c>
      <c r="G58" s="69" t="s">
        <v>60</v>
      </c>
      <c r="H58" s="69"/>
      <c r="I58" s="70"/>
    </row>
    <row r="59" spans="1:9" x14ac:dyDescent="0.25">
      <c r="A59" s="68">
        <v>45301</v>
      </c>
      <c r="B59" s="69" t="s">
        <v>859</v>
      </c>
      <c r="C59" s="69" t="s">
        <v>57</v>
      </c>
      <c r="D59" s="69">
        <v>269058</v>
      </c>
      <c r="E59" s="69" t="s">
        <v>718</v>
      </c>
      <c r="F59" s="68">
        <v>45335</v>
      </c>
      <c r="G59" s="69" t="s">
        <v>60</v>
      </c>
      <c r="H59" s="69"/>
      <c r="I59" s="70"/>
    </row>
    <row r="60" spans="1:9" x14ac:dyDescent="0.25">
      <c r="A60" s="68">
        <v>45342</v>
      </c>
      <c r="B60" s="69" t="s">
        <v>896</v>
      </c>
      <c r="C60" s="69" t="s">
        <v>57</v>
      </c>
      <c r="D60" s="69">
        <v>345339</v>
      </c>
      <c r="E60" s="69" t="s">
        <v>718</v>
      </c>
      <c r="F60" s="68">
        <v>45350</v>
      </c>
      <c r="G60" s="69" t="s">
        <v>60</v>
      </c>
      <c r="H60" s="69"/>
      <c r="I60" s="70"/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.109375" defaultRowHeight="13.2" x14ac:dyDescent="0.3"/>
  <cols>
    <col min="1" max="1" width="9.109375" style="125" customWidth="1"/>
    <col min="2" max="16384" width="9.109375" style="125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5"/>
  <sheetViews>
    <sheetView tabSelected="1" topLeftCell="A631" zoomScaleNormal="100" workbookViewId="0">
      <selection activeCell="C644" sqref="C644"/>
    </sheetView>
  </sheetViews>
  <sheetFormatPr defaultColWidth="9.109375" defaultRowHeight="13.8" x14ac:dyDescent="0.3"/>
  <cols>
    <col min="1" max="1" width="15.33203125" style="22" customWidth="1"/>
    <col min="2" max="2" width="19.5546875" style="22" customWidth="1"/>
    <col min="3" max="3" width="34.88671875" style="22" customWidth="1"/>
    <col min="4" max="4" width="27.5546875" style="22" customWidth="1"/>
    <col min="5" max="5" width="17" style="22" customWidth="1"/>
    <col min="6" max="6" width="9.33203125" style="22" customWidth="1"/>
    <col min="7" max="7" width="11.109375" style="22" customWidth="1"/>
    <col min="8" max="8" width="20.6640625" style="22" customWidth="1"/>
    <col min="9" max="9" width="5.44140625" style="22" customWidth="1"/>
    <col min="10" max="10" width="6.109375" style="22" customWidth="1"/>
    <col min="11" max="11" width="5.21875" style="22" customWidth="1"/>
    <col min="12" max="12" width="11.44140625" style="22" customWidth="1"/>
    <col min="13" max="16384" width="9.109375" style="22"/>
  </cols>
  <sheetData>
    <row r="1" spans="1:20" x14ac:dyDescent="0.3">
      <c r="A1" s="221" t="s">
        <v>38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</row>
    <row r="2" spans="1:20" x14ac:dyDescent="0.3">
      <c r="A2" s="23" t="s">
        <v>0</v>
      </c>
      <c r="B2" s="23" t="s">
        <v>33</v>
      </c>
      <c r="C2" s="23" t="s">
        <v>34</v>
      </c>
      <c r="D2" s="23" t="s">
        <v>36</v>
      </c>
      <c r="E2" s="23" t="s">
        <v>37</v>
      </c>
      <c r="F2" s="23" t="s">
        <v>35</v>
      </c>
    </row>
    <row r="3" spans="1:20" x14ac:dyDescent="0.3">
      <c r="A3" s="24"/>
      <c r="F3" s="22">
        <v>5</v>
      </c>
    </row>
    <row r="4" spans="1:20" x14ac:dyDescent="0.3">
      <c r="A4" s="24">
        <v>45019</v>
      </c>
      <c r="D4" s="22">
        <v>1000</v>
      </c>
      <c r="F4" s="22">
        <v>1005</v>
      </c>
    </row>
    <row r="5" spans="1:20" x14ac:dyDescent="0.3">
      <c r="A5" s="24">
        <v>45019</v>
      </c>
      <c r="B5" s="22" t="s">
        <v>137</v>
      </c>
      <c r="C5" s="22" t="s">
        <v>138</v>
      </c>
      <c r="E5" s="22">
        <v>100</v>
      </c>
      <c r="F5" s="22">
        <f>F4-E5</f>
        <v>905</v>
      </c>
    </row>
    <row r="6" spans="1:20" x14ac:dyDescent="0.3">
      <c r="A6" s="24">
        <v>45019</v>
      </c>
      <c r="B6" s="22" t="s">
        <v>137</v>
      </c>
      <c r="C6" s="22" t="s">
        <v>139</v>
      </c>
      <c r="E6" s="22">
        <v>220</v>
      </c>
      <c r="F6" s="22">
        <f>F5-E6</f>
        <v>685</v>
      </c>
    </row>
    <row r="7" spans="1:20" x14ac:dyDescent="0.3">
      <c r="A7" s="24">
        <v>45019</v>
      </c>
      <c r="B7" s="22" t="s">
        <v>140</v>
      </c>
      <c r="C7" s="22" t="s">
        <v>141</v>
      </c>
      <c r="E7" s="22">
        <v>680</v>
      </c>
      <c r="F7" s="22">
        <f>F6-E7</f>
        <v>5</v>
      </c>
    </row>
    <row r="8" spans="1:20" x14ac:dyDescent="0.3">
      <c r="A8" s="24">
        <v>45024</v>
      </c>
      <c r="D8" s="22">
        <v>1200</v>
      </c>
      <c r="F8" s="22">
        <f>D8+F7</f>
        <v>1205</v>
      </c>
    </row>
    <row r="9" spans="1:20" x14ac:dyDescent="0.3">
      <c r="A9" s="24">
        <v>45026</v>
      </c>
      <c r="B9" s="22" t="s">
        <v>150</v>
      </c>
      <c r="C9" s="22" t="s">
        <v>151</v>
      </c>
      <c r="E9" s="22">
        <v>1200</v>
      </c>
      <c r="F9" s="22">
        <v>5</v>
      </c>
    </row>
    <row r="10" spans="1:20" x14ac:dyDescent="0.3">
      <c r="A10" s="24">
        <v>45027</v>
      </c>
      <c r="D10" s="22">
        <v>4000</v>
      </c>
      <c r="F10" s="22">
        <v>4005</v>
      </c>
    </row>
    <row r="11" spans="1:20" x14ac:dyDescent="0.3">
      <c r="A11" s="24">
        <v>45031</v>
      </c>
      <c r="B11" s="22" t="s">
        <v>140</v>
      </c>
      <c r="C11" s="22" t="s">
        <v>141</v>
      </c>
      <c r="E11" s="22">
        <v>2000</v>
      </c>
      <c r="F11" s="22">
        <f>F10-E11</f>
        <v>2005</v>
      </c>
    </row>
    <row r="12" spans="1:20" x14ac:dyDescent="0.3">
      <c r="A12" s="24">
        <v>45033</v>
      </c>
      <c r="B12" s="22" t="s">
        <v>140</v>
      </c>
      <c r="C12" s="22" t="s">
        <v>141</v>
      </c>
      <c r="E12" s="22">
        <v>2000</v>
      </c>
      <c r="F12" s="22">
        <v>5</v>
      </c>
    </row>
    <row r="13" spans="1:20" x14ac:dyDescent="0.3">
      <c r="A13" s="24">
        <v>45038</v>
      </c>
      <c r="D13" s="22">
        <v>500</v>
      </c>
      <c r="F13" s="22">
        <v>505</v>
      </c>
    </row>
    <row r="14" spans="1:20" x14ac:dyDescent="0.3">
      <c r="A14" s="24">
        <v>45038</v>
      </c>
      <c r="B14" s="22" t="s">
        <v>198</v>
      </c>
      <c r="C14" s="22" t="s">
        <v>199</v>
      </c>
      <c r="E14" s="22">
        <v>300</v>
      </c>
      <c r="F14" s="22">
        <f>F13-E14</f>
        <v>205</v>
      </c>
    </row>
    <row r="15" spans="1:20" x14ac:dyDescent="0.3">
      <c r="A15" s="24">
        <v>45038</v>
      </c>
      <c r="B15" s="22" t="s">
        <v>198</v>
      </c>
      <c r="C15" s="22" t="s">
        <v>138</v>
      </c>
      <c r="E15" s="22">
        <v>100</v>
      </c>
      <c r="F15" s="22">
        <f>F14-E15</f>
        <v>105</v>
      </c>
    </row>
    <row r="16" spans="1:20" x14ac:dyDescent="0.3">
      <c r="A16" s="24">
        <v>45042</v>
      </c>
      <c r="B16" s="22" t="s">
        <v>198</v>
      </c>
      <c r="C16" s="22" t="s">
        <v>208</v>
      </c>
      <c r="E16" s="22">
        <v>95</v>
      </c>
      <c r="F16" s="22">
        <f>F15-E16</f>
        <v>10</v>
      </c>
    </row>
    <row r="17" spans="1:6" x14ac:dyDescent="0.3">
      <c r="A17" s="24">
        <v>45042</v>
      </c>
      <c r="D17" s="22">
        <v>2000</v>
      </c>
      <c r="F17" s="22">
        <f>F16+D17</f>
        <v>2010</v>
      </c>
    </row>
    <row r="18" spans="1:6" x14ac:dyDescent="0.3">
      <c r="A18" s="24">
        <v>45042</v>
      </c>
      <c r="B18" s="22" t="s">
        <v>198</v>
      </c>
      <c r="C18" s="22" t="s">
        <v>199</v>
      </c>
      <c r="E18" s="22">
        <v>520</v>
      </c>
      <c r="F18" s="22">
        <f>F17-E18</f>
        <v>1490</v>
      </c>
    </row>
    <row r="19" spans="1:6" x14ac:dyDescent="0.3">
      <c r="A19" s="24">
        <v>45043</v>
      </c>
      <c r="B19" s="22" t="s">
        <v>198</v>
      </c>
      <c r="C19" s="22" t="s">
        <v>201</v>
      </c>
      <c r="E19" s="22">
        <v>200</v>
      </c>
      <c r="F19" s="22">
        <f t="shared" ref="F19:F20" si="0">F18-E19</f>
        <v>1290</v>
      </c>
    </row>
    <row r="20" spans="1:6" x14ac:dyDescent="0.3">
      <c r="A20" s="24">
        <v>45044</v>
      </c>
      <c r="B20" s="22" t="s">
        <v>140</v>
      </c>
      <c r="C20" s="22" t="s">
        <v>207</v>
      </c>
      <c r="E20" s="22">
        <v>175</v>
      </c>
      <c r="F20" s="22">
        <f t="shared" si="0"/>
        <v>1115</v>
      </c>
    </row>
    <row r="21" spans="1:6" x14ac:dyDescent="0.3">
      <c r="A21" s="24">
        <v>45044</v>
      </c>
      <c r="B21" s="22" t="s">
        <v>198</v>
      </c>
      <c r="C21" s="22" t="s">
        <v>199</v>
      </c>
      <c r="E21" s="22">
        <v>750</v>
      </c>
      <c r="F21" s="22">
        <f>F20-E21</f>
        <v>365</v>
      </c>
    </row>
    <row r="22" spans="1:6" x14ac:dyDescent="0.3">
      <c r="A22" s="24">
        <v>45045</v>
      </c>
      <c r="D22" s="22">
        <v>2000</v>
      </c>
      <c r="F22" s="22">
        <f>F21+D22</f>
        <v>2365</v>
      </c>
    </row>
    <row r="23" spans="1:6" x14ac:dyDescent="0.3">
      <c r="A23" s="24">
        <v>45045</v>
      </c>
      <c r="B23" s="22" t="s">
        <v>198</v>
      </c>
      <c r="C23" s="22" t="s">
        <v>212</v>
      </c>
      <c r="E23" s="22">
        <v>200</v>
      </c>
      <c r="F23" s="22">
        <f t="shared" ref="F23:F28" si="1">F22-E23</f>
        <v>2165</v>
      </c>
    </row>
    <row r="24" spans="1:6" x14ac:dyDescent="0.3">
      <c r="A24" s="24">
        <v>45048</v>
      </c>
      <c r="B24" s="22" t="s">
        <v>137</v>
      </c>
      <c r="C24" s="22" t="s">
        <v>213</v>
      </c>
      <c r="E24" s="22">
        <v>150</v>
      </c>
      <c r="F24" s="22">
        <f t="shared" si="1"/>
        <v>2015</v>
      </c>
    </row>
    <row r="25" spans="1:6" x14ac:dyDescent="0.3">
      <c r="A25" s="24">
        <v>45048</v>
      </c>
      <c r="B25" s="22" t="s">
        <v>137</v>
      </c>
      <c r="C25" s="22" t="s">
        <v>214</v>
      </c>
      <c r="E25" s="22">
        <v>30</v>
      </c>
      <c r="F25" s="22">
        <f t="shared" si="1"/>
        <v>1985</v>
      </c>
    </row>
    <row r="26" spans="1:6" x14ac:dyDescent="0.3">
      <c r="A26" s="24">
        <v>45049</v>
      </c>
      <c r="B26" s="22" t="s">
        <v>198</v>
      </c>
      <c r="C26" s="22" t="s">
        <v>199</v>
      </c>
      <c r="E26" s="22">
        <v>520</v>
      </c>
      <c r="F26" s="22">
        <f t="shared" si="1"/>
        <v>1465</v>
      </c>
    </row>
    <row r="27" spans="1:6" x14ac:dyDescent="0.3">
      <c r="A27" s="24">
        <v>45049</v>
      </c>
      <c r="B27" s="22" t="s">
        <v>198</v>
      </c>
      <c r="C27" s="22" t="s">
        <v>208</v>
      </c>
      <c r="E27" s="22">
        <v>90</v>
      </c>
      <c r="F27" s="22">
        <f t="shared" si="1"/>
        <v>1375</v>
      </c>
    </row>
    <row r="28" spans="1:6" x14ac:dyDescent="0.3">
      <c r="A28" s="24">
        <v>45049</v>
      </c>
      <c r="B28" s="22" t="s">
        <v>150</v>
      </c>
      <c r="C28" s="22" t="s">
        <v>215</v>
      </c>
      <c r="E28" s="22">
        <v>1160</v>
      </c>
      <c r="F28" s="22">
        <f t="shared" si="1"/>
        <v>215</v>
      </c>
    </row>
    <row r="29" spans="1:6" x14ac:dyDescent="0.3">
      <c r="A29" s="24">
        <v>45049</v>
      </c>
      <c r="D29" s="22">
        <v>300</v>
      </c>
      <c r="F29" s="22">
        <f>F28+D29</f>
        <v>515</v>
      </c>
    </row>
    <row r="30" spans="1:6" x14ac:dyDescent="0.3">
      <c r="A30" s="24">
        <v>45049</v>
      </c>
      <c r="B30" s="22" t="s">
        <v>198</v>
      </c>
      <c r="C30" s="22" t="s">
        <v>199</v>
      </c>
      <c r="E30" s="22">
        <v>390</v>
      </c>
      <c r="F30" s="22">
        <f>F29-E30</f>
        <v>125</v>
      </c>
    </row>
    <row r="31" spans="1:6" x14ac:dyDescent="0.3">
      <c r="A31" s="24">
        <v>45051</v>
      </c>
      <c r="D31" s="22">
        <v>500</v>
      </c>
      <c r="F31" s="22">
        <f>F30+D31</f>
        <v>625</v>
      </c>
    </row>
    <row r="32" spans="1:6" x14ac:dyDescent="0.3">
      <c r="A32" s="24">
        <v>45051</v>
      </c>
      <c r="B32" s="22" t="s">
        <v>198</v>
      </c>
      <c r="C32" s="22" t="s">
        <v>223</v>
      </c>
      <c r="E32" s="22">
        <v>100</v>
      </c>
      <c r="F32" s="22">
        <f>F31-E32</f>
        <v>525</v>
      </c>
    </row>
    <row r="33" spans="1:7" x14ac:dyDescent="0.3">
      <c r="A33" s="24">
        <v>45052</v>
      </c>
      <c r="B33" s="22" t="s">
        <v>198</v>
      </c>
      <c r="C33" s="22" t="s">
        <v>224</v>
      </c>
      <c r="E33" s="22">
        <v>460</v>
      </c>
      <c r="F33" s="22">
        <f>F32-E33</f>
        <v>65</v>
      </c>
    </row>
    <row r="34" spans="1:7" x14ac:dyDescent="0.3">
      <c r="A34" s="24">
        <v>45056</v>
      </c>
      <c r="D34" s="22">
        <v>2000</v>
      </c>
      <c r="F34" s="22">
        <f>F33+D34</f>
        <v>2065</v>
      </c>
    </row>
    <row r="35" spans="1:7" x14ac:dyDescent="0.3">
      <c r="A35" s="24">
        <v>45056</v>
      </c>
      <c r="B35" s="22" t="s">
        <v>228</v>
      </c>
      <c r="C35" s="22" t="s">
        <v>229</v>
      </c>
      <c r="E35" s="22">
        <v>50</v>
      </c>
      <c r="F35" s="22">
        <f t="shared" ref="F35:F40" si="2">F34-E35</f>
        <v>2015</v>
      </c>
      <c r="G35" s="22" t="s">
        <v>141</v>
      </c>
    </row>
    <row r="36" spans="1:7" x14ac:dyDescent="0.3">
      <c r="A36" s="24">
        <v>45056</v>
      </c>
      <c r="B36" s="22" t="s">
        <v>198</v>
      </c>
      <c r="C36" s="22" t="s">
        <v>230</v>
      </c>
      <c r="E36" s="22">
        <v>90</v>
      </c>
      <c r="F36" s="22">
        <f t="shared" si="2"/>
        <v>1925</v>
      </c>
    </row>
    <row r="37" spans="1:7" x14ac:dyDescent="0.3">
      <c r="A37" s="24">
        <v>45056</v>
      </c>
      <c r="B37" s="22" t="s">
        <v>228</v>
      </c>
      <c r="C37" s="22" t="s">
        <v>246</v>
      </c>
      <c r="E37" s="22">
        <v>200</v>
      </c>
      <c r="F37" s="22">
        <f t="shared" si="2"/>
        <v>1725</v>
      </c>
    </row>
    <row r="38" spans="1:7" x14ac:dyDescent="0.3">
      <c r="A38" s="24">
        <v>45057</v>
      </c>
      <c r="B38" s="22" t="s">
        <v>228</v>
      </c>
      <c r="C38" s="22" t="s">
        <v>199</v>
      </c>
      <c r="E38" s="22">
        <v>300</v>
      </c>
      <c r="F38" s="22">
        <f t="shared" si="2"/>
        <v>1425</v>
      </c>
    </row>
    <row r="39" spans="1:7" x14ac:dyDescent="0.3">
      <c r="A39" s="24">
        <v>45057</v>
      </c>
      <c r="B39" s="22" t="s">
        <v>198</v>
      </c>
      <c r="C39" s="22" t="s">
        <v>138</v>
      </c>
      <c r="E39" s="22">
        <v>100</v>
      </c>
      <c r="F39" s="22">
        <f t="shared" si="2"/>
        <v>1325</v>
      </c>
    </row>
    <row r="40" spans="1:7" x14ac:dyDescent="0.3">
      <c r="A40" s="24">
        <v>45057</v>
      </c>
      <c r="B40" s="22" t="s">
        <v>198</v>
      </c>
      <c r="C40" s="22" t="s">
        <v>243</v>
      </c>
      <c r="E40" s="22">
        <v>300</v>
      </c>
      <c r="F40" s="22">
        <f t="shared" si="2"/>
        <v>1025</v>
      </c>
    </row>
    <row r="41" spans="1:7" x14ac:dyDescent="0.3">
      <c r="A41" s="24">
        <v>45061</v>
      </c>
      <c r="B41" s="22" t="s">
        <v>228</v>
      </c>
      <c r="C41" s="22" t="s">
        <v>199</v>
      </c>
      <c r="E41" s="22">
        <v>320</v>
      </c>
      <c r="F41" s="22">
        <f>F40-E41</f>
        <v>705</v>
      </c>
    </row>
    <row r="42" spans="1:7" x14ac:dyDescent="0.3">
      <c r="A42" s="24">
        <v>45061</v>
      </c>
      <c r="B42" s="22" t="s">
        <v>228</v>
      </c>
      <c r="C42" s="22" t="s">
        <v>264</v>
      </c>
      <c r="E42" s="22">
        <v>500</v>
      </c>
      <c r="F42" s="22">
        <f>F41-E42</f>
        <v>205</v>
      </c>
    </row>
    <row r="43" spans="1:7" x14ac:dyDescent="0.3">
      <c r="A43" s="24">
        <v>45061</v>
      </c>
      <c r="D43" s="22">
        <v>2000</v>
      </c>
      <c r="F43" s="22">
        <f>F42+D43</f>
        <v>2205</v>
      </c>
    </row>
    <row r="44" spans="1:7" x14ac:dyDescent="0.3">
      <c r="A44" s="24">
        <v>45062</v>
      </c>
      <c r="B44" s="22" t="s">
        <v>198</v>
      </c>
      <c r="C44" s="22" t="s">
        <v>208</v>
      </c>
      <c r="E44" s="22">
        <v>180</v>
      </c>
      <c r="F44" s="22">
        <f>F43-E44</f>
        <v>2025</v>
      </c>
    </row>
    <row r="45" spans="1:7" x14ac:dyDescent="0.3">
      <c r="A45" s="24">
        <v>45062</v>
      </c>
      <c r="B45" s="22" t="s">
        <v>198</v>
      </c>
      <c r="C45" s="22" t="s">
        <v>208</v>
      </c>
      <c r="E45" s="22">
        <v>10</v>
      </c>
      <c r="F45" s="22">
        <f>F44-E45</f>
        <v>2015</v>
      </c>
    </row>
    <row r="46" spans="1:7" x14ac:dyDescent="0.3">
      <c r="A46" s="24">
        <v>45062</v>
      </c>
      <c r="D46" s="22">
        <v>200</v>
      </c>
      <c r="F46" s="22">
        <f>F45+D46</f>
        <v>2215</v>
      </c>
    </row>
    <row r="47" spans="1:7" x14ac:dyDescent="0.3">
      <c r="A47" s="24">
        <v>45062</v>
      </c>
      <c r="B47" s="22" t="s">
        <v>228</v>
      </c>
      <c r="C47" s="22" t="s">
        <v>138</v>
      </c>
      <c r="E47" s="22">
        <v>200</v>
      </c>
      <c r="F47" s="22">
        <f t="shared" ref="F47" si="3">F46-E47</f>
        <v>2015</v>
      </c>
    </row>
    <row r="48" spans="1:7" x14ac:dyDescent="0.3">
      <c r="A48" s="24">
        <v>45063</v>
      </c>
      <c r="B48" s="22" t="s">
        <v>198</v>
      </c>
      <c r="C48" s="22" t="s">
        <v>265</v>
      </c>
      <c r="E48" s="22">
        <v>100</v>
      </c>
      <c r="F48" s="22">
        <f>F47-E48</f>
        <v>1915</v>
      </c>
    </row>
    <row r="49" spans="1:6" x14ac:dyDescent="0.3">
      <c r="A49" s="24">
        <v>45063</v>
      </c>
      <c r="B49" s="22" t="s">
        <v>198</v>
      </c>
      <c r="C49" s="22" t="s">
        <v>199</v>
      </c>
      <c r="E49" s="22">
        <v>480</v>
      </c>
      <c r="F49" s="22">
        <f t="shared" ref="F49:F50" si="4">F48-E49</f>
        <v>1435</v>
      </c>
    </row>
    <row r="50" spans="1:6" x14ac:dyDescent="0.3">
      <c r="A50" s="24">
        <v>45063</v>
      </c>
      <c r="B50" s="22" t="s">
        <v>228</v>
      </c>
      <c r="C50" s="22" t="s">
        <v>138</v>
      </c>
      <c r="E50" s="22">
        <v>300</v>
      </c>
      <c r="F50" s="22">
        <f t="shared" si="4"/>
        <v>1135</v>
      </c>
    </row>
    <row r="51" spans="1:6" x14ac:dyDescent="0.3">
      <c r="A51" s="24">
        <v>45065</v>
      </c>
      <c r="B51" s="22" t="s">
        <v>228</v>
      </c>
      <c r="C51" s="22" t="s">
        <v>272</v>
      </c>
      <c r="E51" s="22">
        <v>300</v>
      </c>
      <c r="F51" s="22">
        <f>F50-E51</f>
        <v>835</v>
      </c>
    </row>
    <row r="52" spans="1:6" x14ac:dyDescent="0.3">
      <c r="A52" s="24">
        <v>45066</v>
      </c>
      <c r="B52" s="22" t="s">
        <v>198</v>
      </c>
      <c r="C52" s="22" t="s">
        <v>298</v>
      </c>
      <c r="E52" s="22">
        <v>130</v>
      </c>
      <c r="F52" s="22">
        <f>F51-E52</f>
        <v>705</v>
      </c>
    </row>
    <row r="53" spans="1:6" x14ac:dyDescent="0.3">
      <c r="A53" s="24">
        <v>45066</v>
      </c>
      <c r="B53" s="22" t="s">
        <v>140</v>
      </c>
      <c r="C53" s="22" t="s">
        <v>141</v>
      </c>
      <c r="E53" s="22">
        <v>135</v>
      </c>
      <c r="F53" s="22">
        <f>F52-E53</f>
        <v>570</v>
      </c>
    </row>
    <row r="54" spans="1:6" x14ac:dyDescent="0.3">
      <c r="A54" s="24">
        <v>45068</v>
      </c>
      <c r="B54" s="22" t="s">
        <v>228</v>
      </c>
      <c r="C54" s="22" t="s">
        <v>273</v>
      </c>
      <c r="E54" s="22">
        <v>200</v>
      </c>
      <c r="F54" s="22">
        <f>F53-E54</f>
        <v>370</v>
      </c>
    </row>
    <row r="55" spans="1:6" x14ac:dyDescent="0.3">
      <c r="A55" s="24">
        <v>45069</v>
      </c>
      <c r="B55" s="22" t="s">
        <v>228</v>
      </c>
      <c r="C55" s="22" t="s">
        <v>199</v>
      </c>
      <c r="E55" s="22">
        <v>370</v>
      </c>
      <c r="F55" s="22">
        <f>F54-E55</f>
        <v>0</v>
      </c>
    </row>
    <row r="56" spans="1:6" x14ac:dyDescent="0.3">
      <c r="A56" s="24">
        <v>45069</v>
      </c>
      <c r="D56" s="22">
        <v>3200</v>
      </c>
      <c r="F56" s="22">
        <f>F55+D56</f>
        <v>3200</v>
      </c>
    </row>
    <row r="57" spans="1:6" x14ac:dyDescent="0.3">
      <c r="A57" s="24">
        <v>45069</v>
      </c>
      <c r="B57" s="22" t="s">
        <v>228</v>
      </c>
      <c r="C57" s="22" t="s">
        <v>138</v>
      </c>
      <c r="E57" s="22">
        <v>200</v>
      </c>
      <c r="F57" s="22">
        <f>F56-E57</f>
        <v>3000</v>
      </c>
    </row>
    <row r="58" spans="1:6" x14ac:dyDescent="0.3">
      <c r="A58" s="24">
        <v>45070</v>
      </c>
      <c r="B58" s="22" t="s">
        <v>228</v>
      </c>
      <c r="C58" s="22" t="s">
        <v>277</v>
      </c>
      <c r="E58" s="22">
        <v>1000</v>
      </c>
      <c r="F58" s="22">
        <f>F57-E58</f>
        <v>2000</v>
      </c>
    </row>
    <row r="59" spans="1:6" x14ac:dyDescent="0.3">
      <c r="A59" s="24">
        <v>45071</v>
      </c>
      <c r="B59" s="22" t="s">
        <v>228</v>
      </c>
      <c r="C59" s="22" t="s">
        <v>199</v>
      </c>
      <c r="E59" s="22">
        <v>470</v>
      </c>
      <c r="F59" s="22">
        <f>F58-E59</f>
        <v>1530</v>
      </c>
    </row>
    <row r="60" spans="1:6" x14ac:dyDescent="0.3">
      <c r="A60" s="24">
        <v>45071</v>
      </c>
      <c r="B60" s="22" t="s">
        <v>137</v>
      </c>
      <c r="C60" s="22" t="s">
        <v>285</v>
      </c>
      <c r="E60" s="22">
        <v>100</v>
      </c>
      <c r="F60" s="22">
        <f>F59-E60</f>
        <v>1430</v>
      </c>
    </row>
    <row r="61" spans="1:6" x14ac:dyDescent="0.3">
      <c r="A61" s="24">
        <v>45071</v>
      </c>
      <c r="D61" s="22">
        <v>6000</v>
      </c>
      <c r="F61" s="22">
        <f>F60+D61</f>
        <v>7430</v>
      </c>
    </row>
    <row r="62" spans="1:6" x14ac:dyDescent="0.3">
      <c r="A62" s="24">
        <v>45071</v>
      </c>
      <c r="B62" s="22" t="s">
        <v>140</v>
      </c>
      <c r="C62" s="22" t="s">
        <v>141</v>
      </c>
      <c r="E62" s="22">
        <v>60</v>
      </c>
      <c r="F62" s="22">
        <f>F61-E62</f>
        <v>7370</v>
      </c>
    </row>
    <row r="63" spans="1:6" x14ac:dyDescent="0.3">
      <c r="A63" s="24">
        <v>45071</v>
      </c>
      <c r="B63" s="22" t="s">
        <v>228</v>
      </c>
      <c r="C63" s="22" t="s">
        <v>286</v>
      </c>
      <c r="E63" s="22">
        <v>260</v>
      </c>
      <c r="F63" s="22">
        <f>F62-E63</f>
        <v>7110</v>
      </c>
    </row>
    <row r="64" spans="1:6" x14ac:dyDescent="0.3">
      <c r="A64" s="24">
        <v>45072</v>
      </c>
      <c r="D64" s="22">
        <v>200</v>
      </c>
      <c r="F64" s="22">
        <f>F63+D64</f>
        <v>7310</v>
      </c>
    </row>
    <row r="65" spans="1:7" x14ac:dyDescent="0.3">
      <c r="A65" s="24">
        <v>45072</v>
      </c>
      <c r="B65" s="22" t="s">
        <v>228</v>
      </c>
      <c r="C65" s="22" t="s">
        <v>138</v>
      </c>
      <c r="E65" s="22">
        <v>200</v>
      </c>
      <c r="F65" s="22">
        <f t="shared" ref="F65:F70" si="5">F64-E65</f>
        <v>7110</v>
      </c>
      <c r="G65" s="22" t="s">
        <v>292</v>
      </c>
    </row>
    <row r="66" spans="1:7" x14ac:dyDescent="0.3">
      <c r="A66" s="24">
        <v>45073</v>
      </c>
      <c r="B66" s="22" t="s">
        <v>228</v>
      </c>
      <c r="C66" s="22" t="s">
        <v>208</v>
      </c>
      <c r="E66" s="22">
        <v>90</v>
      </c>
      <c r="F66" s="22">
        <f t="shared" si="5"/>
        <v>7020</v>
      </c>
    </row>
    <row r="67" spans="1:7" x14ac:dyDescent="0.3">
      <c r="A67" s="24">
        <v>45075</v>
      </c>
      <c r="B67" s="22" t="s">
        <v>228</v>
      </c>
      <c r="C67" s="22" t="s">
        <v>208</v>
      </c>
      <c r="E67" s="22">
        <v>200</v>
      </c>
      <c r="F67" s="22">
        <f t="shared" si="5"/>
        <v>6820</v>
      </c>
    </row>
    <row r="68" spans="1:7" x14ac:dyDescent="0.3">
      <c r="A68" s="24">
        <v>45075</v>
      </c>
      <c r="B68" s="22" t="s">
        <v>228</v>
      </c>
      <c r="C68" s="22" t="s">
        <v>297</v>
      </c>
      <c r="E68" s="22">
        <v>70</v>
      </c>
      <c r="F68" s="22">
        <f t="shared" si="5"/>
        <v>6750</v>
      </c>
    </row>
    <row r="69" spans="1:7" x14ac:dyDescent="0.3">
      <c r="A69" s="24">
        <v>45076</v>
      </c>
      <c r="B69" s="22" t="s">
        <v>137</v>
      </c>
      <c r="C69" s="22" t="s">
        <v>299</v>
      </c>
      <c r="E69" s="22">
        <v>100</v>
      </c>
      <c r="F69" s="22">
        <f t="shared" si="5"/>
        <v>6650</v>
      </c>
    </row>
    <row r="70" spans="1:7" x14ac:dyDescent="0.3">
      <c r="A70" s="24">
        <v>45077</v>
      </c>
      <c r="B70" s="22" t="s">
        <v>198</v>
      </c>
      <c r="C70" s="22" t="s">
        <v>300</v>
      </c>
      <c r="E70" s="22">
        <v>100</v>
      </c>
      <c r="F70" s="22">
        <f t="shared" si="5"/>
        <v>6550</v>
      </c>
    </row>
    <row r="71" spans="1:7" x14ac:dyDescent="0.3">
      <c r="A71" s="24">
        <v>45078</v>
      </c>
      <c r="B71" s="22" t="s">
        <v>198</v>
      </c>
      <c r="C71" s="22" t="s">
        <v>199</v>
      </c>
      <c r="E71" s="22">
        <v>740</v>
      </c>
      <c r="F71" s="22">
        <f>F70-E71</f>
        <v>5810</v>
      </c>
    </row>
    <row r="72" spans="1:7" x14ac:dyDescent="0.3">
      <c r="A72" s="24">
        <v>45078</v>
      </c>
      <c r="B72" s="22" t="s">
        <v>198</v>
      </c>
      <c r="C72" s="22" t="s">
        <v>304</v>
      </c>
      <c r="E72" s="22">
        <v>100</v>
      </c>
      <c r="F72" s="22">
        <f>F71-E72</f>
        <v>5710</v>
      </c>
    </row>
    <row r="73" spans="1:7" x14ac:dyDescent="0.3">
      <c r="A73" s="24">
        <v>45078</v>
      </c>
      <c r="B73" s="22" t="s">
        <v>150</v>
      </c>
      <c r="C73" s="22" t="s">
        <v>215</v>
      </c>
      <c r="E73" s="22">
        <v>1500</v>
      </c>
      <c r="F73" s="22">
        <f>F72-E73</f>
        <v>4210</v>
      </c>
    </row>
    <row r="74" spans="1:7" x14ac:dyDescent="0.3">
      <c r="A74" s="24">
        <v>45078</v>
      </c>
      <c r="B74" s="22" t="s">
        <v>137</v>
      </c>
      <c r="C74" s="22" t="s">
        <v>303</v>
      </c>
      <c r="D74" s="22">
        <v>2310</v>
      </c>
      <c r="F74" s="22">
        <f>F73+D74</f>
        <v>6520</v>
      </c>
    </row>
    <row r="75" spans="1:7" x14ac:dyDescent="0.3">
      <c r="A75" s="24">
        <v>45078</v>
      </c>
      <c r="B75" s="22" t="s">
        <v>137</v>
      </c>
      <c r="C75" s="22" t="s">
        <v>303</v>
      </c>
      <c r="D75" s="22">
        <v>490</v>
      </c>
      <c r="F75" s="22">
        <f>F74+D75</f>
        <v>7010</v>
      </c>
    </row>
    <row r="76" spans="1:7" x14ac:dyDescent="0.3">
      <c r="A76" s="24">
        <v>45078</v>
      </c>
      <c r="B76" s="22" t="s">
        <v>140</v>
      </c>
      <c r="C76" s="22" t="s">
        <v>141</v>
      </c>
      <c r="E76" s="22">
        <v>2800</v>
      </c>
      <c r="F76" s="22">
        <f t="shared" ref="F76:F81" si="6">F75-E76</f>
        <v>4210</v>
      </c>
    </row>
    <row r="77" spans="1:7" x14ac:dyDescent="0.3">
      <c r="A77" s="24">
        <v>45078</v>
      </c>
      <c r="B77" s="22" t="s">
        <v>228</v>
      </c>
      <c r="C77" s="22" t="s">
        <v>199</v>
      </c>
      <c r="E77" s="22">
        <v>970</v>
      </c>
      <c r="F77" s="22">
        <f t="shared" si="6"/>
        <v>3240</v>
      </c>
    </row>
    <row r="78" spans="1:7" x14ac:dyDescent="0.3">
      <c r="A78" s="24">
        <v>45078</v>
      </c>
      <c r="B78" s="22" t="s">
        <v>198</v>
      </c>
      <c r="C78" s="22" t="s">
        <v>306</v>
      </c>
      <c r="E78" s="22">
        <v>100</v>
      </c>
      <c r="F78" s="22">
        <f t="shared" si="6"/>
        <v>3140</v>
      </c>
    </row>
    <row r="79" spans="1:7" x14ac:dyDescent="0.3">
      <c r="A79" s="24">
        <v>45080</v>
      </c>
      <c r="B79" s="22" t="s">
        <v>198</v>
      </c>
      <c r="C79" s="22" t="s">
        <v>308</v>
      </c>
      <c r="E79" s="22">
        <v>300</v>
      </c>
      <c r="F79" s="22">
        <f t="shared" si="6"/>
        <v>2840</v>
      </c>
    </row>
    <row r="80" spans="1:7" x14ac:dyDescent="0.3">
      <c r="A80" s="24">
        <v>45080</v>
      </c>
      <c r="B80" s="22" t="s">
        <v>198</v>
      </c>
      <c r="C80" s="22" t="s">
        <v>309</v>
      </c>
      <c r="E80" s="22">
        <v>100</v>
      </c>
      <c r="F80" s="22">
        <f t="shared" si="6"/>
        <v>2740</v>
      </c>
    </row>
    <row r="81" spans="1:6" x14ac:dyDescent="0.3">
      <c r="A81" s="24">
        <v>45082</v>
      </c>
      <c r="B81" s="22" t="s">
        <v>198</v>
      </c>
      <c r="C81" s="22" t="s">
        <v>311</v>
      </c>
      <c r="E81" s="22">
        <v>500</v>
      </c>
      <c r="F81" s="22">
        <f t="shared" si="6"/>
        <v>2240</v>
      </c>
    </row>
    <row r="82" spans="1:6" x14ac:dyDescent="0.3">
      <c r="A82" s="24">
        <v>45083</v>
      </c>
      <c r="B82" s="22" t="s">
        <v>198</v>
      </c>
      <c r="C82" s="22" t="s">
        <v>312</v>
      </c>
      <c r="E82" s="22">
        <v>100</v>
      </c>
      <c r="F82" s="22">
        <f t="shared" ref="F82:F86" si="7">F81-E82</f>
        <v>2140</v>
      </c>
    </row>
    <row r="83" spans="1:6" x14ac:dyDescent="0.3">
      <c r="A83" s="24">
        <v>45083</v>
      </c>
      <c r="B83" s="22" t="s">
        <v>198</v>
      </c>
      <c r="C83" s="22" t="s">
        <v>208</v>
      </c>
      <c r="E83" s="22">
        <v>90</v>
      </c>
      <c r="F83" s="22">
        <f t="shared" si="7"/>
        <v>2050</v>
      </c>
    </row>
    <row r="84" spans="1:6" x14ac:dyDescent="0.3">
      <c r="A84" s="24">
        <v>45083</v>
      </c>
      <c r="B84" s="22" t="s">
        <v>198</v>
      </c>
      <c r="C84" s="22" t="s">
        <v>208</v>
      </c>
      <c r="E84" s="22">
        <v>100</v>
      </c>
      <c r="F84" s="22">
        <f t="shared" si="7"/>
        <v>1950</v>
      </c>
    </row>
    <row r="85" spans="1:6" x14ac:dyDescent="0.3">
      <c r="A85" s="24">
        <v>45084</v>
      </c>
      <c r="B85" s="22" t="s">
        <v>198</v>
      </c>
      <c r="C85" s="22" t="s">
        <v>199</v>
      </c>
      <c r="E85" s="22">
        <v>740</v>
      </c>
      <c r="F85" s="22">
        <f t="shared" si="7"/>
        <v>1210</v>
      </c>
    </row>
    <row r="86" spans="1:6" x14ac:dyDescent="0.3">
      <c r="A86" s="24">
        <v>45084</v>
      </c>
      <c r="B86" s="22" t="s">
        <v>198</v>
      </c>
      <c r="C86" s="22" t="s">
        <v>138</v>
      </c>
      <c r="E86" s="22">
        <v>100</v>
      </c>
      <c r="F86" s="22">
        <f t="shared" si="7"/>
        <v>1110</v>
      </c>
    </row>
    <row r="87" spans="1:6" x14ac:dyDescent="0.3">
      <c r="A87" s="24">
        <v>45086</v>
      </c>
      <c r="D87" s="22">
        <v>2000</v>
      </c>
      <c r="F87" s="22">
        <f>F86+D87</f>
        <v>3110</v>
      </c>
    </row>
    <row r="88" spans="1:6" x14ac:dyDescent="0.3">
      <c r="A88" s="24">
        <v>45086</v>
      </c>
      <c r="B88" s="22" t="s">
        <v>198</v>
      </c>
      <c r="C88" s="22" t="s">
        <v>322</v>
      </c>
      <c r="E88" s="22">
        <v>200</v>
      </c>
      <c r="F88" s="22">
        <f t="shared" ref="F88:F94" si="8">F87-E88</f>
        <v>2910</v>
      </c>
    </row>
    <row r="89" spans="1:6" x14ac:dyDescent="0.3">
      <c r="A89" s="24">
        <v>45086</v>
      </c>
      <c r="B89" s="22" t="s">
        <v>198</v>
      </c>
      <c r="C89" s="22" t="s">
        <v>323</v>
      </c>
      <c r="E89" s="22">
        <v>800</v>
      </c>
      <c r="F89" s="22">
        <f t="shared" si="8"/>
        <v>2110</v>
      </c>
    </row>
    <row r="90" spans="1:6" x14ac:dyDescent="0.3">
      <c r="A90" s="24">
        <v>45086</v>
      </c>
      <c r="B90" s="22" t="s">
        <v>140</v>
      </c>
      <c r="C90" s="22" t="s">
        <v>141</v>
      </c>
      <c r="E90" s="22">
        <v>100</v>
      </c>
      <c r="F90" s="22">
        <f t="shared" si="8"/>
        <v>2010</v>
      </c>
    </row>
    <row r="91" spans="1:6" x14ac:dyDescent="0.3">
      <c r="A91" s="24">
        <v>45086</v>
      </c>
      <c r="B91" s="22" t="s">
        <v>198</v>
      </c>
      <c r="C91" s="22" t="s">
        <v>199</v>
      </c>
      <c r="E91" s="22">
        <v>300</v>
      </c>
      <c r="F91" s="22">
        <f t="shared" si="8"/>
        <v>1710</v>
      </c>
    </row>
    <row r="92" spans="1:6" x14ac:dyDescent="0.3">
      <c r="A92" s="24">
        <v>45090</v>
      </c>
      <c r="B92" s="22" t="s">
        <v>198</v>
      </c>
      <c r="C92" s="22" t="s">
        <v>138</v>
      </c>
      <c r="E92" s="22">
        <v>300</v>
      </c>
      <c r="F92" s="22">
        <f t="shared" si="8"/>
        <v>1410</v>
      </c>
    </row>
    <row r="93" spans="1:6" x14ac:dyDescent="0.3">
      <c r="A93" s="24">
        <v>45090</v>
      </c>
      <c r="B93" s="22" t="s">
        <v>198</v>
      </c>
      <c r="C93" s="22" t="s">
        <v>199</v>
      </c>
      <c r="E93" s="22">
        <v>370</v>
      </c>
      <c r="F93" s="22">
        <f t="shared" si="8"/>
        <v>1040</v>
      </c>
    </row>
    <row r="94" spans="1:6" x14ac:dyDescent="0.3">
      <c r="A94" s="24">
        <v>45090</v>
      </c>
      <c r="B94" s="22" t="s">
        <v>198</v>
      </c>
      <c r="C94" s="22" t="s">
        <v>331</v>
      </c>
      <c r="E94" s="22">
        <v>100</v>
      </c>
      <c r="F94" s="22">
        <f t="shared" si="8"/>
        <v>940</v>
      </c>
    </row>
    <row r="95" spans="1:6" x14ac:dyDescent="0.3">
      <c r="A95" s="24">
        <v>45090</v>
      </c>
      <c r="B95" s="22" t="s">
        <v>198</v>
      </c>
      <c r="C95" s="22" t="s">
        <v>340</v>
      </c>
      <c r="E95" s="22">
        <v>400</v>
      </c>
      <c r="F95" s="22">
        <f t="shared" ref="F95:F101" si="9">F94-E95</f>
        <v>540</v>
      </c>
    </row>
    <row r="96" spans="1:6" x14ac:dyDescent="0.3">
      <c r="A96" s="24">
        <v>45091</v>
      </c>
      <c r="B96" s="22" t="s">
        <v>198</v>
      </c>
      <c r="C96" s="22" t="s">
        <v>208</v>
      </c>
      <c r="E96" s="22">
        <v>100</v>
      </c>
      <c r="F96" s="22">
        <f t="shared" si="9"/>
        <v>440</v>
      </c>
    </row>
    <row r="97" spans="1:6" x14ac:dyDescent="0.3">
      <c r="A97" s="24">
        <v>45092</v>
      </c>
      <c r="B97" s="22" t="s">
        <v>198</v>
      </c>
      <c r="C97" s="22" t="s">
        <v>208</v>
      </c>
      <c r="E97" s="22">
        <v>100</v>
      </c>
      <c r="F97" s="22">
        <f t="shared" si="9"/>
        <v>340</v>
      </c>
    </row>
    <row r="98" spans="1:6" x14ac:dyDescent="0.3">
      <c r="A98" s="24">
        <v>45092</v>
      </c>
      <c r="B98" s="22" t="s">
        <v>198</v>
      </c>
      <c r="C98" s="22" t="s">
        <v>343</v>
      </c>
      <c r="E98" s="22">
        <v>100</v>
      </c>
      <c r="F98" s="22">
        <f t="shared" si="9"/>
        <v>240</v>
      </c>
    </row>
    <row r="99" spans="1:6" x14ac:dyDescent="0.3">
      <c r="A99" s="24">
        <v>45092</v>
      </c>
      <c r="B99" s="22" t="s">
        <v>198</v>
      </c>
      <c r="C99" s="22" t="s">
        <v>230</v>
      </c>
      <c r="E99" s="22">
        <v>100</v>
      </c>
      <c r="F99" s="22">
        <f t="shared" si="9"/>
        <v>140</v>
      </c>
    </row>
    <row r="100" spans="1:6" x14ac:dyDescent="0.3">
      <c r="A100" s="24">
        <v>45094</v>
      </c>
      <c r="B100" s="22" t="s">
        <v>198</v>
      </c>
      <c r="C100" s="22" t="s">
        <v>349</v>
      </c>
      <c r="E100" s="22">
        <v>60</v>
      </c>
      <c r="F100" s="22">
        <f t="shared" si="9"/>
        <v>80</v>
      </c>
    </row>
    <row r="101" spans="1:6" x14ac:dyDescent="0.3">
      <c r="A101" s="24">
        <v>45094</v>
      </c>
      <c r="B101" s="22" t="s">
        <v>198</v>
      </c>
      <c r="C101" s="22" t="s">
        <v>350</v>
      </c>
      <c r="E101" s="22">
        <v>10</v>
      </c>
      <c r="F101" s="22">
        <f t="shared" si="9"/>
        <v>70</v>
      </c>
    </row>
    <row r="102" spans="1:6" x14ac:dyDescent="0.3">
      <c r="A102" s="24">
        <v>45096</v>
      </c>
      <c r="D102" s="22">
        <v>6000</v>
      </c>
      <c r="F102" s="22">
        <f>F101+D102</f>
        <v>6070</v>
      </c>
    </row>
    <row r="103" spans="1:6" x14ac:dyDescent="0.3">
      <c r="A103" s="24">
        <v>45096</v>
      </c>
      <c r="B103" s="22" t="s">
        <v>137</v>
      </c>
      <c r="C103" s="22" t="s">
        <v>138</v>
      </c>
      <c r="E103" s="22">
        <v>100</v>
      </c>
      <c r="F103" s="22">
        <f>F102-E103</f>
        <v>5970</v>
      </c>
    </row>
    <row r="104" spans="1:6" x14ac:dyDescent="0.3">
      <c r="A104" s="24">
        <v>45096</v>
      </c>
      <c r="B104" s="22" t="s">
        <v>140</v>
      </c>
      <c r="C104" s="22" t="s">
        <v>141</v>
      </c>
      <c r="E104" s="22">
        <v>4000</v>
      </c>
      <c r="F104" s="22">
        <f t="shared" ref="F104:F106" si="10">F103-E104</f>
        <v>1970</v>
      </c>
    </row>
    <row r="105" spans="1:6" x14ac:dyDescent="0.3">
      <c r="A105" s="24">
        <v>45096</v>
      </c>
      <c r="B105" s="22" t="s">
        <v>354</v>
      </c>
      <c r="C105" s="22" t="s">
        <v>355</v>
      </c>
      <c r="E105" s="22">
        <v>200</v>
      </c>
      <c r="F105" s="22">
        <f t="shared" si="10"/>
        <v>1770</v>
      </c>
    </row>
    <row r="106" spans="1:6" x14ac:dyDescent="0.3">
      <c r="A106" s="24">
        <v>45096</v>
      </c>
      <c r="B106" s="22" t="s">
        <v>354</v>
      </c>
      <c r="C106" s="22" t="s">
        <v>199</v>
      </c>
      <c r="E106" s="22">
        <v>370</v>
      </c>
      <c r="F106" s="22">
        <f t="shared" si="10"/>
        <v>1400</v>
      </c>
    </row>
    <row r="107" spans="1:6" x14ac:dyDescent="0.3">
      <c r="A107" s="24">
        <v>45097</v>
      </c>
      <c r="B107" s="22" t="s">
        <v>354</v>
      </c>
      <c r="C107" s="22" t="s">
        <v>356</v>
      </c>
      <c r="E107" s="22">
        <v>500</v>
      </c>
      <c r="F107" s="22">
        <f t="shared" ref="F107:F112" si="11">F106-E107</f>
        <v>900</v>
      </c>
    </row>
    <row r="108" spans="1:6" x14ac:dyDescent="0.3">
      <c r="A108" s="24">
        <v>45097</v>
      </c>
      <c r="B108" s="22" t="s">
        <v>137</v>
      </c>
      <c r="C108" s="22" t="s">
        <v>323</v>
      </c>
      <c r="E108" s="22">
        <v>300</v>
      </c>
      <c r="F108" s="22">
        <f t="shared" si="11"/>
        <v>600</v>
      </c>
    </row>
    <row r="109" spans="1:6" x14ac:dyDescent="0.3">
      <c r="A109" s="24">
        <v>45098</v>
      </c>
      <c r="B109" s="22" t="s">
        <v>354</v>
      </c>
      <c r="C109" s="22" t="s">
        <v>297</v>
      </c>
      <c r="E109" s="22">
        <v>20</v>
      </c>
      <c r="F109" s="22">
        <f t="shared" si="11"/>
        <v>580</v>
      </c>
    </row>
    <row r="110" spans="1:6" x14ac:dyDescent="0.3">
      <c r="A110" s="24">
        <v>45098</v>
      </c>
      <c r="B110" s="22" t="s">
        <v>137</v>
      </c>
      <c r="C110" s="22" t="s">
        <v>360</v>
      </c>
      <c r="E110" s="22">
        <v>100</v>
      </c>
      <c r="F110" s="22">
        <f t="shared" si="11"/>
        <v>480</v>
      </c>
    </row>
    <row r="111" spans="1:6" x14ac:dyDescent="0.3">
      <c r="A111" s="24">
        <v>45099</v>
      </c>
      <c r="B111" s="22" t="s">
        <v>354</v>
      </c>
      <c r="C111" s="22" t="s">
        <v>208</v>
      </c>
      <c r="E111" s="22">
        <v>90</v>
      </c>
      <c r="F111" s="22">
        <f t="shared" si="11"/>
        <v>390</v>
      </c>
    </row>
    <row r="112" spans="1:6" x14ac:dyDescent="0.3">
      <c r="A112" s="24">
        <v>45100</v>
      </c>
      <c r="B112" s="22" t="s">
        <v>137</v>
      </c>
      <c r="C112" s="22" t="s">
        <v>361</v>
      </c>
      <c r="E112" s="22">
        <v>100</v>
      </c>
      <c r="F112" s="22">
        <f t="shared" si="11"/>
        <v>290</v>
      </c>
    </row>
    <row r="113" spans="1:6" x14ac:dyDescent="0.3">
      <c r="A113" s="24">
        <v>45100</v>
      </c>
      <c r="D113" s="22">
        <v>2000</v>
      </c>
      <c r="F113" s="22">
        <f>F112+D113</f>
        <v>2290</v>
      </c>
    </row>
    <row r="114" spans="1:6" x14ac:dyDescent="0.3">
      <c r="A114" s="24">
        <v>45100</v>
      </c>
      <c r="B114" s="22" t="s">
        <v>354</v>
      </c>
      <c r="C114" s="22" t="s">
        <v>199</v>
      </c>
      <c r="E114" s="22">
        <v>320</v>
      </c>
      <c r="F114" s="22">
        <f t="shared" ref="F114:F120" si="12">F113-E114</f>
        <v>1970</v>
      </c>
    </row>
    <row r="115" spans="1:6" x14ac:dyDescent="0.3">
      <c r="A115" s="24">
        <v>45101</v>
      </c>
      <c r="B115" s="22" t="s">
        <v>354</v>
      </c>
      <c r="C115" s="22" t="s">
        <v>364</v>
      </c>
      <c r="E115" s="22">
        <v>200</v>
      </c>
      <c r="F115" s="22">
        <f t="shared" si="12"/>
        <v>1770</v>
      </c>
    </row>
    <row r="116" spans="1:6" x14ac:dyDescent="0.3">
      <c r="A116" s="24">
        <v>45103</v>
      </c>
      <c r="B116" s="22" t="s">
        <v>354</v>
      </c>
      <c r="C116" s="22" t="s">
        <v>208</v>
      </c>
      <c r="E116" s="22">
        <v>200</v>
      </c>
      <c r="F116" s="22">
        <f t="shared" si="12"/>
        <v>1570</v>
      </c>
    </row>
    <row r="117" spans="1:6" x14ac:dyDescent="0.3">
      <c r="A117" s="24">
        <v>45106</v>
      </c>
      <c r="B117" s="22" t="s">
        <v>354</v>
      </c>
      <c r="C117" s="22" t="s">
        <v>366</v>
      </c>
      <c r="E117" s="22">
        <v>37</v>
      </c>
      <c r="F117" s="22">
        <f t="shared" si="12"/>
        <v>1533</v>
      </c>
    </row>
    <row r="118" spans="1:6" x14ac:dyDescent="0.3">
      <c r="A118" s="24">
        <v>45106</v>
      </c>
      <c r="B118" s="22" t="s">
        <v>354</v>
      </c>
      <c r="C118" s="22" t="s">
        <v>227</v>
      </c>
      <c r="E118" s="22">
        <v>110</v>
      </c>
      <c r="F118" s="22">
        <f t="shared" si="12"/>
        <v>1423</v>
      </c>
    </row>
    <row r="119" spans="1:6" x14ac:dyDescent="0.3">
      <c r="A119" s="24">
        <v>45108</v>
      </c>
      <c r="B119" s="22" t="s">
        <v>354</v>
      </c>
      <c r="C119" s="22" t="s">
        <v>208</v>
      </c>
      <c r="E119" s="22">
        <v>80</v>
      </c>
      <c r="F119" s="22">
        <f t="shared" si="12"/>
        <v>1343</v>
      </c>
    </row>
    <row r="120" spans="1:6" x14ac:dyDescent="0.3">
      <c r="A120" s="24">
        <v>45108</v>
      </c>
      <c r="B120" s="22" t="s">
        <v>354</v>
      </c>
      <c r="C120" s="22" t="s">
        <v>369</v>
      </c>
      <c r="E120" s="22">
        <v>100</v>
      </c>
      <c r="F120" s="22">
        <f t="shared" si="12"/>
        <v>1243</v>
      </c>
    </row>
    <row r="121" spans="1:6" x14ac:dyDescent="0.3">
      <c r="A121" s="24">
        <v>45110</v>
      </c>
      <c r="B121" s="22" t="s">
        <v>137</v>
      </c>
      <c r="C121" s="22" t="s">
        <v>373</v>
      </c>
      <c r="E121" s="22">
        <v>100</v>
      </c>
      <c r="F121" s="22">
        <f t="shared" ref="F121:F125" si="13">F120-E121</f>
        <v>1143</v>
      </c>
    </row>
    <row r="122" spans="1:6" x14ac:dyDescent="0.3">
      <c r="A122" s="24">
        <v>45110</v>
      </c>
      <c r="B122" s="22" t="s">
        <v>137</v>
      </c>
      <c r="C122" s="22" t="s">
        <v>802</v>
      </c>
      <c r="E122" s="22">
        <v>50</v>
      </c>
      <c r="F122" s="22">
        <f t="shared" si="13"/>
        <v>1093</v>
      </c>
    </row>
    <row r="123" spans="1:6" x14ac:dyDescent="0.3">
      <c r="A123" s="24">
        <v>45111</v>
      </c>
      <c r="B123" s="22" t="s">
        <v>198</v>
      </c>
      <c r="C123" s="22" t="s">
        <v>138</v>
      </c>
      <c r="E123" s="22">
        <v>100</v>
      </c>
      <c r="F123" s="22">
        <f t="shared" si="13"/>
        <v>993</v>
      </c>
    </row>
    <row r="124" spans="1:6" x14ac:dyDescent="0.3">
      <c r="A124" s="24">
        <v>45111</v>
      </c>
      <c r="B124" s="22" t="s">
        <v>198</v>
      </c>
      <c r="C124" s="22" t="s">
        <v>802</v>
      </c>
      <c r="E124" s="22">
        <v>50</v>
      </c>
      <c r="F124" s="22">
        <f t="shared" si="13"/>
        <v>943</v>
      </c>
    </row>
    <row r="125" spans="1:6" x14ac:dyDescent="0.3">
      <c r="A125" s="24">
        <v>45111</v>
      </c>
      <c r="B125" s="22" t="s">
        <v>198</v>
      </c>
      <c r="C125" s="22" t="s">
        <v>802</v>
      </c>
      <c r="E125" s="22">
        <v>290</v>
      </c>
      <c r="F125" s="22">
        <f t="shared" si="13"/>
        <v>653</v>
      </c>
    </row>
    <row r="126" spans="1:6" x14ac:dyDescent="0.3">
      <c r="A126" s="24">
        <v>45111</v>
      </c>
      <c r="B126" s="22" t="s">
        <v>354</v>
      </c>
      <c r="C126" s="22" t="s">
        <v>375</v>
      </c>
      <c r="E126" s="22">
        <v>100</v>
      </c>
      <c r="F126" s="22">
        <f>F124-E126</f>
        <v>843</v>
      </c>
    </row>
    <row r="127" spans="1:6" x14ac:dyDescent="0.3">
      <c r="A127" s="24">
        <v>45112</v>
      </c>
      <c r="D127" s="22">
        <v>2000</v>
      </c>
      <c r="F127" s="22">
        <f>F126+D127</f>
        <v>2843</v>
      </c>
    </row>
    <row r="128" spans="1:6" x14ac:dyDescent="0.3">
      <c r="A128" s="24">
        <v>45112</v>
      </c>
      <c r="B128" s="22" t="s">
        <v>354</v>
      </c>
      <c r="C128" s="22" t="s">
        <v>286</v>
      </c>
      <c r="E128" s="22">
        <v>140</v>
      </c>
      <c r="F128" s="22">
        <f>F127-E128</f>
        <v>2703</v>
      </c>
    </row>
    <row r="129" spans="1:6" x14ac:dyDescent="0.3">
      <c r="A129" s="24">
        <v>45112</v>
      </c>
      <c r="B129" s="22" t="s">
        <v>140</v>
      </c>
      <c r="C129" s="22" t="s">
        <v>208</v>
      </c>
      <c r="E129" s="22">
        <v>100</v>
      </c>
      <c r="F129" s="22">
        <f>F128-E129</f>
        <v>2603</v>
      </c>
    </row>
    <row r="130" spans="1:6" x14ac:dyDescent="0.3">
      <c r="A130" s="24">
        <v>45112</v>
      </c>
      <c r="B130" s="22" t="s">
        <v>140</v>
      </c>
      <c r="C130" s="22" t="s">
        <v>141</v>
      </c>
      <c r="E130" s="22">
        <v>283</v>
      </c>
      <c r="F130" s="22">
        <f>F129-E130</f>
        <v>2320</v>
      </c>
    </row>
    <row r="131" spans="1:6" x14ac:dyDescent="0.3">
      <c r="A131" s="24">
        <v>45112</v>
      </c>
      <c r="B131" s="22" t="s">
        <v>150</v>
      </c>
      <c r="C131" s="22" t="s">
        <v>215</v>
      </c>
      <c r="E131" s="22">
        <v>1500</v>
      </c>
      <c r="F131" s="22">
        <f>F127-E131</f>
        <v>1343</v>
      </c>
    </row>
    <row r="132" spans="1:6" x14ac:dyDescent="0.3">
      <c r="A132" s="24">
        <v>45112</v>
      </c>
      <c r="B132" s="22" t="s">
        <v>198</v>
      </c>
      <c r="C132" s="22" t="s">
        <v>376</v>
      </c>
      <c r="E132" s="22">
        <v>100</v>
      </c>
      <c r="F132" s="22">
        <f t="shared" ref="F132:F137" si="14">F131-E132</f>
        <v>1243</v>
      </c>
    </row>
    <row r="133" spans="1:6" x14ac:dyDescent="0.3">
      <c r="A133" s="24">
        <v>45113</v>
      </c>
      <c r="B133" s="22" t="s">
        <v>354</v>
      </c>
      <c r="C133" s="22" t="s">
        <v>378</v>
      </c>
      <c r="E133" s="22">
        <v>100</v>
      </c>
      <c r="F133" s="22">
        <f t="shared" si="14"/>
        <v>1143</v>
      </c>
    </row>
    <row r="134" spans="1:6" x14ac:dyDescent="0.3">
      <c r="A134" s="24">
        <v>45115</v>
      </c>
      <c r="B134" s="22" t="s">
        <v>198</v>
      </c>
      <c r="C134" s="22" t="s">
        <v>208</v>
      </c>
      <c r="E134" s="22">
        <v>90</v>
      </c>
      <c r="F134" s="22">
        <f t="shared" si="14"/>
        <v>1053</v>
      </c>
    </row>
    <row r="135" spans="1:6" x14ac:dyDescent="0.3">
      <c r="A135" s="24">
        <v>45115</v>
      </c>
      <c r="B135" s="22" t="s">
        <v>198</v>
      </c>
      <c r="C135" s="22" t="s">
        <v>380</v>
      </c>
      <c r="E135" s="22">
        <v>100</v>
      </c>
      <c r="F135" s="22">
        <f t="shared" si="14"/>
        <v>953</v>
      </c>
    </row>
    <row r="136" spans="1:6" x14ac:dyDescent="0.3">
      <c r="A136" s="24">
        <v>45115</v>
      </c>
      <c r="B136" s="22" t="s">
        <v>354</v>
      </c>
      <c r="C136" s="22" t="s">
        <v>208</v>
      </c>
      <c r="E136" s="22">
        <v>80</v>
      </c>
      <c r="F136" s="22">
        <f t="shared" si="14"/>
        <v>873</v>
      </c>
    </row>
    <row r="137" spans="1:6" x14ac:dyDescent="0.3">
      <c r="A137" s="24">
        <v>45115</v>
      </c>
      <c r="B137" s="22" t="s">
        <v>354</v>
      </c>
      <c r="C137" s="22" t="s">
        <v>381</v>
      </c>
      <c r="E137" s="22">
        <v>100</v>
      </c>
      <c r="F137" s="22">
        <f t="shared" si="14"/>
        <v>773</v>
      </c>
    </row>
    <row r="138" spans="1:6" x14ac:dyDescent="0.3">
      <c r="A138" s="24">
        <v>45117</v>
      </c>
      <c r="B138" s="22" t="s">
        <v>198</v>
      </c>
      <c r="C138" s="22" t="s">
        <v>384</v>
      </c>
      <c r="E138" s="22">
        <v>100</v>
      </c>
      <c r="F138" s="22">
        <f>F137-E138</f>
        <v>673</v>
      </c>
    </row>
    <row r="139" spans="1:6" x14ac:dyDescent="0.3">
      <c r="A139" s="24">
        <v>45118</v>
      </c>
      <c r="D139" s="22">
        <v>100</v>
      </c>
      <c r="F139" s="22">
        <f>F138+D139</f>
        <v>773</v>
      </c>
    </row>
    <row r="140" spans="1:6" x14ac:dyDescent="0.3">
      <c r="A140" s="24">
        <v>45118</v>
      </c>
      <c r="B140" s="22" t="s">
        <v>198</v>
      </c>
      <c r="C140" s="22" t="s">
        <v>385</v>
      </c>
      <c r="E140" s="22">
        <v>100</v>
      </c>
      <c r="F140" s="22">
        <f>F139-E140</f>
        <v>673</v>
      </c>
    </row>
    <row r="141" spans="1:6" x14ac:dyDescent="0.3">
      <c r="A141" s="24">
        <v>45118</v>
      </c>
      <c r="D141" s="22">
        <v>2000</v>
      </c>
      <c r="F141" s="22">
        <f>F140+D141</f>
        <v>2673</v>
      </c>
    </row>
    <row r="142" spans="1:6" x14ac:dyDescent="0.3">
      <c r="A142" s="24">
        <v>45119</v>
      </c>
      <c r="B142" s="22" t="s">
        <v>198</v>
      </c>
      <c r="C142" s="22" t="s">
        <v>199</v>
      </c>
      <c r="E142" s="22">
        <v>280</v>
      </c>
      <c r="F142" s="22">
        <f>F141-E142</f>
        <v>2393</v>
      </c>
    </row>
    <row r="143" spans="1:6" x14ac:dyDescent="0.3">
      <c r="A143" s="24">
        <v>45119</v>
      </c>
      <c r="B143" s="22" t="s">
        <v>198</v>
      </c>
      <c r="C143" s="22" t="s">
        <v>386</v>
      </c>
      <c r="E143" s="22">
        <v>800</v>
      </c>
      <c r="F143" s="22">
        <f>F142-E143</f>
        <v>1593</v>
      </c>
    </row>
    <row r="144" spans="1:6" x14ac:dyDescent="0.3">
      <c r="A144" s="24">
        <v>45119</v>
      </c>
      <c r="B144" s="22" t="s">
        <v>198</v>
      </c>
      <c r="C144" s="22" t="s">
        <v>388</v>
      </c>
      <c r="E144" s="22">
        <v>100</v>
      </c>
      <c r="F144" s="22">
        <f t="shared" ref="F144:F145" si="15">F143-E144</f>
        <v>1493</v>
      </c>
    </row>
    <row r="145" spans="1:6" x14ac:dyDescent="0.3">
      <c r="A145" s="24">
        <v>45120</v>
      </c>
      <c r="B145" s="22" t="s">
        <v>198</v>
      </c>
      <c r="C145" s="22" t="s">
        <v>389</v>
      </c>
      <c r="E145" s="22">
        <v>250</v>
      </c>
      <c r="F145" s="22">
        <f t="shared" si="15"/>
        <v>1243</v>
      </c>
    </row>
    <row r="146" spans="1:6" x14ac:dyDescent="0.3">
      <c r="A146" s="24">
        <v>45122</v>
      </c>
      <c r="B146" s="22" t="s">
        <v>198</v>
      </c>
      <c r="C146" s="22" t="s">
        <v>199</v>
      </c>
      <c r="E146" s="22">
        <v>280</v>
      </c>
      <c r="F146" s="22">
        <f>F145-E146</f>
        <v>963</v>
      </c>
    </row>
    <row r="147" spans="1:6" x14ac:dyDescent="0.3">
      <c r="A147" s="24">
        <v>45122</v>
      </c>
      <c r="B147" s="22" t="s">
        <v>198</v>
      </c>
      <c r="C147" s="22" t="s">
        <v>396</v>
      </c>
      <c r="E147" s="22">
        <v>100</v>
      </c>
      <c r="F147" s="22">
        <f>F146-E147</f>
        <v>863</v>
      </c>
    </row>
    <row r="148" spans="1:6" x14ac:dyDescent="0.3">
      <c r="A148" s="24">
        <v>45125</v>
      </c>
      <c r="D148" s="22">
        <v>500</v>
      </c>
      <c r="F148" s="22">
        <f>F147+D148</f>
        <v>1363</v>
      </c>
    </row>
    <row r="149" spans="1:6" x14ac:dyDescent="0.3">
      <c r="A149" s="24">
        <v>45125</v>
      </c>
      <c r="B149" s="22" t="s">
        <v>354</v>
      </c>
      <c r="C149" s="22" t="s">
        <v>397</v>
      </c>
      <c r="E149" s="22">
        <v>500</v>
      </c>
      <c r="F149" s="22">
        <f>F148-E149</f>
        <v>863</v>
      </c>
    </row>
    <row r="150" spans="1:6" x14ac:dyDescent="0.3">
      <c r="A150" s="24">
        <v>45126</v>
      </c>
      <c r="B150" s="22" t="s">
        <v>354</v>
      </c>
      <c r="C150" s="22" t="s">
        <v>297</v>
      </c>
      <c r="E150" s="22">
        <v>20</v>
      </c>
      <c r="F150" s="22">
        <f>F149-E150</f>
        <v>843</v>
      </c>
    </row>
    <row r="151" spans="1:6" x14ac:dyDescent="0.3">
      <c r="A151" s="24">
        <v>45126</v>
      </c>
      <c r="B151" s="22" t="s">
        <v>354</v>
      </c>
      <c r="C151" s="22" t="s">
        <v>208</v>
      </c>
      <c r="E151" s="22">
        <v>90</v>
      </c>
      <c r="F151" s="22">
        <f>F150-E151</f>
        <v>753</v>
      </c>
    </row>
    <row r="152" spans="1:6" x14ac:dyDescent="0.3">
      <c r="A152" s="24">
        <v>45128</v>
      </c>
      <c r="B152" s="22" t="s">
        <v>140</v>
      </c>
      <c r="C152" s="22" t="s">
        <v>141</v>
      </c>
      <c r="E152" s="22">
        <v>130</v>
      </c>
      <c r="F152" s="22">
        <f>F151-E152</f>
        <v>623</v>
      </c>
    </row>
    <row r="153" spans="1:6" x14ac:dyDescent="0.3">
      <c r="A153" s="132">
        <v>45131</v>
      </c>
      <c r="B153" s="22" t="s">
        <v>354</v>
      </c>
      <c r="C153" s="22" t="s">
        <v>403</v>
      </c>
      <c r="E153" s="22">
        <v>100</v>
      </c>
      <c r="F153" s="22">
        <f>F152-E153</f>
        <v>523</v>
      </c>
    </row>
    <row r="154" spans="1:6" x14ac:dyDescent="0.3">
      <c r="A154" s="132">
        <v>45131</v>
      </c>
      <c r="D154" s="22">
        <v>100</v>
      </c>
      <c r="F154" s="22">
        <v>100</v>
      </c>
    </row>
    <row r="155" spans="1:6" x14ac:dyDescent="0.3">
      <c r="A155" s="132">
        <v>45132</v>
      </c>
      <c r="B155" s="22" t="s">
        <v>198</v>
      </c>
      <c r="C155" s="22" t="s">
        <v>208</v>
      </c>
      <c r="E155" s="22">
        <v>80</v>
      </c>
      <c r="F155" s="22">
        <f>F154-E155</f>
        <v>20</v>
      </c>
    </row>
    <row r="156" spans="1:6" x14ac:dyDescent="0.3">
      <c r="A156" s="132">
        <v>45132</v>
      </c>
      <c r="D156" s="22">
        <v>1000</v>
      </c>
      <c r="F156" s="22">
        <f>F155+D156</f>
        <v>1020</v>
      </c>
    </row>
    <row r="157" spans="1:6" x14ac:dyDescent="0.3">
      <c r="A157" s="132">
        <v>45132</v>
      </c>
      <c r="D157" s="22">
        <v>200</v>
      </c>
      <c r="F157" s="22">
        <f>F156+D157</f>
        <v>1220</v>
      </c>
    </row>
    <row r="158" spans="1:6" x14ac:dyDescent="0.3">
      <c r="A158" s="132">
        <v>45132</v>
      </c>
      <c r="B158" s="22" t="s">
        <v>137</v>
      </c>
      <c r="C158" s="22" t="s">
        <v>405</v>
      </c>
      <c r="E158" s="22">
        <v>100</v>
      </c>
      <c r="F158" s="22">
        <f>F157-E158</f>
        <v>1120</v>
      </c>
    </row>
    <row r="159" spans="1:6" x14ac:dyDescent="0.3">
      <c r="A159" s="132">
        <v>45132</v>
      </c>
      <c r="B159" s="22" t="s">
        <v>354</v>
      </c>
      <c r="C159" s="22" t="s">
        <v>404</v>
      </c>
      <c r="E159" s="22">
        <v>100</v>
      </c>
      <c r="F159" s="22">
        <f>F158-E159</f>
        <v>1020</v>
      </c>
    </row>
    <row r="160" spans="1:6" x14ac:dyDescent="0.3">
      <c r="A160" s="132">
        <v>45133</v>
      </c>
      <c r="B160" s="22" t="s">
        <v>354</v>
      </c>
      <c r="C160" s="22" t="s">
        <v>199</v>
      </c>
      <c r="E160" s="22">
        <v>280</v>
      </c>
      <c r="F160" s="22">
        <f>F159-E160</f>
        <v>740</v>
      </c>
    </row>
    <row r="161" spans="1:6" x14ac:dyDescent="0.3">
      <c r="A161" s="132">
        <v>45133</v>
      </c>
      <c r="B161" s="22" t="s">
        <v>354</v>
      </c>
      <c r="C161" s="22" t="s">
        <v>407</v>
      </c>
      <c r="E161" s="22">
        <v>20</v>
      </c>
      <c r="F161" s="22">
        <f>F160-E161</f>
        <v>720</v>
      </c>
    </row>
    <row r="162" spans="1:6" x14ac:dyDescent="0.3">
      <c r="A162" s="132">
        <v>45133</v>
      </c>
      <c r="B162" s="22" t="s">
        <v>354</v>
      </c>
      <c r="C162" s="22" t="s">
        <v>406</v>
      </c>
      <c r="E162" s="22">
        <v>200</v>
      </c>
      <c r="F162" s="22">
        <f t="shared" ref="F162:F165" si="16">F161-E162</f>
        <v>520</v>
      </c>
    </row>
    <row r="163" spans="1:6" x14ac:dyDescent="0.3">
      <c r="A163" s="132">
        <v>45133</v>
      </c>
      <c r="B163" s="22" t="s">
        <v>198</v>
      </c>
      <c r="C163" s="22" t="s">
        <v>370</v>
      </c>
      <c r="E163" s="22">
        <v>100</v>
      </c>
      <c r="F163" s="22">
        <f t="shared" si="16"/>
        <v>420</v>
      </c>
    </row>
    <row r="164" spans="1:6" x14ac:dyDescent="0.3">
      <c r="A164" s="132">
        <v>45133</v>
      </c>
      <c r="B164" s="22" t="s">
        <v>198</v>
      </c>
      <c r="C164" s="22" t="s">
        <v>370</v>
      </c>
      <c r="E164" s="22">
        <v>200</v>
      </c>
      <c r="F164" s="22">
        <f t="shared" si="16"/>
        <v>220</v>
      </c>
    </row>
    <row r="165" spans="1:6" x14ac:dyDescent="0.3">
      <c r="A165" s="132">
        <v>45133</v>
      </c>
      <c r="B165" s="22" t="s">
        <v>198</v>
      </c>
      <c r="C165" s="22" t="s">
        <v>370</v>
      </c>
      <c r="E165" s="22">
        <v>45</v>
      </c>
      <c r="F165" s="22">
        <f t="shared" si="16"/>
        <v>175</v>
      </c>
    </row>
    <row r="166" spans="1:6" x14ac:dyDescent="0.3">
      <c r="A166" s="132">
        <v>45133</v>
      </c>
      <c r="C166" s="22" t="s">
        <v>402</v>
      </c>
      <c r="D166" s="22">
        <v>200</v>
      </c>
      <c r="F166" s="22">
        <f>F165+D166</f>
        <v>375</v>
      </c>
    </row>
    <row r="167" spans="1:6" x14ac:dyDescent="0.3">
      <c r="A167" s="132">
        <v>45133</v>
      </c>
      <c r="B167" s="22" t="s">
        <v>354</v>
      </c>
      <c r="C167" s="22" t="s">
        <v>409</v>
      </c>
      <c r="E167" s="22">
        <v>200</v>
      </c>
      <c r="F167" s="22">
        <f>F166-E167</f>
        <v>175</v>
      </c>
    </row>
    <row r="168" spans="1:6" x14ac:dyDescent="0.3">
      <c r="A168" s="132">
        <v>45133</v>
      </c>
      <c r="B168" s="22" t="s">
        <v>354</v>
      </c>
      <c r="C168" s="22" t="s">
        <v>410</v>
      </c>
      <c r="E168" s="22">
        <v>10</v>
      </c>
      <c r="F168" s="22">
        <f>F167-E168</f>
        <v>165</v>
      </c>
    </row>
    <row r="169" spans="1:6" x14ac:dyDescent="0.3">
      <c r="A169" s="132">
        <v>45135</v>
      </c>
      <c r="B169" s="22" t="s">
        <v>198</v>
      </c>
      <c r="C169" s="22" t="s">
        <v>370</v>
      </c>
      <c r="E169" s="22">
        <v>90</v>
      </c>
      <c r="F169" s="22">
        <f>F168-E169</f>
        <v>75</v>
      </c>
    </row>
    <row r="170" spans="1:6" x14ac:dyDescent="0.3">
      <c r="A170" s="132">
        <v>45135</v>
      </c>
      <c r="D170" s="22">
        <v>1000</v>
      </c>
      <c r="F170" s="22">
        <f>F169+D170</f>
        <v>1075</v>
      </c>
    </row>
    <row r="171" spans="1:6" x14ac:dyDescent="0.3">
      <c r="A171" s="132">
        <v>45135</v>
      </c>
      <c r="B171" s="22" t="s">
        <v>354</v>
      </c>
      <c r="C171" s="22" t="s">
        <v>370</v>
      </c>
      <c r="E171" s="22">
        <v>100</v>
      </c>
      <c r="F171" s="22">
        <f>F170-E171</f>
        <v>975</v>
      </c>
    </row>
    <row r="172" spans="1:6" x14ac:dyDescent="0.3">
      <c r="A172" s="132">
        <v>45135</v>
      </c>
      <c r="B172" s="22" t="s">
        <v>354</v>
      </c>
      <c r="C172" s="22" t="s">
        <v>370</v>
      </c>
      <c r="E172" s="22">
        <v>100</v>
      </c>
      <c r="F172" s="22">
        <f t="shared" ref="F172:F174" si="17">F171-E172</f>
        <v>875</v>
      </c>
    </row>
    <row r="173" spans="1:6" x14ac:dyDescent="0.3">
      <c r="A173" s="132">
        <v>45136</v>
      </c>
      <c r="B173" s="22" t="s">
        <v>354</v>
      </c>
      <c r="C173" s="22" t="s">
        <v>412</v>
      </c>
      <c r="E173" s="22">
        <v>160</v>
      </c>
      <c r="F173" s="22">
        <f t="shared" si="17"/>
        <v>715</v>
      </c>
    </row>
    <row r="174" spans="1:6" x14ac:dyDescent="0.3">
      <c r="A174" s="132">
        <v>45136</v>
      </c>
      <c r="B174" s="22" t="s">
        <v>354</v>
      </c>
      <c r="C174" s="22" t="s">
        <v>413</v>
      </c>
      <c r="E174" s="22">
        <v>200</v>
      </c>
      <c r="F174" s="22">
        <f t="shared" si="17"/>
        <v>515</v>
      </c>
    </row>
    <row r="175" spans="1:6" x14ac:dyDescent="0.3">
      <c r="A175" s="132">
        <v>45138</v>
      </c>
      <c r="D175" s="22">
        <v>1000</v>
      </c>
      <c r="F175" s="22">
        <f>F174+D175</f>
        <v>1515</v>
      </c>
    </row>
    <row r="176" spans="1:6" x14ac:dyDescent="0.3">
      <c r="A176" s="132">
        <v>45138</v>
      </c>
      <c r="B176" s="22" t="s">
        <v>198</v>
      </c>
      <c r="C176" s="22" t="s">
        <v>286</v>
      </c>
      <c r="E176" s="22">
        <v>76</v>
      </c>
      <c r="F176" s="22">
        <f>F175-E176</f>
        <v>1439</v>
      </c>
    </row>
    <row r="177" spans="1:6" x14ac:dyDescent="0.3">
      <c r="A177" s="132">
        <v>45138</v>
      </c>
      <c r="B177" s="22" t="s">
        <v>140</v>
      </c>
      <c r="C177" s="22" t="s">
        <v>141</v>
      </c>
      <c r="E177" s="22">
        <v>109</v>
      </c>
      <c r="F177" s="22">
        <f>F176-E177</f>
        <v>1330</v>
      </c>
    </row>
    <row r="178" spans="1:6" x14ac:dyDescent="0.3">
      <c r="A178" s="132">
        <v>45138</v>
      </c>
      <c r="B178" s="22" t="s">
        <v>140</v>
      </c>
      <c r="C178" s="22" t="s">
        <v>141</v>
      </c>
      <c r="E178" s="22">
        <v>815</v>
      </c>
      <c r="F178" s="22">
        <f t="shared" ref="F178:F183" si="18">F177-E178</f>
        <v>515</v>
      </c>
    </row>
    <row r="179" spans="1:6" x14ac:dyDescent="0.3">
      <c r="A179" s="132">
        <v>45138</v>
      </c>
      <c r="D179" s="22">
        <v>1750</v>
      </c>
      <c r="F179" s="22">
        <f>F178+D179</f>
        <v>2265</v>
      </c>
    </row>
    <row r="180" spans="1:6" x14ac:dyDescent="0.3">
      <c r="A180" s="132">
        <v>45138</v>
      </c>
      <c r="B180" s="22" t="s">
        <v>198</v>
      </c>
      <c r="C180" s="22" t="s">
        <v>415</v>
      </c>
      <c r="E180" s="22">
        <v>1380</v>
      </c>
      <c r="F180" s="22">
        <f>F179-E180</f>
        <v>885</v>
      </c>
    </row>
    <row r="181" spans="1:6" x14ac:dyDescent="0.3">
      <c r="A181" s="132">
        <v>45138</v>
      </c>
      <c r="B181" s="22" t="s">
        <v>198</v>
      </c>
      <c r="C181" s="22" t="s">
        <v>214</v>
      </c>
      <c r="E181" s="22">
        <v>370</v>
      </c>
      <c r="F181" s="22">
        <f t="shared" si="18"/>
        <v>515</v>
      </c>
    </row>
    <row r="182" spans="1:6" x14ac:dyDescent="0.3">
      <c r="A182" s="132">
        <v>45139</v>
      </c>
      <c r="B182" s="22" t="s">
        <v>354</v>
      </c>
      <c r="C182" s="22" t="s">
        <v>208</v>
      </c>
      <c r="E182" s="22">
        <v>80</v>
      </c>
      <c r="F182" s="22">
        <f t="shared" si="18"/>
        <v>435</v>
      </c>
    </row>
    <row r="183" spans="1:6" x14ac:dyDescent="0.3">
      <c r="A183" s="132">
        <v>45139</v>
      </c>
      <c r="B183" s="22" t="s">
        <v>137</v>
      </c>
      <c r="C183" s="22" t="s">
        <v>414</v>
      </c>
      <c r="E183" s="22">
        <v>100</v>
      </c>
      <c r="F183" s="22">
        <f t="shared" si="18"/>
        <v>335</v>
      </c>
    </row>
    <row r="184" spans="1:6" x14ac:dyDescent="0.3">
      <c r="A184" s="132">
        <v>45139</v>
      </c>
      <c r="D184" s="22">
        <v>2000</v>
      </c>
      <c r="F184" s="22">
        <f>F183+D184</f>
        <v>2335</v>
      </c>
    </row>
    <row r="185" spans="1:6" x14ac:dyDescent="0.3">
      <c r="A185" s="24">
        <v>45140</v>
      </c>
      <c r="B185" s="22" t="s">
        <v>354</v>
      </c>
      <c r="C185" s="22" t="s">
        <v>417</v>
      </c>
      <c r="E185" s="22">
        <v>100</v>
      </c>
      <c r="F185" s="22">
        <f>F184-E185</f>
        <v>2235</v>
      </c>
    </row>
    <row r="186" spans="1:6" x14ac:dyDescent="0.3">
      <c r="A186" s="24">
        <v>45140</v>
      </c>
      <c r="B186" s="22" t="s">
        <v>354</v>
      </c>
      <c r="C186" s="22" t="s">
        <v>418</v>
      </c>
      <c r="E186" s="22">
        <v>200</v>
      </c>
      <c r="F186" s="22">
        <f>F185-E186</f>
        <v>2035</v>
      </c>
    </row>
    <row r="187" spans="1:6" x14ac:dyDescent="0.3">
      <c r="A187" s="24">
        <v>45140</v>
      </c>
      <c r="B187" s="22" t="s">
        <v>354</v>
      </c>
      <c r="C187" s="22" t="s">
        <v>419</v>
      </c>
      <c r="D187" s="22">
        <v>200</v>
      </c>
      <c r="F187" s="22">
        <f>F186+D187</f>
        <v>2235</v>
      </c>
    </row>
    <row r="188" spans="1:6" x14ac:dyDescent="0.3">
      <c r="A188" s="24">
        <v>45140</v>
      </c>
      <c r="B188" s="22" t="s">
        <v>354</v>
      </c>
      <c r="C188" s="22" t="s">
        <v>419</v>
      </c>
      <c r="D188" s="22">
        <v>3850</v>
      </c>
      <c r="F188" s="22">
        <f>F187+D188</f>
        <v>6085</v>
      </c>
    </row>
    <row r="189" spans="1:6" x14ac:dyDescent="0.3">
      <c r="A189" s="24">
        <v>45140</v>
      </c>
      <c r="B189" s="22" t="s">
        <v>150</v>
      </c>
      <c r="C189" s="22" t="s">
        <v>215</v>
      </c>
      <c r="E189" s="22">
        <v>1500</v>
      </c>
      <c r="F189" s="22">
        <f>F188-E189</f>
        <v>4585</v>
      </c>
    </row>
    <row r="190" spans="1:6" x14ac:dyDescent="0.3">
      <c r="A190" s="24">
        <v>45140</v>
      </c>
      <c r="B190" s="22" t="s">
        <v>198</v>
      </c>
      <c r="C190" s="22" t="s">
        <v>297</v>
      </c>
      <c r="E190" s="22">
        <v>30</v>
      </c>
      <c r="F190" s="22">
        <f>F189-E190</f>
        <v>4555</v>
      </c>
    </row>
    <row r="191" spans="1:6" x14ac:dyDescent="0.3">
      <c r="A191" s="24">
        <v>45141</v>
      </c>
      <c r="B191" s="22" t="s">
        <v>140</v>
      </c>
      <c r="C191" s="22" t="s">
        <v>141</v>
      </c>
      <c r="E191" s="22">
        <v>500</v>
      </c>
      <c r="F191" s="22">
        <f>F190-E191</f>
        <v>4055</v>
      </c>
    </row>
    <row r="192" spans="1:6" x14ac:dyDescent="0.3">
      <c r="A192" s="24">
        <v>45141</v>
      </c>
      <c r="B192" s="22" t="s">
        <v>140</v>
      </c>
      <c r="C192" s="22" t="s">
        <v>141</v>
      </c>
      <c r="E192" s="22">
        <v>100</v>
      </c>
      <c r="F192" s="22">
        <f>F191-E192</f>
        <v>3955</v>
      </c>
    </row>
    <row r="193" spans="1:6" x14ac:dyDescent="0.3">
      <c r="A193" s="24">
        <v>45142</v>
      </c>
      <c r="B193" s="22" t="s">
        <v>354</v>
      </c>
      <c r="C193" s="22" t="s">
        <v>420</v>
      </c>
      <c r="E193" s="22">
        <v>200</v>
      </c>
      <c r="F193" s="22">
        <f>F192-E193</f>
        <v>3755</v>
      </c>
    </row>
    <row r="194" spans="1:6" x14ac:dyDescent="0.3">
      <c r="A194" s="24">
        <v>45142</v>
      </c>
      <c r="B194" s="22" t="s">
        <v>354</v>
      </c>
      <c r="C194" s="22" t="s">
        <v>421</v>
      </c>
      <c r="E194" s="22">
        <v>105</v>
      </c>
      <c r="F194" s="22">
        <f t="shared" ref="F194:F198" si="19">F193-E194</f>
        <v>3650</v>
      </c>
    </row>
    <row r="195" spans="1:6" x14ac:dyDescent="0.3">
      <c r="A195" s="24">
        <v>45142</v>
      </c>
      <c r="B195" s="22" t="s">
        <v>354</v>
      </c>
      <c r="C195" s="22" t="s">
        <v>422</v>
      </c>
      <c r="E195" s="22">
        <v>100</v>
      </c>
      <c r="F195" s="22">
        <f t="shared" si="19"/>
        <v>3550</v>
      </c>
    </row>
    <row r="196" spans="1:6" x14ac:dyDescent="0.3">
      <c r="A196" s="24">
        <v>45142</v>
      </c>
      <c r="B196" s="22" t="s">
        <v>354</v>
      </c>
      <c r="C196" s="22" t="s">
        <v>421</v>
      </c>
      <c r="E196" s="22">
        <v>80</v>
      </c>
      <c r="F196" s="22">
        <f t="shared" si="19"/>
        <v>3470</v>
      </c>
    </row>
    <row r="197" spans="1:6" x14ac:dyDescent="0.3">
      <c r="A197" s="24">
        <v>45142</v>
      </c>
      <c r="B197" s="22" t="s">
        <v>354</v>
      </c>
      <c r="C197" s="22" t="s">
        <v>423</v>
      </c>
      <c r="E197" s="22">
        <v>160</v>
      </c>
      <c r="F197" s="22">
        <f t="shared" si="19"/>
        <v>3310</v>
      </c>
    </row>
    <row r="198" spans="1:6" x14ac:dyDescent="0.3">
      <c r="A198" s="24">
        <v>45142</v>
      </c>
      <c r="B198" s="22" t="s">
        <v>198</v>
      </c>
      <c r="C198" s="22" t="s">
        <v>286</v>
      </c>
      <c r="E198" s="22">
        <v>76</v>
      </c>
      <c r="F198" s="22">
        <f t="shared" si="19"/>
        <v>3234</v>
      </c>
    </row>
    <row r="199" spans="1:6" x14ac:dyDescent="0.3">
      <c r="A199" s="24">
        <v>45142</v>
      </c>
      <c r="B199" s="22" t="s">
        <v>354</v>
      </c>
      <c r="C199" s="22" t="s">
        <v>426</v>
      </c>
      <c r="E199" s="22">
        <v>500</v>
      </c>
      <c r="F199" s="22">
        <f t="shared" ref="F199:F204" si="20">F198-E199</f>
        <v>2734</v>
      </c>
    </row>
    <row r="200" spans="1:6" x14ac:dyDescent="0.3">
      <c r="A200" s="24">
        <v>45142</v>
      </c>
      <c r="B200" s="22" t="s">
        <v>354</v>
      </c>
      <c r="C200" s="22" t="s">
        <v>424</v>
      </c>
      <c r="E200" s="22">
        <v>170</v>
      </c>
      <c r="F200" s="22">
        <f t="shared" si="20"/>
        <v>2564</v>
      </c>
    </row>
    <row r="201" spans="1:6" x14ac:dyDescent="0.3">
      <c r="A201" s="24">
        <v>45142</v>
      </c>
      <c r="B201" s="22" t="s">
        <v>198</v>
      </c>
      <c r="C201" s="22" t="s">
        <v>199</v>
      </c>
      <c r="E201" s="22">
        <v>380</v>
      </c>
      <c r="F201" s="22">
        <f t="shared" si="20"/>
        <v>2184</v>
      </c>
    </row>
    <row r="202" spans="1:6" x14ac:dyDescent="0.3">
      <c r="A202" s="24">
        <v>45143</v>
      </c>
      <c r="B202" s="22" t="s">
        <v>354</v>
      </c>
      <c r="C202" s="22" t="s">
        <v>208</v>
      </c>
      <c r="E202" s="22">
        <v>90</v>
      </c>
      <c r="F202" s="22">
        <f t="shared" si="20"/>
        <v>2094</v>
      </c>
    </row>
    <row r="203" spans="1:6" x14ac:dyDescent="0.3">
      <c r="A203" s="24">
        <v>45143</v>
      </c>
      <c r="B203" s="22" t="s">
        <v>354</v>
      </c>
      <c r="C203" s="22" t="s">
        <v>208</v>
      </c>
      <c r="E203" s="22">
        <v>80</v>
      </c>
      <c r="F203" s="22">
        <f t="shared" si="20"/>
        <v>2014</v>
      </c>
    </row>
    <row r="204" spans="1:6" x14ac:dyDescent="0.3">
      <c r="A204" s="24">
        <v>45143</v>
      </c>
      <c r="B204" s="22" t="s">
        <v>198</v>
      </c>
      <c r="C204" s="22" t="s">
        <v>427</v>
      </c>
      <c r="E204" s="22">
        <v>1000</v>
      </c>
      <c r="F204" s="22">
        <f t="shared" si="20"/>
        <v>1014</v>
      </c>
    </row>
    <row r="205" spans="1:6" x14ac:dyDescent="0.3">
      <c r="A205" s="24">
        <v>45143</v>
      </c>
      <c r="D205" s="22">
        <v>3400</v>
      </c>
      <c r="F205" s="22">
        <f>F204+D205</f>
        <v>4414</v>
      </c>
    </row>
    <row r="206" spans="1:6" x14ac:dyDescent="0.3">
      <c r="A206" s="24">
        <v>45143</v>
      </c>
      <c r="B206" s="22" t="s">
        <v>198</v>
      </c>
      <c r="C206" s="22" t="s">
        <v>199</v>
      </c>
      <c r="E206" s="22">
        <v>2210</v>
      </c>
      <c r="F206" s="22">
        <f t="shared" ref="F206:F211" si="21">F205-E206</f>
        <v>2204</v>
      </c>
    </row>
    <row r="207" spans="1:6" x14ac:dyDescent="0.3">
      <c r="A207" s="24">
        <v>45145</v>
      </c>
      <c r="B207" s="22" t="s">
        <v>354</v>
      </c>
      <c r="C207" s="22" t="s">
        <v>428</v>
      </c>
      <c r="E207" s="22">
        <v>100</v>
      </c>
      <c r="F207" s="22">
        <f t="shared" si="21"/>
        <v>2104</v>
      </c>
    </row>
    <row r="208" spans="1:6" x14ac:dyDescent="0.3">
      <c r="A208" s="24">
        <v>45145</v>
      </c>
      <c r="B208" s="22" t="s">
        <v>198</v>
      </c>
      <c r="C208" s="22" t="s">
        <v>199</v>
      </c>
      <c r="E208" s="22">
        <v>330</v>
      </c>
      <c r="F208" s="22">
        <f t="shared" si="21"/>
        <v>1774</v>
      </c>
    </row>
    <row r="209" spans="1:6" x14ac:dyDescent="0.3">
      <c r="A209" s="24">
        <v>45145</v>
      </c>
      <c r="B209" s="22" t="s">
        <v>198</v>
      </c>
      <c r="C209" s="22" t="s">
        <v>199</v>
      </c>
      <c r="E209" s="22">
        <v>750</v>
      </c>
      <c r="F209" s="22">
        <f t="shared" si="21"/>
        <v>1024</v>
      </c>
    </row>
    <row r="210" spans="1:6" x14ac:dyDescent="0.3">
      <c r="A210" s="24">
        <v>45146</v>
      </c>
      <c r="B210" s="22" t="s">
        <v>354</v>
      </c>
      <c r="C210" s="22" t="s">
        <v>435</v>
      </c>
      <c r="E210" s="22">
        <v>100</v>
      </c>
      <c r="F210" s="22">
        <f t="shared" si="21"/>
        <v>924</v>
      </c>
    </row>
    <row r="211" spans="1:6" x14ac:dyDescent="0.3">
      <c r="A211" s="24">
        <v>45147</v>
      </c>
      <c r="B211" s="22" t="s">
        <v>354</v>
      </c>
      <c r="C211" s="22" t="s">
        <v>297</v>
      </c>
      <c r="E211" s="22">
        <v>80</v>
      </c>
      <c r="F211" s="22">
        <f t="shared" si="21"/>
        <v>844</v>
      </c>
    </row>
    <row r="212" spans="1:6" x14ac:dyDescent="0.3">
      <c r="A212" s="24">
        <v>45148</v>
      </c>
      <c r="B212" s="22" t="s">
        <v>354</v>
      </c>
      <c r="C212" s="22" t="s">
        <v>199</v>
      </c>
      <c r="E212" s="22">
        <v>390</v>
      </c>
      <c r="F212" s="22">
        <f>F211-E212</f>
        <v>454</v>
      </c>
    </row>
    <row r="213" spans="1:6" x14ac:dyDescent="0.3">
      <c r="A213" s="24">
        <v>45148</v>
      </c>
      <c r="B213" s="22" t="s">
        <v>354</v>
      </c>
      <c r="C213" s="22" t="s">
        <v>436</v>
      </c>
      <c r="E213" s="22">
        <v>400</v>
      </c>
      <c r="F213" s="22">
        <f>F212-E213</f>
        <v>54</v>
      </c>
    </row>
    <row r="214" spans="1:6" x14ac:dyDescent="0.3">
      <c r="A214" s="24">
        <v>45149</v>
      </c>
      <c r="D214" s="22">
        <v>280</v>
      </c>
      <c r="F214" s="22">
        <f>F213+D214</f>
        <v>334</v>
      </c>
    </row>
    <row r="215" spans="1:6" x14ac:dyDescent="0.3">
      <c r="A215" s="24">
        <v>45149</v>
      </c>
      <c r="B215" s="22" t="s">
        <v>354</v>
      </c>
      <c r="C215" s="22" t="s">
        <v>286</v>
      </c>
      <c r="E215" s="22">
        <v>280</v>
      </c>
      <c r="F215" s="22">
        <f t="shared" ref="F215" si="22">F214-E215</f>
        <v>54</v>
      </c>
    </row>
    <row r="216" spans="1:6" x14ac:dyDescent="0.3">
      <c r="A216" s="24">
        <v>45150</v>
      </c>
      <c r="D216" s="22">
        <v>220</v>
      </c>
      <c r="F216" s="22">
        <f>F213+D216</f>
        <v>274</v>
      </c>
    </row>
    <row r="217" spans="1:6" x14ac:dyDescent="0.3">
      <c r="A217" s="24">
        <v>45150</v>
      </c>
      <c r="B217" s="22" t="s">
        <v>354</v>
      </c>
      <c r="C217" s="22" t="s">
        <v>441</v>
      </c>
      <c r="E217" s="22">
        <v>220</v>
      </c>
      <c r="F217" s="22">
        <f>F216-E217</f>
        <v>54</v>
      </c>
    </row>
    <row r="218" spans="1:6" x14ac:dyDescent="0.3">
      <c r="A218" s="24">
        <v>45152</v>
      </c>
      <c r="D218" s="22">
        <v>500</v>
      </c>
      <c r="F218" s="22">
        <f>F213+D218</f>
        <v>554</v>
      </c>
    </row>
    <row r="219" spans="1:6" x14ac:dyDescent="0.3">
      <c r="A219" s="24">
        <v>45152</v>
      </c>
      <c r="B219" s="22" t="s">
        <v>354</v>
      </c>
      <c r="C219" s="22" t="s">
        <v>199</v>
      </c>
      <c r="E219" s="22">
        <v>500</v>
      </c>
      <c r="F219" s="22">
        <f>F218-E219</f>
        <v>54</v>
      </c>
    </row>
    <row r="220" spans="1:6" x14ac:dyDescent="0.3">
      <c r="A220" s="24">
        <v>45154</v>
      </c>
      <c r="D220" s="22">
        <v>1000</v>
      </c>
      <c r="F220" s="22">
        <f>F219+D220</f>
        <v>1054</v>
      </c>
    </row>
    <row r="221" spans="1:6" x14ac:dyDescent="0.3">
      <c r="A221" s="24">
        <v>45154</v>
      </c>
      <c r="B221" s="22" t="s">
        <v>354</v>
      </c>
      <c r="C221" s="22" t="s">
        <v>139</v>
      </c>
      <c r="E221" s="22">
        <v>250</v>
      </c>
      <c r="F221" s="22">
        <f t="shared" ref="F221" si="23">F220-E221</f>
        <v>804</v>
      </c>
    </row>
    <row r="222" spans="1:6" x14ac:dyDescent="0.3">
      <c r="A222" s="24">
        <v>45154</v>
      </c>
      <c r="B222" s="22" t="s">
        <v>354</v>
      </c>
      <c r="C222" s="22" t="s">
        <v>199</v>
      </c>
      <c r="E222" s="22">
        <v>330</v>
      </c>
      <c r="F222" s="22">
        <f>F221-E222</f>
        <v>474</v>
      </c>
    </row>
    <row r="223" spans="1:6" x14ac:dyDescent="0.3">
      <c r="A223" s="24">
        <v>45156</v>
      </c>
      <c r="D223" s="22">
        <v>371</v>
      </c>
      <c r="F223" s="22">
        <f>F222+D223</f>
        <v>845</v>
      </c>
    </row>
    <row r="224" spans="1:6" x14ac:dyDescent="0.3">
      <c r="A224" s="24">
        <v>45156</v>
      </c>
      <c r="B224" s="22" t="s">
        <v>354</v>
      </c>
      <c r="C224" s="22" t="s">
        <v>442</v>
      </c>
      <c r="E224" s="22">
        <v>371</v>
      </c>
      <c r="F224" s="22">
        <f>F223-E224</f>
        <v>474</v>
      </c>
    </row>
    <row r="225" spans="1:6" x14ac:dyDescent="0.3">
      <c r="A225" s="24">
        <v>45157</v>
      </c>
      <c r="D225" s="22">
        <v>1025</v>
      </c>
      <c r="F225" s="22">
        <f>F224+D225</f>
        <v>1499</v>
      </c>
    </row>
    <row r="226" spans="1:6" x14ac:dyDescent="0.3">
      <c r="A226" s="24">
        <v>45157</v>
      </c>
      <c r="B226" s="22" t="s">
        <v>354</v>
      </c>
      <c r="C226" s="22" t="s">
        <v>286</v>
      </c>
      <c r="E226" s="22">
        <v>1025</v>
      </c>
      <c r="F226" s="22">
        <f>F225-E226</f>
        <v>474</v>
      </c>
    </row>
    <row r="227" spans="1:6" x14ac:dyDescent="0.3">
      <c r="A227" s="24">
        <v>45157</v>
      </c>
      <c r="B227" s="22" t="s">
        <v>354</v>
      </c>
      <c r="C227" s="22" t="s">
        <v>443</v>
      </c>
      <c r="E227" s="22">
        <v>100</v>
      </c>
      <c r="F227" s="22">
        <f>F226-E227</f>
        <v>374</v>
      </c>
    </row>
    <row r="228" spans="1:6" x14ac:dyDescent="0.3">
      <c r="A228" s="24">
        <v>45158</v>
      </c>
      <c r="D228" s="22">
        <v>800</v>
      </c>
      <c r="F228" s="22">
        <f>F227+D228</f>
        <v>1174</v>
      </c>
    </row>
    <row r="229" spans="1:6" x14ac:dyDescent="0.3">
      <c r="A229" s="24">
        <v>45158</v>
      </c>
      <c r="B229" s="22" t="s">
        <v>354</v>
      </c>
      <c r="C229" s="22" t="s">
        <v>286</v>
      </c>
      <c r="E229" s="22">
        <v>240</v>
      </c>
      <c r="F229" s="22">
        <f>F228-E229</f>
        <v>934</v>
      </c>
    </row>
    <row r="230" spans="1:6" x14ac:dyDescent="0.3">
      <c r="A230" s="24">
        <v>45158</v>
      </c>
      <c r="B230" s="22" t="s">
        <v>354</v>
      </c>
      <c r="C230" s="22" t="s">
        <v>286</v>
      </c>
      <c r="E230" s="22">
        <v>340</v>
      </c>
      <c r="F230" s="22">
        <f t="shared" ref="F230:F231" si="24">F229-E230</f>
        <v>594</v>
      </c>
    </row>
    <row r="231" spans="1:6" x14ac:dyDescent="0.3">
      <c r="A231" s="24">
        <v>45158</v>
      </c>
      <c r="B231" s="22" t="s">
        <v>354</v>
      </c>
      <c r="C231" s="22" t="s">
        <v>446</v>
      </c>
      <c r="E231" s="22">
        <v>220</v>
      </c>
      <c r="F231" s="22">
        <f t="shared" si="24"/>
        <v>374</v>
      </c>
    </row>
    <row r="232" spans="1:6" x14ac:dyDescent="0.3">
      <c r="A232" s="24">
        <v>45161</v>
      </c>
      <c r="B232" s="22" t="s">
        <v>354</v>
      </c>
      <c r="C232" s="22" t="s">
        <v>445</v>
      </c>
      <c r="E232" s="22">
        <v>100</v>
      </c>
      <c r="F232" s="22">
        <f>F231-E232</f>
        <v>274</v>
      </c>
    </row>
    <row r="233" spans="1:6" x14ac:dyDescent="0.3">
      <c r="A233" s="24">
        <v>45163</v>
      </c>
      <c r="B233" s="22" t="s">
        <v>354</v>
      </c>
      <c r="C233" s="22" t="s">
        <v>444</v>
      </c>
      <c r="E233" s="22">
        <v>100</v>
      </c>
      <c r="F233" s="22">
        <f>F232-E233</f>
        <v>174</v>
      </c>
    </row>
    <row r="234" spans="1:6" x14ac:dyDescent="0.3">
      <c r="A234" s="24">
        <v>45164</v>
      </c>
      <c r="C234" s="22" t="s">
        <v>462</v>
      </c>
      <c r="D234" s="22">
        <v>330</v>
      </c>
      <c r="F234" s="22">
        <f>F233+D234</f>
        <v>504</v>
      </c>
    </row>
    <row r="235" spans="1:6" x14ac:dyDescent="0.3">
      <c r="A235" s="24">
        <v>45164</v>
      </c>
      <c r="B235" s="22" t="s">
        <v>354</v>
      </c>
      <c r="C235" s="22" t="s">
        <v>199</v>
      </c>
      <c r="E235" s="22">
        <v>280</v>
      </c>
      <c r="F235" s="22">
        <f>F234-E235</f>
        <v>224</v>
      </c>
    </row>
    <row r="236" spans="1:6" x14ac:dyDescent="0.3">
      <c r="A236" s="24">
        <v>45164</v>
      </c>
      <c r="B236" s="22" t="s">
        <v>354</v>
      </c>
      <c r="C236" s="22" t="s">
        <v>286</v>
      </c>
      <c r="E236" s="22">
        <v>100</v>
      </c>
      <c r="F236" s="22">
        <f>F235-E236</f>
        <v>124</v>
      </c>
    </row>
    <row r="237" spans="1:6" x14ac:dyDescent="0.3">
      <c r="A237" s="24">
        <v>45164</v>
      </c>
      <c r="B237" s="22" t="s">
        <v>354</v>
      </c>
      <c r="C237" s="22" t="s">
        <v>447</v>
      </c>
      <c r="E237" s="22">
        <v>120</v>
      </c>
      <c r="F237" s="22">
        <f>F236-E237</f>
        <v>4</v>
      </c>
    </row>
    <row r="238" spans="1:6" x14ac:dyDescent="0.3">
      <c r="A238" s="24">
        <v>45166</v>
      </c>
      <c r="D238" s="22">
        <v>80</v>
      </c>
      <c r="F238" s="22">
        <f>F237+D238</f>
        <v>84</v>
      </c>
    </row>
    <row r="239" spans="1:6" x14ac:dyDescent="0.3">
      <c r="A239" s="24">
        <v>45166</v>
      </c>
      <c r="B239" s="22" t="s">
        <v>354</v>
      </c>
      <c r="C239" s="22" t="s">
        <v>208</v>
      </c>
      <c r="E239" s="22">
        <v>80</v>
      </c>
      <c r="F239" s="22">
        <f>F238-E239</f>
        <v>4</v>
      </c>
    </row>
    <row r="240" spans="1:6" x14ac:dyDescent="0.3">
      <c r="A240" s="24">
        <v>45167</v>
      </c>
      <c r="D240" s="22">
        <v>400</v>
      </c>
      <c r="F240" s="22">
        <f>F239+D240</f>
        <v>404</v>
      </c>
    </row>
    <row r="241" spans="1:6" x14ac:dyDescent="0.3">
      <c r="A241" s="24">
        <v>45167</v>
      </c>
      <c r="B241" s="22" t="s">
        <v>354</v>
      </c>
      <c r="C241" s="22" t="s">
        <v>454</v>
      </c>
      <c r="E241" s="22">
        <v>120</v>
      </c>
      <c r="F241" s="22">
        <f>F240-E241</f>
        <v>284</v>
      </c>
    </row>
    <row r="242" spans="1:6" x14ac:dyDescent="0.3">
      <c r="A242" s="24">
        <v>45167</v>
      </c>
      <c r="B242" s="22" t="s">
        <v>354</v>
      </c>
      <c r="C242" s="22" t="s">
        <v>453</v>
      </c>
      <c r="E242" s="22">
        <v>160</v>
      </c>
      <c r="F242" s="22">
        <f>F241-E242</f>
        <v>124</v>
      </c>
    </row>
    <row r="243" spans="1:6" x14ac:dyDescent="0.3">
      <c r="A243" s="24">
        <v>45167</v>
      </c>
      <c r="B243" s="22" t="s">
        <v>354</v>
      </c>
      <c r="C243" s="22" t="s">
        <v>286</v>
      </c>
      <c r="E243" s="22">
        <v>20</v>
      </c>
      <c r="F243" s="22">
        <f>F242-E243</f>
        <v>104</v>
      </c>
    </row>
    <row r="244" spans="1:6" x14ac:dyDescent="0.3">
      <c r="A244" s="24">
        <v>45167</v>
      </c>
      <c r="B244" s="22" t="s">
        <v>354</v>
      </c>
      <c r="C244" s="22" t="s">
        <v>208</v>
      </c>
      <c r="E244" s="22">
        <v>100</v>
      </c>
      <c r="F244" s="22">
        <f>F243-E244</f>
        <v>4</v>
      </c>
    </row>
    <row r="245" spans="1:6" x14ac:dyDescent="0.3">
      <c r="A245" s="24">
        <v>45173</v>
      </c>
      <c r="D245" s="22">
        <v>1500</v>
      </c>
      <c r="F245" s="22">
        <f>F244+D245</f>
        <v>1504</v>
      </c>
    </row>
    <row r="246" spans="1:6" x14ac:dyDescent="0.3">
      <c r="A246" s="24">
        <v>45173</v>
      </c>
      <c r="B246" s="22" t="s">
        <v>150</v>
      </c>
      <c r="C246" s="22" t="s">
        <v>215</v>
      </c>
      <c r="E246" s="22">
        <v>1500</v>
      </c>
      <c r="F246" s="22">
        <f>F245-E246</f>
        <v>4</v>
      </c>
    </row>
    <row r="247" spans="1:6" x14ac:dyDescent="0.3">
      <c r="A247" s="24">
        <v>45174</v>
      </c>
      <c r="D247" s="22">
        <v>200</v>
      </c>
      <c r="F247" s="22">
        <f>F246+D247</f>
        <v>204</v>
      </c>
    </row>
    <row r="248" spans="1:6" x14ac:dyDescent="0.3">
      <c r="A248" s="24">
        <v>45174</v>
      </c>
      <c r="B248" s="22" t="s">
        <v>354</v>
      </c>
      <c r="C248" s="22" t="s">
        <v>458</v>
      </c>
      <c r="E248" s="22">
        <v>200</v>
      </c>
      <c r="F248" s="22">
        <f>F247-E248</f>
        <v>4</v>
      </c>
    </row>
    <row r="249" spans="1:6" x14ac:dyDescent="0.3">
      <c r="A249" s="24">
        <v>45175</v>
      </c>
      <c r="D249" s="22">
        <v>400</v>
      </c>
      <c r="F249" s="22">
        <f>F248+D249</f>
        <v>404</v>
      </c>
    </row>
    <row r="250" spans="1:6" x14ac:dyDescent="0.3">
      <c r="A250" s="24">
        <v>45175</v>
      </c>
      <c r="B250" s="22" t="s">
        <v>354</v>
      </c>
      <c r="C250" s="22" t="s">
        <v>459</v>
      </c>
      <c r="E250" s="22">
        <v>400</v>
      </c>
      <c r="F250" s="22">
        <f>F249-E250</f>
        <v>4</v>
      </c>
    </row>
    <row r="251" spans="1:6" x14ac:dyDescent="0.3">
      <c r="A251" s="24">
        <v>45175</v>
      </c>
      <c r="D251" s="22">
        <v>380</v>
      </c>
      <c r="F251" s="22">
        <f>F250+D251</f>
        <v>384</v>
      </c>
    </row>
    <row r="252" spans="1:6" x14ac:dyDescent="0.3">
      <c r="A252" s="24">
        <v>45175</v>
      </c>
      <c r="B252" s="22" t="s">
        <v>354</v>
      </c>
      <c r="C252" s="22" t="s">
        <v>460</v>
      </c>
      <c r="E252" s="22">
        <v>380</v>
      </c>
      <c r="F252" s="22">
        <f>F251-E252</f>
        <v>4</v>
      </c>
    </row>
    <row r="253" spans="1:6" x14ac:dyDescent="0.3">
      <c r="A253" s="24">
        <v>45175</v>
      </c>
      <c r="D253" s="22">
        <v>2000</v>
      </c>
      <c r="F253" s="22">
        <f>F252+D253</f>
        <v>2004</v>
      </c>
    </row>
    <row r="254" spans="1:6" x14ac:dyDescent="0.3">
      <c r="A254" s="24">
        <v>45176</v>
      </c>
      <c r="B254" s="22" t="s">
        <v>137</v>
      </c>
      <c r="C254" s="22" t="s">
        <v>464</v>
      </c>
      <c r="E254" s="22">
        <v>100</v>
      </c>
      <c r="F254" s="22">
        <f>F253-E254</f>
        <v>1904</v>
      </c>
    </row>
    <row r="255" spans="1:6" x14ac:dyDescent="0.3">
      <c r="A255" s="24">
        <v>45176</v>
      </c>
      <c r="B255" s="22" t="s">
        <v>137</v>
      </c>
      <c r="C255" s="22" t="s">
        <v>460</v>
      </c>
      <c r="E255" s="22">
        <v>50</v>
      </c>
      <c r="F255" s="22">
        <f>F254-E255</f>
        <v>1854</v>
      </c>
    </row>
    <row r="256" spans="1:6" x14ac:dyDescent="0.3">
      <c r="A256" s="24">
        <v>45176</v>
      </c>
      <c r="B256" s="22" t="s">
        <v>137</v>
      </c>
      <c r="C256" s="22" t="s">
        <v>460</v>
      </c>
      <c r="E256" s="22">
        <v>500</v>
      </c>
      <c r="F256" s="22">
        <f t="shared" ref="F256:F257" si="25">F255-E256</f>
        <v>1354</v>
      </c>
    </row>
    <row r="257" spans="1:6" x14ac:dyDescent="0.3">
      <c r="A257" s="24">
        <v>45176</v>
      </c>
      <c r="B257" s="22" t="s">
        <v>137</v>
      </c>
      <c r="C257" s="22" t="s">
        <v>460</v>
      </c>
      <c r="E257" s="22">
        <v>410</v>
      </c>
      <c r="F257" s="22">
        <f t="shared" si="25"/>
        <v>944</v>
      </c>
    </row>
    <row r="258" spans="1:6" x14ac:dyDescent="0.3">
      <c r="A258" s="24">
        <v>45181</v>
      </c>
      <c r="B258" s="22" t="s">
        <v>354</v>
      </c>
      <c r="C258" s="22" t="s">
        <v>208</v>
      </c>
      <c r="E258" s="22">
        <v>80</v>
      </c>
      <c r="F258" s="22">
        <f>F257-E258</f>
        <v>864</v>
      </c>
    </row>
    <row r="259" spans="1:6" x14ac:dyDescent="0.3">
      <c r="A259" s="24">
        <v>45181</v>
      </c>
      <c r="B259" s="22" t="s">
        <v>137</v>
      </c>
      <c r="C259" s="22" t="s">
        <v>465</v>
      </c>
      <c r="E259" s="22">
        <v>140</v>
      </c>
      <c r="F259" s="22">
        <f>F258-E259</f>
        <v>724</v>
      </c>
    </row>
    <row r="260" spans="1:6" x14ac:dyDescent="0.3">
      <c r="A260" s="24">
        <v>45181</v>
      </c>
      <c r="B260" s="22" t="s">
        <v>137</v>
      </c>
      <c r="C260" s="22" t="s">
        <v>460</v>
      </c>
      <c r="E260" s="22">
        <v>240</v>
      </c>
      <c r="F260" s="22">
        <f>F259-E260</f>
        <v>484</v>
      </c>
    </row>
    <row r="261" spans="1:6" x14ac:dyDescent="0.3">
      <c r="A261" s="24">
        <v>45182</v>
      </c>
      <c r="B261" s="22" t="s">
        <v>354</v>
      </c>
      <c r="C261" s="22" t="s">
        <v>466</v>
      </c>
      <c r="E261" s="22">
        <v>100</v>
      </c>
      <c r="F261" s="22">
        <f>F260-E261</f>
        <v>384</v>
      </c>
    </row>
    <row r="262" spans="1:6" x14ac:dyDescent="0.3">
      <c r="A262" s="24">
        <v>45182</v>
      </c>
      <c r="B262" s="22" t="s">
        <v>354</v>
      </c>
      <c r="C262" s="22" t="s">
        <v>199</v>
      </c>
      <c r="E262" s="22">
        <v>280</v>
      </c>
      <c r="F262" s="22">
        <f>F261-E262</f>
        <v>104</v>
      </c>
    </row>
    <row r="263" spans="1:6" x14ac:dyDescent="0.3">
      <c r="A263" s="24">
        <v>45182</v>
      </c>
      <c r="D263" s="22">
        <v>500</v>
      </c>
      <c r="F263" s="22">
        <f>F262+D263</f>
        <v>604</v>
      </c>
    </row>
    <row r="264" spans="1:6" x14ac:dyDescent="0.3">
      <c r="A264" s="24">
        <v>45182</v>
      </c>
      <c r="B264" s="22" t="s">
        <v>140</v>
      </c>
      <c r="C264" s="22" t="s">
        <v>199</v>
      </c>
      <c r="E264" s="22">
        <v>200</v>
      </c>
      <c r="F264" s="22">
        <f>F263-E264</f>
        <v>404</v>
      </c>
    </row>
    <row r="265" spans="1:6" x14ac:dyDescent="0.3">
      <c r="A265" s="24">
        <v>45182</v>
      </c>
      <c r="B265" s="22" t="s">
        <v>137</v>
      </c>
      <c r="C265" s="22" t="s">
        <v>460</v>
      </c>
      <c r="D265" s="22">
        <v>240</v>
      </c>
      <c r="F265" s="22">
        <f>F264+D265</f>
        <v>644</v>
      </c>
    </row>
    <row r="266" spans="1:6" x14ac:dyDescent="0.3">
      <c r="A266" s="24">
        <v>45182</v>
      </c>
      <c r="B266" s="22" t="s">
        <v>137</v>
      </c>
      <c r="C266" s="22" t="s">
        <v>460</v>
      </c>
      <c r="E266" s="22">
        <v>11</v>
      </c>
      <c r="F266" s="22">
        <f>F265-E266</f>
        <v>633</v>
      </c>
    </row>
    <row r="267" spans="1:6" x14ac:dyDescent="0.3">
      <c r="A267" s="24">
        <v>45183</v>
      </c>
      <c r="B267" s="22" t="s">
        <v>354</v>
      </c>
      <c r="C267" s="22" t="s">
        <v>141</v>
      </c>
      <c r="E267" s="22">
        <v>30</v>
      </c>
      <c r="F267" s="22">
        <f t="shared" ref="F267:F268" si="26">F266-E267</f>
        <v>603</v>
      </c>
    </row>
    <row r="268" spans="1:6" x14ac:dyDescent="0.3">
      <c r="A268" s="24">
        <v>45183</v>
      </c>
      <c r="B268" s="22" t="s">
        <v>354</v>
      </c>
      <c r="C268" s="22" t="s">
        <v>478</v>
      </c>
      <c r="E268" s="22">
        <v>200</v>
      </c>
      <c r="F268" s="22">
        <f t="shared" si="26"/>
        <v>403</v>
      </c>
    </row>
    <row r="269" spans="1:6" x14ac:dyDescent="0.3">
      <c r="A269" s="24">
        <v>45183</v>
      </c>
      <c r="B269" s="22" t="s">
        <v>137</v>
      </c>
      <c r="C269" s="22" t="s">
        <v>460</v>
      </c>
      <c r="E269" s="22">
        <v>300</v>
      </c>
      <c r="F269" s="22">
        <f>F268-E269</f>
        <v>103</v>
      </c>
    </row>
    <row r="270" spans="1:6" x14ac:dyDescent="0.3">
      <c r="A270" s="24">
        <v>45183</v>
      </c>
      <c r="D270" s="22">
        <v>1500</v>
      </c>
      <c r="F270" s="22">
        <f>F269+D270</f>
        <v>1603</v>
      </c>
    </row>
    <row r="271" spans="1:6" x14ac:dyDescent="0.3">
      <c r="A271" s="24">
        <v>45184</v>
      </c>
      <c r="B271" s="22" t="s">
        <v>354</v>
      </c>
      <c r="C271" s="22" t="s">
        <v>297</v>
      </c>
      <c r="E271" s="22">
        <v>430</v>
      </c>
      <c r="F271" s="22">
        <f>F270-E271</f>
        <v>1173</v>
      </c>
    </row>
    <row r="272" spans="1:6" x14ac:dyDescent="0.3">
      <c r="A272" s="24">
        <v>45184</v>
      </c>
      <c r="B272" s="22" t="s">
        <v>354</v>
      </c>
      <c r="C272" s="22" t="s">
        <v>199</v>
      </c>
      <c r="E272" s="22">
        <v>280</v>
      </c>
      <c r="F272" s="22">
        <f>F271-E272</f>
        <v>893</v>
      </c>
    </row>
    <row r="273" spans="1:6" x14ac:dyDescent="0.3">
      <c r="A273" s="24">
        <v>45184</v>
      </c>
      <c r="B273" s="22" t="s">
        <v>354</v>
      </c>
      <c r="C273" s="22" t="s">
        <v>141</v>
      </c>
      <c r="D273" s="22">
        <v>30</v>
      </c>
      <c r="F273" s="22">
        <f>F272+D273</f>
        <v>923</v>
      </c>
    </row>
    <row r="274" spans="1:6" x14ac:dyDescent="0.3">
      <c r="A274" s="24">
        <v>45185</v>
      </c>
      <c r="B274" s="22" t="s">
        <v>354</v>
      </c>
      <c r="C274" s="22" t="s">
        <v>208</v>
      </c>
      <c r="E274" s="22">
        <v>60</v>
      </c>
      <c r="F274" s="22">
        <f>F273-E274</f>
        <v>863</v>
      </c>
    </row>
    <row r="275" spans="1:6" x14ac:dyDescent="0.3">
      <c r="A275" s="24">
        <v>45185</v>
      </c>
      <c r="B275" s="22" t="s">
        <v>354</v>
      </c>
      <c r="C275" s="22" t="s">
        <v>484</v>
      </c>
      <c r="E275" s="22">
        <v>100</v>
      </c>
      <c r="F275" s="22">
        <f>F274-E275</f>
        <v>763</v>
      </c>
    </row>
    <row r="276" spans="1:6" x14ac:dyDescent="0.3">
      <c r="A276" s="24">
        <v>45187</v>
      </c>
      <c r="B276" s="22" t="s">
        <v>140</v>
      </c>
      <c r="C276" s="22" t="s">
        <v>141</v>
      </c>
      <c r="E276" s="22">
        <v>600</v>
      </c>
      <c r="F276" s="22">
        <f>F275-E276</f>
        <v>163</v>
      </c>
    </row>
    <row r="277" spans="1:6" x14ac:dyDescent="0.3">
      <c r="A277" s="24">
        <v>45187</v>
      </c>
      <c r="B277" s="22" t="s">
        <v>354</v>
      </c>
      <c r="C277" s="22" t="s">
        <v>485</v>
      </c>
      <c r="E277" s="22">
        <v>100</v>
      </c>
      <c r="F277" s="22">
        <f>F276-E277</f>
        <v>63</v>
      </c>
    </row>
    <row r="278" spans="1:6" x14ac:dyDescent="0.3">
      <c r="A278" s="24">
        <v>45187</v>
      </c>
      <c r="B278" s="22" t="s">
        <v>354</v>
      </c>
      <c r="C278" s="22" t="s">
        <v>1</v>
      </c>
      <c r="E278" s="22">
        <v>59</v>
      </c>
      <c r="F278" s="22">
        <f>F277-E278</f>
        <v>4</v>
      </c>
    </row>
    <row r="279" spans="1:6" x14ac:dyDescent="0.3">
      <c r="A279" s="24">
        <v>45190</v>
      </c>
      <c r="D279" s="22">
        <v>500</v>
      </c>
      <c r="F279" s="22">
        <f>F278+D279</f>
        <v>504</v>
      </c>
    </row>
    <row r="280" spans="1:6" x14ac:dyDescent="0.3">
      <c r="A280" s="24">
        <v>45190</v>
      </c>
      <c r="B280" s="22" t="s">
        <v>486</v>
      </c>
      <c r="C280" s="22" t="s">
        <v>487</v>
      </c>
      <c r="E280" s="22">
        <v>100</v>
      </c>
      <c r="F280" s="22">
        <f>F279-E280</f>
        <v>404</v>
      </c>
    </row>
    <row r="281" spans="1:6" x14ac:dyDescent="0.3">
      <c r="A281" s="24">
        <v>45190</v>
      </c>
      <c r="B281" s="22" t="s">
        <v>354</v>
      </c>
      <c r="C281" s="22" t="s">
        <v>489</v>
      </c>
      <c r="E281" s="22">
        <v>220</v>
      </c>
      <c r="F281" s="22">
        <f>F280-E281</f>
        <v>184</v>
      </c>
    </row>
    <row r="282" spans="1:6" x14ac:dyDescent="0.3">
      <c r="A282" s="24">
        <v>45190</v>
      </c>
      <c r="B282" s="22" t="s">
        <v>354</v>
      </c>
      <c r="C282" s="22" t="s">
        <v>286</v>
      </c>
      <c r="E282" s="22">
        <v>40</v>
      </c>
      <c r="F282" s="22">
        <f>F281-E282</f>
        <v>144</v>
      </c>
    </row>
    <row r="283" spans="1:6" x14ac:dyDescent="0.3">
      <c r="A283" s="24">
        <v>45191</v>
      </c>
      <c r="D283" s="22">
        <v>400</v>
      </c>
      <c r="F283" s="22">
        <f>F282+D283</f>
        <v>544</v>
      </c>
    </row>
    <row r="284" spans="1:6" x14ac:dyDescent="0.3">
      <c r="A284" s="24">
        <v>45191</v>
      </c>
      <c r="B284" s="22" t="s">
        <v>354</v>
      </c>
      <c r="C284" s="22" t="s">
        <v>490</v>
      </c>
      <c r="E284" s="22">
        <v>400</v>
      </c>
      <c r="F284" s="22">
        <f>F283-E284</f>
        <v>144</v>
      </c>
    </row>
    <row r="285" spans="1:6" x14ac:dyDescent="0.3">
      <c r="A285" s="24">
        <v>45194</v>
      </c>
      <c r="B285" s="22" t="s">
        <v>137</v>
      </c>
      <c r="C285" s="22" t="s">
        <v>494</v>
      </c>
      <c r="E285" s="22">
        <v>100</v>
      </c>
      <c r="F285" s="22">
        <f>F284-E285</f>
        <v>44</v>
      </c>
    </row>
    <row r="286" spans="1:6" x14ac:dyDescent="0.3">
      <c r="A286" s="24">
        <v>45194</v>
      </c>
      <c r="D286" s="22">
        <v>80</v>
      </c>
      <c r="F286" s="22">
        <f>F285+D286</f>
        <v>124</v>
      </c>
    </row>
    <row r="287" spans="1:6" x14ac:dyDescent="0.3">
      <c r="A287" s="24">
        <v>45194</v>
      </c>
      <c r="B287" s="22" t="s">
        <v>137</v>
      </c>
      <c r="C287" s="22" t="s">
        <v>493</v>
      </c>
      <c r="E287" s="22">
        <v>80</v>
      </c>
      <c r="F287" s="22">
        <f>F286-E287</f>
        <v>44</v>
      </c>
    </row>
    <row r="288" spans="1:6" x14ac:dyDescent="0.3">
      <c r="A288" s="24">
        <v>45196</v>
      </c>
      <c r="C288" s="22" t="s">
        <v>462</v>
      </c>
      <c r="D288" s="22">
        <v>100</v>
      </c>
      <c r="F288" s="22">
        <f>F287+D288</f>
        <v>144</v>
      </c>
    </row>
    <row r="289" spans="1:6" x14ac:dyDescent="0.3">
      <c r="A289" s="24">
        <v>45196</v>
      </c>
      <c r="B289" s="22" t="s">
        <v>354</v>
      </c>
      <c r="C289" s="22" t="s">
        <v>495</v>
      </c>
      <c r="E289" s="22">
        <v>100</v>
      </c>
      <c r="F289" s="22">
        <f>F288-E289</f>
        <v>44</v>
      </c>
    </row>
    <row r="290" spans="1:6" x14ac:dyDescent="0.3">
      <c r="A290" s="24">
        <v>45196</v>
      </c>
      <c r="D290" s="22">
        <v>80</v>
      </c>
      <c r="F290" s="22">
        <f>F289+D290</f>
        <v>124</v>
      </c>
    </row>
    <row r="291" spans="1:6" x14ac:dyDescent="0.3">
      <c r="A291" s="24">
        <v>45196</v>
      </c>
      <c r="B291" s="22" t="s">
        <v>354</v>
      </c>
      <c r="C291" s="22" t="s">
        <v>208</v>
      </c>
      <c r="E291" s="22">
        <v>80</v>
      </c>
      <c r="F291" s="22">
        <f>F290-E291</f>
        <v>44</v>
      </c>
    </row>
    <row r="292" spans="1:6" ht="14.4" customHeight="1" x14ac:dyDescent="0.3">
      <c r="A292" s="24">
        <v>45197</v>
      </c>
      <c r="D292" s="22">
        <v>200</v>
      </c>
      <c r="F292" s="22">
        <f>F289+D292</f>
        <v>244</v>
      </c>
    </row>
    <row r="293" spans="1:6" x14ac:dyDescent="0.3">
      <c r="A293" s="24">
        <v>45197</v>
      </c>
      <c r="B293" s="22" t="s">
        <v>137</v>
      </c>
      <c r="C293" s="22" t="s">
        <v>499</v>
      </c>
      <c r="E293" s="22">
        <v>200</v>
      </c>
      <c r="F293" s="22">
        <f>F292-E293</f>
        <v>44</v>
      </c>
    </row>
    <row r="294" spans="1:6" x14ac:dyDescent="0.3">
      <c r="A294" s="24">
        <v>45197</v>
      </c>
      <c r="D294" s="22">
        <v>262</v>
      </c>
      <c r="F294" s="22">
        <f>F293+D294</f>
        <v>306</v>
      </c>
    </row>
    <row r="295" spans="1:6" x14ac:dyDescent="0.3">
      <c r="A295" s="24">
        <v>45197</v>
      </c>
      <c r="B295" s="22" t="s">
        <v>137</v>
      </c>
      <c r="C295" s="22" t="s">
        <v>498</v>
      </c>
      <c r="E295" s="22">
        <v>262</v>
      </c>
      <c r="F295" s="22">
        <f>F294-E295</f>
        <v>44</v>
      </c>
    </row>
    <row r="296" spans="1:6" x14ac:dyDescent="0.3">
      <c r="A296" s="24">
        <v>45197</v>
      </c>
      <c r="D296" s="22">
        <v>200</v>
      </c>
      <c r="F296" s="22">
        <f>F295+D296</f>
        <v>244</v>
      </c>
    </row>
    <row r="297" spans="1:6" x14ac:dyDescent="0.3">
      <c r="A297" s="24">
        <v>45197</v>
      </c>
      <c r="B297" s="22" t="s">
        <v>354</v>
      </c>
      <c r="C297" s="22" t="s">
        <v>500</v>
      </c>
      <c r="E297" s="22">
        <v>200</v>
      </c>
      <c r="F297" s="22">
        <f>F296-E297</f>
        <v>44</v>
      </c>
    </row>
    <row r="298" spans="1:6" x14ac:dyDescent="0.3">
      <c r="A298" s="24">
        <v>45198</v>
      </c>
      <c r="D298" s="22">
        <v>300</v>
      </c>
      <c r="F298" s="22">
        <f>F297+D298</f>
        <v>344</v>
      </c>
    </row>
    <row r="299" spans="1:6" x14ac:dyDescent="0.3">
      <c r="A299" s="24">
        <v>45198</v>
      </c>
      <c r="B299" s="22" t="s">
        <v>354</v>
      </c>
      <c r="C299" s="22" t="s">
        <v>199</v>
      </c>
      <c r="E299" s="22">
        <v>330</v>
      </c>
      <c r="F299" s="22">
        <f>F298-E299</f>
        <v>14</v>
      </c>
    </row>
    <row r="300" spans="1:6" x14ac:dyDescent="0.3">
      <c r="A300" s="24">
        <v>45199</v>
      </c>
      <c r="D300" s="22">
        <v>1500</v>
      </c>
      <c r="F300" s="22">
        <f>F299+D300</f>
        <v>1514</v>
      </c>
    </row>
    <row r="301" spans="1:6" x14ac:dyDescent="0.3">
      <c r="A301" s="24">
        <v>45199</v>
      </c>
      <c r="B301" s="22" t="s">
        <v>150</v>
      </c>
      <c r="C301" s="22" t="s">
        <v>215</v>
      </c>
      <c r="E301" s="22">
        <v>1500</v>
      </c>
      <c r="F301" s="22">
        <f>F300-E301</f>
        <v>14</v>
      </c>
    </row>
    <row r="302" spans="1:6" x14ac:dyDescent="0.3">
      <c r="A302" s="24">
        <v>45199</v>
      </c>
      <c r="D302" s="22">
        <v>400</v>
      </c>
      <c r="F302" s="22">
        <f>F299+D302</f>
        <v>414</v>
      </c>
    </row>
    <row r="303" spans="1:6" x14ac:dyDescent="0.3">
      <c r="A303" s="24">
        <v>45199</v>
      </c>
      <c r="B303" s="22" t="s">
        <v>354</v>
      </c>
      <c r="C303" s="22" t="s">
        <v>505</v>
      </c>
      <c r="E303" s="22">
        <v>400</v>
      </c>
      <c r="F303" s="22">
        <f>F302-E303</f>
        <v>14</v>
      </c>
    </row>
    <row r="304" spans="1:6" x14ac:dyDescent="0.3">
      <c r="A304" s="24">
        <v>45199</v>
      </c>
      <c r="D304" s="22">
        <v>150</v>
      </c>
      <c r="F304" s="22">
        <f>F303+D304</f>
        <v>164</v>
      </c>
    </row>
    <row r="305" spans="1:6" x14ac:dyDescent="0.3">
      <c r="A305" s="24">
        <v>45199</v>
      </c>
      <c r="B305" s="22" t="s">
        <v>137</v>
      </c>
      <c r="C305" s="22" t="s">
        <v>138</v>
      </c>
      <c r="E305" s="22">
        <v>150</v>
      </c>
      <c r="F305" s="22">
        <f>F304-E305</f>
        <v>14</v>
      </c>
    </row>
    <row r="306" spans="1:6" x14ac:dyDescent="0.3">
      <c r="A306" s="24">
        <v>45199</v>
      </c>
      <c r="D306" s="22">
        <v>200</v>
      </c>
      <c r="F306" s="22">
        <f>F305+D306</f>
        <v>214</v>
      </c>
    </row>
    <row r="307" spans="1:6" x14ac:dyDescent="0.3">
      <c r="A307" s="24">
        <v>45199</v>
      </c>
      <c r="B307" s="22" t="s">
        <v>354</v>
      </c>
      <c r="C307" s="22" t="s">
        <v>138</v>
      </c>
      <c r="E307" s="22">
        <v>200</v>
      </c>
      <c r="F307" s="22">
        <f>F306-E307</f>
        <v>14</v>
      </c>
    </row>
    <row r="308" spans="1:6" ht="14.4" x14ac:dyDescent="0.3">
      <c r="A308" s="24">
        <v>45201</v>
      </c>
      <c r="D308" s="22">
        <v>100</v>
      </c>
      <c r="E308" s="153"/>
      <c r="F308" s="22">
        <f>F307+D308</f>
        <v>114</v>
      </c>
    </row>
    <row r="309" spans="1:6" x14ac:dyDescent="0.3">
      <c r="A309" s="24">
        <v>45201</v>
      </c>
      <c r="B309" s="22" t="s">
        <v>354</v>
      </c>
      <c r="C309" s="22" t="s">
        <v>514</v>
      </c>
      <c r="E309" s="22">
        <v>50</v>
      </c>
      <c r="F309" s="22">
        <f>F308-E309</f>
        <v>64</v>
      </c>
    </row>
    <row r="310" spans="1:6" x14ac:dyDescent="0.3">
      <c r="A310" s="24">
        <v>45202</v>
      </c>
      <c r="B310" s="22" t="s">
        <v>137</v>
      </c>
      <c r="C310" s="22" t="s">
        <v>520</v>
      </c>
      <c r="E310" s="22">
        <v>50</v>
      </c>
      <c r="F310" s="22">
        <f>F309-E310</f>
        <v>14</v>
      </c>
    </row>
    <row r="311" spans="1:6" x14ac:dyDescent="0.3">
      <c r="A311" s="24">
        <v>45203</v>
      </c>
      <c r="D311" s="22">
        <v>728</v>
      </c>
      <c r="F311" s="22">
        <f>F310+D311</f>
        <v>742</v>
      </c>
    </row>
    <row r="312" spans="1:6" x14ac:dyDescent="0.3">
      <c r="A312" s="24">
        <v>45203</v>
      </c>
      <c r="B312" s="22" t="s">
        <v>354</v>
      </c>
      <c r="C312" s="22" t="s">
        <v>323</v>
      </c>
      <c r="E312" s="22">
        <v>728</v>
      </c>
      <c r="F312" s="22">
        <f>F311-E312</f>
        <v>14</v>
      </c>
    </row>
    <row r="313" spans="1:6" x14ac:dyDescent="0.3">
      <c r="A313" s="24">
        <v>45203</v>
      </c>
      <c r="D313" s="22">
        <v>590</v>
      </c>
      <c r="F313" s="22">
        <f>F312+D313</f>
        <v>604</v>
      </c>
    </row>
    <row r="314" spans="1:6" x14ac:dyDescent="0.3">
      <c r="A314" s="24">
        <v>45203</v>
      </c>
      <c r="B314" s="22" t="s">
        <v>354</v>
      </c>
      <c r="C314" s="22" t="s">
        <v>503</v>
      </c>
      <c r="E314" s="22">
        <v>590</v>
      </c>
      <c r="F314" s="22">
        <f>F313-E314</f>
        <v>14</v>
      </c>
    </row>
    <row r="315" spans="1:6" x14ac:dyDescent="0.3">
      <c r="A315" s="24">
        <v>45203</v>
      </c>
      <c r="D315" s="22">
        <v>250</v>
      </c>
      <c r="F315" s="22">
        <f>F314+D315</f>
        <v>264</v>
      </c>
    </row>
    <row r="316" spans="1:6" x14ac:dyDescent="0.3">
      <c r="A316" s="24">
        <v>45203</v>
      </c>
      <c r="B316" s="22" t="s">
        <v>354</v>
      </c>
      <c r="C316" s="22" t="s">
        <v>523</v>
      </c>
      <c r="E316" s="22">
        <v>250</v>
      </c>
      <c r="F316" s="22">
        <f>F315-E316</f>
        <v>14</v>
      </c>
    </row>
    <row r="317" spans="1:6" x14ac:dyDescent="0.3">
      <c r="A317" s="24">
        <v>45203</v>
      </c>
      <c r="D317" s="22">
        <v>500</v>
      </c>
      <c r="F317" s="22">
        <f>F316+D317</f>
        <v>514</v>
      </c>
    </row>
    <row r="318" spans="1:6" x14ac:dyDescent="0.3">
      <c r="A318" s="24">
        <v>45203</v>
      </c>
      <c r="B318" s="22" t="s">
        <v>354</v>
      </c>
      <c r="C318" s="22" t="s">
        <v>524</v>
      </c>
      <c r="E318" s="22">
        <v>500</v>
      </c>
      <c r="F318" s="22">
        <f>F317-E318</f>
        <v>14</v>
      </c>
    </row>
    <row r="319" spans="1:6" x14ac:dyDescent="0.3">
      <c r="A319" s="24">
        <v>45203</v>
      </c>
      <c r="D319" s="22">
        <v>400</v>
      </c>
      <c r="F319" s="22">
        <f>F318+D319</f>
        <v>414</v>
      </c>
    </row>
    <row r="320" spans="1:6" x14ac:dyDescent="0.3">
      <c r="A320" s="24">
        <v>45203</v>
      </c>
      <c r="B320" s="22" t="s">
        <v>354</v>
      </c>
      <c r="C320" s="22" t="s">
        <v>526</v>
      </c>
      <c r="E320" s="22">
        <v>400</v>
      </c>
      <c r="F320" s="22">
        <f>F319-E320</f>
        <v>14</v>
      </c>
    </row>
    <row r="321" spans="1:6" x14ac:dyDescent="0.3">
      <c r="A321" s="24">
        <v>45204</v>
      </c>
      <c r="D321" s="22">
        <v>200</v>
      </c>
      <c r="F321" s="22">
        <f>F320+D321</f>
        <v>214</v>
      </c>
    </row>
    <row r="322" spans="1:6" x14ac:dyDescent="0.3">
      <c r="A322" s="24">
        <v>45174</v>
      </c>
      <c r="B322" s="22" t="s">
        <v>137</v>
      </c>
      <c r="C322" s="22" t="s">
        <v>525</v>
      </c>
      <c r="E322" s="22">
        <v>200</v>
      </c>
      <c r="F322" s="22">
        <f>F321-E322</f>
        <v>14</v>
      </c>
    </row>
    <row r="323" spans="1:6" x14ac:dyDescent="0.3">
      <c r="A323" s="24">
        <v>45205</v>
      </c>
      <c r="D323" s="22">
        <v>200</v>
      </c>
      <c r="F323" s="22">
        <f>F322+D323</f>
        <v>214</v>
      </c>
    </row>
    <row r="324" spans="1:6" x14ac:dyDescent="0.3">
      <c r="A324" s="24">
        <v>45205</v>
      </c>
      <c r="B324" s="22" t="s">
        <v>354</v>
      </c>
      <c r="C324" s="22" t="s">
        <v>527</v>
      </c>
      <c r="E324" s="22">
        <v>170</v>
      </c>
      <c r="F324" s="22">
        <f>F323-E324</f>
        <v>44</v>
      </c>
    </row>
    <row r="325" spans="1:6" x14ac:dyDescent="0.3">
      <c r="A325" s="24">
        <v>45205</v>
      </c>
      <c r="D325" s="22">
        <v>100</v>
      </c>
      <c r="F325" s="22">
        <f>F324+D325</f>
        <v>144</v>
      </c>
    </row>
    <row r="326" spans="1:6" x14ac:dyDescent="0.3">
      <c r="A326" s="24">
        <v>45205</v>
      </c>
      <c r="B326" s="22" t="s">
        <v>354</v>
      </c>
      <c r="C326" s="22" t="s">
        <v>528</v>
      </c>
      <c r="E326" s="22">
        <v>100</v>
      </c>
      <c r="F326" s="22">
        <f>F325-E326</f>
        <v>44</v>
      </c>
    </row>
    <row r="327" spans="1:6" x14ac:dyDescent="0.3">
      <c r="A327" s="24">
        <v>45206</v>
      </c>
      <c r="D327" s="22">
        <v>200</v>
      </c>
      <c r="F327" s="22">
        <f>F326+D327</f>
        <v>244</v>
      </c>
    </row>
    <row r="328" spans="1:6" x14ac:dyDescent="0.3">
      <c r="A328" s="24">
        <v>45206</v>
      </c>
      <c r="B328" s="22" t="s">
        <v>137</v>
      </c>
      <c r="C328" s="22" t="s">
        <v>534</v>
      </c>
      <c r="E328" s="22">
        <v>200</v>
      </c>
      <c r="F328" s="22">
        <f>F327-E328</f>
        <v>44</v>
      </c>
    </row>
    <row r="329" spans="1:6" x14ac:dyDescent="0.3">
      <c r="A329" s="24">
        <v>45206</v>
      </c>
      <c r="D329" s="22">
        <v>300</v>
      </c>
      <c r="F329" s="22">
        <f>F328+D329</f>
        <v>344</v>
      </c>
    </row>
    <row r="330" spans="1:6" x14ac:dyDescent="0.3">
      <c r="A330" s="24">
        <v>45206</v>
      </c>
      <c r="B330" s="22" t="s">
        <v>354</v>
      </c>
      <c r="C330" s="22" t="s">
        <v>214</v>
      </c>
      <c r="E330" s="22">
        <v>300</v>
      </c>
      <c r="F330" s="22">
        <f>F329-E330</f>
        <v>44</v>
      </c>
    </row>
    <row r="331" spans="1:6" x14ac:dyDescent="0.3">
      <c r="A331" s="24">
        <v>45206</v>
      </c>
      <c r="D331" s="22">
        <v>100</v>
      </c>
      <c r="F331" s="22">
        <f>F330+D331</f>
        <v>144</v>
      </c>
    </row>
    <row r="332" spans="1:6" x14ac:dyDescent="0.3">
      <c r="A332" s="24">
        <v>45206</v>
      </c>
      <c r="B332" s="22" t="s">
        <v>354</v>
      </c>
      <c r="C332" s="22" t="s">
        <v>532</v>
      </c>
      <c r="E332" s="22">
        <v>100</v>
      </c>
      <c r="F332" s="22">
        <f>F331-E332</f>
        <v>44</v>
      </c>
    </row>
    <row r="333" spans="1:6" x14ac:dyDescent="0.3">
      <c r="A333" s="24">
        <v>45206</v>
      </c>
      <c r="D333" s="22">
        <v>100</v>
      </c>
      <c r="F333" s="22">
        <f>F332+D333</f>
        <v>144</v>
      </c>
    </row>
    <row r="334" spans="1:6" x14ac:dyDescent="0.3">
      <c r="A334" s="24">
        <v>45206</v>
      </c>
      <c r="B334" s="22" t="s">
        <v>354</v>
      </c>
      <c r="C334" s="22" t="s">
        <v>533</v>
      </c>
      <c r="E334" s="22">
        <v>100</v>
      </c>
      <c r="F334" s="22">
        <f>F333-E334</f>
        <v>44</v>
      </c>
    </row>
    <row r="335" spans="1:6" x14ac:dyDescent="0.3">
      <c r="A335" s="24">
        <v>45208</v>
      </c>
      <c r="D335" s="22">
        <v>200</v>
      </c>
      <c r="F335" s="22">
        <f>F328+D335</f>
        <v>244</v>
      </c>
    </row>
    <row r="336" spans="1:6" x14ac:dyDescent="0.3">
      <c r="A336" s="24">
        <v>45208</v>
      </c>
      <c r="B336" s="22" t="s">
        <v>354</v>
      </c>
      <c r="C336" s="22" t="s">
        <v>531</v>
      </c>
      <c r="E336" s="22">
        <v>200</v>
      </c>
      <c r="F336" s="22">
        <f>F335-E336</f>
        <v>44</v>
      </c>
    </row>
    <row r="337" spans="1:6" x14ac:dyDescent="0.3">
      <c r="A337" s="24">
        <v>45208</v>
      </c>
      <c r="D337" s="22">
        <v>800</v>
      </c>
      <c r="F337" s="22">
        <f>F336+D337</f>
        <v>844</v>
      </c>
    </row>
    <row r="338" spans="1:6" x14ac:dyDescent="0.3">
      <c r="A338" s="24">
        <v>45208</v>
      </c>
      <c r="B338" s="22" t="s">
        <v>140</v>
      </c>
      <c r="C338" s="22" t="s">
        <v>529</v>
      </c>
      <c r="E338" s="22">
        <v>800</v>
      </c>
      <c r="F338" s="22">
        <f>F337-E338</f>
        <v>44</v>
      </c>
    </row>
    <row r="339" spans="1:6" x14ac:dyDescent="0.3">
      <c r="A339" s="24">
        <v>45208</v>
      </c>
      <c r="D339" s="22">
        <v>700</v>
      </c>
      <c r="F339" s="22">
        <f>F338+D339</f>
        <v>744</v>
      </c>
    </row>
    <row r="340" spans="1:6" x14ac:dyDescent="0.3">
      <c r="A340" s="24">
        <v>45208</v>
      </c>
      <c r="B340" s="22" t="s">
        <v>354</v>
      </c>
      <c r="C340" s="22" t="s">
        <v>530</v>
      </c>
      <c r="E340" s="22">
        <v>700</v>
      </c>
      <c r="F340" s="22">
        <f>F339-E340</f>
        <v>44</v>
      </c>
    </row>
    <row r="341" spans="1:6" x14ac:dyDescent="0.3">
      <c r="A341" s="24">
        <v>45209</v>
      </c>
      <c r="D341" s="22">
        <v>400</v>
      </c>
      <c r="F341" s="22">
        <f>F340+D341</f>
        <v>444</v>
      </c>
    </row>
    <row r="342" spans="1:6" x14ac:dyDescent="0.3">
      <c r="A342" s="24">
        <v>45209</v>
      </c>
      <c r="B342" s="22" t="s">
        <v>354</v>
      </c>
      <c r="C342" s="22" t="s">
        <v>536</v>
      </c>
      <c r="E342" s="22">
        <v>400</v>
      </c>
      <c r="F342" s="22">
        <f>F341-E342</f>
        <v>44</v>
      </c>
    </row>
    <row r="343" spans="1:6" x14ac:dyDescent="0.3">
      <c r="A343" s="24">
        <v>45209</v>
      </c>
      <c r="D343" s="22">
        <v>100</v>
      </c>
      <c r="F343" s="22">
        <f>F342+D343</f>
        <v>144</v>
      </c>
    </row>
    <row r="344" spans="1:6" x14ac:dyDescent="0.3">
      <c r="A344" s="24">
        <v>45209</v>
      </c>
      <c r="B344" s="22" t="s">
        <v>137</v>
      </c>
      <c r="C344" s="22" t="s">
        <v>535</v>
      </c>
      <c r="E344" s="22">
        <v>100</v>
      </c>
      <c r="F344" s="22">
        <f>F343-E344</f>
        <v>44</v>
      </c>
    </row>
    <row r="345" spans="1:6" x14ac:dyDescent="0.3">
      <c r="A345" s="24">
        <v>45209</v>
      </c>
      <c r="B345" s="22" t="s">
        <v>354</v>
      </c>
      <c r="C345" s="22" t="s">
        <v>808</v>
      </c>
      <c r="D345" s="22">
        <v>300</v>
      </c>
      <c r="F345" s="22">
        <f>F344+D345</f>
        <v>344</v>
      </c>
    </row>
    <row r="346" spans="1:6" x14ac:dyDescent="0.3">
      <c r="A346" s="24">
        <v>45209</v>
      </c>
      <c r="B346" s="22" t="s">
        <v>354</v>
      </c>
      <c r="C346" s="22" t="s">
        <v>553</v>
      </c>
      <c r="E346" s="22">
        <v>100</v>
      </c>
      <c r="F346" s="22">
        <f>F345-E346</f>
        <v>244</v>
      </c>
    </row>
    <row r="347" spans="1:6" x14ac:dyDescent="0.3">
      <c r="A347" s="24">
        <v>45209</v>
      </c>
      <c r="B347" s="22" t="s">
        <v>354</v>
      </c>
      <c r="C347" s="22" t="s">
        <v>286</v>
      </c>
      <c r="E347" s="22">
        <v>30</v>
      </c>
      <c r="F347" s="22">
        <f>F346-E347</f>
        <v>214</v>
      </c>
    </row>
    <row r="348" spans="1:6" x14ac:dyDescent="0.3">
      <c r="A348" s="24">
        <v>45210</v>
      </c>
      <c r="D348" s="22">
        <v>520</v>
      </c>
      <c r="F348" s="22">
        <f>F347+D348</f>
        <v>734</v>
      </c>
    </row>
    <row r="349" spans="1:6" x14ac:dyDescent="0.3">
      <c r="A349" s="24">
        <v>45210</v>
      </c>
      <c r="B349" s="22" t="s">
        <v>354</v>
      </c>
      <c r="C349" s="22" t="s">
        <v>323</v>
      </c>
      <c r="E349" s="22">
        <v>520</v>
      </c>
      <c r="F349" s="22">
        <f>F348-E349</f>
        <v>214</v>
      </c>
    </row>
    <row r="350" spans="1:6" x14ac:dyDescent="0.3">
      <c r="A350" s="24">
        <v>45210</v>
      </c>
      <c r="D350" s="22">
        <v>8</v>
      </c>
      <c r="F350" s="22">
        <f>F349+D350</f>
        <v>222</v>
      </c>
    </row>
    <row r="351" spans="1:6" x14ac:dyDescent="0.3">
      <c r="A351" s="24">
        <v>45210</v>
      </c>
      <c r="D351" s="22">
        <v>80</v>
      </c>
      <c r="F351" s="22">
        <f>F350+D351</f>
        <v>302</v>
      </c>
    </row>
    <row r="352" spans="1:6" x14ac:dyDescent="0.3">
      <c r="A352" s="24">
        <v>45210</v>
      </c>
      <c r="B352" s="22" t="s">
        <v>354</v>
      </c>
      <c r="C352" s="22" t="s">
        <v>208</v>
      </c>
      <c r="E352" s="22">
        <v>80</v>
      </c>
      <c r="F352" s="22">
        <f>F351-E352</f>
        <v>222</v>
      </c>
    </row>
    <row r="353" spans="1:8" x14ac:dyDescent="0.3">
      <c r="A353" s="24">
        <v>45210</v>
      </c>
      <c r="D353" s="22">
        <v>1000</v>
      </c>
      <c r="F353" s="22">
        <f>F352+D353</f>
        <v>1222</v>
      </c>
    </row>
    <row r="354" spans="1:8" x14ac:dyDescent="0.3">
      <c r="A354" s="24">
        <v>45210</v>
      </c>
      <c r="B354" s="22" t="s">
        <v>354</v>
      </c>
      <c r="C354" s="22" t="s">
        <v>323</v>
      </c>
      <c r="E354" s="22">
        <v>60</v>
      </c>
      <c r="F354" s="22">
        <f>F353-E354</f>
        <v>1162</v>
      </c>
    </row>
    <row r="355" spans="1:8" x14ac:dyDescent="0.3">
      <c r="A355" s="24">
        <v>45210</v>
      </c>
      <c r="B355" s="22" t="s">
        <v>137</v>
      </c>
      <c r="C355" s="22" t="s">
        <v>537</v>
      </c>
      <c r="E355" s="22">
        <v>200</v>
      </c>
      <c r="F355" s="22">
        <f>F354-E355</f>
        <v>962</v>
      </c>
    </row>
    <row r="356" spans="1:8" x14ac:dyDescent="0.3">
      <c r="A356" s="24">
        <v>45210</v>
      </c>
      <c r="B356" s="22" t="s">
        <v>354</v>
      </c>
      <c r="C356" s="22" t="s">
        <v>538</v>
      </c>
      <c r="E356" s="22">
        <v>100</v>
      </c>
      <c r="F356" s="22">
        <f>F355-E356</f>
        <v>862</v>
      </c>
    </row>
    <row r="357" spans="1:8" x14ac:dyDescent="0.3">
      <c r="A357" s="24">
        <v>45211</v>
      </c>
      <c r="B357" s="22" t="s">
        <v>137</v>
      </c>
      <c r="C357" s="22" t="s">
        <v>540</v>
      </c>
      <c r="D357" s="22">
        <v>650</v>
      </c>
      <c r="F357" s="22">
        <f>F356+D357</f>
        <v>1512</v>
      </c>
    </row>
    <row r="358" spans="1:8" x14ac:dyDescent="0.3">
      <c r="A358" s="24">
        <v>45213</v>
      </c>
      <c r="B358" s="22" t="s">
        <v>140</v>
      </c>
      <c r="C358" s="22" t="s">
        <v>141</v>
      </c>
      <c r="E358" s="22">
        <v>51</v>
      </c>
      <c r="F358" s="22">
        <f t="shared" ref="F358:F363" si="27">F357-E358</f>
        <v>1461</v>
      </c>
    </row>
    <row r="359" spans="1:8" x14ac:dyDescent="0.3">
      <c r="A359" s="24">
        <v>45213</v>
      </c>
      <c r="B359" s="22" t="s">
        <v>354</v>
      </c>
      <c r="C359" s="22" t="s">
        <v>323</v>
      </c>
      <c r="E359" s="22">
        <v>60</v>
      </c>
      <c r="F359" s="22">
        <f t="shared" si="27"/>
        <v>1401</v>
      </c>
    </row>
    <row r="360" spans="1:8" x14ac:dyDescent="0.3">
      <c r="A360" s="24">
        <v>45213</v>
      </c>
      <c r="B360" s="22" t="s">
        <v>140</v>
      </c>
      <c r="C360" s="22" t="s">
        <v>141</v>
      </c>
      <c r="E360" s="22">
        <v>85</v>
      </c>
      <c r="F360" s="22">
        <f t="shared" si="27"/>
        <v>1316</v>
      </c>
    </row>
    <row r="361" spans="1:8" x14ac:dyDescent="0.3">
      <c r="A361" s="24">
        <v>45213</v>
      </c>
      <c r="B361" s="22" t="s">
        <v>354</v>
      </c>
      <c r="C361" s="22" t="s">
        <v>453</v>
      </c>
      <c r="E361" s="22">
        <v>160</v>
      </c>
      <c r="F361" s="22">
        <f t="shared" si="27"/>
        <v>1156</v>
      </c>
    </row>
    <row r="362" spans="1:8" x14ac:dyDescent="0.3">
      <c r="A362" s="24">
        <v>45213</v>
      </c>
      <c r="B362" s="22" t="s">
        <v>140</v>
      </c>
      <c r="C362" s="22" t="s">
        <v>141</v>
      </c>
      <c r="E362" s="22">
        <v>45</v>
      </c>
      <c r="F362" s="22">
        <f t="shared" si="27"/>
        <v>1111</v>
      </c>
    </row>
    <row r="363" spans="1:8" x14ac:dyDescent="0.3">
      <c r="A363" s="24">
        <v>45215</v>
      </c>
      <c r="B363" s="22" t="s">
        <v>354</v>
      </c>
      <c r="C363" s="22" t="s">
        <v>541</v>
      </c>
      <c r="E363" s="22">
        <v>200</v>
      </c>
      <c r="F363" s="22">
        <f t="shared" si="27"/>
        <v>911</v>
      </c>
    </row>
    <row r="364" spans="1:8" x14ac:dyDescent="0.3">
      <c r="A364" s="24">
        <v>45216</v>
      </c>
      <c r="B364" s="22" t="s">
        <v>354</v>
      </c>
      <c r="C364" s="22" t="s">
        <v>208</v>
      </c>
      <c r="E364" s="22">
        <v>80</v>
      </c>
      <c r="F364" s="22">
        <f>F363-E364</f>
        <v>831</v>
      </c>
    </row>
    <row r="365" spans="1:8" x14ac:dyDescent="0.3">
      <c r="A365" s="24">
        <v>45217</v>
      </c>
      <c r="B365" s="22" t="s">
        <v>354</v>
      </c>
      <c r="C365" s="22" t="s">
        <v>542</v>
      </c>
      <c r="E365" s="22">
        <v>100</v>
      </c>
      <c r="F365" s="22">
        <f>F364-E365</f>
        <v>731</v>
      </c>
    </row>
    <row r="366" spans="1:8" x14ac:dyDescent="0.3">
      <c r="A366" s="24">
        <v>45217</v>
      </c>
      <c r="B366" s="22" t="s">
        <v>137</v>
      </c>
      <c r="C366" s="22" t="s">
        <v>544</v>
      </c>
      <c r="E366" s="22">
        <v>200</v>
      </c>
      <c r="F366" s="22">
        <f>F365-E366</f>
        <v>531</v>
      </c>
    </row>
    <row r="367" spans="1:8" x14ac:dyDescent="0.3">
      <c r="A367" s="24">
        <v>45217</v>
      </c>
      <c r="D367" s="22">
        <v>3360</v>
      </c>
      <c r="F367" s="22">
        <f>F366+D367</f>
        <v>3891</v>
      </c>
    </row>
    <row r="368" spans="1:8" x14ac:dyDescent="0.3">
      <c r="A368" s="24">
        <v>45217</v>
      </c>
      <c r="D368" s="22">
        <v>640</v>
      </c>
      <c r="F368" s="22">
        <f>F367+D368</f>
        <v>4531</v>
      </c>
      <c r="H368" s="22">
        <f>1000-60-200-100+650-51-60</f>
        <v>1179</v>
      </c>
    </row>
    <row r="369" spans="1:8" x14ac:dyDescent="0.3">
      <c r="A369" s="24">
        <v>45217</v>
      </c>
      <c r="B369" s="22" t="s">
        <v>140</v>
      </c>
      <c r="C369" s="22" t="s">
        <v>141</v>
      </c>
      <c r="E369" s="22">
        <v>3360</v>
      </c>
      <c r="F369" s="22">
        <f t="shared" ref="F369:F374" si="28">F368-E369</f>
        <v>1171</v>
      </c>
      <c r="H369" s="22">
        <f>H368-85-160-45-200-80-100-200</f>
        <v>309</v>
      </c>
    </row>
    <row r="370" spans="1:8" x14ac:dyDescent="0.3">
      <c r="A370" s="24">
        <v>45218</v>
      </c>
      <c r="B370" s="22" t="s">
        <v>137</v>
      </c>
      <c r="C370" s="22" t="s">
        <v>545</v>
      </c>
      <c r="E370" s="22">
        <v>200</v>
      </c>
      <c r="F370" s="22">
        <f t="shared" si="28"/>
        <v>971</v>
      </c>
      <c r="H370" s="22">
        <f>H369+640-200</f>
        <v>749</v>
      </c>
    </row>
    <row r="371" spans="1:8" x14ac:dyDescent="0.3">
      <c r="A371" s="24">
        <v>45219</v>
      </c>
      <c r="B371" s="22" t="s">
        <v>140</v>
      </c>
      <c r="C371" s="22" t="s">
        <v>141</v>
      </c>
      <c r="E371" s="22">
        <v>599</v>
      </c>
      <c r="F371" s="22">
        <f t="shared" si="28"/>
        <v>372</v>
      </c>
      <c r="H371" s="22">
        <f>H370-599</f>
        <v>150</v>
      </c>
    </row>
    <row r="372" spans="1:8" x14ac:dyDescent="0.3">
      <c r="A372" s="24">
        <v>45219</v>
      </c>
      <c r="B372" s="22" t="s">
        <v>354</v>
      </c>
      <c r="C372" s="22" t="s">
        <v>265</v>
      </c>
      <c r="E372" s="22">
        <v>120</v>
      </c>
      <c r="F372" s="22">
        <f t="shared" si="28"/>
        <v>252</v>
      </c>
      <c r="H372" s="22">
        <f>H371-120</f>
        <v>30</v>
      </c>
    </row>
    <row r="373" spans="1:8" x14ac:dyDescent="0.3">
      <c r="A373" s="24">
        <v>45222</v>
      </c>
      <c r="B373" s="22" t="s">
        <v>354</v>
      </c>
      <c r="C373" s="22" t="s">
        <v>208</v>
      </c>
      <c r="E373" s="22">
        <v>80</v>
      </c>
      <c r="F373" s="22">
        <f t="shared" si="28"/>
        <v>172</v>
      </c>
      <c r="H373" s="22">
        <f>839-29</f>
        <v>810</v>
      </c>
    </row>
    <row r="374" spans="1:8" x14ac:dyDescent="0.3">
      <c r="A374" s="24">
        <v>45222</v>
      </c>
      <c r="B374" s="22" t="s">
        <v>354</v>
      </c>
      <c r="C374" s="22" t="s">
        <v>380</v>
      </c>
      <c r="E374" s="22">
        <v>40</v>
      </c>
      <c r="F374" s="22">
        <f t="shared" si="28"/>
        <v>132</v>
      </c>
      <c r="H374" s="22">
        <f>2029-839</f>
        <v>1190</v>
      </c>
    </row>
    <row r="375" spans="1:8" x14ac:dyDescent="0.3">
      <c r="A375" s="24">
        <v>45222</v>
      </c>
      <c r="D375" s="22">
        <v>2000</v>
      </c>
      <c r="F375" s="22">
        <f>F374+D375</f>
        <v>2132</v>
      </c>
      <c r="H375" s="22">
        <f>H374-100-120-200-200-198</f>
        <v>372</v>
      </c>
    </row>
    <row r="376" spans="1:8" x14ac:dyDescent="0.3">
      <c r="A376" s="24">
        <v>45222</v>
      </c>
      <c r="B376" s="22" t="s">
        <v>140</v>
      </c>
      <c r="C376" s="22" t="s">
        <v>141</v>
      </c>
      <c r="E376" s="22">
        <v>839</v>
      </c>
      <c r="F376" s="22">
        <f t="shared" ref="F376:F382" si="29">F375-E376</f>
        <v>1293</v>
      </c>
      <c r="H376" s="22">
        <f>H375-80</f>
        <v>292</v>
      </c>
    </row>
    <row r="377" spans="1:8" x14ac:dyDescent="0.3">
      <c r="A377" s="24">
        <v>45224</v>
      </c>
      <c r="B377" s="22" t="s">
        <v>140</v>
      </c>
      <c r="C377" s="22" t="s">
        <v>141</v>
      </c>
      <c r="E377" s="22">
        <v>100</v>
      </c>
      <c r="F377" s="22">
        <f t="shared" si="29"/>
        <v>1193</v>
      </c>
      <c r="H377" s="22">
        <f>H376-200</f>
        <v>92</v>
      </c>
    </row>
    <row r="378" spans="1:8" x14ac:dyDescent="0.3">
      <c r="A378" s="24">
        <v>45224</v>
      </c>
      <c r="B378" s="22" t="s">
        <v>354</v>
      </c>
      <c r="C378" s="22" t="s">
        <v>548</v>
      </c>
      <c r="E378" s="22">
        <v>100</v>
      </c>
      <c r="F378" s="22">
        <f t="shared" si="29"/>
        <v>1093</v>
      </c>
      <c r="H378" s="22">
        <f>H377-30</f>
        <v>62</v>
      </c>
    </row>
    <row r="379" spans="1:8" x14ac:dyDescent="0.3">
      <c r="A379" s="24">
        <v>45224</v>
      </c>
      <c r="B379" s="22" t="s">
        <v>354</v>
      </c>
      <c r="C379" s="22" t="s">
        <v>286</v>
      </c>
      <c r="E379" s="22">
        <v>120</v>
      </c>
      <c r="F379" s="22">
        <f t="shared" si="29"/>
        <v>973</v>
      </c>
      <c r="H379" s="22">
        <f>H378+718</f>
        <v>780</v>
      </c>
    </row>
    <row r="380" spans="1:8" x14ac:dyDescent="0.3">
      <c r="A380" s="24">
        <v>45224</v>
      </c>
      <c r="B380" s="22" t="s">
        <v>137</v>
      </c>
      <c r="C380" s="22" t="s">
        <v>549</v>
      </c>
      <c r="E380" s="22">
        <v>200</v>
      </c>
      <c r="F380" s="22">
        <f t="shared" si="29"/>
        <v>773</v>
      </c>
      <c r="H380" s="22">
        <f>H379-400-20</f>
        <v>360</v>
      </c>
    </row>
    <row r="381" spans="1:8" x14ac:dyDescent="0.3">
      <c r="A381" s="24">
        <v>45224</v>
      </c>
      <c r="B381" s="22" t="s">
        <v>354</v>
      </c>
      <c r="C381" s="22" t="s">
        <v>286</v>
      </c>
      <c r="E381" s="22">
        <v>200</v>
      </c>
      <c r="F381" s="22">
        <f t="shared" si="29"/>
        <v>573</v>
      </c>
      <c r="H381" s="22">
        <f>H380-360</f>
        <v>0</v>
      </c>
    </row>
    <row r="382" spans="1:8" x14ac:dyDescent="0.3">
      <c r="A382" s="24">
        <v>45224</v>
      </c>
      <c r="B382" s="22" t="s">
        <v>354</v>
      </c>
      <c r="C382" s="22" t="s">
        <v>286</v>
      </c>
      <c r="E382" s="22">
        <v>198</v>
      </c>
      <c r="F382" s="22">
        <f t="shared" si="29"/>
        <v>375</v>
      </c>
    </row>
    <row r="383" spans="1:8" x14ac:dyDescent="0.3">
      <c r="A383" s="24">
        <v>45230</v>
      </c>
      <c r="B383" s="22" t="s">
        <v>354</v>
      </c>
      <c r="C383" s="22" t="s">
        <v>208</v>
      </c>
      <c r="E383" s="22">
        <v>80</v>
      </c>
      <c r="F383" s="22">
        <f>F382-E383</f>
        <v>295</v>
      </c>
    </row>
    <row r="384" spans="1:8" x14ac:dyDescent="0.3">
      <c r="A384" s="24">
        <v>45231</v>
      </c>
      <c r="B384" s="22" t="s">
        <v>137</v>
      </c>
      <c r="C384" s="22" t="s">
        <v>551</v>
      </c>
      <c r="E384" s="22">
        <v>200</v>
      </c>
      <c r="F384" s="22">
        <f>F383-E384</f>
        <v>95</v>
      </c>
    </row>
    <row r="385" spans="1:6" x14ac:dyDescent="0.3">
      <c r="A385" s="24">
        <v>45231</v>
      </c>
      <c r="D385" s="22">
        <v>3000</v>
      </c>
      <c r="F385" s="22">
        <f>F384+D385</f>
        <v>3095</v>
      </c>
    </row>
    <row r="386" spans="1:6" x14ac:dyDescent="0.3">
      <c r="A386" s="24">
        <v>45231</v>
      </c>
      <c r="B386" s="22" t="s">
        <v>354</v>
      </c>
      <c r="C386" s="22" t="s">
        <v>199</v>
      </c>
      <c r="E386" s="22">
        <v>500</v>
      </c>
      <c r="F386" s="22">
        <f>F385-E386</f>
        <v>2595</v>
      </c>
    </row>
    <row r="387" spans="1:6" x14ac:dyDescent="0.3">
      <c r="A387" s="24">
        <v>45232</v>
      </c>
      <c r="B387" s="22" t="s">
        <v>554</v>
      </c>
      <c r="C387" s="22" t="s">
        <v>215</v>
      </c>
      <c r="E387" s="22">
        <v>1500</v>
      </c>
      <c r="F387" s="22">
        <f>F386-E387</f>
        <v>1095</v>
      </c>
    </row>
    <row r="388" spans="1:6" x14ac:dyDescent="0.3">
      <c r="A388" s="24">
        <v>45232</v>
      </c>
      <c r="B388" s="22" t="s">
        <v>354</v>
      </c>
      <c r="C388" s="22" t="s">
        <v>199</v>
      </c>
      <c r="E388" s="22">
        <v>500</v>
      </c>
      <c r="F388" s="22">
        <f>F387-E388</f>
        <v>595</v>
      </c>
    </row>
    <row r="389" spans="1:6" x14ac:dyDescent="0.3">
      <c r="A389" s="24">
        <v>45232</v>
      </c>
      <c r="B389" s="22" t="s">
        <v>354</v>
      </c>
      <c r="C389" s="22" t="s">
        <v>199</v>
      </c>
      <c r="E389" s="22">
        <v>30</v>
      </c>
      <c r="F389" s="22">
        <f>F388-E389</f>
        <v>565</v>
      </c>
    </row>
    <row r="390" spans="1:6" x14ac:dyDescent="0.3">
      <c r="A390" s="24">
        <v>45232</v>
      </c>
      <c r="B390" s="22" t="s">
        <v>354</v>
      </c>
      <c r="C390" s="22" t="s">
        <v>199</v>
      </c>
      <c r="E390" s="22">
        <v>380</v>
      </c>
      <c r="F390" s="22">
        <f>F389-E390</f>
        <v>185</v>
      </c>
    </row>
    <row r="391" spans="1:6" x14ac:dyDescent="0.3">
      <c r="A391" s="24">
        <v>45232</v>
      </c>
      <c r="D391" s="22">
        <v>400</v>
      </c>
      <c r="F391" s="22">
        <f>F390+D391</f>
        <v>585</v>
      </c>
    </row>
    <row r="392" spans="1:6" x14ac:dyDescent="0.3">
      <c r="A392" s="24">
        <v>45232</v>
      </c>
      <c r="D392" s="22">
        <v>380</v>
      </c>
      <c r="F392" s="22">
        <f>F391+D392</f>
        <v>965</v>
      </c>
    </row>
    <row r="393" spans="1:6" x14ac:dyDescent="0.3">
      <c r="A393" s="24">
        <v>45232</v>
      </c>
      <c r="B393" s="22" t="s">
        <v>354</v>
      </c>
      <c r="C393" s="22" t="s">
        <v>557</v>
      </c>
      <c r="E393" s="22">
        <v>400</v>
      </c>
      <c r="F393" s="22">
        <f>F392-E393</f>
        <v>565</v>
      </c>
    </row>
    <row r="394" spans="1:6" x14ac:dyDescent="0.3">
      <c r="A394" s="24">
        <v>45232</v>
      </c>
      <c r="B394" s="22" t="s">
        <v>140</v>
      </c>
      <c r="C394" s="22" t="s">
        <v>141</v>
      </c>
      <c r="E394" s="22">
        <v>80</v>
      </c>
      <c r="F394" s="22">
        <f>F393-E394</f>
        <v>485</v>
      </c>
    </row>
    <row r="395" spans="1:6" x14ac:dyDescent="0.3">
      <c r="A395" s="24">
        <v>45232</v>
      </c>
      <c r="B395" s="22" t="s">
        <v>354</v>
      </c>
      <c r="C395" s="22" t="s">
        <v>199</v>
      </c>
      <c r="E395" s="22">
        <v>380</v>
      </c>
      <c r="F395" s="22">
        <f>F394-E395</f>
        <v>105</v>
      </c>
    </row>
    <row r="396" spans="1:6" x14ac:dyDescent="0.3">
      <c r="A396" s="24">
        <v>45232</v>
      </c>
      <c r="D396" s="22">
        <v>200</v>
      </c>
      <c r="F396" s="22">
        <f>F395+D396</f>
        <v>305</v>
      </c>
    </row>
    <row r="397" spans="1:6" x14ac:dyDescent="0.3">
      <c r="A397" s="24">
        <v>45232</v>
      </c>
      <c r="B397" s="22" t="s">
        <v>354</v>
      </c>
      <c r="C397" s="22" t="s">
        <v>564</v>
      </c>
      <c r="E397" s="22">
        <v>200</v>
      </c>
      <c r="F397" s="22">
        <f>F396-E397</f>
        <v>105</v>
      </c>
    </row>
    <row r="398" spans="1:6" x14ac:dyDescent="0.3">
      <c r="A398" s="24">
        <v>45236</v>
      </c>
      <c r="B398" s="22" t="s">
        <v>140</v>
      </c>
      <c r="C398" s="22" t="s">
        <v>141</v>
      </c>
      <c r="E398" s="22">
        <v>100</v>
      </c>
      <c r="F398" s="22">
        <f>F397-E398</f>
        <v>5</v>
      </c>
    </row>
    <row r="399" spans="1:6" x14ac:dyDescent="0.3">
      <c r="A399" s="24">
        <v>45239</v>
      </c>
      <c r="D399" s="22">
        <v>710</v>
      </c>
      <c r="F399" s="22">
        <f>F398+D399</f>
        <v>715</v>
      </c>
    </row>
    <row r="400" spans="1:6" x14ac:dyDescent="0.3">
      <c r="A400" s="24">
        <v>45239</v>
      </c>
      <c r="B400" s="22" t="s">
        <v>354</v>
      </c>
      <c r="C400" s="22" t="s">
        <v>199</v>
      </c>
      <c r="E400" s="22">
        <v>710</v>
      </c>
      <c r="F400" s="22">
        <f>F399-E400</f>
        <v>5</v>
      </c>
    </row>
    <row r="401" spans="1:8" x14ac:dyDescent="0.3">
      <c r="A401" s="24">
        <v>45239</v>
      </c>
      <c r="D401" s="22">
        <v>200</v>
      </c>
      <c r="F401" s="22">
        <f>F400+D401</f>
        <v>205</v>
      </c>
    </row>
    <row r="402" spans="1:8" x14ac:dyDescent="0.3">
      <c r="A402" s="24">
        <v>45239</v>
      </c>
      <c r="B402" s="22" t="s">
        <v>137</v>
      </c>
      <c r="C402" s="22" t="s">
        <v>569</v>
      </c>
      <c r="E402" s="22">
        <v>200</v>
      </c>
      <c r="F402" s="22">
        <f>F401-E402</f>
        <v>5</v>
      </c>
    </row>
    <row r="403" spans="1:8" x14ac:dyDescent="0.3">
      <c r="A403" s="24">
        <v>45240</v>
      </c>
      <c r="D403" s="22">
        <v>1000</v>
      </c>
      <c r="F403" s="22">
        <f>F402+D403</f>
        <v>1005</v>
      </c>
    </row>
    <row r="404" spans="1:8" x14ac:dyDescent="0.3">
      <c r="A404" s="24">
        <v>45240</v>
      </c>
      <c r="B404" s="22" t="s">
        <v>354</v>
      </c>
      <c r="C404" s="22" t="s">
        <v>286</v>
      </c>
      <c r="E404" s="22">
        <v>1000</v>
      </c>
      <c r="F404" s="22">
        <f>F403-E404</f>
        <v>5</v>
      </c>
    </row>
    <row r="405" spans="1:8" x14ac:dyDescent="0.3">
      <c r="A405" s="24">
        <v>45241</v>
      </c>
      <c r="D405" s="22">
        <v>1000</v>
      </c>
      <c r="F405" s="22">
        <f>F404+D405</f>
        <v>1005</v>
      </c>
    </row>
    <row r="406" spans="1:8" x14ac:dyDescent="0.3">
      <c r="A406" s="24">
        <v>45241</v>
      </c>
      <c r="B406" s="22" t="s">
        <v>354</v>
      </c>
      <c r="C406" s="22" t="s">
        <v>286</v>
      </c>
      <c r="E406" s="22">
        <v>425</v>
      </c>
      <c r="F406" s="22">
        <f>F405-E406</f>
        <v>580</v>
      </c>
    </row>
    <row r="407" spans="1:8" x14ac:dyDescent="0.3">
      <c r="A407" s="24">
        <v>45241</v>
      </c>
      <c r="B407" s="22" t="s">
        <v>354</v>
      </c>
      <c r="C407" s="22" t="s">
        <v>286</v>
      </c>
      <c r="D407" s="22">
        <v>70</v>
      </c>
      <c r="F407" s="22">
        <f>F406+D407</f>
        <v>650</v>
      </c>
      <c r="H407" s="22">
        <f>1000-425</f>
        <v>575</v>
      </c>
    </row>
    <row r="408" spans="1:8" x14ac:dyDescent="0.3">
      <c r="A408" s="24">
        <v>45241</v>
      </c>
      <c r="B408" s="22" t="s">
        <v>354</v>
      </c>
      <c r="C408" s="22" t="s">
        <v>574</v>
      </c>
      <c r="E408" s="22">
        <v>200</v>
      </c>
      <c r="F408" s="22">
        <f>F407-E408</f>
        <v>450</v>
      </c>
      <c r="H408" s="22">
        <f>H407-200</f>
        <v>375</v>
      </c>
    </row>
    <row r="409" spans="1:8" x14ac:dyDescent="0.3">
      <c r="A409" s="24">
        <v>45244</v>
      </c>
      <c r="D409" s="22">
        <v>3000</v>
      </c>
      <c r="F409" s="22">
        <f>F408+D409</f>
        <v>3450</v>
      </c>
    </row>
    <row r="410" spans="1:8" x14ac:dyDescent="0.3">
      <c r="A410" s="24">
        <v>45244</v>
      </c>
      <c r="B410" s="22" t="s">
        <v>140</v>
      </c>
      <c r="C410" s="22" t="s">
        <v>141</v>
      </c>
      <c r="E410" s="22">
        <v>699</v>
      </c>
      <c r="F410" s="22">
        <f t="shared" ref="F410:F418" si="30">F409-E410</f>
        <v>2751</v>
      </c>
    </row>
    <row r="411" spans="1:8" x14ac:dyDescent="0.3">
      <c r="A411" s="24">
        <v>45244</v>
      </c>
      <c r="B411" s="22" t="s">
        <v>140</v>
      </c>
      <c r="C411" s="22" t="s">
        <v>141</v>
      </c>
      <c r="E411" s="22">
        <v>400</v>
      </c>
      <c r="F411" s="22">
        <f t="shared" si="30"/>
        <v>2351</v>
      </c>
      <c r="H411" s="22">
        <f>699+400+80+900+60</f>
        <v>2139</v>
      </c>
    </row>
    <row r="412" spans="1:8" x14ac:dyDescent="0.3">
      <c r="A412" s="24">
        <v>45244</v>
      </c>
      <c r="B412" s="22" t="s">
        <v>140</v>
      </c>
      <c r="C412" s="22" t="s">
        <v>141</v>
      </c>
      <c r="E412" s="22">
        <v>80</v>
      </c>
      <c r="F412" s="22">
        <f t="shared" si="30"/>
        <v>2271</v>
      </c>
      <c r="H412" s="22">
        <f>H411-375</f>
        <v>1764</v>
      </c>
    </row>
    <row r="413" spans="1:8" x14ac:dyDescent="0.3">
      <c r="A413" s="24">
        <v>45244</v>
      </c>
      <c r="B413" s="22" t="s">
        <v>354</v>
      </c>
      <c r="C413" s="22" t="s">
        <v>588</v>
      </c>
      <c r="E413" s="22">
        <v>900</v>
      </c>
      <c r="F413" s="22">
        <f t="shared" si="30"/>
        <v>1371</v>
      </c>
      <c r="H413" s="22">
        <f>3000-H412</f>
        <v>1236</v>
      </c>
    </row>
    <row r="414" spans="1:8" x14ac:dyDescent="0.3">
      <c r="A414" s="24">
        <v>45244</v>
      </c>
      <c r="B414" s="22" t="s">
        <v>354</v>
      </c>
      <c r="C414" s="22" t="s">
        <v>323</v>
      </c>
      <c r="E414" s="22">
        <v>60</v>
      </c>
      <c r="F414" s="22">
        <f t="shared" si="30"/>
        <v>1311</v>
      </c>
      <c r="H414" s="22">
        <f>H413-200-40-350-425</f>
        <v>221</v>
      </c>
    </row>
    <row r="415" spans="1:8" x14ac:dyDescent="0.3">
      <c r="A415" s="24">
        <v>45245</v>
      </c>
      <c r="B415" s="22" t="s">
        <v>137</v>
      </c>
      <c r="C415" s="22" t="s">
        <v>584</v>
      </c>
      <c r="E415" s="22">
        <v>200</v>
      </c>
      <c r="F415" s="22">
        <f t="shared" si="30"/>
        <v>1111</v>
      </c>
      <c r="H415" s="22">
        <f>600+399-221</f>
        <v>778</v>
      </c>
    </row>
    <row r="416" spans="1:8" x14ac:dyDescent="0.3">
      <c r="A416" s="24">
        <v>45245</v>
      </c>
      <c r="B416" s="22" t="s">
        <v>354</v>
      </c>
      <c r="C416" s="22" t="s">
        <v>323</v>
      </c>
      <c r="E416" s="22">
        <v>40</v>
      </c>
      <c r="F416" s="22">
        <f t="shared" si="30"/>
        <v>1071</v>
      </c>
      <c r="H416" s="22">
        <f>2000-600+221-399</f>
        <v>1222</v>
      </c>
    </row>
    <row r="417" spans="1:8" x14ac:dyDescent="0.3">
      <c r="A417" s="24">
        <v>45245</v>
      </c>
      <c r="B417" s="22" t="s">
        <v>354</v>
      </c>
      <c r="C417" s="22" t="s">
        <v>323</v>
      </c>
      <c r="E417" s="22">
        <v>350</v>
      </c>
      <c r="F417" s="22">
        <f t="shared" si="30"/>
        <v>721</v>
      </c>
      <c r="H417" s="22">
        <f>H416-750</f>
        <v>472</v>
      </c>
    </row>
    <row r="418" spans="1:8" x14ac:dyDescent="0.3">
      <c r="A418" s="24">
        <v>45245</v>
      </c>
      <c r="B418" s="22" t="s">
        <v>354</v>
      </c>
      <c r="C418" s="22" t="s">
        <v>573</v>
      </c>
      <c r="E418" s="22">
        <v>425</v>
      </c>
      <c r="F418" s="22">
        <f t="shared" si="30"/>
        <v>296</v>
      </c>
      <c r="H418" s="22">
        <f>800-472</f>
        <v>328</v>
      </c>
    </row>
    <row r="419" spans="1:8" x14ac:dyDescent="0.3">
      <c r="A419" s="24">
        <v>45246</v>
      </c>
      <c r="D419" s="22">
        <v>2000</v>
      </c>
      <c r="F419" s="22">
        <f>F418+D419</f>
        <v>2296</v>
      </c>
      <c r="H419" s="22">
        <f>2000-328</f>
        <v>1672</v>
      </c>
    </row>
    <row r="420" spans="1:8" x14ac:dyDescent="0.3">
      <c r="A420" s="24">
        <v>45246</v>
      </c>
      <c r="B420" s="22" t="s">
        <v>354</v>
      </c>
      <c r="C420" s="22" t="s">
        <v>586</v>
      </c>
      <c r="E420" s="22">
        <v>600</v>
      </c>
      <c r="F420" s="22">
        <f>F419-E420</f>
        <v>1696</v>
      </c>
      <c r="H420" s="22">
        <f>H419-1140</f>
        <v>532</v>
      </c>
    </row>
    <row r="421" spans="1:8" x14ac:dyDescent="0.3">
      <c r="A421" s="24">
        <v>45246</v>
      </c>
      <c r="B421" s="22" t="s">
        <v>354</v>
      </c>
      <c r="C421" s="22" t="s">
        <v>586</v>
      </c>
      <c r="E421" s="22">
        <v>8</v>
      </c>
      <c r="F421" s="22">
        <f>F420-E421</f>
        <v>1688</v>
      </c>
      <c r="H421" s="22">
        <f>H420-480</f>
        <v>52</v>
      </c>
    </row>
    <row r="422" spans="1:8" x14ac:dyDescent="0.3">
      <c r="A422" s="24">
        <v>45246</v>
      </c>
      <c r="B422" s="22" t="s">
        <v>354</v>
      </c>
      <c r="C422" s="22" t="s">
        <v>587</v>
      </c>
      <c r="E422" s="22">
        <v>10</v>
      </c>
      <c r="F422" s="22">
        <f>F421-E422</f>
        <v>1678</v>
      </c>
      <c r="H422" s="22">
        <f>H421-80-200+1000</f>
        <v>772</v>
      </c>
    </row>
    <row r="423" spans="1:8" x14ac:dyDescent="0.3">
      <c r="A423" s="24">
        <v>45246</v>
      </c>
      <c r="B423" s="22" t="s">
        <v>140</v>
      </c>
      <c r="C423" s="22" t="s">
        <v>141</v>
      </c>
      <c r="E423" s="22">
        <v>399</v>
      </c>
      <c r="F423" s="22">
        <f>F422-E423</f>
        <v>1279</v>
      </c>
      <c r="H423" s="22">
        <f>500-90</f>
        <v>410</v>
      </c>
    </row>
    <row r="424" spans="1:8" x14ac:dyDescent="0.3">
      <c r="A424" s="24">
        <v>45247</v>
      </c>
      <c r="D424" s="22">
        <v>2000</v>
      </c>
      <c r="F424" s="22">
        <f>F423+D424</f>
        <v>3279</v>
      </c>
      <c r="H424" s="22">
        <f>H423-200</f>
        <v>210</v>
      </c>
    </row>
    <row r="425" spans="1:8" x14ac:dyDescent="0.3">
      <c r="A425" s="24">
        <v>45247</v>
      </c>
      <c r="B425" s="22" t="s">
        <v>354</v>
      </c>
      <c r="C425" s="22" t="s">
        <v>594</v>
      </c>
      <c r="D425" s="22">
        <v>1800</v>
      </c>
      <c r="F425" s="22">
        <f>F424+D425</f>
        <v>5079</v>
      </c>
    </row>
    <row r="426" spans="1:8" x14ac:dyDescent="0.3">
      <c r="A426" s="24">
        <v>45248</v>
      </c>
      <c r="B426" s="22" t="s">
        <v>354</v>
      </c>
      <c r="E426" s="22">
        <v>90</v>
      </c>
      <c r="F426" s="22">
        <f t="shared" ref="F426:F431" si="31">F425-E426</f>
        <v>4989</v>
      </c>
      <c r="H426" s="22">
        <f>357+320</f>
        <v>677</v>
      </c>
    </row>
    <row r="427" spans="1:8" x14ac:dyDescent="0.3">
      <c r="A427" s="24">
        <v>45248</v>
      </c>
      <c r="B427" s="22" t="s">
        <v>140</v>
      </c>
      <c r="C427" s="22" t="s">
        <v>141</v>
      </c>
      <c r="E427" s="22">
        <v>1710</v>
      </c>
      <c r="F427" s="22">
        <f t="shared" si="31"/>
        <v>3279</v>
      </c>
      <c r="H427" s="22">
        <f>H426-210</f>
        <v>467</v>
      </c>
    </row>
    <row r="428" spans="1:8" x14ac:dyDescent="0.3">
      <c r="A428" s="24">
        <v>45248</v>
      </c>
      <c r="B428" s="22" t="s">
        <v>354</v>
      </c>
      <c r="C428" s="22" t="s">
        <v>596</v>
      </c>
      <c r="E428" s="22">
        <v>120</v>
      </c>
      <c r="F428" s="22">
        <f t="shared" si="31"/>
        <v>3159</v>
      </c>
      <c r="H428" s="22">
        <f>1000-467</f>
        <v>533</v>
      </c>
    </row>
    <row r="429" spans="1:8" x14ac:dyDescent="0.3">
      <c r="A429" s="24">
        <v>45248</v>
      </c>
      <c r="B429" s="22" t="s">
        <v>354</v>
      </c>
      <c r="C429" s="22" t="s">
        <v>366</v>
      </c>
      <c r="E429" s="22">
        <v>67</v>
      </c>
      <c r="F429" s="22">
        <f t="shared" si="31"/>
        <v>3092</v>
      </c>
      <c r="H429" s="22">
        <f>H428-374</f>
        <v>159</v>
      </c>
    </row>
    <row r="430" spans="1:8" x14ac:dyDescent="0.3">
      <c r="A430" s="24">
        <v>45250</v>
      </c>
      <c r="B430" s="22" t="s">
        <v>354</v>
      </c>
      <c r="C430" s="22" t="s">
        <v>597</v>
      </c>
      <c r="E430" s="22">
        <v>200</v>
      </c>
      <c r="F430" s="22">
        <f t="shared" si="31"/>
        <v>2892</v>
      </c>
      <c r="H430" s="22">
        <f>H429-200</f>
        <v>-41</v>
      </c>
    </row>
    <row r="431" spans="1:8" x14ac:dyDescent="0.3">
      <c r="A431" s="24">
        <v>45251</v>
      </c>
      <c r="B431" s="22" t="s">
        <v>354</v>
      </c>
      <c r="C431" s="22" t="s">
        <v>601</v>
      </c>
      <c r="E431" s="22">
        <v>500</v>
      </c>
      <c r="F431" s="22">
        <f t="shared" si="31"/>
        <v>2392</v>
      </c>
      <c r="H431" s="22">
        <f>H429-200-300</f>
        <v>-341</v>
      </c>
    </row>
    <row r="432" spans="1:8" x14ac:dyDescent="0.3">
      <c r="A432" s="24">
        <v>45252</v>
      </c>
      <c r="B432" s="22" t="s">
        <v>354</v>
      </c>
      <c r="C432" s="22" t="s">
        <v>602</v>
      </c>
      <c r="E432" s="22">
        <v>600</v>
      </c>
      <c r="F432" s="22">
        <f>F431-E432</f>
        <v>1792</v>
      </c>
    </row>
    <row r="433" spans="1:9" x14ac:dyDescent="0.3">
      <c r="A433" s="24">
        <v>45253</v>
      </c>
      <c r="B433" s="22" t="s">
        <v>354</v>
      </c>
      <c r="C433" s="22" t="s">
        <v>199</v>
      </c>
      <c r="E433" s="22">
        <v>280</v>
      </c>
      <c r="F433" s="22">
        <f>F432-E433</f>
        <v>1512</v>
      </c>
      <c r="H433" s="22">
        <f>5367+341</f>
        <v>5708</v>
      </c>
    </row>
    <row r="434" spans="1:9" x14ac:dyDescent="0.3">
      <c r="A434" s="24">
        <v>45253</v>
      </c>
      <c r="B434" s="22" t="s">
        <v>140</v>
      </c>
      <c r="C434" s="22" t="s">
        <v>603</v>
      </c>
      <c r="E434" s="22">
        <v>750</v>
      </c>
      <c r="F434" s="22">
        <f>F433-E434</f>
        <v>762</v>
      </c>
      <c r="H434" s="22">
        <f>H433-6000</f>
        <v>-292</v>
      </c>
    </row>
    <row r="435" spans="1:9" x14ac:dyDescent="0.3">
      <c r="A435" s="24">
        <v>45253</v>
      </c>
      <c r="B435" s="22" t="s">
        <v>354</v>
      </c>
      <c r="C435" s="22" t="s">
        <v>654</v>
      </c>
      <c r="E435" s="22">
        <v>200</v>
      </c>
      <c r="F435" s="22">
        <f>F434-E435</f>
        <v>562</v>
      </c>
      <c r="H435" s="22">
        <f>200+300+5367</f>
        <v>5867</v>
      </c>
      <c r="I435" s="22">
        <f>H435-159</f>
        <v>5708</v>
      </c>
    </row>
    <row r="436" spans="1:9" x14ac:dyDescent="0.3">
      <c r="A436" s="24">
        <v>45253</v>
      </c>
      <c r="D436" s="22">
        <v>2000</v>
      </c>
      <c r="F436" s="22">
        <f>F435+D436</f>
        <v>2562</v>
      </c>
      <c r="I436" s="22">
        <f>6000-I435</f>
        <v>292</v>
      </c>
    </row>
    <row r="437" spans="1:9" x14ac:dyDescent="0.3">
      <c r="A437" s="24">
        <v>45253</v>
      </c>
      <c r="B437" s="22" t="s">
        <v>354</v>
      </c>
      <c r="C437" s="22" t="s">
        <v>656</v>
      </c>
      <c r="E437" s="22">
        <v>800</v>
      </c>
      <c r="F437" s="22">
        <f>F436-E437</f>
        <v>1762</v>
      </c>
      <c r="I437" s="22">
        <f>I436-580</f>
        <v>-288</v>
      </c>
    </row>
    <row r="438" spans="1:9" x14ac:dyDescent="0.3">
      <c r="A438" s="24">
        <v>45253</v>
      </c>
      <c r="B438" s="22" t="s">
        <v>354</v>
      </c>
      <c r="C438" s="22" t="s">
        <v>323</v>
      </c>
      <c r="E438" s="22">
        <v>1140</v>
      </c>
      <c r="F438" s="22">
        <f>F437-E438</f>
        <v>622</v>
      </c>
      <c r="I438" s="22">
        <f>I437+3000</f>
        <v>2712</v>
      </c>
    </row>
    <row r="439" spans="1:9" x14ac:dyDescent="0.3">
      <c r="A439" s="24">
        <v>45253</v>
      </c>
      <c r="B439" s="22" t="s">
        <v>137</v>
      </c>
      <c r="C439" s="22" t="s">
        <v>719</v>
      </c>
      <c r="E439" s="22">
        <v>90</v>
      </c>
      <c r="F439" s="22">
        <f>F438-E439</f>
        <v>532</v>
      </c>
      <c r="I439" s="22">
        <f>I438-319</f>
        <v>2393</v>
      </c>
    </row>
    <row r="440" spans="1:9" x14ac:dyDescent="0.3">
      <c r="A440" s="24">
        <v>45255</v>
      </c>
      <c r="B440" s="22" t="s">
        <v>354</v>
      </c>
      <c r="C440" s="22" t="s">
        <v>710</v>
      </c>
      <c r="E440" s="22">
        <v>480</v>
      </c>
      <c r="F440" s="22">
        <f>F439-E440</f>
        <v>52</v>
      </c>
      <c r="I440" s="22">
        <f>I439-500-1514</f>
        <v>379</v>
      </c>
    </row>
    <row r="441" spans="1:9" x14ac:dyDescent="0.3">
      <c r="A441" s="24">
        <v>45255</v>
      </c>
      <c r="D441" s="22">
        <v>1000</v>
      </c>
      <c r="F441" s="22">
        <f>F440+D441</f>
        <v>1052</v>
      </c>
      <c r="I441" s="22">
        <f>I440-650</f>
        <v>-271</v>
      </c>
    </row>
    <row r="442" spans="1:9" x14ac:dyDescent="0.3">
      <c r="A442" s="24">
        <v>45255</v>
      </c>
      <c r="B442" s="22" t="s">
        <v>354</v>
      </c>
      <c r="C442" s="22" t="s">
        <v>208</v>
      </c>
      <c r="E442" s="22">
        <v>80</v>
      </c>
      <c r="F442" s="22">
        <f>F441-E442</f>
        <v>972</v>
      </c>
    </row>
    <row r="443" spans="1:9" x14ac:dyDescent="0.3">
      <c r="A443" s="24">
        <v>45255</v>
      </c>
      <c r="B443" s="22" t="s">
        <v>137</v>
      </c>
      <c r="C443" s="22" t="s">
        <v>720</v>
      </c>
      <c r="E443" s="22">
        <v>200</v>
      </c>
      <c r="F443" s="22">
        <f>F442-E443</f>
        <v>772</v>
      </c>
    </row>
    <row r="444" spans="1:9" x14ac:dyDescent="0.3">
      <c r="A444" s="24">
        <v>45255</v>
      </c>
      <c r="B444" s="22" t="s">
        <v>354</v>
      </c>
      <c r="C444" s="22" t="s">
        <v>727</v>
      </c>
      <c r="E444" s="22">
        <v>200</v>
      </c>
      <c r="F444" s="22">
        <f>F443-E444</f>
        <v>572</v>
      </c>
    </row>
    <row r="445" spans="1:9" x14ac:dyDescent="0.3">
      <c r="A445" s="24">
        <v>45258</v>
      </c>
      <c r="D445" s="22">
        <v>1468</v>
      </c>
      <c r="F445" s="22">
        <f>F444+D445</f>
        <v>2040</v>
      </c>
    </row>
    <row r="446" spans="1:9" x14ac:dyDescent="0.3">
      <c r="A446" s="24">
        <v>45258</v>
      </c>
      <c r="B446" s="22" t="s">
        <v>354</v>
      </c>
      <c r="C446" s="22" t="s">
        <v>199</v>
      </c>
      <c r="E446" s="22">
        <v>940</v>
      </c>
      <c r="F446" s="22">
        <f>F445-E446</f>
        <v>1100</v>
      </c>
    </row>
    <row r="447" spans="1:9" x14ac:dyDescent="0.3">
      <c r="A447" s="24">
        <v>45258</v>
      </c>
      <c r="B447" s="22" t="s">
        <v>354</v>
      </c>
      <c r="C447" s="22" t="s">
        <v>427</v>
      </c>
      <c r="E447" s="22">
        <v>1100</v>
      </c>
      <c r="F447" s="22">
        <f>F446-E447</f>
        <v>0</v>
      </c>
    </row>
    <row r="448" spans="1:9" x14ac:dyDescent="0.3">
      <c r="A448" s="24">
        <v>45259</v>
      </c>
      <c r="D448" s="22">
        <v>300</v>
      </c>
      <c r="F448" s="22">
        <f>F447+D448</f>
        <v>300</v>
      </c>
      <c r="H448" s="22">
        <f>379-650-1000+1500</f>
        <v>229</v>
      </c>
    </row>
    <row r="449" spans="1:8" x14ac:dyDescent="0.3">
      <c r="A449" s="24">
        <v>45259</v>
      </c>
      <c r="B449" s="22" t="s">
        <v>354</v>
      </c>
      <c r="C449" s="22" t="s">
        <v>735</v>
      </c>
      <c r="E449" s="22">
        <v>300</v>
      </c>
      <c r="F449" s="22">
        <f>F448-E449</f>
        <v>0</v>
      </c>
      <c r="H449" s="22">
        <f>H448-180</f>
        <v>49</v>
      </c>
    </row>
    <row r="450" spans="1:8" x14ac:dyDescent="0.3">
      <c r="A450" s="24">
        <v>45261</v>
      </c>
      <c r="D450" s="22">
        <v>200</v>
      </c>
      <c r="F450" s="22">
        <f>F449+D450</f>
        <v>200</v>
      </c>
      <c r="H450" s="22">
        <f>1000-500-200-49</f>
        <v>251</v>
      </c>
    </row>
    <row r="451" spans="1:8" x14ac:dyDescent="0.3">
      <c r="A451" s="24">
        <v>45261</v>
      </c>
      <c r="B451" s="22" t="s">
        <v>354</v>
      </c>
      <c r="C451" s="22" t="s">
        <v>738</v>
      </c>
      <c r="E451" s="22">
        <v>200</v>
      </c>
      <c r="F451" s="22">
        <f>F450-E451</f>
        <v>0</v>
      </c>
      <c r="H451" s="22">
        <f>1049-500-200</f>
        <v>349</v>
      </c>
    </row>
    <row r="452" spans="1:8" x14ac:dyDescent="0.3">
      <c r="A452" s="24">
        <v>45262</v>
      </c>
      <c r="D452" s="22">
        <v>500</v>
      </c>
      <c r="F452" s="22">
        <f>F451+D452</f>
        <v>500</v>
      </c>
    </row>
    <row r="453" spans="1:8" x14ac:dyDescent="0.3">
      <c r="A453" s="24">
        <v>45262</v>
      </c>
      <c r="B453" s="22" t="s">
        <v>354</v>
      </c>
      <c r="C453" s="22" t="s">
        <v>208</v>
      </c>
      <c r="E453" s="22">
        <v>90</v>
      </c>
      <c r="F453" s="22">
        <f>F452-E453</f>
        <v>410</v>
      </c>
    </row>
    <row r="454" spans="1:8" x14ac:dyDescent="0.3">
      <c r="A454" s="24">
        <v>45262</v>
      </c>
      <c r="D454" s="22">
        <v>2000</v>
      </c>
      <c r="F454" s="22">
        <f>F453+D454</f>
        <v>2410</v>
      </c>
      <c r="H454" s="22">
        <f>1000-500-200</f>
        <v>300</v>
      </c>
    </row>
    <row r="455" spans="1:8" x14ac:dyDescent="0.3">
      <c r="A455" s="24">
        <v>45262</v>
      </c>
      <c r="B455" s="22" t="s">
        <v>739</v>
      </c>
      <c r="C455" s="22" t="s">
        <v>215</v>
      </c>
      <c r="E455" s="22">
        <v>1500</v>
      </c>
      <c r="F455" s="22">
        <f>F454-E455</f>
        <v>910</v>
      </c>
    </row>
    <row r="456" spans="1:8" x14ac:dyDescent="0.3">
      <c r="A456" s="24">
        <v>45264</v>
      </c>
      <c r="B456" s="22" t="s">
        <v>354</v>
      </c>
      <c r="C456" s="22" t="s">
        <v>740</v>
      </c>
      <c r="E456" s="22">
        <v>200</v>
      </c>
      <c r="F456" s="22">
        <f>F455-E456</f>
        <v>710</v>
      </c>
      <c r="H456" s="22">
        <f>500-49</f>
        <v>451</v>
      </c>
    </row>
    <row r="457" spans="1:8" x14ac:dyDescent="0.3">
      <c r="A457" s="24">
        <v>45264</v>
      </c>
      <c r="B457" s="22" t="s">
        <v>354</v>
      </c>
      <c r="C457" s="22" t="s">
        <v>199</v>
      </c>
      <c r="E457" s="22">
        <v>340</v>
      </c>
      <c r="F457" s="22">
        <f>F456-E457</f>
        <v>370</v>
      </c>
      <c r="H457" s="22">
        <f>451+200</f>
        <v>651</v>
      </c>
    </row>
    <row r="458" spans="1:8" x14ac:dyDescent="0.3">
      <c r="A458" s="24">
        <v>45264</v>
      </c>
      <c r="B458" s="22" t="s">
        <v>354</v>
      </c>
      <c r="C458" s="22" t="s">
        <v>297</v>
      </c>
      <c r="E458" s="22">
        <v>10</v>
      </c>
      <c r="F458" s="22">
        <f>F457-E458</f>
        <v>360</v>
      </c>
      <c r="H458" s="22">
        <f>1000-651-130</f>
        <v>219</v>
      </c>
    </row>
    <row r="459" spans="1:8" x14ac:dyDescent="0.3">
      <c r="A459" s="24">
        <v>45265</v>
      </c>
      <c r="D459" s="22">
        <v>1000</v>
      </c>
      <c r="F459" s="22">
        <f>F458+D459</f>
        <v>1360</v>
      </c>
      <c r="H459" s="22">
        <f>H458-80-10</f>
        <v>129</v>
      </c>
    </row>
    <row r="460" spans="1:8" x14ac:dyDescent="0.3">
      <c r="A460" s="24">
        <v>45265</v>
      </c>
      <c r="B460" s="22" t="s">
        <v>354</v>
      </c>
      <c r="C460" s="22" t="s">
        <v>286</v>
      </c>
      <c r="E460" s="22">
        <v>357</v>
      </c>
      <c r="F460" s="22">
        <f>F459-E460</f>
        <v>1003</v>
      </c>
    </row>
    <row r="461" spans="1:8" x14ac:dyDescent="0.3">
      <c r="A461" s="24">
        <v>45265</v>
      </c>
      <c r="B461" s="22" t="s">
        <v>354</v>
      </c>
      <c r="C461" s="22" t="s">
        <v>199</v>
      </c>
      <c r="E461" s="22">
        <v>320</v>
      </c>
      <c r="F461" s="22">
        <f t="shared" ref="F461:F462" si="32">F460-E461</f>
        <v>683</v>
      </c>
    </row>
    <row r="462" spans="1:8" x14ac:dyDescent="0.3">
      <c r="A462" s="24">
        <v>45265</v>
      </c>
      <c r="B462" s="22" t="s">
        <v>354</v>
      </c>
      <c r="C462" s="22" t="s">
        <v>286</v>
      </c>
      <c r="E462" s="22">
        <v>374</v>
      </c>
      <c r="F462" s="22">
        <f t="shared" si="32"/>
        <v>309</v>
      </c>
    </row>
    <row r="463" spans="1:8" x14ac:dyDescent="0.3">
      <c r="A463" s="24">
        <v>45265</v>
      </c>
      <c r="B463" s="22" t="s">
        <v>354</v>
      </c>
      <c r="C463" s="22" t="s">
        <v>380</v>
      </c>
      <c r="E463" s="22">
        <v>90</v>
      </c>
      <c r="F463" s="22">
        <f>F462-E463</f>
        <v>219</v>
      </c>
    </row>
    <row r="464" spans="1:8" x14ac:dyDescent="0.3">
      <c r="A464" s="24">
        <v>45265</v>
      </c>
      <c r="B464" s="22" t="s">
        <v>354</v>
      </c>
      <c r="C464" s="22" t="s">
        <v>138</v>
      </c>
      <c r="E464" s="22">
        <v>200</v>
      </c>
      <c r="F464" s="22">
        <f>F463-E464</f>
        <v>19</v>
      </c>
    </row>
    <row r="465" spans="1:6" x14ac:dyDescent="0.3">
      <c r="A465" s="24">
        <v>45266</v>
      </c>
      <c r="D465" s="22">
        <v>6000</v>
      </c>
      <c r="F465" s="22">
        <f>F464+D465</f>
        <v>6019</v>
      </c>
    </row>
    <row r="466" spans="1:6" x14ac:dyDescent="0.3">
      <c r="A466" s="24">
        <v>45268</v>
      </c>
      <c r="B466" s="22" t="s">
        <v>354</v>
      </c>
      <c r="C466" s="22" t="s">
        <v>286</v>
      </c>
      <c r="E466" s="22">
        <v>300</v>
      </c>
      <c r="F466" s="22">
        <f>F465-E466</f>
        <v>5719</v>
      </c>
    </row>
    <row r="467" spans="1:6" x14ac:dyDescent="0.3">
      <c r="A467" s="24">
        <v>45268</v>
      </c>
      <c r="B467" s="22" t="s">
        <v>140</v>
      </c>
      <c r="C467" s="22" t="s">
        <v>783</v>
      </c>
      <c r="E467" s="22">
        <v>5327</v>
      </c>
      <c r="F467" s="22">
        <f>F466-E467</f>
        <v>392</v>
      </c>
    </row>
    <row r="468" spans="1:6" x14ac:dyDescent="0.3">
      <c r="A468" s="24">
        <v>45268</v>
      </c>
      <c r="D468" s="22">
        <v>3000</v>
      </c>
      <c r="F468" s="22">
        <f>F467+D468</f>
        <v>3392</v>
      </c>
    </row>
    <row r="469" spans="1:6" x14ac:dyDescent="0.3">
      <c r="A469" s="24">
        <v>45268</v>
      </c>
      <c r="B469" s="22" t="s">
        <v>354</v>
      </c>
      <c r="C469" s="22" t="s">
        <v>286</v>
      </c>
      <c r="E469" s="22">
        <v>580</v>
      </c>
      <c r="F469" s="22">
        <f>F468-E469</f>
        <v>2812</v>
      </c>
    </row>
    <row r="470" spans="1:6" x14ac:dyDescent="0.3">
      <c r="A470" s="24">
        <v>45268</v>
      </c>
      <c r="B470" s="22" t="s">
        <v>354</v>
      </c>
      <c r="C470" s="22" t="s">
        <v>208</v>
      </c>
      <c r="E470" s="22">
        <v>80</v>
      </c>
      <c r="F470" s="22">
        <f>F469-E470</f>
        <v>2732</v>
      </c>
    </row>
    <row r="471" spans="1:6" x14ac:dyDescent="0.3">
      <c r="A471" s="24">
        <v>45268</v>
      </c>
      <c r="B471" s="22" t="s">
        <v>354</v>
      </c>
      <c r="C471" s="22" t="s">
        <v>207</v>
      </c>
      <c r="E471" s="22">
        <v>319</v>
      </c>
      <c r="F471" s="22">
        <f>F470-E471</f>
        <v>2413</v>
      </c>
    </row>
    <row r="472" spans="1:6" x14ac:dyDescent="0.3">
      <c r="A472" s="24">
        <v>45269</v>
      </c>
      <c r="B472" s="22" t="s">
        <v>354</v>
      </c>
      <c r="C472" s="22" t="s">
        <v>784</v>
      </c>
      <c r="E472" s="22">
        <v>500</v>
      </c>
      <c r="F472" s="22">
        <f>F471-E472</f>
        <v>1913</v>
      </c>
    </row>
    <row r="473" spans="1:6" x14ac:dyDescent="0.3">
      <c r="A473" s="24">
        <v>45269</v>
      </c>
      <c r="B473" s="22" t="s">
        <v>354</v>
      </c>
      <c r="C473" s="22" t="s">
        <v>199</v>
      </c>
      <c r="E473" s="22">
        <v>1514</v>
      </c>
      <c r="F473" s="22">
        <f>F472-E473</f>
        <v>399</v>
      </c>
    </row>
    <row r="474" spans="1:6" x14ac:dyDescent="0.3">
      <c r="A474" s="24">
        <v>45269</v>
      </c>
      <c r="D474" s="22">
        <v>1500</v>
      </c>
      <c r="F474" s="22">
        <f>F473+D474</f>
        <v>1899</v>
      </c>
    </row>
    <row r="475" spans="1:6" x14ac:dyDescent="0.3">
      <c r="A475" s="24">
        <v>45269</v>
      </c>
      <c r="B475" s="22" t="s">
        <v>140</v>
      </c>
      <c r="C475" s="22" t="s">
        <v>286</v>
      </c>
      <c r="E475" s="22">
        <v>650</v>
      </c>
      <c r="F475" s="22">
        <f>F474-E475</f>
        <v>1249</v>
      </c>
    </row>
    <row r="476" spans="1:6" x14ac:dyDescent="0.3">
      <c r="A476" s="24">
        <v>45269</v>
      </c>
      <c r="B476" s="22" t="s">
        <v>140</v>
      </c>
      <c r="C476" s="22" t="s">
        <v>286</v>
      </c>
      <c r="E476" s="22">
        <v>1000</v>
      </c>
      <c r="F476" s="22">
        <f>F475-E476</f>
        <v>249</v>
      </c>
    </row>
    <row r="477" spans="1:6" x14ac:dyDescent="0.3">
      <c r="A477" s="24">
        <v>45269</v>
      </c>
      <c r="B477" s="22" t="s">
        <v>354</v>
      </c>
      <c r="C477" s="22" t="s">
        <v>785</v>
      </c>
      <c r="E477" s="22">
        <v>60</v>
      </c>
      <c r="F477" s="22">
        <f>F476-E477</f>
        <v>189</v>
      </c>
    </row>
    <row r="478" spans="1:6" x14ac:dyDescent="0.3">
      <c r="A478" s="24">
        <v>45271</v>
      </c>
      <c r="B478" s="22" t="s">
        <v>140</v>
      </c>
      <c r="C478" s="22" t="s">
        <v>286</v>
      </c>
      <c r="E478" s="22">
        <v>180</v>
      </c>
      <c r="F478" s="22">
        <f>F477-E478</f>
        <v>9</v>
      </c>
    </row>
    <row r="479" spans="1:6" x14ac:dyDescent="0.3">
      <c r="A479" s="24">
        <v>45272</v>
      </c>
      <c r="D479" s="22">
        <v>1000</v>
      </c>
      <c r="F479" s="22">
        <f>F478+D479</f>
        <v>1009</v>
      </c>
    </row>
    <row r="480" spans="1:6" x14ac:dyDescent="0.3">
      <c r="A480" s="24">
        <v>45272</v>
      </c>
      <c r="B480" s="22" t="s">
        <v>354</v>
      </c>
      <c r="C480" s="22" t="s">
        <v>792</v>
      </c>
      <c r="E480" s="22">
        <v>200</v>
      </c>
      <c r="F480" s="22">
        <f>F479-E480</f>
        <v>809</v>
      </c>
    </row>
    <row r="481" spans="1:8" x14ac:dyDescent="0.3">
      <c r="A481" s="24">
        <v>45272</v>
      </c>
      <c r="B481" s="22" t="s">
        <v>354</v>
      </c>
      <c r="C481" s="22" t="s">
        <v>793</v>
      </c>
      <c r="E481" s="22">
        <v>500</v>
      </c>
      <c r="F481" s="22">
        <f>F480-E481</f>
        <v>309</v>
      </c>
    </row>
    <row r="482" spans="1:8" x14ac:dyDescent="0.3">
      <c r="A482" s="24">
        <v>45272</v>
      </c>
      <c r="B482" s="22" t="s">
        <v>354</v>
      </c>
      <c r="C482" s="22" t="s">
        <v>796</v>
      </c>
      <c r="E482" s="22">
        <v>130</v>
      </c>
      <c r="F482" s="22">
        <f>F481-E482</f>
        <v>179</v>
      </c>
    </row>
    <row r="483" spans="1:8" x14ac:dyDescent="0.3">
      <c r="A483" s="24">
        <v>45273</v>
      </c>
      <c r="B483" s="22" t="s">
        <v>354</v>
      </c>
      <c r="C483" s="22" t="s">
        <v>208</v>
      </c>
      <c r="E483" s="22">
        <v>80</v>
      </c>
      <c r="F483" s="22">
        <f>F482-E483</f>
        <v>99</v>
      </c>
    </row>
    <row r="484" spans="1:8" x14ac:dyDescent="0.3">
      <c r="A484" s="24">
        <v>45273</v>
      </c>
      <c r="B484" s="22" t="s">
        <v>354</v>
      </c>
      <c r="C484" s="22" t="s">
        <v>797</v>
      </c>
      <c r="E484" s="22">
        <v>10</v>
      </c>
      <c r="F484" s="22">
        <f>F483-E484</f>
        <v>89</v>
      </c>
    </row>
    <row r="485" spans="1:8" x14ac:dyDescent="0.3">
      <c r="A485" s="24">
        <v>45274</v>
      </c>
      <c r="D485" s="22">
        <v>40</v>
      </c>
      <c r="F485" s="22">
        <f>F484+D485</f>
        <v>129</v>
      </c>
    </row>
    <row r="486" spans="1:8" x14ac:dyDescent="0.3">
      <c r="A486" s="24">
        <v>45274</v>
      </c>
      <c r="B486" s="22" t="s">
        <v>354</v>
      </c>
      <c r="C486" s="22" t="s">
        <v>801</v>
      </c>
      <c r="E486" s="22">
        <v>100</v>
      </c>
      <c r="F486" s="22">
        <f>F485-E486</f>
        <v>29</v>
      </c>
    </row>
    <row r="487" spans="1:8" x14ac:dyDescent="0.3">
      <c r="A487" s="24">
        <v>45274</v>
      </c>
      <c r="B487" s="22" t="s">
        <v>354</v>
      </c>
      <c r="C487" s="22" t="s">
        <v>297</v>
      </c>
      <c r="E487" s="22">
        <v>10</v>
      </c>
      <c r="F487" s="22">
        <f>F486-E487</f>
        <v>19</v>
      </c>
    </row>
    <row r="488" spans="1:8" x14ac:dyDescent="0.3">
      <c r="A488" s="24">
        <v>45281</v>
      </c>
      <c r="D488" s="22">
        <v>500</v>
      </c>
      <c r="F488" s="22">
        <f>F487+D488</f>
        <v>519</v>
      </c>
      <c r="H488" s="22">
        <f>519-80-37-30</f>
        <v>372</v>
      </c>
    </row>
    <row r="489" spans="1:8" x14ac:dyDescent="0.3">
      <c r="A489" s="24">
        <v>45281</v>
      </c>
      <c r="B489" s="22" t="s">
        <v>354</v>
      </c>
      <c r="C489" s="22" t="s">
        <v>208</v>
      </c>
      <c r="E489" s="22">
        <v>80</v>
      </c>
      <c r="F489" s="22">
        <f>F488-E489</f>
        <v>439</v>
      </c>
      <c r="H489" s="22">
        <f>H488-200-20-800+1000</f>
        <v>352</v>
      </c>
    </row>
    <row r="490" spans="1:8" x14ac:dyDescent="0.3">
      <c r="A490" s="24">
        <v>45281</v>
      </c>
      <c r="B490" s="22" t="s">
        <v>354</v>
      </c>
      <c r="C490" s="22" t="s">
        <v>366</v>
      </c>
      <c r="E490" s="22">
        <v>37</v>
      </c>
      <c r="F490" s="22">
        <f>F489-E490</f>
        <v>402</v>
      </c>
    </row>
    <row r="491" spans="1:8" x14ac:dyDescent="0.3">
      <c r="A491" s="24">
        <v>45281</v>
      </c>
      <c r="B491" s="22" t="s">
        <v>354</v>
      </c>
      <c r="C491" s="22" t="s">
        <v>803</v>
      </c>
      <c r="E491" s="22">
        <v>30</v>
      </c>
      <c r="F491" s="22">
        <f>F490-E491</f>
        <v>372</v>
      </c>
    </row>
    <row r="492" spans="1:8" x14ac:dyDescent="0.3">
      <c r="A492" s="24">
        <v>45282</v>
      </c>
      <c r="B492" s="22" t="s">
        <v>354</v>
      </c>
      <c r="C492" s="22" t="s">
        <v>804</v>
      </c>
      <c r="E492" s="22">
        <v>200</v>
      </c>
      <c r="F492" s="22">
        <f>F491-E492</f>
        <v>172</v>
      </c>
    </row>
    <row r="493" spans="1:8" x14ac:dyDescent="0.3">
      <c r="A493" s="24">
        <v>45282</v>
      </c>
      <c r="B493" s="22" t="s">
        <v>354</v>
      </c>
      <c r="C493" s="22" t="s">
        <v>805</v>
      </c>
      <c r="E493" s="22">
        <v>20</v>
      </c>
      <c r="F493" s="22">
        <f>F492-E493</f>
        <v>152</v>
      </c>
    </row>
    <row r="494" spans="1:8" x14ac:dyDescent="0.3">
      <c r="A494" s="24">
        <v>45282</v>
      </c>
      <c r="D494" s="22">
        <v>1000</v>
      </c>
      <c r="F494" s="22">
        <f>F493+D494</f>
        <v>1152</v>
      </c>
    </row>
    <row r="495" spans="1:8" x14ac:dyDescent="0.3">
      <c r="A495" s="24">
        <v>45282</v>
      </c>
      <c r="B495" s="22" t="s">
        <v>354</v>
      </c>
      <c r="C495" s="22" t="s">
        <v>199</v>
      </c>
      <c r="E495" s="22">
        <v>800</v>
      </c>
      <c r="F495" s="22">
        <f>F494-E495</f>
        <v>352</v>
      </c>
    </row>
    <row r="496" spans="1:8" x14ac:dyDescent="0.3">
      <c r="A496" s="24">
        <v>45283</v>
      </c>
      <c r="D496" s="22">
        <v>1000</v>
      </c>
      <c r="F496" s="22">
        <f>F495+D496</f>
        <v>1352</v>
      </c>
    </row>
    <row r="497" spans="1:6" x14ac:dyDescent="0.3">
      <c r="A497" s="24">
        <v>45283</v>
      </c>
      <c r="B497" s="22" t="s">
        <v>354</v>
      </c>
      <c r="C497" s="22" t="s">
        <v>807</v>
      </c>
      <c r="E497" s="22">
        <v>400</v>
      </c>
      <c r="F497" s="22">
        <f>F496-E497</f>
        <v>952</v>
      </c>
    </row>
    <row r="498" spans="1:6" x14ac:dyDescent="0.3">
      <c r="A498" s="24">
        <v>45283</v>
      </c>
      <c r="B498" s="22" t="s">
        <v>354</v>
      </c>
      <c r="C498" s="22" t="s">
        <v>230</v>
      </c>
      <c r="E498" s="22">
        <v>86</v>
      </c>
      <c r="F498" s="22">
        <f>F497-E498</f>
        <v>866</v>
      </c>
    </row>
    <row r="499" spans="1:6" x14ac:dyDescent="0.3">
      <c r="A499" s="24">
        <v>45285</v>
      </c>
      <c r="B499" s="22" t="s">
        <v>354</v>
      </c>
      <c r="C499" s="22" t="s">
        <v>199</v>
      </c>
      <c r="E499" s="22">
        <v>380</v>
      </c>
      <c r="F499" s="22">
        <f>F498-E499</f>
        <v>486</v>
      </c>
    </row>
    <row r="500" spans="1:6" x14ac:dyDescent="0.3">
      <c r="A500" s="24">
        <v>45286</v>
      </c>
      <c r="D500" s="22">
        <v>2000</v>
      </c>
      <c r="F500" s="22">
        <f>F499+D500</f>
        <v>2486</v>
      </c>
    </row>
    <row r="501" spans="1:6" x14ac:dyDescent="0.3">
      <c r="A501" s="24">
        <v>45286</v>
      </c>
      <c r="B501" s="22" t="s">
        <v>354</v>
      </c>
      <c r="C501" s="22" t="s">
        <v>138</v>
      </c>
      <c r="E501" s="22">
        <v>200</v>
      </c>
      <c r="F501" s="22">
        <f>F500-E501</f>
        <v>2286</v>
      </c>
    </row>
    <row r="502" spans="1:6" x14ac:dyDescent="0.3">
      <c r="A502" s="24">
        <v>45286</v>
      </c>
      <c r="D502" s="22">
        <v>60</v>
      </c>
      <c r="F502" s="22">
        <f>F501+D502</f>
        <v>2346</v>
      </c>
    </row>
    <row r="503" spans="1:6" x14ac:dyDescent="0.3">
      <c r="A503" s="24">
        <v>45286</v>
      </c>
      <c r="B503" s="22" t="s">
        <v>140</v>
      </c>
      <c r="C503" s="22" t="s">
        <v>141</v>
      </c>
      <c r="E503" s="22">
        <v>51</v>
      </c>
      <c r="F503" s="22">
        <f>F502-E503</f>
        <v>2295</v>
      </c>
    </row>
    <row r="504" spans="1:6" x14ac:dyDescent="0.3">
      <c r="A504" s="24">
        <v>45286</v>
      </c>
      <c r="B504" s="22" t="s">
        <v>140</v>
      </c>
      <c r="C504" s="22" t="s">
        <v>141</v>
      </c>
      <c r="E504" s="22">
        <v>501</v>
      </c>
      <c r="F504" s="22">
        <f>F503-E504</f>
        <v>1794</v>
      </c>
    </row>
    <row r="505" spans="1:6" x14ac:dyDescent="0.3">
      <c r="A505" s="24">
        <v>45286</v>
      </c>
      <c r="B505" s="22" t="s">
        <v>354</v>
      </c>
      <c r="C505" s="22" t="s">
        <v>286</v>
      </c>
      <c r="E505" s="22">
        <v>600</v>
      </c>
      <c r="F505" s="22">
        <f>F504-E505</f>
        <v>1194</v>
      </c>
    </row>
    <row r="506" spans="1:6" x14ac:dyDescent="0.3">
      <c r="A506" s="24">
        <v>45287</v>
      </c>
      <c r="D506" s="22">
        <v>1500</v>
      </c>
      <c r="F506" s="22">
        <f>F505+D506</f>
        <v>2694</v>
      </c>
    </row>
    <row r="507" spans="1:6" x14ac:dyDescent="0.3">
      <c r="A507" s="24">
        <v>45287</v>
      </c>
      <c r="B507" s="22" t="s">
        <v>140</v>
      </c>
      <c r="C507" s="22" t="s">
        <v>141</v>
      </c>
      <c r="E507" s="22">
        <v>665</v>
      </c>
      <c r="F507" s="22">
        <f t="shared" ref="F507:F514" si="33">F506-E507</f>
        <v>2029</v>
      </c>
    </row>
    <row r="508" spans="1:6" x14ac:dyDescent="0.3">
      <c r="A508" s="24">
        <v>45287</v>
      </c>
      <c r="B508" s="22" t="s">
        <v>354</v>
      </c>
      <c r="C508" s="22" t="s">
        <v>816</v>
      </c>
      <c r="E508" s="22">
        <v>250</v>
      </c>
      <c r="F508" s="22">
        <f t="shared" si="33"/>
        <v>1779</v>
      </c>
    </row>
    <row r="509" spans="1:6" x14ac:dyDescent="0.3">
      <c r="A509" s="24">
        <v>45287</v>
      </c>
      <c r="B509" s="22" t="s">
        <v>354</v>
      </c>
      <c r="C509" s="22" t="s">
        <v>323</v>
      </c>
      <c r="E509" s="22">
        <v>940</v>
      </c>
      <c r="F509" s="22">
        <f t="shared" si="33"/>
        <v>839</v>
      </c>
    </row>
    <row r="510" spans="1:6" x14ac:dyDescent="0.3">
      <c r="A510" s="24">
        <v>45290</v>
      </c>
      <c r="B510" s="22" t="s">
        <v>354</v>
      </c>
      <c r="C510" s="22" t="s">
        <v>820</v>
      </c>
      <c r="E510" s="22">
        <v>200</v>
      </c>
      <c r="F510" s="22">
        <f t="shared" si="33"/>
        <v>639</v>
      </c>
    </row>
    <row r="511" spans="1:6" x14ac:dyDescent="0.3">
      <c r="A511" s="24">
        <v>45290</v>
      </c>
      <c r="B511" s="22" t="s">
        <v>354</v>
      </c>
      <c r="C511" s="22" t="s">
        <v>818</v>
      </c>
      <c r="E511" s="22">
        <v>40</v>
      </c>
      <c r="F511" s="22">
        <f t="shared" si="33"/>
        <v>599</v>
      </c>
    </row>
    <row r="512" spans="1:6" x14ac:dyDescent="0.3">
      <c r="A512" s="24">
        <v>45292</v>
      </c>
      <c r="B512" s="22" t="s">
        <v>354</v>
      </c>
      <c r="C512" s="22" t="s">
        <v>157</v>
      </c>
      <c r="E512" s="22">
        <v>320</v>
      </c>
      <c r="F512" s="22">
        <f t="shared" si="33"/>
        <v>279</v>
      </c>
    </row>
    <row r="513" spans="1:6" x14ac:dyDescent="0.3">
      <c r="A513" s="24">
        <v>45292</v>
      </c>
      <c r="B513" s="22" t="s">
        <v>354</v>
      </c>
      <c r="C513" s="22" t="s">
        <v>819</v>
      </c>
      <c r="E513" s="22">
        <v>40</v>
      </c>
      <c r="F513" s="22">
        <f t="shared" si="33"/>
        <v>239</v>
      </c>
    </row>
    <row r="514" spans="1:6" x14ac:dyDescent="0.3">
      <c r="A514" s="24">
        <v>45292</v>
      </c>
      <c r="B514" s="22" t="s">
        <v>354</v>
      </c>
      <c r="C514" s="22" t="s">
        <v>286</v>
      </c>
      <c r="E514" s="22">
        <v>73</v>
      </c>
      <c r="F514" s="22">
        <f t="shared" si="33"/>
        <v>166</v>
      </c>
    </row>
    <row r="515" spans="1:6" x14ac:dyDescent="0.3">
      <c r="A515" s="24">
        <v>45294</v>
      </c>
      <c r="D515" s="22">
        <v>2000</v>
      </c>
      <c r="F515" s="22">
        <f>F514+D515</f>
        <v>2166</v>
      </c>
    </row>
    <row r="516" spans="1:6" x14ac:dyDescent="0.3">
      <c r="A516" s="24">
        <v>45294</v>
      </c>
      <c r="B516" s="22" t="s">
        <v>354</v>
      </c>
      <c r="C516" s="22" t="s">
        <v>833</v>
      </c>
      <c r="E516" s="22">
        <v>598</v>
      </c>
      <c r="F516" s="22">
        <f>F515-E516</f>
        <v>1568</v>
      </c>
    </row>
    <row r="517" spans="1:6" x14ac:dyDescent="0.3">
      <c r="A517" s="24">
        <v>45297</v>
      </c>
      <c r="D517" s="22">
        <v>1010</v>
      </c>
      <c r="F517" s="22">
        <f>F516+D517</f>
        <v>2578</v>
      </c>
    </row>
    <row r="518" spans="1:6" x14ac:dyDescent="0.3">
      <c r="A518" s="24">
        <v>45297</v>
      </c>
      <c r="B518" s="22" t="s">
        <v>354</v>
      </c>
      <c r="C518" s="22" t="s">
        <v>199</v>
      </c>
      <c r="E518" s="22">
        <v>1010</v>
      </c>
      <c r="F518" s="22">
        <f>F517-E518</f>
        <v>1568</v>
      </c>
    </row>
    <row r="519" spans="1:6" x14ac:dyDescent="0.3">
      <c r="A519" s="24">
        <v>45297</v>
      </c>
      <c r="D519" s="22">
        <v>1500</v>
      </c>
      <c r="F519" s="22">
        <f>F518+D519</f>
        <v>3068</v>
      </c>
    </row>
    <row r="520" spans="1:6" x14ac:dyDescent="0.3">
      <c r="A520" s="24">
        <v>45297</v>
      </c>
      <c r="B520" s="22" t="s">
        <v>739</v>
      </c>
      <c r="C520" s="22" t="s">
        <v>215</v>
      </c>
      <c r="E520" s="22">
        <v>1500</v>
      </c>
      <c r="F520" s="22">
        <f>F519-E520</f>
        <v>1568</v>
      </c>
    </row>
    <row r="521" spans="1:6" x14ac:dyDescent="0.3">
      <c r="A521" s="24">
        <v>45297</v>
      </c>
      <c r="B521" s="22" t="s">
        <v>354</v>
      </c>
      <c r="C521" s="22" t="s">
        <v>846</v>
      </c>
      <c r="E521" s="22">
        <v>500</v>
      </c>
      <c r="F521" s="22">
        <f>F520-E521</f>
        <v>1068</v>
      </c>
    </row>
    <row r="522" spans="1:6" x14ac:dyDescent="0.3">
      <c r="A522" s="24">
        <v>45299</v>
      </c>
      <c r="B522" s="22" t="s">
        <v>354</v>
      </c>
      <c r="C522" s="22" t="s">
        <v>208</v>
      </c>
      <c r="E522" s="22">
        <v>80</v>
      </c>
      <c r="F522" s="22">
        <f>F521-E522</f>
        <v>988</v>
      </c>
    </row>
    <row r="523" spans="1:6" x14ac:dyDescent="0.3">
      <c r="A523" s="24">
        <v>45300</v>
      </c>
      <c r="B523" s="22" t="s">
        <v>140</v>
      </c>
      <c r="C523" s="22" t="s">
        <v>141</v>
      </c>
      <c r="E523" s="22">
        <v>460</v>
      </c>
      <c r="F523" s="22">
        <f>F522-E523</f>
        <v>528</v>
      </c>
    </row>
    <row r="524" spans="1:6" x14ac:dyDescent="0.3">
      <c r="A524" s="24">
        <v>45300</v>
      </c>
      <c r="D524" s="22">
        <v>3000</v>
      </c>
      <c r="F524" s="22">
        <f>F523+D524</f>
        <v>3528</v>
      </c>
    </row>
    <row r="525" spans="1:6" x14ac:dyDescent="0.3">
      <c r="A525" s="24">
        <v>45301</v>
      </c>
      <c r="B525" s="22" t="s">
        <v>354</v>
      </c>
      <c r="C525" s="22" t="s">
        <v>297</v>
      </c>
      <c r="E525" s="22">
        <v>130</v>
      </c>
      <c r="F525" s="22">
        <f>F524-E525</f>
        <v>3398</v>
      </c>
    </row>
    <row r="526" spans="1:6" x14ac:dyDescent="0.3">
      <c r="A526" s="24">
        <v>45301</v>
      </c>
      <c r="D526" s="22">
        <v>400</v>
      </c>
      <c r="F526" s="22">
        <f>F525+D526</f>
        <v>3798</v>
      </c>
    </row>
    <row r="527" spans="1:6" x14ac:dyDescent="0.3">
      <c r="A527" s="24">
        <v>45301</v>
      </c>
      <c r="B527" s="22" t="s">
        <v>354</v>
      </c>
      <c r="C527" s="22" t="s">
        <v>881</v>
      </c>
      <c r="E527" s="22">
        <v>400</v>
      </c>
      <c r="F527" s="22">
        <f>F526-E527</f>
        <v>3398</v>
      </c>
    </row>
    <row r="528" spans="1:6" x14ac:dyDescent="0.3">
      <c r="A528" s="24">
        <v>45301</v>
      </c>
      <c r="B528" s="22" t="s">
        <v>354</v>
      </c>
      <c r="C528" s="22" t="s">
        <v>858</v>
      </c>
      <c r="E528" s="22">
        <v>500</v>
      </c>
      <c r="F528" s="22">
        <f>F527-E528</f>
        <v>2898</v>
      </c>
    </row>
    <row r="529" spans="1:6" x14ac:dyDescent="0.3">
      <c r="A529" s="24">
        <v>45301</v>
      </c>
      <c r="D529" s="22">
        <v>500</v>
      </c>
      <c r="F529" s="22">
        <f>F528+D529</f>
        <v>3398</v>
      </c>
    </row>
    <row r="530" spans="1:6" x14ac:dyDescent="0.3">
      <c r="A530" s="24">
        <v>45301</v>
      </c>
      <c r="B530" s="22" t="s">
        <v>354</v>
      </c>
      <c r="C530" s="22" t="s">
        <v>199</v>
      </c>
      <c r="E530" s="22">
        <v>330</v>
      </c>
      <c r="F530" s="22">
        <f>F529-E530</f>
        <v>3068</v>
      </c>
    </row>
    <row r="531" spans="1:6" x14ac:dyDescent="0.3">
      <c r="A531" s="24">
        <v>45302</v>
      </c>
      <c r="B531" s="22" t="s">
        <v>140</v>
      </c>
      <c r="C531" s="22" t="s">
        <v>141</v>
      </c>
      <c r="E531" s="22">
        <v>200</v>
      </c>
      <c r="F531" s="22">
        <f>F530-E531</f>
        <v>2868</v>
      </c>
    </row>
    <row r="532" spans="1:6" x14ac:dyDescent="0.3">
      <c r="A532" s="24">
        <v>45303</v>
      </c>
      <c r="B532" s="22" t="s">
        <v>140</v>
      </c>
      <c r="C532" s="22" t="s">
        <v>861</v>
      </c>
      <c r="E532" s="22">
        <v>600</v>
      </c>
      <c r="F532" s="22">
        <f>F531-E532</f>
        <v>2268</v>
      </c>
    </row>
    <row r="533" spans="1:6" x14ac:dyDescent="0.3">
      <c r="A533" s="24">
        <v>45306</v>
      </c>
      <c r="B533" s="22" t="s">
        <v>354</v>
      </c>
      <c r="C533" s="22" t="s">
        <v>366</v>
      </c>
      <c r="E533" s="22">
        <v>104</v>
      </c>
      <c r="F533" s="22">
        <f>F532-E533</f>
        <v>2164</v>
      </c>
    </row>
    <row r="534" spans="1:6" x14ac:dyDescent="0.3">
      <c r="A534" s="24">
        <v>45307</v>
      </c>
      <c r="B534" s="22" t="s">
        <v>140</v>
      </c>
      <c r="C534" s="22" t="s">
        <v>141</v>
      </c>
      <c r="E534" s="22">
        <v>45</v>
      </c>
      <c r="F534" s="22">
        <f>F533-E534</f>
        <v>2119</v>
      </c>
    </row>
    <row r="535" spans="1:6" x14ac:dyDescent="0.3">
      <c r="A535" s="24">
        <v>45307</v>
      </c>
      <c r="D535" s="22">
        <v>3000</v>
      </c>
      <c r="F535" s="22">
        <f>F534+D535</f>
        <v>5119</v>
      </c>
    </row>
    <row r="536" spans="1:6" x14ac:dyDescent="0.3">
      <c r="A536" s="24">
        <v>45307</v>
      </c>
      <c r="B536" s="22" t="s">
        <v>140</v>
      </c>
      <c r="C536" s="22" t="s">
        <v>866</v>
      </c>
      <c r="E536" s="22">
        <v>3500</v>
      </c>
      <c r="F536" s="22">
        <f>F535-E536</f>
        <v>1619</v>
      </c>
    </row>
    <row r="537" spans="1:6" x14ac:dyDescent="0.3">
      <c r="A537" s="24">
        <v>45308</v>
      </c>
      <c r="B537" s="22" t="s">
        <v>140</v>
      </c>
      <c r="C537" s="22" t="s">
        <v>141</v>
      </c>
      <c r="E537" s="22">
        <v>270</v>
      </c>
      <c r="F537" s="22">
        <f>F536-E537</f>
        <v>1349</v>
      </c>
    </row>
    <row r="538" spans="1:6" x14ac:dyDescent="0.3">
      <c r="A538" s="24">
        <v>45311</v>
      </c>
      <c r="D538" s="22">
        <v>5000</v>
      </c>
      <c r="F538" s="22">
        <f>F537+D538</f>
        <v>6349</v>
      </c>
    </row>
    <row r="539" spans="1:6" x14ac:dyDescent="0.3">
      <c r="A539" s="24">
        <v>45311</v>
      </c>
      <c r="B539" s="22" t="s">
        <v>140</v>
      </c>
      <c r="C539" s="22" t="s">
        <v>869</v>
      </c>
      <c r="E539" s="22">
        <v>5000</v>
      </c>
      <c r="F539" s="22">
        <f>F538-E539</f>
        <v>1349</v>
      </c>
    </row>
    <row r="540" spans="1:6" x14ac:dyDescent="0.3">
      <c r="A540" s="24">
        <v>45311</v>
      </c>
      <c r="D540" s="22">
        <v>2500</v>
      </c>
      <c r="F540" s="22">
        <f>F539+D540</f>
        <v>3849</v>
      </c>
    </row>
    <row r="541" spans="1:6" x14ac:dyDescent="0.3">
      <c r="A541" s="24">
        <v>45315</v>
      </c>
      <c r="B541" s="22" t="s">
        <v>140</v>
      </c>
      <c r="C541" s="22" t="s">
        <v>141</v>
      </c>
      <c r="E541" s="22">
        <v>2839</v>
      </c>
      <c r="F541" s="22">
        <f>F540-E541</f>
        <v>1010</v>
      </c>
    </row>
    <row r="542" spans="1:6" x14ac:dyDescent="0.3">
      <c r="A542" s="24">
        <v>45315</v>
      </c>
      <c r="B542" s="22" t="s">
        <v>140</v>
      </c>
      <c r="C542" s="22" t="s">
        <v>208</v>
      </c>
      <c r="E542" s="22">
        <v>90</v>
      </c>
      <c r="F542" s="22">
        <f>F541-E542</f>
        <v>920</v>
      </c>
    </row>
    <row r="543" spans="1:6" x14ac:dyDescent="0.3">
      <c r="A543" s="24">
        <v>45316</v>
      </c>
      <c r="B543" s="22" t="s">
        <v>873</v>
      </c>
      <c r="C543" s="22" t="s">
        <v>199</v>
      </c>
      <c r="E543" s="22">
        <v>550</v>
      </c>
      <c r="F543" s="22">
        <f>F542-E543</f>
        <v>370</v>
      </c>
    </row>
    <row r="544" spans="1:6" x14ac:dyDescent="0.3">
      <c r="A544" s="24">
        <v>45316</v>
      </c>
      <c r="D544" s="22">
        <v>500</v>
      </c>
      <c r="F544" s="22">
        <f>F543+D544</f>
        <v>870</v>
      </c>
    </row>
    <row r="545" spans="1:8" x14ac:dyDescent="0.3">
      <c r="A545" s="24">
        <v>45316</v>
      </c>
      <c r="B545" s="22" t="s">
        <v>873</v>
      </c>
      <c r="C545" s="22" t="s">
        <v>199</v>
      </c>
      <c r="E545" s="22">
        <v>230</v>
      </c>
      <c r="F545" s="22">
        <f>F544-E545</f>
        <v>640</v>
      </c>
    </row>
    <row r="546" spans="1:8" x14ac:dyDescent="0.3">
      <c r="A546" s="24">
        <v>45316</v>
      </c>
      <c r="D546" s="22">
        <v>500</v>
      </c>
      <c r="F546" s="22">
        <f>F545+D546</f>
        <v>1140</v>
      </c>
    </row>
    <row r="547" spans="1:8" x14ac:dyDescent="0.3">
      <c r="A547" s="24">
        <v>45316</v>
      </c>
      <c r="B547" s="22" t="s">
        <v>873</v>
      </c>
      <c r="C547" s="22" t="s">
        <v>138</v>
      </c>
      <c r="E547" s="22">
        <v>100</v>
      </c>
      <c r="F547" s="22">
        <f>F546-E547</f>
        <v>1040</v>
      </c>
    </row>
    <row r="548" spans="1:8" x14ac:dyDescent="0.3">
      <c r="A548" s="24">
        <v>45316</v>
      </c>
      <c r="B548" s="22" t="s">
        <v>873</v>
      </c>
      <c r="C548" s="22" t="s">
        <v>523</v>
      </c>
      <c r="E548" s="22">
        <v>150</v>
      </c>
      <c r="F548" s="22">
        <f>F547-E548</f>
        <v>890</v>
      </c>
    </row>
    <row r="549" spans="1:8" x14ac:dyDescent="0.3">
      <c r="A549" s="24">
        <v>45316</v>
      </c>
      <c r="B549" s="22" t="s">
        <v>873</v>
      </c>
      <c r="C549" s="22" t="s">
        <v>878</v>
      </c>
      <c r="E549" s="22">
        <v>150</v>
      </c>
      <c r="F549" s="22">
        <f>F548-E549</f>
        <v>740</v>
      </c>
    </row>
    <row r="550" spans="1:8" x14ac:dyDescent="0.3">
      <c r="A550" s="24">
        <v>45316</v>
      </c>
      <c r="B550" s="22" t="s">
        <v>873</v>
      </c>
      <c r="C550" s="22" t="s">
        <v>286</v>
      </c>
      <c r="E550" s="22">
        <v>100</v>
      </c>
      <c r="F550" s="22">
        <f>F549-E550</f>
        <v>640</v>
      </c>
    </row>
    <row r="551" spans="1:8" x14ac:dyDescent="0.3">
      <c r="A551" s="24">
        <v>45318</v>
      </c>
      <c r="D551" s="22">
        <v>3000</v>
      </c>
      <c r="F551" s="22">
        <f>F550+D551</f>
        <v>3640</v>
      </c>
    </row>
    <row r="552" spans="1:8" x14ac:dyDescent="0.3">
      <c r="A552" s="24">
        <v>45318</v>
      </c>
      <c r="B552" s="22" t="s">
        <v>873</v>
      </c>
      <c r="C552" s="22" t="s">
        <v>323</v>
      </c>
      <c r="E552" s="22">
        <v>1530</v>
      </c>
      <c r="F552" s="22">
        <f>F551-E552</f>
        <v>2110</v>
      </c>
    </row>
    <row r="553" spans="1:8" x14ac:dyDescent="0.3">
      <c r="A553" s="24">
        <v>45318</v>
      </c>
      <c r="B553" s="22" t="s">
        <v>873</v>
      </c>
      <c r="C553" s="22" t="s">
        <v>286</v>
      </c>
      <c r="E553" s="22">
        <v>1400</v>
      </c>
      <c r="F553" s="22">
        <f>F552-E553</f>
        <v>710</v>
      </c>
    </row>
    <row r="554" spans="1:8" x14ac:dyDescent="0.3">
      <c r="A554" s="24">
        <v>45318</v>
      </c>
      <c r="D554" s="22">
        <v>1460</v>
      </c>
      <c r="F554" s="22">
        <f>F553+D554</f>
        <v>2170</v>
      </c>
    </row>
    <row r="555" spans="1:8" x14ac:dyDescent="0.3">
      <c r="A555" s="24">
        <v>45318</v>
      </c>
      <c r="B555" s="22" t="s">
        <v>873</v>
      </c>
      <c r="C555" s="22" t="s">
        <v>323</v>
      </c>
      <c r="E555" s="22">
        <v>1460</v>
      </c>
      <c r="F555" s="22">
        <f>F554-E555</f>
        <v>710</v>
      </c>
    </row>
    <row r="556" spans="1:8" x14ac:dyDescent="0.3">
      <c r="A556" s="24">
        <v>45321</v>
      </c>
      <c r="D556" s="22">
        <v>1700</v>
      </c>
      <c r="F556" s="22">
        <f>F553+D556</f>
        <v>2410</v>
      </c>
    </row>
    <row r="557" spans="1:8" x14ac:dyDescent="0.3">
      <c r="A557" s="24">
        <v>45321</v>
      </c>
      <c r="B557" s="22" t="s">
        <v>140</v>
      </c>
      <c r="C557" s="22" t="s">
        <v>879</v>
      </c>
      <c r="E557" s="22">
        <v>1700</v>
      </c>
      <c r="F557" s="22">
        <f>F556-E557</f>
        <v>710</v>
      </c>
    </row>
    <row r="558" spans="1:8" x14ac:dyDescent="0.3">
      <c r="A558" s="24">
        <v>45322</v>
      </c>
      <c r="D558" s="22">
        <v>1500</v>
      </c>
      <c r="F558" s="22">
        <f>F557+D558</f>
        <v>2210</v>
      </c>
    </row>
    <row r="559" spans="1:8" x14ac:dyDescent="0.3">
      <c r="A559" s="24">
        <v>45322</v>
      </c>
      <c r="B559" s="22" t="s">
        <v>140</v>
      </c>
      <c r="C559" s="22" t="s">
        <v>880</v>
      </c>
      <c r="E559" s="22">
        <v>1500</v>
      </c>
      <c r="F559" s="22">
        <f>F558-E559</f>
        <v>710</v>
      </c>
      <c r="H559" s="22">
        <f>H489-400-86+1000-380+2000-200-51-501-600-665-250-940+1500-200-40-320-40-13-598+2000-500-80-460+3000-130-500-300-600-104-45-3500+3000-2839+2500-90-550-1530+3000-1400+1700-1700-1500+1500</f>
        <v>440</v>
      </c>
    </row>
    <row r="560" spans="1:8" x14ac:dyDescent="0.3">
      <c r="A560" s="24">
        <v>45323</v>
      </c>
      <c r="D560" s="22">
        <v>1500</v>
      </c>
      <c r="F560" s="22">
        <f>F559+D560</f>
        <v>2210</v>
      </c>
      <c r="H560" s="22">
        <f>440-794-500+3000-40-470-1900+2500-330-4170+5000-500-980-652-135-60-100-1480+2000-1140-921-90+2000-81-500-200-100+1000-90-150-2085+2000-435-200+1000-180-90-90-40-90-500-50+500-100-80-300+500-200-380</f>
        <v>-263</v>
      </c>
    </row>
    <row r="561" spans="1:6" x14ac:dyDescent="0.3">
      <c r="A561" s="24">
        <v>45324</v>
      </c>
      <c r="B561" s="22" t="s">
        <v>739</v>
      </c>
      <c r="C561" s="22" t="s">
        <v>215</v>
      </c>
      <c r="E561" s="22">
        <v>1500</v>
      </c>
      <c r="F561" s="22">
        <f>F560-E561</f>
        <v>710</v>
      </c>
    </row>
    <row r="562" spans="1:6" x14ac:dyDescent="0.3">
      <c r="A562" s="24">
        <v>45328</v>
      </c>
      <c r="D562" s="22">
        <v>3000</v>
      </c>
      <c r="F562" s="22">
        <f>F561+D562</f>
        <v>3710</v>
      </c>
    </row>
    <row r="563" spans="1:6" x14ac:dyDescent="0.3">
      <c r="A563" s="24">
        <v>45328</v>
      </c>
      <c r="B563" s="22" t="s">
        <v>140</v>
      </c>
      <c r="C563" s="22" t="s">
        <v>141</v>
      </c>
      <c r="E563" s="22">
        <v>794</v>
      </c>
      <c r="F563" s="22">
        <f>F562-E563</f>
        <v>2916</v>
      </c>
    </row>
    <row r="564" spans="1:6" x14ac:dyDescent="0.3">
      <c r="A564" s="24">
        <v>45329</v>
      </c>
      <c r="B564" s="22" t="s">
        <v>140</v>
      </c>
      <c r="C564" s="22" t="s">
        <v>141</v>
      </c>
      <c r="E564" s="22">
        <v>500</v>
      </c>
      <c r="F564" s="22">
        <f>F563-E564</f>
        <v>2416</v>
      </c>
    </row>
    <row r="565" spans="1:6" x14ac:dyDescent="0.3">
      <c r="A565" s="24">
        <v>45329</v>
      </c>
      <c r="B565" s="22" t="s">
        <v>140</v>
      </c>
      <c r="C565" s="22" t="s">
        <v>141</v>
      </c>
      <c r="E565" s="22">
        <v>40</v>
      </c>
      <c r="F565" s="22">
        <f>F564-E565</f>
        <v>2376</v>
      </c>
    </row>
    <row r="566" spans="1:6" x14ac:dyDescent="0.3">
      <c r="A566" s="24">
        <v>45329</v>
      </c>
      <c r="B566" s="22" t="s">
        <v>140</v>
      </c>
      <c r="C566" s="22" t="s">
        <v>141</v>
      </c>
      <c r="E566" s="22">
        <v>470</v>
      </c>
      <c r="F566" s="22">
        <f>F565-E566</f>
        <v>1906</v>
      </c>
    </row>
    <row r="567" spans="1:6" x14ac:dyDescent="0.3">
      <c r="A567" s="24">
        <v>45330</v>
      </c>
      <c r="D567" s="22">
        <v>500</v>
      </c>
      <c r="F567" s="22">
        <f>F566+D567</f>
        <v>2406</v>
      </c>
    </row>
    <row r="568" spans="1:6" x14ac:dyDescent="0.3">
      <c r="A568" s="24">
        <v>45334</v>
      </c>
      <c r="B568" s="22" t="s">
        <v>140</v>
      </c>
      <c r="C568" s="22" t="s">
        <v>286</v>
      </c>
      <c r="E568" s="22">
        <v>1900</v>
      </c>
      <c r="F568" s="22">
        <f>F567-E568</f>
        <v>506</v>
      </c>
    </row>
    <row r="569" spans="1:6" x14ac:dyDescent="0.3">
      <c r="A569" s="24">
        <v>45334</v>
      </c>
      <c r="D569" s="22">
        <v>2500</v>
      </c>
      <c r="F569" s="22">
        <f>F568+D569</f>
        <v>3006</v>
      </c>
    </row>
    <row r="570" spans="1:6" x14ac:dyDescent="0.3">
      <c r="A570" s="24">
        <v>45334</v>
      </c>
      <c r="B570" s="22" t="s">
        <v>887</v>
      </c>
      <c r="C570" s="22" t="s">
        <v>199</v>
      </c>
      <c r="E570" s="22">
        <v>370</v>
      </c>
      <c r="F570" s="22">
        <f>F569-E570</f>
        <v>2636</v>
      </c>
    </row>
    <row r="571" spans="1:6" x14ac:dyDescent="0.3">
      <c r="A571" s="24">
        <v>45334</v>
      </c>
      <c r="B571" s="22" t="s">
        <v>887</v>
      </c>
      <c r="C571" s="22" t="s">
        <v>297</v>
      </c>
      <c r="E571" s="22">
        <v>330</v>
      </c>
      <c r="F571" s="22">
        <f>F570-E571</f>
        <v>2306</v>
      </c>
    </row>
    <row r="572" spans="1:6" x14ac:dyDescent="0.3">
      <c r="A572" s="24">
        <v>45334</v>
      </c>
      <c r="B572" s="22" t="s">
        <v>887</v>
      </c>
      <c r="C572" s="22" t="s">
        <v>199</v>
      </c>
      <c r="E572" s="22">
        <v>350</v>
      </c>
      <c r="F572" s="22">
        <f>F571-E572</f>
        <v>1956</v>
      </c>
    </row>
    <row r="573" spans="1:6" x14ac:dyDescent="0.3">
      <c r="A573" s="24">
        <v>45334</v>
      </c>
      <c r="D573" s="22">
        <v>5000</v>
      </c>
      <c r="F573" s="22">
        <f>F572+D573</f>
        <v>6956</v>
      </c>
    </row>
    <row r="574" spans="1:6" x14ac:dyDescent="0.3">
      <c r="A574" s="24">
        <v>45334</v>
      </c>
      <c r="B574" s="22" t="s">
        <v>887</v>
      </c>
      <c r="C574" s="22" t="s">
        <v>323</v>
      </c>
      <c r="E574" s="22">
        <v>4170</v>
      </c>
      <c r="F574" s="22">
        <f t="shared" ref="F574:F577" si="34">F573-E574</f>
        <v>2786</v>
      </c>
    </row>
    <row r="575" spans="1:6" x14ac:dyDescent="0.3">
      <c r="A575" s="24">
        <v>45335</v>
      </c>
      <c r="B575" s="22" t="s">
        <v>140</v>
      </c>
      <c r="C575" s="22" t="s">
        <v>141</v>
      </c>
      <c r="E575" s="22">
        <v>500</v>
      </c>
      <c r="F575" s="22">
        <f>F574-E575</f>
        <v>2286</v>
      </c>
    </row>
    <row r="576" spans="1:6" x14ac:dyDescent="0.3">
      <c r="A576" s="24">
        <v>45335</v>
      </c>
      <c r="B576" s="22" t="s">
        <v>887</v>
      </c>
      <c r="C576" s="22" t="s">
        <v>199</v>
      </c>
      <c r="E576" s="22">
        <v>980</v>
      </c>
      <c r="F576" s="22">
        <f t="shared" si="34"/>
        <v>1306</v>
      </c>
    </row>
    <row r="577" spans="1:6" x14ac:dyDescent="0.3">
      <c r="A577" s="24">
        <v>45335</v>
      </c>
      <c r="B577" s="22" t="s">
        <v>887</v>
      </c>
      <c r="C577" s="22" t="s">
        <v>199</v>
      </c>
      <c r="E577" s="22">
        <v>652</v>
      </c>
      <c r="F577" s="22">
        <f t="shared" si="34"/>
        <v>654</v>
      </c>
    </row>
    <row r="578" spans="1:6" x14ac:dyDescent="0.3">
      <c r="A578" s="24">
        <v>45335</v>
      </c>
      <c r="B578" s="22" t="s">
        <v>887</v>
      </c>
      <c r="C578" s="22" t="s">
        <v>199</v>
      </c>
      <c r="E578" s="22">
        <v>230</v>
      </c>
      <c r="F578" s="22">
        <f>F577-E578</f>
        <v>424</v>
      </c>
    </row>
    <row r="579" spans="1:6" x14ac:dyDescent="0.3">
      <c r="A579" s="24">
        <v>45336</v>
      </c>
      <c r="B579" s="22" t="s">
        <v>887</v>
      </c>
      <c r="C579" s="22" t="s">
        <v>523</v>
      </c>
      <c r="E579" s="22">
        <v>135</v>
      </c>
      <c r="F579" s="22">
        <f>F578-E579</f>
        <v>289</v>
      </c>
    </row>
    <row r="580" spans="1:6" x14ac:dyDescent="0.3">
      <c r="A580" s="24">
        <v>45336</v>
      </c>
      <c r="B580" s="22" t="s">
        <v>887</v>
      </c>
      <c r="C580" s="22" t="s">
        <v>878</v>
      </c>
      <c r="E580" s="22">
        <v>100</v>
      </c>
      <c r="F580" s="22">
        <f>F579-E580</f>
        <v>189</v>
      </c>
    </row>
    <row r="581" spans="1:6" x14ac:dyDescent="0.3">
      <c r="A581" s="24">
        <v>45336</v>
      </c>
      <c r="B581" s="22" t="s">
        <v>887</v>
      </c>
      <c r="C581" s="22" t="s">
        <v>323</v>
      </c>
      <c r="E581" s="22">
        <v>60</v>
      </c>
      <c r="F581" s="22">
        <f>F580-E581</f>
        <v>129</v>
      </c>
    </row>
    <row r="582" spans="1:6" x14ac:dyDescent="0.3">
      <c r="A582" s="24">
        <v>45336</v>
      </c>
      <c r="D582" s="22">
        <v>200</v>
      </c>
      <c r="F582" s="22">
        <f>F581+D582</f>
        <v>329</v>
      </c>
    </row>
    <row r="583" spans="1:6" x14ac:dyDescent="0.3">
      <c r="A583" s="24">
        <v>45337</v>
      </c>
      <c r="D583" s="22">
        <v>2000</v>
      </c>
      <c r="F583" s="22">
        <f>F582+D583</f>
        <v>2329</v>
      </c>
    </row>
    <row r="584" spans="1:6" x14ac:dyDescent="0.3">
      <c r="A584" s="24">
        <v>45337</v>
      </c>
      <c r="B584" s="22" t="s">
        <v>887</v>
      </c>
      <c r="C584" s="22" t="s">
        <v>286</v>
      </c>
      <c r="E584" s="22">
        <v>1480</v>
      </c>
      <c r="F584" s="22">
        <f>F583-E584</f>
        <v>849</v>
      </c>
    </row>
    <row r="585" spans="1:6" x14ac:dyDescent="0.3">
      <c r="A585" s="24">
        <v>45337</v>
      </c>
      <c r="D585" s="22">
        <v>2000</v>
      </c>
      <c r="F585" s="22">
        <f>F584+D585</f>
        <v>2849</v>
      </c>
    </row>
    <row r="586" spans="1:6" x14ac:dyDescent="0.3">
      <c r="A586" s="24">
        <v>45337</v>
      </c>
      <c r="B586" s="22" t="s">
        <v>887</v>
      </c>
      <c r="C586" s="22" t="s">
        <v>323</v>
      </c>
      <c r="E586" s="22">
        <v>1140</v>
      </c>
      <c r="F586" s="22">
        <f>F585-E586</f>
        <v>1709</v>
      </c>
    </row>
    <row r="587" spans="1:6" x14ac:dyDescent="0.3">
      <c r="A587" s="24">
        <v>45337</v>
      </c>
      <c r="B587" s="22" t="s">
        <v>887</v>
      </c>
      <c r="C587" s="22" t="s">
        <v>323</v>
      </c>
      <c r="E587" s="22">
        <v>921</v>
      </c>
      <c r="F587" s="22">
        <f t="shared" ref="F587:F588" si="35">F586-E587</f>
        <v>788</v>
      </c>
    </row>
    <row r="588" spans="1:6" x14ac:dyDescent="0.3">
      <c r="A588" s="24">
        <v>45337</v>
      </c>
      <c r="B588" s="22" t="s">
        <v>887</v>
      </c>
      <c r="C588" s="22" t="s">
        <v>208</v>
      </c>
      <c r="E588" s="22">
        <v>90</v>
      </c>
      <c r="F588" s="22">
        <f t="shared" si="35"/>
        <v>698</v>
      </c>
    </row>
    <row r="589" spans="1:6" x14ac:dyDescent="0.3">
      <c r="A589" s="24">
        <v>45338</v>
      </c>
      <c r="B589" s="22" t="s">
        <v>140</v>
      </c>
      <c r="C589" s="22" t="s">
        <v>141</v>
      </c>
      <c r="E589" s="22">
        <v>81</v>
      </c>
      <c r="F589" s="22">
        <f>F588-E589</f>
        <v>617</v>
      </c>
    </row>
    <row r="590" spans="1:6" x14ac:dyDescent="0.3">
      <c r="A590" s="24">
        <v>45342</v>
      </c>
      <c r="B590" s="22" t="s">
        <v>887</v>
      </c>
      <c r="C590" s="22" t="s">
        <v>894</v>
      </c>
      <c r="E590" s="22">
        <v>20</v>
      </c>
      <c r="F590" s="22">
        <f>F589-E590</f>
        <v>597</v>
      </c>
    </row>
    <row r="591" spans="1:6" x14ac:dyDescent="0.3">
      <c r="A591" s="24">
        <v>45342</v>
      </c>
      <c r="B591" s="22" t="s">
        <v>887</v>
      </c>
      <c r="C591" s="22" t="s">
        <v>895</v>
      </c>
      <c r="E591" s="22">
        <v>500</v>
      </c>
      <c r="F591" s="22">
        <f>F590-E591</f>
        <v>97</v>
      </c>
    </row>
    <row r="592" spans="1:6" x14ac:dyDescent="0.3">
      <c r="A592" s="24">
        <v>44978</v>
      </c>
      <c r="D592" s="22">
        <v>1000</v>
      </c>
      <c r="F592" s="22">
        <f>F591+D592</f>
        <v>1097</v>
      </c>
    </row>
    <row r="593" spans="1:6" x14ac:dyDescent="0.3">
      <c r="A593" s="24">
        <v>45343</v>
      </c>
      <c r="B593" s="22" t="s">
        <v>887</v>
      </c>
      <c r="C593" s="22" t="s">
        <v>265</v>
      </c>
      <c r="E593" s="22">
        <v>200</v>
      </c>
      <c r="F593" s="22">
        <f>F592-E593</f>
        <v>897</v>
      </c>
    </row>
    <row r="594" spans="1:6" x14ac:dyDescent="0.3">
      <c r="A594" s="24">
        <v>45343</v>
      </c>
      <c r="B594" s="22" t="s">
        <v>887</v>
      </c>
      <c r="C594" s="22" t="s">
        <v>898</v>
      </c>
      <c r="E594" s="22">
        <v>100</v>
      </c>
      <c r="F594" s="22">
        <f>F593-E594</f>
        <v>797</v>
      </c>
    </row>
    <row r="595" spans="1:6" x14ac:dyDescent="0.3">
      <c r="A595" s="24">
        <v>45346</v>
      </c>
      <c r="B595" s="22" t="s">
        <v>887</v>
      </c>
      <c r="C595" s="22" t="s">
        <v>286</v>
      </c>
      <c r="E595" s="22">
        <v>90</v>
      </c>
      <c r="F595" s="22">
        <f>F594-E595</f>
        <v>707</v>
      </c>
    </row>
    <row r="596" spans="1:6" x14ac:dyDescent="0.3">
      <c r="A596" s="24">
        <v>45346</v>
      </c>
      <c r="B596" s="22" t="s">
        <v>887</v>
      </c>
      <c r="C596" s="22" t="s">
        <v>915</v>
      </c>
      <c r="E596" s="22">
        <v>150</v>
      </c>
      <c r="F596" s="22">
        <f>F595-E596</f>
        <v>557</v>
      </c>
    </row>
    <row r="597" spans="1:6" x14ac:dyDescent="0.3">
      <c r="A597" s="24">
        <v>45346</v>
      </c>
      <c r="D597" s="22">
        <v>2000</v>
      </c>
      <c r="F597" s="22">
        <f>F596+D597</f>
        <v>2557</v>
      </c>
    </row>
    <row r="598" spans="1:6" x14ac:dyDescent="0.3">
      <c r="A598" s="24">
        <v>45346</v>
      </c>
      <c r="B598" s="22" t="s">
        <v>140</v>
      </c>
      <c r="C598" s="22" t="s">
        <v>917</v>
      </c>
      <c r="E598" s="22">
        <v>2085</v>
      </c>
      <c r="F598" s="22">
        <f>F597-E598</f>
        <v>472</v>
      </c>
    </row>
    <row r="599" spans="1:6" x14ac:dyDescent="0.3">
      <c r="A599" s="24">
        <v>45346</v>
      </c>
      <c r="D599" s="22">
        <v>1000</v>
      </c>
      <c r="F599" s="22">
        <f>F598+D599</f>
        <v>1472</v>
      </c>
    </row>
    <row r="600" spans="1:6" x14ac:dyDescent="0.3">
      <c r="A600" s="24">
        <v>45346</v>
      </c>
      <c r="B600" s="22" t="s">
        <v>887</v>
      </c>
      <c r="C600" s="22" t="s">
        <v>918</v>
      </c>
      <c r="E600" s="22">
        <v>435</v>
      </c>
      <c r="F600" s="22">
        <f t="shared" ref="F600:F605" si="36">F599-E600</f>
        <v>1037</v>
      </c>
    </row>
    <row r="601" spans="1:6" x14ac:dyDescent="0.3">
      <c r="A601" s="24">
        <v>45346</v>
      </c>
      <c r="B601" s="22" t="s">
        <v>887</v>
      </c>
      <c r="C601" s="22" t="s">
        <v>418</v>
      </c>
      <c r="E601" s="22">
        <v>200</v>
      </c>
      <c r="F601" s="22">
        <f t="shared" si="36"/>
        <v>837</v>
      </c>
    </row>
    <row r="602" spans="1:6" x14ac:dyDescent="0.3">
      <c r="A602" s="24">
        <v>45348</v>
      </c>
      <c r="B602" s="22" t="s">
        <v>140</v>
      </c>
      <c r="C602" s="22" t="s">
        <v>141</v>
      </c>
      <c r="E602" s="22">
        <v>180</v>
      </c>
      <c r="F602" s="22">
        <f t="shared" si="36"/>
        <v>657</v>
      </c>
    </row>
    <row r="603" spans="1:6" x14ac:dyDescent="0.3">
      <c r="A603" s="24">
        <v>45349</v>
      </c>
      <c r="B603" s="22" t="s">
        <v>887</v>
      </c>
      <c r="C603" s="22" t="s">
        <v>208</v>
      </c>
      <c r="E603" s="22">
        <v>90</v>
      </c>
      <c r="F603" s="22">
        <f t="shared" si="36"/>
        <v>567</v>
      </c>
    </row>
    <row r="604" spans="1:6" x14ac:dyDescent="0.3">
      <c r="A604" s="24">
        <v>45350</v>
      </c>
      <c r="B604" s="22" t="s">
        <v>887</v>
      </c>
      <c r="C604" s="22" t="s">
        <v>286</v>
      </c>
      <c r="E604" s="22">
        <v>90</v>
      </c>
      <c r="F604" s="22">
        <f t="shared" si="36"/>
        <v>477</v>
      </c>
    </row>
    <row r="605" spans="1:6" x14ac:dyDescent="0.3">
      <c r="A605" s="24">
        <v>45350</v>
      </c>
      <c r="B605" s="22" t="s">
        <v>140</v>
      </c>
      <c r="C605" s="22" t="s">
        <v>141</v>
      </c>
      <c r="E605" s="22">
        <v>40</v>
      </c>
      <c r="F605" s="22">
        <f t="shared" si="36"/>
        <v>437</v>
      </c>
    </row>
    <row r="606" spans="1:6" x14ac:dyDescent="0.3">
      <c r="A606" s="24">
        <v>45352</v>
      </c>
      <c r="B606" s="22" t="s">
        <v>887</v>
      </c>
      <c r="C606" s="22" t="s">
        <v>380</v>
      </c>
      <c r="E606" s="22">
        <v>90</v>
      </c>
      <c r="F606" s="22">
        <f>F605-E606</f>
        <v>347</v>
      </c>
    </row>
    <row r="607" spans="1:6" x14ac:dyDescent="0.3">
      <c r="A607" s="24">
        <v>45352</v>
      </c>
      <c r="D607" s="22">
        <v>500</v>
      </c>
      <c r="F607" s="22">
        <f>F606+D607</f>
        <v>847</v>
      </c>
    </row>
    <row r="608" spans="1:6" x14ac:dyDescent="0.3">
      <c r="A608" s="24">
        <v>45352</v>
      </c>
      <c r="B608" s="22" t="s">
        <v>887</v>
      </c>
      <c r="C608" s="22" t="s">
        <v>919</v>
      </c>
      <c r="E608" s="22">
        <v>500</v>
      </c>
      <c r="F608" s="22">
        <f>F607-E608</f>
        <v>347</v>
      </c>
    </row>
    <row r="609" spans="1:8" x14ac:dyDescent="0.3">
      <c r="A609" s="24">
        <v>45352</v>
      </c>
      <c r="B609" s="22" t="s">
        <v>140</v>
      </c>
      <c r="C609" s="22" t="s">
        <v>141</v>
      </c>
      <c r="E609" s="22">
        <v>50</v>
      </c>
      <c r="F609" s="22">
        <f>F608-E609</f>
        <v>297</v>
      </c>
    </row>
    <row r="610" spans="1:8" x14ac:dyDescent="0.3">
      <c r="A610" s="24">
        <v>45352</v>
      </c>
      <c r="B610" s="22" t="s">
        <v>887</v>
      </c>
      <c r="C610" s="22" t="s">
        <v>920</v>
      </c>
      <c r="E610" s="22">
        <v>100</v>
      </c>
      <c r="F610" s="22">
        <f>F609-E610</f>
        <v>197</v>
      </c>
    </row>
    <row r="611" spans="1:8" x14ac:dyDescent="0.3">
      <c r="A611" s="24">
        <v>45353</v>
      </c>
      <c r="B611" s="22" t="s">
        <v>887</v>
      </c>
      <c r="C611" s="22" t="s">
        <v>323</v>
      </c>
      <c r="E611" s="22">
        <v>80</v>
      </c>
      <c r="F611" s="22">
        <f>F610-E611</f>
        <v>117</v>
      </c>
    </row>
    <row r="612" spans="1:8" x14ac:dyDescent="0.3">
      <c r="A612" s="24">
        <v>45353</v>
      </c>
      <c r="D612" s="22">
        <v>500</v>
      </c>
      <c r="F612" s="22">
        <f>F611+D612</f>
        <v>617</v>
      </c>
    </row>
    <row r="613" spans="1:8" x14ac:dyDescent="0.3">
      <c r="A613" s="24">
        <v>45353</v>
      </c>
      <c r="B613" s="22" t="s">
        <v>140</v>
      </c>
      <c r="C613" s="22" t="s">
        <v>922</v>
      </c>
      <c r="E613" s="22">
        <v>300</v>
      </c>
      <c r="F613" s="22">
        <f>F612-E613</f>
        <v>317</v>
      </c>
    </row>
    <row r="614" spans="1:8" x14ac:dyDescent="0.3">
      <c r="A614" s="24">
        <v>45356</v>
      </c>
      <c r="B614" s="22" t="s">
        <v>887</v>
      </c>
      <c r="C614" s="22" t="s">
        <v>923</v>
      </c>
      <c r="E614" s="22">
        <v>200</v>
      </c>
      <c r="F614" s="22">
        <f>F613-E614</f>
        <v>117</v>
      </c>
    </row>
    <row r="615" spans="1:8" x14ac:dyDescent="0.3">
      <c r="A615" s="24">
        <v>45356</v>
      </c>
      <c r="D615" s="22">
        <v>3000</v>
      </c>
      <c r="F615" s="22">
        <f>F614+D615</f>
        <v>3117</v>
      </c>
    </row>
    <row r="616" spans="1:8" x14ac:dyDescent="0.3">
      <c r="A616" s="24">
        <v>45356</v>
      </c>
      <c r="B616" s="22" t="s">
        <v>887</v>
      </c>
      <c r="C616" s="22" t="s">
        <v>323</v>
      </c>
      <c r="E616" s="22">
        <v>380</v>
      </c>
      <c r="F616" s="22">
        <f>F615-E616</f>
        <v>2737</v>
      </c>
    </row>
    <row r="617" spans="1:8" x14ac:dyDescent="0.3">
      <c r="A617" s="24">
        <v>45356</v>
      </c>
      <c r="B617" s="22" t="s">
        <v>140</v>
      </c>
      <c r="C617" s="22" t="s">
        <v>141</v>
      </c>
      <c r="E617" s="22">
        <v>51</v>
      </c>
      <c r="F617" s="22">
        <f>F616-E617</f>
        <v>2686</v>
      </c>
      <c r="H617" s="22">
        <f>-263-51+3000+13426-13426-500+3700-3700-1900-65-1000-50+2000-200-80-200</f>
        <v>691</v>
      </c>
    </row>
    <row r="618" spans="1:8" x14ac:dyDescent="0.3">
      <c r="A618" s="24">
        <v>45356</v>
      </c>
      <c r="D618" s="22">
        <v>13426</v>
      </c>
      <c r="F618" s="22">
        <f>F617+D618</f>
        <v>16112</v>
      </c>
    </row>
    <row r="619" spans="1:8" x14ac:dyDescent="0.3">
      <c r="A619" s="24">
        <v>45356</v>
      </c>
      <c r="B619" s="22" t="s">
        <v>140</v>
      </c>
      <c r="C619" s="22" t="s">
        <v>924</v>
      </c>
      <c r="E619" s="22">
        <v>13426</v>
      </c>
      <c r="F619" s="22">
        <f>F618-E619</f>
        <v>2686</v>
      </c>
    </row>
    <row r="620" spans="1:8" x14ac:dyDescent="0.3">
      <c r="A620" s="24">
        <v>45356</v>
      </c>
      <c r="D620" s="22">
        <v>350</v>
      </c>
      <c r="F620" s="22">
        <f>F619+D620</f>
        <v>3036</v>
      </c>
    </row>
    <row r="621" spans="1:8" x14ac:dyDescent="0.3">
      <c r="A621" s="24">
        <v>45356</v>
      </c>
      <c r="B621" s="22" t="s">
        <v>887</v>
      </c>
      <c r="C621" s="22" t="s">
        <v>199</v>
      </c>
      <c r="E621" s="22">
        <v>330</v>
      </c>
      <c r="F621" s="22">
        <f>F620-E621</f>
        <v>2706</v>
      </c>
    </row>
    <row r="622" spans="1:8" x14ac:dyDescent="0.3">
      <c r="A622" s="24">
        <v>45356</v>
      </c>
      <c r="B622" s="22" t="s">
        <v>887</v>
      </c>
      <c r="C622" s="22" t="s">
        <v>927</v>
      </c>
      <c r="E622" s="22">
        <v>500</v>
      </c>
      <c r="F622" s="22">
        <f>F621-E622</f>
        <v>2206</v>
      </c>
    </row>
    <row r="623" spans="1:8" x14ac:dyDescent="0.3">
      <c r="A623" s="24">
        <v>45356</v>
      </c>
      <c r="D623" s="22">
        <v>3700</v>
      </c>
      <c r="F623" s="22">
        <f>F622+D623</f>
        <v>5906</v>
      </c>
    </row>
    <row r="624" spans="1:8" x14ac:dyDescent="0.3">
      <c r="A624" s="24">
        <v>45356</v>
      </c>
      <c r="B624" s="22" t="s">
        <v>887</v>
      </c>
      <c r="C624" s="22" t="s">
        <v>286</v>
      </c>
      <c r="E624" s="22">
        <v>3700</v>
      </c>
      <c r="F624" s="22">
        <f>F623-E624</f>
        <v>2206</v>
      </c>
    </row>
    <row r="625" spans="1:6" x14ac:dyDescent="0.3">
      <c r="A625" s="24">
        <v>45356</v>
      </c>
      <c r="B625" s="22" t="s">
        <v>140</v>
      </c>
      <c r="C625" s="22" t="s">
        <v>141</v>
      </c>
      <c r="E625" s="22">
        <v>1900</v>
      </c>
      <c r="F625" s="22">
        <f>F624-E625</f>
        <v>306</v>
      </c>
    </row>
    <row r="626" spans="1:6" x14ac:dyDescent="0.3">
      <c r="A626" s="24">
        <v>45357</v>
      </c>
      <c r="D626" s="22">
        <v>2000</v>
      </c>
      <c r="F626" s="22">
        <f>F625+D626</f>
        <v>2306</v>
      </c>
    </row>
    <row r="627" spans="1:6" x14ac:dyDescent="0.3">
      <c r="A627" s="24">
        <v>45357</v>
      </c>
      <c r="B627" s="22" t="s">
        <v>887</v>
      </c>
      <c r="C627" s="22" t="s">
        <v>926</v>
      </c>
      <c r="E627" s="22">
        <v>65</v>
      </c>
      <c r="F627" s="22">
        <f>F626-E627</f>
        <v>2241</v>
      </c>
    </row>
    <row r="628" spans="1:6" x14ac:dyDescent="0.3">
      <c r="A628" s="24">
        <v>45357</v>
      </c>
      <c r="B628" s="22" t="s">
        <v>140</v>
      </c>
      <c r="C628" s="22" t="s">
        <v>141</v>
      </c>
      <c r="E628" s="22">
        <v>1000</v>
      </c>
      <c r="F628" s="22">
        <f>F627-E628</f>
        <v>1241</v>
      </c>
    </row>
    <row r="629" spans="1:6" x14ac:dyDescent="0.3">
      <c r="A629" s="24">
        <v>45357</v>
      </c>
      <c r="B629" s="22" t="s">
        <v>140</v>
      </c>
      <c r="C629" s="22" t="s">
        <v>141</v>
      </c>
      <c r="E629" s="22">
        <v>50</v>
      </c>
      <c r="F629" s="22">
        <f>F628-E629</f>
        <v>1191</v>
      </c>
    </row>
    <row r="630" spans="1:6" x14ac:dyDescent="0.3">
      <c r="A630" s="24">
        <v>45357</v>
      </c>
      <c r="B630" s="22" t="s">
        <v>887</v>
      </c>
      <c r="C630" s="22" t="s">
        <v>928</v>
      </c>
      <c r="E630" s="22">
        <v>200</v>
      </c>
      <c r="F630" s="22">
        <f>F629-E630</f>
        <v>991</v>
      </c>
    </row>
    <row r="631" spans="1:6" x14ac:dyDescent="0.3">
      <c r="A631" s="24">
        <v>45358</v>
      </c>
      <c r="B631" s="22" t="s">
        <v>887</v>
      </c>
      <c r="C631" s="22" t="s">
        <v>208</v>
      </c>
      <c r="E631" s="22">
        <v>80</v>
      </c>
      <c r="F631" s="22">
        <f>F630-E631</f>
        <v>911</v>
      </c>
    </row>
    <row r="632" spans="1:6" x14ac:dyDescent="0.3">
      <c r="A632" s="24">
        <v>45358</v>
      </c>
      <c r="B632" s="22" t="s">
        <v>887</v>
      </c>
      <c r="C632" s="22" t="s">
        <v>415</v>
      </c>
      <c r="E632" s="22">
        <v>20</v>
      </c>
      <c r="F632" s="22">
        <f>F631-E632</f>
        <v>891</v>
      </c>
    </row>
    <row r="633" spans="1:6" x14ac:dyDescent="0.3">
      <c r="A633" s="24">
        <v>45358</v>
      </c>
      <c r="B633" s="22" t="s">
        <v>887</v>
      </c>
      <c r="C633" s="22" t="s">
        <v>932</v>
      </c>
      <c r="E633" s="22">
        <v>200</v>
      </c>
      <c r="F633" s="22">
        <f>F632-E633</f>
        <v>691</v>
      </c>
    </row>
    <row r="634" spans="1:6" x14ac:dyDescent="0.3">
      <c r="A634" s="24">
        <v>45358</v>
      </c>
      <c r="D634" s="22">
        <v>3500</v>
      </c>
      <c r="F634" s="22">
        <f>F633+D634</f>
        <v>4191</v>
      </c>
    </row>
    <row r="635" spans="1:6" x14ac:dyDescent="0.3">
      <c r="A635" s="24">
        <v>45358</v>
      </c>
      <c r="B635" s="22" t="s">
        <v>887</v>
      </c>
      <c r="C635" s="22" t="s">
        <v>199</v>
      </c>
      <c r="E635" s="22">
        <v>1100</v>
      </c>
      <c r="F635" s="22">
        <f>F634-E635</f>
        <v>3091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pane ySplit="1" topLeftCell="A189" activePane="bottomLeft" state="frozen"/>
      <selection pane="bottomLeft" activeCell="F211" sqref="F211:F212"/>
    </sheetView>
  </sheetViews>
  <sheetFormatPr defaultColWidth="9.109375" defaultRowHeight="15.6" x14ac:dyDescent="0.3"/>
  <cols>
    <col min="1" max="1" width="9.109375" style="11" customWidth="1"/>
    <col min="2" max="2" width="11.5546875" style="11" customWidth="1"/>
    <col min="3" max="3" width="14.6640625" style="11" customWidth="1"/>
    <col min="4" max="4" width="50.109375" style="11" customWidth="1"/>
    <col min="5" max="5" width="11.6640625" style="11" customWidth="1"/>
    <col min="6" max="6" width="19.77734375" style="11" customWidth="1"/>
    <col min="7" max="7" width="16.6640625" style="11" customWidth="1"/>
    <col min="8" max="8" width="16.44140625" style="11" customWidth="1"/>
    <col min="9" max="9" width="9.109375" style="11" customWidth="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ht="16.2" customHeight="1" x14ac:dyDescent="0.3">
      <c r="A2" s="11">
        <v>1</v>
      </c>
      <c r="D2" s="11" t="s">
        <v>575</v>
      </c>
      <c r="E2" s="11">
        <v>1</v>
      </c>
      <c r="F2" s="11" t="s">
        <v>44</v>
      </c>
      <c r="I2" s="11">
        <f>E2-H2</f>
        <v>1</v>
      </c>
    </row>
    <row r="3" spans="1:9" x14ac:dyDescent="0.3">
      <c r="A3" s="11">
        <v>2</v>
      </c>
      <c r="D3" s="11" t="s">
        <v>576</v>
      </c>
      <c r="E3" s="11">
        <v>1</v>
      </c>
      <c r="F3" s="11" t="s">
        <v>44</v>
      </c>
      <c r="I3" s="11">
        <f t="shared" ref="I3:I67" si="0">E3-H3</f>
        <v>1</v>
      </c>
    </row>
    <row r="4" spans="1:9" x14ac:dyDescent="0.3">
      <c r="A4" s="11">
        <v>3</v>
      </c>
      <c r="D4" s="11" t="s">
        <v>577</v>
      </c>
      <c r="E4" s="11">
        <v>1</v>
      </c>
      <c r="F4" s="11" t="s">
        <v>44</v>
      </c>
      <c r="I4" s="11">
        <f t="shared" si="0"/>
        <v>1</v>
      </c>
    </row>
    <row r="5" spans="1:9" x14ac:dyDescent="0.3">
      <c r="A5" s="11">
        <v>4</v>
      </c>
      <c r="D5" s="11" t="s">
        <v>604</v>
      </c>
      <c r="E5" s="11">
        <v>6</v>
      </c>
      <c r="F5" s="11" t="s">
        <v>44</v>
      </c>
      <c r="I5" s="11">
        <f t="shared" si="0"/>
        <v>6</v>
      </c>
    </row>
    <row r="6" spans="1:9" x14ac:dyDescent="0.3">
      <c r="A6" s="11">
        <v>5</v>
      </c>
      <c r="D6" s="11" t="s">
        <v>107</v>
      </c>
      <c r="E6" s="11">
        <v>1</v>
      </c>
      <c r="F6" s="11" t="s">
        <v>44</v>
      </c>
      <c r="I6" s="11">
        <f t="shared" si="0"/>
        <v>1</v>
      </c>
    </row>
    <row r="7" spans="1:9" x14ac:dyDescent="0.3">
      <c r="A7" s="11">
        <v>6</v>
      </c>
      <c r="D7" s="11" t="s">
        <v>108</v>
      </c>
      <c r="E7" s="11">
        <v>2</v>
      </c>
      <c r="F7" s="11" t="s">
        <v>44</v>
      </c>
      <c r="I7" s="11">
        <f t="shared" si="0"/>
        <v>2</v>
      </c>
    </row>
    <row r="8" spans="1:9" x14ac:dyDescent="0.3">
      <c r="A8" s="11">
        <v>7</v>
      </c>
      <c r="D8" s="11" t="s">
        <v>109</v>
      </c>
      <c r="E8" s="11">
        <v>2</v>
      </c>
      <c r="F8" s="11" t="s">
        <v>44</v>
      </c>
      <c r="I8" s="11">
        <f t="shared" si="0"/>
        <v>2</v>
      </c>
    </row>
    <row r="9" spans="1:9" x14ac:dyDescent="0.3">
      <c r="A9" s="11">
        <v>8</v>
      </c>
      <c r="D9" s="11" t="s">
        <v>110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111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112</v>
      </c>
      <c r="E11" s="11">
        <v>1</v>
      </c>
      <c r="F11" s="11" t="s">
        <v>44</v>
      </c>
      <c r="I11" s="11">
        <f t="shared" si="0"/>
        <v>1</v>
      </c>
    </row>
    <row r="12" spans="1:9" x14ac:dyDescent="0.3">
      <c r="A12" s="11">
        <v>11</v>
      </c>
      <c r="D12" s="11" t="s">
        <v>113</v>
      </c>
      <c r="E12" s="11">
        <v>2</v>
      </c>
      <c r="F12" s="11" t="s">
        <v>44</v>
      </c>
      <c r="I12" s="11">
        <f t="shared" si="0"/>
        <v>2</v>
      </c>
    </row>
    <row r="13" spans="1:9" x14ac:dyDescent="0.3">
      <c r="A13" s="11">
        <v>12</v>
      </c>
      <c r="D13" s="11" t="s">
        <v>114</v>
      </c>
      <c r="E13" s="11">
        <v>1</v>
      </c>
      <c r="F13" s="11" t="s">
        <v>44</v>
      </c>
      <c r="I13" s="11">
        <f t="shared" si="0"/>
        <v>1</v>
      </c>
    </row>
    <row r="14" spans="1:9" x14ac:dyDescent="0.3">
      <c r="A14" s="11">
        <v>13</v>
      </c>
      <c r="D14" s="11" t="s">
        <v>115</v>
      </c>
      <c r="E14" s="11">
        <v>3</v>
      </c>
      <c r="F14" s="11" t="s">
        <v>44</v>
      </c>
      <c r="I14" s="11">
        <f t="shared" si="0"/>
        <v>3</v>
      </c>
    </row>
    <row r="15" spans="1:9" x14ac:dyDescent="0.3">
      <c r="A15" s="11">
        <v>14</v>
      </c>
      <c r="D15" s="11" t="s">
        <v>605</v>
      </c>
      <c r="E15" s="11">
        <v>1</v>
      </c>
      <c r="F15" s="11" t="s">
        <v>45</v>
      </c>
      <c r="I15" s="11">
        <f t="shared" si="0"/>
        <v>1</v>
      </c>
    </row>
    <row r="16" spans="1:9" x14ac:dyDescent="0.3">
      <c r="A16" s="11">
        <v>15</v>
      </c>
      <c r="D16" s="11" t="s">
        <v>105</v>
      </c>
      <c r="E16" s="11">
        <v>1</v>
      </c>
      <c r="F16" s="11" t="s">
        <v>46</v>
      </c>
      <c r="I16" s="11">
        <f t="shared" si="0"/>
        <v>1</v>
      </c>
    </row>
    <row r="17" spans="1:9" x14ac:dyDescent="0.3">
      <c r="A17" s="11">
        <v>16</v>
      </c>
      <c r="D17" s="11" t="s">
        <v>606</v>
      </c>
      <c r="E17" s="11">
        <v>2</v>
      </c>
      <c r="F17" s="11" t="s">
        <v>44</v>
      </c>
      <c r="I17" s="11">
        <f t="shared" si="0"/>
        <v>2</v>
      </c>
    </row>
    <row r="18" spans="1:9" x14ac:dyDescent="0.3">
      <c r="A18" s="11">
        <v>17</v>
      </c>
      <c r="D18" s="11" t="s">
        <v>578</v>
      </c>
      <c r="E18" s="11">
        <v>1</v>
      </c>
      <c r="F18" s="11" t="s">
        <v>44</v>
      </c>
      <c r="I18" s="11">
        <f t="shared" si="0"/>
        <v>1</v>
      </c>
    </row>
    <row r="19" spans="1:9" x14ac:dyDescent="0.3">
      <c r="A19" s="11">
        <v>18</v>
      </c>
      <c r="D19" s="11" t="s">
        <v>607</v>
      </c>
      <c r="E19" s="11">
        <v>1</v>
      </c>
      <c r="F19" s="11" t="s">
        <v>44</v>
      </c>
      <c r="I19" s="11">
        <f t="shared" si="0"/>
        <v>1</v>
      </c>
    </row>
    <row r="20" spans="1:9" x14ac:dyDescent="0.3">
      <c r="A20" s="11">
        <v>19</v>
      </c>
      <c r="D20" s="11" t="s">
        <v>608</v>
      </c>
      <c r="E20" s="11">
        <v>1</v>
      </c>
      <c r="F20" s="11" t="s">
        <v>44</v>
      </c>
      <c r="I20" s="11">
        <f t="shared" si="0"/>
        <v>1</v>
      </c>
    </row>
    <row r="21" spans="1:9" x14ac:dyDescent="0.3">
      <c r="A21" s="11">
        <v>20</v>
      </c>
      <c r="D21" s="11" t="s">
        <v>579</v>
      </c>
      <c r="E21" s="11">
        <v>1</v>
      </c>
      <c r="F21" s="11" t="s">
        <v>44</v>
      </c>
      <c r="I21" s="11">
        <f t="shared" si="0"/>
        <v>1</v>
      </c>
    </row>
    <row r="22" spans="1:9" x14ac:dyDescent="0.3">
      <c r="A22" s="11">
        <v>21</v>
      </c>
      <c r="D22" s="11" t="s">
        <v>609</v>
      </c>
      <c r="E22" s="11">
        <v>2</v>
      </c>
      <c r="F22" s="11" t="s">
        <v>44</v>
      </c>
      <c r="I22" s="11">
        <f t="shared" si="0"/>
        <v>2</v>
      </c>
    </row>
    <row r="23" spans="1:9" x14ac:dyDescent="0.3">
      <c r="A23" s="11">
        <v>22</v>
      </c>
      <c r="D23" s="11" t="s">
        <v>580</v>
      </c>
      <c r="E23" s="11">
        <v>2</v>
      </c>
      <c r="F23" s="11" t="s">
        <v>44</v>
      </c>
      <c r="I23" s="11">
        <f t="shared" si="0"/>
        <v>2</v>
      </c>
    </row>
    <row r="24" spans="1:9" x14ac:dyDescent="0.3">
      <c r="A24" s="11">
        <v>23</v>
      </c>
      <c r="D24" s="11" t="s">
        <v>48</v>
      </c>
      <c r="E24" s="11">
        <v>1</v>
      </c>
      <c r="F24" s="11" t="s">
        <v>44</v>
      </c>
      <c r="I24" s="11">
        <f t="shared" si="0"/>
        <v>1</v>
      </c>
    </row>
    <row r="25" spans="1:9" x14ac:dyDescent="0.3">
      <c r="A25" s="11">
        <v>24</v>
      </c>
      <c r="D25" s="11" t="s">
        <v>489</v>
      </c>
      <c r="F25" s="11" t="s">
        <v>106</v>
      </c>
      <c r="I25" s="11">
        <f t="shared" si="0"/>
        <v>0</v>
      </c>
    </row>
    <row r="26" spans="1:9" x14ac:dyDescent="0.3">
      <c r="A26" s="11">
        <v>25</v>
      </c>
      <c r="D26" s="11" t="s">
        <v>598</v>
      </c>
      <c r="F26" s="11" t="s">
        <v>44</v>
      </c>
      <c r="I26" s="11">
        <f t="shared" si="0"/>
        <v>0</v>
      </c>
    </row>
    <row r="27" spans="1:9" x14ac:dyDescent="0.3">
      <c r="A27" s="11">
        <v>26</v>
      </c>
      <c r="D27" s="11" t="s">
        <v>598</v>
      </c>
      <c r="F27" s="11" t="s">
        <v>46</v>
      </c>
      <c r="I27" s="11">
        <f t="shared" si="0"/>
        <v>0</v>
      </c>
    </row>
    <row r="28" spans="1:9" x14ac:dyDescent="0.3">
      <c r="A28" s="11">
        <v>27</v>
      </c>
      <c r="D28" s="11" t="s">
        <v>599</v>
      </c>
      <c r="E28" s="11">
        <v>2</v>
      </c>
      <c r="F28" s="11" t="s">
        <v>106</v>
      </c>
      <c r="I28" s="11">
        <f t="shared" si="0"/>
        <v>2</v>
      </c>
    </row>
    <row r="29" spans="1:9" x14ac:dyDescent="0.3">
      <c r="A29" s="11">
        <v>28</v>
      </c>
      <c r="D29" s="11" t="s">
        <v>610</v>
      </c>
      <c r="E29" s="11">
        <v>2</v>
      </c>
      <c r="F29" s="11" t="s">
        <v>45</v>
      </c>
      <c r="I29" s="11">
        <f t="shared" si="0"/>
        <v>2</v>
      </c>
    </row>
    <row r="30" spans="1:9" x14ac:dyDescent="0.3">
      <c r="A30" s="11">
        <v>29</v>
      </c>
      <c r="D30" s="11" t="s">
        <v>649</v>
      </c>
      <c r="E30" s="11">
        <v>1</v>
      </c>
      <c r="F30" s="11" t="s">
        <v>45</v>
      </c>
      <c r="I30" s="11">
        <f t="shared" si="0"/>
        <v>1</v>
      </c>
    </row>
    <row r="31" spans="1:9" x14ac:dyDescent="0.3">
      <c r="A31" s="11">
        <v>30</v>
      </c>
      <c r="D31" s="11" t="s">
        <v>650</v>
      </c>
      <c r="E31" s="11">
        <v>2</v>
      </c>
      <c r="F31" s="11" t="s">
        <v>45</v>
      </c>
      <c r="I31" s="11">
        <f t="shared" si="0"/>
        <v>2</v>
      </c>
    </row>
    <row r="32" spans="1:9" x14ac:dyDescent="0.3">
      <c r="A32" s="11">
        <v>31</v>
      </c>
      <c r="D32" s="11" t="s">
        <v>652</v>
      </c>
      <c r="E32" s="11">
        <v>3</v>
      </c>
      <c r="F32" s="11" t="s">
        <v>45</v>
      </c>
      <c r="I32" s="11">
        <f t="shared" si="0"/>
        <v>3</v>
      </c>
    </row>
    <row r="33" spans="1:9" x14ac:dyDescent="0.3">
      <c r="A33" s="11">
        <v>32</v>
      </c>
      <c r="D33" s="11" t="s">
        <v>651</v>
      </c>
      <c r="E33" s="11">
        <v>1</v>
      </c>
      <c r="F33" s="11" t="s">
        <v>45</v>
      </c>
      <c r="I33" s="11">
        <f t="shared" si="0"/>
        <v>1</v>
      </c>
    </row>
    <row r="34" spans="1:9" x14ac:dyDescent="0.3">
      <c r="A34" s="11">
        <v>33</v>
      </c>
      <c r="D34" s="11" t="s">
        <v>611</v>
      </c>
      <c r="E34" s="11">
        <v>1</v>
      </c>
      <c r="F34" s="11" t="s">
        <v>23</v>
      </c>
      <c r="I34" s="11">
        <f t="shared" si="0"/>
        <v>1</v>
      </c>
    </row>
    <row r="35" spans="1:9" x14ac:dyDescent="0.3">
      <c r="A35" s="11">
        <v>34</v>
      </c>
      <c r="D35" s="11" t="s">
        <v>612</v>
      </c>
      <c r="E35" s="11">
        <v>3</v>
      </c>
      <c r="F35" s="11" t="s">
        <v>23</v>
      </c>
      <c r="I35" s="11">
        <f t="shared" si="0"/>
        <v>3</v>
      </c>
    </row>
    <row r="36" spans="1:9" x14ac:dyDescent="0.3">
      <c r="A36" s="11">
        <v>35</v>
      </c>
      <c r="D36" s="11" t="s">
        <v>613</v>
      </c>
      <c r="E36" s="11">
        <v>5</v>
      </c>
      <c r="F36" s="11" t="s">
        <v>23</v>
      </c>
      <c r="I36" s="11">
        <f t="shared" si="0"/>
        <v>5</v>
      </c>
    </row>
    <row r="37" spans="1:9" x14ac:dyDescent="0.3">
      <c r="A37" s="11">
        <v>36</v>
      </c>
      <c r="D37" s="11" t="s">
        <v>614</v>
      </c>
      <c r="E37" s="11">
        <v>1</v>
      </c>
      <c r="F37" s="11" t="s">
        <v>23</v>
      </c>
      <c r="I37" s="11">
        <f t="shared" si="0"/>
        <v>1</v>
      </c>
    </row>
    <row r="38" spans="1:9" x14ac:dyDescent="0.3">
      <c r="A38" s="11">
        <v>37</v>
      </c>
      <c r="D38" s="11" t="s">
        <v>615</v>
      </c>
      <c r="E38" s="11">
        <v>1</v>
      </c>
      <c r="F38" s="11" t="s">
        <v>23</v>
      </c>
      <c r="I38" s="11">
        <f t="shared" si="0"/>
        <v>1</v>
      </c>
    </row>
    <row r="39" spans="1:9" x14ac:dyDescent="0.3">
      <c r="A39" s="11">
        <v>38</v>
      </c>
      <c r="D39" s="11" t="s">
        <v>616</v>
      </c>
      <c r="E39" s="11">
        <v>1</v>
      </c>
      <c r="F39" s="11" t="s">
        <v>23</v>
      </c>
      <c r="I39" s="11">
        <f t="shared" si="0"/>
        <v>1</v>
      </c>
    </row>
    <row r="40" spans="1:9" x14ac:dyDescent="0.3">
      <c r="A40" s="11">
        <v>39</v>
      </c>
      <c r="D40" s="11" t="s">
        <v>617</v>
      </c>
      <c r="E40" s="11">
        <v>1</v>
      </c>
      <c r="F40" s="11" t="s">
        <v>23</v>
      </c>
      <c r="I40" s="11">
        <f t="shared" si="0"/>
        <v>1</v>
      </c>
    </row>
    <row r="41" spans="1:9" x14ac:dyDescent="0.3">
      <c r="A41" s="11">
        <v>40</v>
      </c>
      <c r="D41" s="11" t="s">
        <v>618</v>
      </c>
      <c r="E41" s="11">
        <v>1</v>
      </c>
      <c r="F41" s="11" t="s">
        <v>23</v>
      </c>
      <c r="I41" s="11">
        <f t="shared" si="0"/>
        <v>1</v>
      </c>
    </row>
    <row r="42" spans="1:9" x14ac:dyDescent="0.3">
      <c r="A42" s="11">
        <v>41</v>
      </c>
      <c r="D42" s="11" t="s">
        <v>619</v>
      </c>
      <c r="E42" s="11">
        <v>4</v>
      </c>
      <c r="F42" s="11" t="s">
        <v>23</v>
      </c>
      <c r="I42" s="11">
        <f t="shared" si="0"/>
        <v>4</v>
      </c>
    </row>
    <row r="43" spans="1:9" x14ac:dyDescent="0.3">
      <c r="A43" s="11">
        <v>42</v>
      </c>
      <c r="D43" s="11" t="s">
        <v>620</v>
      </c>
      <c r="E43" s="11">
        <v>1</v>
      </c>
      <c r="F43" s="11" t="s">
        <v>23</v>
      </c>
      <c r="I43" s="11">
        <f t="shared" si="0"/>
        <v>1</v>
      </c>
    </row>
    <row r="44" spans="1:9" x14ac:dyDescent="0.3">
      <c r="A44" s="11">
        <v>43</v>
      </c>
      <c r="D44" s="11" t="s">
        <v>621</v>
      </c>
      <c r="E44" s="11">
        <v>1</v>
      </c>
      <c r="F44" s="11" t="s">
        <v>622</v>
      </c>
      <c r="I44" s="11">
        <f t="shared" si="0"/>
        <v>1</v>
      </c>
    </row>
    <row r="45" spans="1:9" x14ac:dyDescent="0.3">
      <c r="A45" s="11">
        <v>44</v>
      </c>
      <c r="D45" s="11" t="s">
        <v>623</v>
      </c>
      <c r="F45" s="11" t="s">
        <v>624</v>
      </c>
      <c r="I45" s="11">
        <f t="shared" si="0"/>
        <v>0</v>
      </c>
    </row>
    <row r="46" spans="1:9" x14ac:dyDescent="0.3">
      <c r="A46" s="11">
        <v>45</v>
      </c>
      <c r="D46" s="11" t="s">
        <v>625</v>
      </c>
      <c r="F46" s="11" t="s">
        <v>626</v>
      </c>
      <c r="I46" s="11">
        <f t="shared" si="0"/>
        <v>0</v>
      </c>
    </row>
    <row r="47" spans="1:9" x14ac:dyDescent="0.3">
      <c r="A47" s="11">
        <v>46</v>
      </c>
      <c r="D47" s="11" t="s">
        <v>627</v>
      </c>
      <c r="E47" s="11" t="s">
        <v>634</v>
      </c>
      <c r="F47" s="11" t="s">
        <v>628</v>
      </c>
      <c r="I47" s="11" t="e">
        <f t="shared" si="0"/>
        <v>#VALUE!</v>
      </c>
    </row>
    <row r="48" spans="1:9" x14ac:dyDescent="0.3">
      <c r="A48" s="11">
        <v>47</v>
      </c>
      <c r="D48" s="11" t="s">
        <v>629</v>
      </c>
      <c r="E48" s="11">
        <v>2</v>
      </c>
      <c r="F48" s="11" t="s">
        <v>630</v>
      </c>
      <c r="I48" s="11">
        <f t="shared" si="0"/>
        <v>2</v>
      </c>
    </row>
    <row r="49" spans="1:9" x14ac:dyDescent="0.3">
      <c r="A49" s="11">
        <v>48</v>
      </c>
      <c r="D49" s="11" t="s">
        <v>631</v>
      </c>
      <c r="E49" s="11" t="s">
        <v>632</v>
      </c>
      <c r="F49" s="11" t="s">
        <v>633</v>
      </c>
      <c r="I49" s="11" t="e">
        <f t="shared" si="0"/>
        <v>#VALUE!</v>
      </c>
    </row>
    <row r="50" spans="1:9" x14ac:dyDescent="0.3">
      <c r="A50" s="11">
        <v>49</v>
      </c>
      <c r="D50" s="11" t="s">
        <v>636</v>
      </c>
      <c r="F50" s="11" t="s">
        <v>635</v>
      </c>
      <c r="I50" s="11">
        <f t="shared" si="0"/>
        <v>0</v>
      </c>
    </row>
    <row r="51" spans="1:9" x14ac:dyDescent="0.3">
      <c r="A51" s="11">
        <v>50</v>
      </c>
      <c r="D51" s="11" t="s">
        <v>637</v>
      </c>
      <c r="E51" s="11">
        <v>1</v>
      </c>
      <c r="F51" s="11" t="s">
        <v>635</v>
      </c>
      <c r="I51" s="11">
        <f t="shared" si="0"/>
        <v>1</v>
      </c>
    </row>
    <row r="52" spans="1:9" x14ac:dyDescent="0.3">
      <c r="A52" s="11">
        <v>51</v>
      </c>
      <c r="D52" s="11" t="s">
        <v>638</v>
      </c>
      <c r="E52" s="11">
        <v>4</v>
      </c>
      <c r="F52" s="11" t="s">
        <v>635</v>
      </c>
      <c r="I52" s="11">
        <f t="shared" si="0"/>
        <v>4</v>
      </c>
    </row>
    <row r="53" spans="1:9" x14ac:dyDescent="0.3">
      <c r="A53" s="11">
        <v>52</v>
      </c>
      <c r="D53" s="11" t="s">
        <v>639</v>
      </c>
      <c r="E53" s="11">
        <v>7</v>
      </c>
      <c r="F53" s="11" t="s">
        <v>635</v>
      </c>
      <c r="I53" s="11">
        <f t="shared" si="0"/>
        <v>7</v>
      </c>
    </row>
    <row r="54" spans="1:9" x14ac:dyDescent="0.3">
      <c r="A54" s="11">
        <v>53</v>
      </c>
      <c r="D54" s="11" t="s">
        <v>640</v>
      </c>
      <c r="E54" s="11">
        <v>14</v>
      </c>
      <c r="F54" s="11" t="s">
        <v>635</v>
      </c>
      <c r="I54" s="11">
        <f t="shared" si="0"/>
        <v>14</v>
      </c>
    </row>
    <row r="55" spans="1:9" x14ac:dyDescent="0.3">
      <c r="A55" s="11">
        <v>54</v>
      </c>
      <c r="D55" s="11" t="s">
        <v>641</v>
      </c>
      <c r="E55" s="11">
        <v>4</v>
      </c>
      <c r="F55" s="11" t="s">
        <v>635</v>
      </c>
      <c r="I55" s="11">
        <f t="shared" si="0"/>
        <v>4</v>
      </c>
    </row>
    <row r="56" spans="1:9" x14ac:dyDescent="0.3">
      <c r="A56" s="11">
        <v>55</v>
      </c>
      <c r="D56" s="11" t="s">
        <v>642</v>
      </c>
      <c r="F56" s="11" t="s">
        <v>635</v>
      </c>
      <c r="I56" s="11">
        <f t="shared" si="0"/>
        <v>0</v>
      </c>
    </row>
    <row r="57" spans="1:9" x14ac:dyDescent="0.3">
      <c r="A57" s="11">
        <v>56</v>
      </c>
      <c r="D57" s="11" t="s">
        <v>643</v>
      </c>
      <c r="E57" s="11">
        <v>25</v>
      </c>
      <c r="F57" s="11" t="s">
        <v>635</v>
      </c>
      <c r="I57" s="11">
        <f t="shared" si="0"/>
        <v>25</v>
      </c>
    </row>
    <row r="58" spans="1:9" x14ac:dyDescent="0.3">
      <c r="A58" s="11">
        <v>57</v>
      </c>
      <c r="D58" s="11" t="s">
        <v>644</v>
      </c>
      <c r="E58" s="11">
        <v>1</v>
      </c>
      <c r="F58" s="11" t="s">
        <v>635</v>
      </c>
      <c r="I58" s="11">
        <f t="shared" si="0"/>
        <v>1</v>
      </c>
    </row>
    <row r="59" spans="1:9" x14ac:dyDescent="0.3">
      <c r="A59" s="11">
        <v>58</v>
      </c>
      <c r="D59" s="11" t="s">
        <v>645</v>
      </c>
      <c r="E59" s="11">
        <v>1</v>
      </c>
      <c r="F59" s="11" t="s">
        <v>23</v>
      </c>
      <c r="I59" s="11">
        <f t="shared" si="0"/>
        <v>1</v>
      </c>
    </row>
    <row r="60" spans="1:9" x14ac:dyDescent="0.3">
      <c r="A60" s="11">
        <v>59</v>
      </c>
      <c r="D60" s="11" t="s">
        <v>646</v>
      </c>
      <c r="F60" s="11" t="s">
        <v>635</v>
      </c>
      <c r="I60" s="11">
        <f t="shared" si="0"/>
        <v>0</v>
      </c>
    </row>
    <row r="61" spans="1:9" ht="16.8" customHeight="1" x14ac:dyDescent="0.3">
      <c r="A61" s="11">
        <v>60</v>
      </c>
      <c r="D61" s="11" t="s">
        <v>647</v>
      </c>
      <c r="F61" s="11" t="s">
        <v>648</v>
      </c>
      <c r="I61" s="11">
        <f t="shared" si="0"/>
        <v>0</v>
      </c>
    </row>
    <row r="62" spans="1:9" x14ac:dyDescent="0.3">
      <c r="A62" s="11">
        <v>61</v>
      </c>
      <c r="D62" s="11" t="s">
        <v>657</v>
      </c>
      <c r="E62" s="11">
        <v>85</v>
      </c>
      <c r="F62" s="11" t="s">
        <v>581</v>
      </c>
      <c r="I62" s="11">
        <f t="shared" si="0"/>
        <v>85</v>
      </c>
    </row>
    <row r="63" spans="1:9" x14ac:dyDescent="0.3">
      <c r="A63" s="11">
        <v>62</v>
      </c>
      <c r="D63" s="11" t="s">
        <v>600</v>
      </c>
      <c r="E63" s="11">
        <v>1</v>
      </c>
      <c r="F63" s="11" t="s">
        <v>581</v>
      </c>
      <c r="I63" s="11">
        <f t="shared" si="0"/>
        <v>1</v>
      </c>
    </row>
    <row r="64" spans="1:9" x14ac:dyDescent="0.3">
      <c r="A64" s="11">
        <v>63</v>
      </c>
      <c r="D64" s="11" t="s">
        <v>658</v>
      </c>
      <c r="E64" s="11">
        <v>2</v>
      </c>
      <c r="F64" s="11" t="s">
        <v>581</v>
      </c>
      <c r="I64" s="11">
        <f t="shared" si="0"/>
        <v>2</v>
      </c>
    </row>
    <row r="65" spans="1:9" x14ac:dyDescent="0.3">
      <c r="A65" s="11">
        <v>64</v>
      </c>
      <c r="D65" s="11" t="s">
        <v>659</v>
      </c>
      <c r="E65" s="11">
        <v>1</v>
      </c>
      <c r="F65" s="11" t="s">
        <v>581</v>
      </c>
      <c r="I65" s="11">
        <f t="shared" si="0"/>
        <v>1</v>
      </c>
    </row>
    <row r="66" spans="1:9" x14ac:dyDescent="0.3">
      <c r="A66" s="11">
        <v>65</v>
      </c>
      <c r="D66" s="11" t="s">
        <v>660</v>
      </c>
      <c r="E66" s="11">
        <v>1</v>
      </c>
      <c r="F66" s="11" t="s">
        <v>581</v>
      </c>
      <c r="I66" s="11">
        <f t="shared" si="0"/>
        <v>1</v>
      </c>
    </row>
    <row r="67" spans="1:9" x14ac:dyDescent="0.3">
      <c r="A67" s="11">
        <v>66</v>
      </c>
      <c r="D67" s="11" t="s">
        <v>661</v>
      </c>
      <c r="E67" s="11">
        <v>2</v>
      </c>
      <c r="F67" s="11" t="s">
        <v>581</v>
      </c>
      <c r="I67" s="11">
        <f t="shared" si="0"/>
        <v>2</v>
      </c>
    </row>
    <row r="68" spans="1:9" x14ac:dyDescent="0.3">
      <c r="A68" s="11">
        <v>67</v>
      </c>
      <c r="D68" s="11" t="s">
        <v>662</v>
      </c>
      <c r="E68" s="11">
        <v>2</v>
      </c>
      <c r="F68" s="11" t="s">
        <v>581</v>
      </c>
      <c r="I68" s="11">
        <f t="shared" ref="I68:I129" si="1">E68-H68</f>
        <v>2</v>
      </c>
    </row>
    <row r="69" spans="1:9" x14ac:dyDescent="0.3">
      <c r="A69" s="11">
        <v>68</v>
      </c>
      <c r="D69" s="11" t="s">
        <v>663</v>
      </c>
      <c r="E69" s="11">
        <v>6</v>
      </c>
      <c r="F69" s="11" t="s">
        <v>581</v>
      </c>
      <c r="I69" s="11">
        <f t="shared" si="1"/>
        <v>6</v>
      </c>
    </row>
    <row r="70" spans="1:9" x14ac:dyDescent="0.3">
      <c r="A70" s="11">
        <v>69</v>
      </c>
      <c r="D70" s="11" t="s">
        <v>664</v>
      </c>
      <c r="E70" s="11">
        <v>1</v>
      </c>
      <c r="F70" s="11" t="s">
        <v>581</v>
      </c>
      <c r="I70" s="11">
        <f t="shared" si="1"/>
        <v>1</v>
      </c>
    </row>
    <row r="71" spans="1:9" x14ac:dyDescent="0.3">
      <c r="A71" s="11">
        <v>70</v>
      </c>
      <c r="D71" s="11" t="s">
        <v>665</v>
      </c>
      <c r="E71" s="11">
        <v>1</v>
      </c>
      <c r="F71" s="11" t="s">
        <v>581</v>
      </c>
      <c r="I71" s="11">
        <f t="shared" si="1"/>
        <v>1</v>
      </c>
    </row>
    <row r="72" spans="1:9" x14ac:dyDescent="0.3">
      <c r="A72" s="11">
        <v>71</v>
      </c>
      <c r="D72" s="11" t="s">
        <v>666</v>
      </c>
      <c r="E72" s="11">
        <v>1</v>
      </c>
      <c r="F72" s="11" t="s">
        <v>581</v>
      </c>
      <c r="I72" s="11">
        <f t="shared" si="1"/>
        <v>1</v>
      </c>
    </row>
    <row r="73" spans="1:9" x14ac:dyDescent="0.3">
      <c r="A73" s="11">
        <v>72</v>
      </c>
      <c r="D73" s="11" t="s">
        <v>117</v>
      </c>
      <c r="E73" s="11">
        <v>18</v>
      </c>
      <c r="F73" s="11" t="s">
        <v>23</v>
      </c>
      <c r="I73" s="11">
        <f t="shared" si="1"/>
        <v>18</v>
      </c>
    </row>
    <row r="74" spans="1:9" x14ac:dyDescent="0.3">
      <c r="A74" s="11">
        <v>73</v>
      </c>
      <c r="D74" s="11" t="s">
        <v>118</v>
      </c>
      <c r="E74" s="11">
        <v>12</v>
      </c>
      <c r="F74" s="11" t="s">
        <v>23</v>
      </c>
      <c r="I74" s="11">
        <f t="shared" si="1"/>
        <v>12</v>
      </c>
    </row>
    <row r="75" spans="1:9" x14ac:dyDescent="0.3">
      <c r="A75" s="11">
        <v>74</v>
      </c>
      <c r="D75" s="11" t="s">
        <v>667</v>
      </c>
      <c r="E75" s="11">
        <v>1</v>
      </c>
      <c r="F75" s="11" t="s">
        <v>23</v>
      </c>
      <c r="I75" s="11">
        <f t="shared" si="1"/>
        <v>1</v>
      </c>
    </row>
    <row r="76" spans="1:9" x14ac:dyDescent="0.3">
      <c r="A76" s="11">
        <v>75</v>
      </c>
      <c r="D76" s="11" t="s">
        <v>85</v>
      </c>
      <c r="E76" s="11">
        <v>1</v>
      </c>
      <c r="F76" s="11" t="s">
        <v>23</v>
      </c>
      <c r="I76" s="11">
        <f t="shared" si="1"/>
        <v>1</v>
      </c>
    </row>
    <row r="77" spans="1:9" x14ac:dyDescent="0.3">
      <c r="A77" s="11">
        <v>76</v>
      </c>
      <c r="D77" s="11" t="s">
        <v>86</v>
      </c>
      <c r="E77" s="11">
        <v>1</v>
      </c>
      <c r="F77" s="11" t="s">
        <v>23</v>
      </c>
      <c r="I77" s="11">
        <f t="shared" si="1"/>
        <v>1</v>
      </c>
    </row>
    <row r="78" spans="1:9" x14ac:dyDescent="0.3">
      <c r="A78" s="11">
        <v>77</v>
      </c>
      <c r="D78" s="11" t="s">
        <v>87</v>
      </c>
      <c r="E78" s="11">
        <v>1</v>
      </c>
      <c r="F78" s="11" t="s">
        <v>23</v>
      </c>
      <c r="I78" s="11">
        <f t="shared" si="1"/>
        <v>1</v>
      </c>
    </row>
    <row r="79" spans="1:9" x14ac:dyDescent="0.3">
      <c r="A79" s="11">
        <v>78</v>
      </c>
      <c r="D79" s="11" t="s">
        <v>668</v>
      </c>
      <c r="E79" s="11">
        <v>1</v>
      </c>
      <c r="F79" s="11" t="s">
        <v>23</v>
      </c>
      <c r="I79" s="11">
        <f t="shared" si="1"/>
        <v>1</v>
      </c>
    </row>
    <row r="80" spans="1:9" x14ac:dyDescent="0.3">
      <c r="A80" s="11">
        <v>79</v>
      </c>
      <c r="D80" s="11" t="s">
        <v>88</v>
      </c>
      <c r="E80" s="11">
        <v>1</v>
      </c>
      <c r="F80" s="11" t="s">
        <v>23</v>
      </c>
      <c r="I80" s="11">
        <f t="shared" si="1"/>
        <v>1</v>
      </c>
    </row>
    <row r="81" spans="1:9" x14ac:dyDescent="0.3">
      <c r="A81" s="11">
        <v>80</v>
      </c>
      <c r="D81" s="11" t="s">
        <v>89</v>
      </c>
      <c r="E81" s="11">
        <v>4</v>
      </c>
      <c r="F81" s="11" t="s">
        <v>23</v>
      </c>
      <c r="I81" s="11">
        <f t="shared" si="1"/>
        <v>4</v>
      </c>
    </row>
    <row r="82" spans="1:9" x14ac:dyDescent="0.3">
      <c r="A82" s="11">
        <v>81</v>
      </c>
      <c r="D82" s="11" t="s">
        <v>669</v>
      </c>
      <c r="E82" s="11">
        <v>1</v>
      </c>
      <c r="F82" s="11" t="s">
        <v>23</v>
      </c>
      <c r="I82" s="11">
        <f t="shared" si="1"/>
        <v>1</v>
      </c>
    </row>
    <row r="83" spans="1:9" x14ac:dyDescent="0.3">
      <c r="A83" s="11">
        <v>82</v>
      </c>
      <c r="D83" s="11" t="s">
        <v>670</v>
      </c>
      <c r="E83" s="11">
        <v>1</v>
      </c>
      <c r="F83" s="11" t="s">
        <v>23</v>
      </c>
      <c r="I83" s="11">
        <f t="shared" si="1"/>
        <v>1</v>
      </c>
    </row>
    <row r="84" spans="1:9" x14ac:dyDescent="0.3">
      <c r="A84" s="11">
        <v>83</v>
      </c>
      <c r="D84" s="11" t="s">
        <v>90</v>
      </c>
      <c r="E84" s="11">
        <v>1</v>
      </c>
      <c r="F84" s="11" t="s">
        <v>23</v>
      </c>
      <c r="I84" s="11">
        <f t="shared" si="1"/>
        <v>1</v>
      </c>
    </row>
    <row r="85" spans="1:9" x14ac:dyDescent="0.3">
      <c r="A85" s="11">
        <v>84</v>
      </c>
      <c r="D85" s="11" t="s">
        <v>671</v>
      </c>
      <c r="E85" s="11">
        <v>28</v>
      </c>
      <c r="F85" s="11" t="s">
        <v>23</v>
      </c>
      <c r="I85" s="11">
        <f t="shared" si="1"/>
        <v>28</v>
      </c>
    </row>
    <row r="86" spans="1:9" x14ac:dyDescent="0.3">
      <c r="A86" s="11">
        <v>85</v>
      </c>
      <c r="D86" s="11" t="s">
        <v>91</v>
      </c>
      <c r="E86" s="11">
        <v>21</v>
      </c>
      <c r="F86" s="11" t="s">
        <v>23</v>
      </c>
      <c r="I86" s="11">
        <f t="shared" si="1"/>
        <v>21</v>
      </c>
    </row>
    <row r="87" spans="1:9" x14ac:dyDescent="0.3">
      <c r="A87" s="11">
        <v>86</v>
      </c>
      <c r="D87" s="11" t="s">
        <v>92</v>
      </c>
      <c r="E87" s="11">
        <v>2</v>
      </c>
      <c r="F87" s="11" t="s">
        <v>23</v>
      </c>
      <c r="I87" s="11">
        <f t="shared" si="1"/>
        <v>2</v>
      </c>
    </row>
    <row r="88" spans="1:9" x14ac:dyDescent="0.3">
      <c r="A88" s="11">
        <v>87</v>
      </c>
      <c r="D88" s="11" t="s">
        <v>672</v>
      </c>
      <c r="E88" s="11">
        <v>1</v>
      </c>
      <c r="F88" s="11" t="s">
        <v>23</v>
      </c>
      <c r="I88" s="11">
        <f t="shared" si="1"/>
        <v>1</v>
      </c>
    </row>
    <row r="89" spans="1:9" x14ac:dyDescent="0.3">
      <c r="A89" s="11">
        <v>88</v>
      </c>
      <c r="D89" s="11" t="s">
        <v>93</v>
      </c>
      <c r="E89" s="11">
        <v>5</v>
      </c>
      <c r="F89" s="11" t="s">
        <v>23</v>
      </c>
      <c r="I89" s="11">
        <f t="shared" si="1"/>
        <v>5</v>
      </c>
    </row>
    <row r="90" spans="1:9" x14ac:dyDescent="0.3">
      <c r="A90" s="11">
        <v>89</v>
      </c>
      <c r="D90" s="11" t="s">
        <v>94</v>
      </c>
      <c r="E90" s="11">
        <v>1</v>
      </c>
      <c r="F90" s="11" t="s">
        <v>23</v>
      </c>
      <c r="I90" s="11">
        <f t="shared" si="1"/>
        <v>1</v>
      </c>
    </row>
    <row r="91" spans="1:9" x14ac:dyDescent="0.3">
      <c r="A91" s="11">
        <v>90</v>
      </c>
      <c r="D91" s="11" t="s">
        <v>95</v>
      </c>
      <c r="E91" s="11">
        <v>1</v>
      </c>
      <c r="F91" s="11" t="s">
        <v>23</v>
      </c>
      <c r="I91" s="11">
        <f t="shared" si="1"/>
        <v>1</v>
      </c>
    </row>
    <row r="92" spans="1:9" x14ac:dyDescent="0.3">
      <c r="A92" s="11">
        <v>91</v>
      </c>
      <c r="D92" s="11" t="s">
        <v>96</v>
      </c>
      <c r="E92" s="11">
        <v>1</v>
      </c>
      <c r="F92" s="11" t="s">
        <v>23</v>
      </c>
      <c r="I92" s="11">
        <f t="shared" si="1"/>
        <v>1</v>
      </c>
    </row>
    <row r="93" spans="1:9" x14ac:dyDescent="0.3">
      <c r="A93" s="11">
        <v>92</v>
      </c>
      <c r="D93" s="11" t="s">
        <v>673</v>
      </c>
      <c r="E93" s="11">
        <v>1</v>
      </c>
      <c r="F93" s="11" t="s">
        <v>23</v>
      </c>
      <c r="I93" s="11">
        <f t="shared" si="1"/>
        <v>1</v>
      </c>
    </row>
    <row r="94" spans="1:9" x14ac:dyDescent="0.3">
      <c r="A94" s="11">
        <v>93</v>
      </c>
      <c r="D94" s="11" t="s">
        <v>97</v>
      </c>
      <c r="E94" s="11">
        <v>1</v>
      </c>
      <c r="F94" s="11" t="s">
        <v>23</v>
      </c>
      <c r="I94" s="11">
        <f t="shared" si="1"/>
        <v>1</v>
      </c>
    </row>
    <row r="95" spans="1:9" x14ac:dyDescent="0.3">
      <c r="A95" s="11">
        <v>94</v>
      </c>
      <c r="D95" s="11" t="s">
        <v>98</v>
      </c>
      <c r="E95" s="11">
        <v>1</v>
      </c>
      <c r="F95" s="11" t="s">
        <v>23</v>
      </c>
      <c r="I95" s="11">
        <f t="shared" si="1"/>
        <v>1</v>
      </c>
    </row>
    <row r="96" spans="1:9" x14ac:dyDescent="0.3">
      <c r="A96" s="11">
        <v>95</v>
      </c>
      <c r="D96" s="11" t="s">
        <v>99</v>
      </c>
      <c r="E96" s="11">
        <v>6</v>
      </c>
      <c r="F96" s="11" t="s">
        <v>23</v>
      </c>
      <c r="I96" s="11">
        <f t="shared" si="1"/>
        <v>6</v>
      </c>
    </row>
    <row r="97" spans="1:9" x14ac:dyDescent="0.3">
      <c r="A97" s="11">
        <v>96</v>
      </c>
      <c r="D97" s="11" t="s">
        <v>100</v>
      </c>
      <c r="E97" s="11">
        <v>1</v>
      </c>
      <c r="F97" s="11" t="s">
        <v>23</v>
      </c>
      <c r="I97" s="11">
        <f t="shared" si="1"/>
        <v>1</v>
      </c>
    </row>
    <row r="98" spans="1:9" x14ac:dyDescent="0.3">
      <c r="A98" s="11">
        <v>97</v>
      </c>
      <c r="D98" s="11" t="s">
        <v>101</v>
      </c>
      <c r="E98" s="11">
        <v>1</v>
      </c>
      <c r="F98" s="11" t="s">
        <v>23</v>
      </c>
      <c r="I98" s="11">
        <f t="shared" si="1"/>
        <v>1</v>
      </c>
    </row>
    <row r="99" spans="1:9" x14ac:dyDescent="0.3">
      <c r="A99" s="11">
        <v>98</v>
      </c>
      <c r="D99" s="11" t="s">
        <v>102</v>
      </c>
      <c r="E99" s="11">
        <v>1</v>
      </c>
      <c r="F99" s="11" t="s">
        <v>23</v>
      </c>
      <c r="I99" s="11">
        <f t="shared" si="1"/>
        <v>1</v>
      </c>
    </row>
    <row r="100" spans="1:9" x14ac:dyDescent="0.3">
      <c r="A100" s="11">
        <v>99</v>
      </c>
      <c r="D100" s="11" t="s">
        <v>674</v>
      </c>
      <c r="E100" s="11">
        <v>1</v>
      </c>
      <c r="F100" s="11" t="s">
        <v>23</v>
      </c>
      <c r="I100" s="11">
        <f t="shared" si="1"/>
        <v>1</v>
      </c>
    </row>
    <row r="101" spans="1:9" x14ac:dyDescent="0.3">
      <c r="A101" s="11">
        <v>100</v>
      </c>
      <c r="D101" s="11" t="s">
        <v>675</v>
      </c>
      <c r="E101" s="11">
        <v>4</v>
      </c>
      <c r="F101" s="11" t="s">
        <v>23</v>
      </c>
      <c r="I101" s="11">
        <f t="shared" si="1"/>
        <v>4</v>
      </c>
    </row>
    <row r="102" spans="1:9" x14ac:dyDescent="0.3">
      <c r="A102" s="11">
        <v>101</v>
      </c>
      <c r="D102" s="11" t="s">
        <v>676</v>
      </c>
      <c r="E102" s="11">
        <v>6</v>
      </c>
      <c r="F102" s="11" t="s">
        <v>23</v>
      </c>
      <c r="I102" s="11">
        <f t="shared" si="1"/>
        <v>6</v>
      </c>
    </row>
    <row r="103" spans="1:9" x14ac:dyDescent="0.3">
      <c r="A103" s="11">
        <v>102</v>
      </c>
      <c r="D103" s="11" t="s">
        <v>677</v>
      </c>
      <c r="E103" s="11">
        <v>1</v>
      </c>
      <c r="F103" s="11" t="s">
        <v>23</v>
      </c>
      <c r="I103" s="11">
        <f t="shared" si="1"/>
        <v>1</v>
      </c>
    </row>
    <row r="104" spans="1:9" x14ac:dyDescent="0.3">
      <c r="A104" s="11">
        <v>103</v>
      </c>
      <c r="D104" s="11" t="s">
        <v>678</v>
      </c>
      <c r="E104" s="11">
        <v>4</v>
      </c>
      <c r="F104" s="11" t="s">
        <v>23</v>
      </c>
      <c r="I104" s="11">
        <f t="shared" si="1"/>
        <v>4</v>
      </c>
    </row>
    <row r="105" spans="1:9" x14ac:dyDescent="0.3">
      <c r="A105" s="11">
        <v>104</v>
      </c>
      <c r="D105" s="11" t="s">
        <v>679</v>
      </c>
      <c r="E105" s="11">
        <v>2</v>
      </c>
      <c r="F105" s="11" t="s">
        <v>23</v>
      </c>
      <c r="I105" s="11">
        <f t="shared" si="1"/>
        <v>2</v>
      </c>
    </row>
    <row r="106" spans="1:9" x14ac:dyDescent="0.3">
      <c r="A106" s="11">
        <v>105</v>
      </c>
      <c r="D106" s="11" t="s">
        <v>116</v>
      </c>
      <c r="E106" s="11">
        <v>28</v>
      </c>
      <c r="F106" s="11" t="s">
        <v>23</v>
      </c>
      <c r="I106" s="11">
        <f t="shared" si="1"/>
        <v>28</v>
      </c>
    </row>
    <row r="107" spans="1:9" x14ac:dyDescent="0.3">
      <c r="A107" s="11">
        <v>106</v>
      </c>
      <c r="D107" s="11" t="s">
        <v>680</v>
      </c>
      <c r="E107" s="11">
        <v>5</v>
      </c>
      <c r="F107" s="11" t="s">
        <v>23</v>
      </c>
      <c r="I107" s="11">
        <f t="shared" si="1"/>
        <v>5</v>
      </c>
    </row>
    <row r="108" spans="1:9" x14ac:dyDescent="0.3">
      <c r="A108" s="11">
        <v>107</v>
      </c>
      <c r="D108" s="11" t="s">
        <v>814</v>
      </c>
      <c r="E108" s="11">
        <v>1</v>
      </c>
      <c r="F108" s="11" t="s">
        <v>23</v>
      </c>
      <c r="I108" s="11">
        <f>E108-H108</f>
        <v>1</v>
      </c>
    </row>
    <row r="109" spans="1:9" x14ac:dyDescent="0.3">
      <c r="A109" s="11">
        <v>108</v>
      </c>
      <c r="D109" s="11" t="s">
        <v>681</v>
      </c>
      <c r="E109" s="11">
        <v>7</v>
      </c>
      <c r="F109" s="11" t="s">
        <v>581</v>
      </c>
      <c r="I109" s="11">
        <f t="shared" si="1"/>
        <v>7</v>
      </c>
    </row>
    <row r="110" spans="1:9" x14ac:dyDescent="0.3">
      <c r="A110" s="11">
        <v>109</v>
      </c>
      <c r="D110" s="11" t="s">
        <v>61</v>
      </c>
      <c r="E110" s="11">
        <v>1</v>
      </c>
      <c r="F110" s="11" t="s">
        <v>21</v>
      </c>
      <c r="I110" s="11">
        <f t="shared" si="1"/>
        <v>1</v>
      </c>
    </row>
    <row r="111" spans="1:9" x14ac:dyDescent="0.3">
      <c r="A111" s="11">
        <v>110</v>
      </c>
      <c r="D111" s="11" t="s">
        <v>682</v>
      </c>
      <c r="E111" s="11">
        <v>1</v>
      </c>
      <c r="F111" s="11" t="s">
        <v>21</v>
      </c>
      <c r="I111" s="11">
        <f t="shared" si="1"/>
        <v>1</v>
      </c>
    </row>
    <row r="112" spans="1:9" x14ac:dyDescent="0.3">
      <c r="A112" s="11">
        <v>111</v>
      </c>
      <c r="D112" s="11" t="s">
        <v>683</v>
      </c>
      <c r="E112" s="11">
        <v>1</v>
      </c>
      <c r="F112" s="11" t="s">
        <v>21</v>
      </c>
      <c r="I112" s="11">
        <f t="shared" si="1"/>
        <v>1</v>
      </c>
    </row>
    <row r="113" spans="1:9" x14ac:dyDescent="0.3">
      <c r="A113" s="11">
        <v>112</v>
      </c>
      <c r="D113" s="11" t="s">
        <v>684</v>
      </c>
      <c r="E113" s="11">
        <v>1</v>
      </c>
      <c r="F113" s="11" t="s">
        <v>21</v>
      </c>
      <c r="I113" s="11">
        <f t="shared" si="1"/>
        <v>1</v>
      </c>
    </row>
    <row r="114" spans="1:9" x14ac:dyDescent="0.3">
      <c r="A114" s="11">
        <v>113</v>
      </c>
      <c r="D114" s="11" t="s">
        <v>685</v>
      </c>
      <c r="E114" s="11">
        <v>1</v>
      </c>
      <c r="F114" s="11" t="s">
        <v>21</v>
      </c>
      <c r="I114" s="11">
        <f t="shared" si="1"/>
        <v>1</v>
      </c>
    </row>
    <row r="115" spans="1:9" x14ac:dyDescent="0.3">
      <c r="A115" s="11">
        <v>114</v>
      </c>
      <c r="D115" s="11" t="s">
        <v>686</v>
      </c>
      <c r="E115" s="11">
        <v>1</v>
      </c>
      <c r="F115" s="11" t="s">
        <v>21</v>
      </c>
      <c r="I115" s="11">
        <f t="shared" si="1"/>
        <v>1</v>
      </c>
    </row>
    <row r="116" spans="1:9" x14ac:dyDescent="0.3">
      <c r="A116" s="11">
        <v>115</v>
      </c>
      <c r="D116" s="11" t="s">
        <v>62</v>
      </c>
      <c r="E116" s="11">
        <v>1</v>
      </c>
      <c r="F116" s="11" t="s">
        <v>21</v>
      </c>
      <c r="I116" s="11">
        <f t="shared" si="1"/>
        <v>1</v>
      </c>
    </row>
    <row r="117" spans="1:9" x14ac:dyDescent="0.3">
      <c r="A117" s="11">
        <v>116</v>
      </c>
      <c r="D117" s="11" t="s">
        <v>63</v>
      </c>
      <c r="E117" s="11">
        <v>1</v>
      </c>
      <c r="F117" s="11" t="s">
        <v>21</v>
      </c>
      <c r="I117" s="11">
        <f t="shared" si="1"/>
        <v>1</v>
      </c>
    </row>
    <row r="118" spans="1:9" x14ac:dyDescent="0.3">
      <c r="A118" s="11">
        <v>117</v>
      </c>
      <c r="D118" s="11" t="s">
        <v>64</v>
      </c>
      <c r="E118" s="11">
        <v>2</v>
      </c>
      <c r="F118" s="11" t="s">
        <v>21</v>
      </c>
      <c r="I118" s="11">
        <f t="shared" si="1"/>
        <v>2</v>
      </c>
    </row>
    <row r="119" spans="1:9" x14ac:dyDescent="0.3">
      <c r="A119" s="11">
        <v>118</v>
      </c>
      <c r="D119" s="11" t="s">
        <v>687</v>
      </c>
      <c r="E119" s="11">
        <v>1</v>
      </c>
      <c r="F119" s="11" t="s">
        <v>21</v>
      </c>
      <c r="I119" s="11">
        <f t="shared" si="1"/>
        <v>1</v>
      </c>
    </row>
    <row r="120" spans="1:9" x14ac:dyDescent="0.3">
      <c r="A120" s="11">
        <v>119</v>
      </c>
      <c r="D120" s="11" t="s">
        <v>65</v>
      </c>
      <c r="E120" s="11">
        <v>1</v>
      </c>
      <c r="F120" s="11" t="s">
        <v>21</v>
      </c>
      <c r="I120" s="11">
        <f t="shared" si="1"/>
        <v>1</v>
      </c>
    </row>
    <row r="121" spans="1:9" x14ac:dyDescent="0.3">
      <c r="A121" s="11">
        <v>120</v>
      </c>
      <c r="D121" s="11" t="s">
        <v>66</v>
      </c>
      <c r="E121" s="11">
        <v>1</v>
      </c>
      <c r="F121" s="11" t="s">
        <v>21</v>
      </c>
      <c r="I121" s="11">
        <f t="shared" si="1"/>
        <v>1</v>
      </c>
    </row>
    <row r="122" spans="1:9" x14ac:dyDescent="0.3">
      <c r="A122" s="11">
        <v>121</v>
      </c>
      <c r="D122" s="11" t="s">
        <v>688</v>
      </c>
      <c r="E122" s="11">
        <v>1</v>
      </c>
      <c r="F122" s="11" t="s">
        <v>21</v>
      </c>
      <c r="I122" s="11">
        <f t="shared" si="1"/>
        <v>1</v>
      </c>
    </row>
    <row r="123" spans="1:9" x14ac:dyDescent="0.3">
      <c r="A123" s="11">
        <v>122</v>
      </c>
      <c r="D123" s="11" t="s">
        <v>67</v>
      </c>
      <c r="E123" s="11">
        <v>1</v>
      </c>
      <c r="F123" s="11" t="s">
        <v>21</v>
      </c>
      <c r="I123" s="11">
        <f t="shared" si="1"/>
        <v>1</v>
      </c>
    </row>
    <row r="124" spans="1:9" x14ac:dyDescent="0.3">
      <c r="A124" s="11">
        <v>123</v>
      </c>
      <c r="D124" s="11" t="s">
        <v>68</v>
      </c>
      <c r="E124" s="11">
        <v>4</v>
      </c>
      <c r="F124" s="11" t="s">
        <v>21</v>
      </c>
      <c r="I124" s="11">
        <f t="shared" si="1"/>
        <v>4</v>
      </c>
    </row>
    <row r="125" spans="1:9" x14ac:dyDescent="0.3">
      <c r="A125" s="11">
        <v>124</v>
      </c>
      <c r="D125" s="11" t="s">
        <v>689</v>
      </c>
      <c r="E125" s="11">
        <v>1</v>
      </c>
      <c r="F125" s="11" t="s">
        <v>21</v>
      </c>
      <c r="I125" s="11">
        <f t="shared" si="1"/>
        <v>1</v>
      </c>
    </row>
    <row r="126" spans="1:9" x14ac:dyDescent="0.3">
      <c r="A126" s="11">
        <v>125</v>
      </c>
      <c r="D126" s="11" t="s">
        <v>69</v>
      </c>
      <c r="E126" s="11">
        <v>2</v>
      </c>
      <c r="F126" s="11" t="s">
        <v>21</v>
      </c>
      <c r="I126" s="11">
        <f t="shared" si="1"/>
        <v>2</v>
      </c>
    </row>
    <row r="127" spans="1:9" x14ac:dyDescent="0.3">
      <c r="A127" s="11">
        <v>126</v>
      </c>
      <c r="D127" s="11" t="s">
        <v>70</v>
      </c>
      <c r="E127" s="11">
        <v>1</v>
      </c>
      <c r="F127" s="11" t="s">
        <v>21</v>
      </c>
      <c r="I127" s="11">
        <f t="shared" si="1"/>
        <v>1</v>
      </c>
    </row>
    <row r="128" spans="1:9" x14ac:dyDescent="0.3">
      <c r="A128" s="11">
        <v>127</v>
      </c>
      <c r="D128" s="11" t="s">
        <v>71</v>
      </c>
      <c r="E128" s="11">
        <v>3</v>
      </c>
      <c r="F128" s="11" t="s">
        <v>21</v>
      </c>
      <c r="I128" s="11">
        <f t="shared" si="1"/>
        <v>3</v>
      </c>
    </row>
    <row r="129" spans="1:9" x14ac:dyDescent="0.3">
      <c r="A129" s="11">
        <v>128</v>
      </c>
      <c r="D129" s="11" t="s">
        <v>72</v>
      </c>
      <c r="E129" s="11">
        <v>1</v>
      </c>
      <c r="F129" s="11" t="s">
        <v>21</v>
      </c>
      <c r="I129" s="11">
        <f t="shared" si="1"/>
        <v>1</v>
      </c>
    </row>
    <row r="130" spans="1:9" x14ac:dyDescent="0.3">
      <c r="A130" s="11">
        <v>129</v>
      </c>
      <c r="D130" s="11" t="s">
        <v>73</v>
      </c>
      <c r="E130" s="11">
        <v>1</v>
      </c>
      <c r="F130" s="11" t="s">
        <v>21</v>
      </c>
      <c r="I130" s="11">
        <f t="shared" ref="I130:I187" si="2">E130-H130</f>
        <v>1</v>
      </c>
    </row>
    <row r="131" spans="1:9" x14ac:dyDescent="0.3">
      <c r="A131" s="11">
        <v>130</v>
      </c>
      <c r="D131" s="11" t="s">
        <v>690</v>
      </c>
      <c r="E131" s="11">
        <v>1</v>
      </c>
      <c r="F131" s="11" t="s">
        <v>21</v>
      </c>
      <c r="I131" s="11">
        <f t="shared" si="2"/>
        <v>1</v>
      </c>
    </row>
    <row r="132" spans="1:9" x14ac:dyDescent="0.3">
      <c r="A132" s="11">
        <v>131</v>
      </c>
      <c r="D132" s="11" t="s">
        <v>74</v>
      </c>
      <c r="E132" s="11">
        <v>2</v>
      </c>
      <c r="F132" s="11" t="s">
        <v>21</v>
      </c>
      <c r="I132" s="11">
        <f t="shared" si="2"/>
        <v>2</v>
      </c>
    </row>
    <row r="133" spans="1:9" x14ac:dyDescent="0.3">
      <c r="A133" s="11">
        <v>132</v>
      </c>
      <c r="D133" s="11" t="s">
        <v>75</v>
      </c>
      <c r="E133" s="11">
        <v>2</v>
      </c>
      <c r="F133" s="11" t="s">
        <v>21</v>
      </c>
      <c r="I133" s="11">
        <f t="shared" si="2"/>
        <v>2</v>
      </c>
    </row>
    <row r="134" spans="1:9" x14ac:dyDescent="0.3">
      <c r="A134" s="11">
        <v>133</v>
      </c>
      <c r="D134" s="11" t="s">
        <v>76</v>
      </c>
      <c r="E134" s="11">
        <v>1</v>
      </c>
      <c r="F134" s="11" t="s">
        <v>21</v>
      </c>
      <c r="I134" s="11">
        <f t="shared" si="2"/>
        <v>1</v>
      </c>
    </row>
    <row r="135" spans="1:9" x14ac:dyDescent="0.3">
      <c r="A135" s="11">
        <v>134</v>
      </c>
      <c r="D135" s="11" t="s">
        <v>77</v>
      </c>
      <c r="E135" s="11">
        <v>1</v>
      </c>
      <c r="F135" s="11" t="s">
        <v>21</v>
      </c>
      <c r="I135" s="11">
        <f t="shared" si="2"/>
        <v>1</v>
      </c>
    </row>
    <row r="136" spans="1:9" x14ac:dyDescent="0.3">
      <c r="A136" s="11">
        <v>135</v>
      </c>
      <c r="D136" s="11" t="s">
        <v>691</v>
      </c>
      <c r="E136" s="11">
        <v>3</v>
      </c>
      <c r="F136" s="11" t="s">
        <v>21</v>
      </c>
      <c r="I136" s="11">
        <f t="shared" si="2"/>
        <v>3</v>
      </c>
    </row>
    <row r="137" spans="1:9" x14ac:dyDescent="0.3">
      <c r="A137" s="11">
        <v>136</v>
      </c>
      <c r="D137" s="11" t="s">
        <v>47</v>
      </c>
      <c r="E137" s="11">
        <v>1</v>
      </c>
      <c r="F137" s="11" t="s">
        <v>21</v>
      </c>
      <c r="I137" s="11">
        <f t="shared" si="2"/>
        <v>1</v>
      </c>
    </row>
    <row r="138" spans="1:9" x14ac:dyDescent="0.3">
      <c r="A138" s="11">
        <v>137</v>
      </c>
      <c r="D138" s="11" t="s">
        <v>78</v>
      </c>
      <c r="E138" s="11">
        <v>2</v>
      </c>
      <c r="F138" s="11" t="s">
        <v>21</v>
      </c>
      <c r="I138" s="11">
        <f t="shared" si="2"/>
        <v>2</v>
      </c>
    </row>
    <row r="139" spans="1:9" x14ac:dyDescent="0.3">
      <c r="A139" s="11">
        <v>138</v>
      </c>
      <c r="D139" s="11" t="s">
        <v>48</v>
      </c>
      <c r="E139" s="11">
        <v>1</v>
      </c>
      <c r="F139" s="11" t="s">
        <v>21</v>
      </c>
      <c r="I139" s="11">
        <f t="shared" si="2"/>
        <v>1</v>
      </c>
    </row>
    <row r="140" spans="1:9" x14ac:dyDescent="0.3">
      <c r="A140" s="11">
        <v>139</v>
      </c>
      <c r="D140" s="11" t="s">
        <v>79</v>
      </c>
      <c r="E140" s="11">
        <v>16</v>
      </c>
      <c r="F140" s="11" t="s">
        <v>21</v>
      </c>
      <c r="I140" s="11">
        <f t="shared" si="2"/>
        <v>16</v>
      </c>
    </row>
    <row r="141" spans="1:9" x14ac:dyDescent="0.3">
      <c r="A141" s="11">
        <v>140</v>
      </c>
      <c r="D141" s="11" t="s">
        <v>692</v>
      </c>
      <c r="E141" s="11" t="s">
        <v>80</v>
      </c>
      <c r="F141" s="11" t="s">
        <v>21</v>
      </c>
      <c r="I141" s="11" t="e">
        <f t="shared" si="2"/>
        <v>#VALUE!</v>
      </c>
    </row>
    <row r="142" spans="1:9" x14ac:dyDescent="0.3">
      <c r="A142" s="11">
        <v>141</v>
      </c>
      <c r="D142" s="11" t="s">
        <v>81</v>
      </c>
      <c r="E142" s="11">
        <v>1</v>
      </c>
      <c r="F142" s="11" t="s">
        <v>21</v>
      </c>
      <c r="I142" s="11">
        <f t="shared" si="2"/>
        <v>1</v>
      </c>
    </row>
    <row r="143" spans="1:9" x14ac:dyDescent="0.3">
      <c r="A143" s="11">
        <v>142</v>
      </c>
      <c r="D143" s="11" t="s">
        <v>82</v>
      </c>
      <c r="E143" s="11">
        <v>1</v>
      </c>
      <c r="F143" s="11" t="s">
        <v>21</v>
      </c>
      <c r="I143" s="11">
        <f t="shared" si="2"/>
        <v>1</v>
      </c>
    </row>
    <row r="144" spans="1:9" x14ac:dyDescent="0.3">
      <c r="A144" s="11">
        <v>143</v>
      </c>
      <c r="D144" s="11" t="s">
        <v>83</v>
      </c>
      <c r="E144" s="11">
        <v>5</v>
      </c>
      <c r="F144" s="11" t="s">
        <v>21</v>
      </c>
      <c r="I144" s="11">
        <f t="shared" si="2"/>
        <v>5</v>
      </c>
    </row>
    <row r="145" spans="1:9" x14ac:dyDescent="0.3">
      <c r="A145" s="11">
        <v>144</v>
      </c>
      <c r="D145" s="11" t="s">
        <v>84</v>
      </c>
      <c r="E145" s="11">
        <v>1</v>
      </c>
      <c r="F145" s="11" t="s">
        <v>21</v>
      </c>
      <c r="I145" s="11">
        <f t="shared" si="2"/>
        <v>1</v>
      </c>
    </row>
    <row r="146" spans="1:9" x14ac:dyDescent="0.3">
      <c r="A146" s="11">
        <v>145</v>
      </c>
      <c r="D146" s="11" t="s">
        <v>693</v>
      </c>
      <c r="E146" s="11">
        <v>8</v>
      </c>
      <c r="F146" s="11" t="s">
        <v>21</v>
      </c>
      <c r="I146" s="11">
        <f t="shared" si="2"/>
        <v>8</v>
      </c>
    </row>
    <row r="147" spans="1:9" x14ac:dyDescent="0.3">
      <c r="A147" s="11">
        <v>146</v>
      </c>
      <c r="D147" s="11" t="s">
        <v>694</v>
      </c>
      <c r="E147" s="11">
        <v>8</v>
      </c>
      <c r="F147" s="11" t="s">
        <v>21</v>
      </c>
      <c r="I147" s="11">
        <f t="shared" si="2"/>
        <v>8</v>
      </c>
    </row>
    <row r="148" spans="1:9" x14ac:dyDescent="0.3">
      <c r="A148" s="11">
        <v>147</v>
      </c>
      <c r="D148" s="11" t="s">
        <v>695</v>
      </c>
      <c r="E148" s="11">
        <v>1</v>
      </c>
      <c r="F148" s="11" t="s">
        <v>21</v>
      </c>
      <c r="I148" s="11">
        <f t="shared" si="2"/>
        <v>1</v>
      </c>
    </row>
    <row r="149" spans="1:9" x14ac:dyDescent="0.3">
      <c r="A149" s="11">
        <v>148</v>
      </c>
      <c r="D149" s="11" t="s">
        <v>696</v>
      </c>
      <c r="E149" s="11">
        <v>1</v>
      </c>
      <c r="F149" s="11" t="s">
        <v>21</v>
      </c>
      <c r="I149" s="11">
        <f t="shared" si="2"/>
        <v>1</v>
      </c>
    </row>
    <row r="150" spans="1:9" x14ac:dyDescent="0.3">
      <c r="A150" s="11">
        <v>149</v>
      </c>
      <c r="D150" s="11" t="s">
        <v>697</v>
      </c>
      <c r="E150" s="11">
        <v>1</v>
      </c>
      <c r="F150" s="11" t="s">
        <v>21</v>
      </c>
      <c r="I150" s="11">
        <f t="shared" si="2"/>
        <v>1</v>
      </c>
    </row>
    <row r="151" spans="1:9" x14ac:dyDescent="0.3">
      <c r="A151" s="11">
        <v>150</v>
      </c>
      <c r="D151" s="11" t="s">
        <v>698</v>
      </c>
      <c r="E151" s="11">
        <v>1</v>
      </c>
      <c r="F151" s="11" t="s">
        <v>103</v>
      </c>
      <c r="I151" s="11">
        <f t="shared" si="2"/>
        <v>1</v>
      </c>
    </row>
    <row r="152" spans="1:9" x14ac:dyDescent="0.3">
      <c r="A152" s="11">
        <v>151</v>
      </c>
      <c r="D152" s="11" t="s">
        <v>104</v>
      </c>
      <c r="E152" s="11">
        <v>7</v>
      </c>
      <c r="F152" s="11" t="s">
        <v>103</v>
      </c>
      <c r="I152" s="11">
        <f t="shared" si="2"/>
        <v>7</v>
      </c>
    </row>
    <row r="153" spans="1:9" x14ac:dyDescent="0.3">
      <c r="A153" s="11">
        <v>152</v>
      </c>
      <c r="D153" s="11" t="s">
        <v>119</v>
      </c>
      <c r="E153" s="11">
        <v>1</v>
      </c>
      <c r="F153" s="11" t="s">
        <v>106</v>
      </c>
      <c r="I153" s="11">
        <f t="shared" si="2"/>
        <v>1</v>
      </c>
    </row>
    <row r="154" spans="1:9" x14ac:dyDescent="0.3">
      <c r="A154" s="11">
        <v>153</v>
      </c>
      <c r="D154" s="11" t="s">
        <v>120</v>
      </c>
      <c r="E154" s="11">
        <v>6</v>
      </c>
      <c r="F154" s="11" t="s">
        <v>21</v>
      </c>
      <c r="I154" s="11">
        <f t="shared" si="2"/>
        <v>6</v>
      </c>
    </row>
    <row r="155" spans="1:9" x14ac:dyDescent="0.3">
      <c r="A155" s="11">
        <v>154</v>
      </c>
      <c r="D155" s="11" t="s">
        <v>121</v>
      </c>
      <c r="E155" s="11">
        <v>1</v>
      </c>
      <c r="F155" s="11" t="s">
        <v>21</v>
      </c>
      <c r="I155" s="11">
        <f t="shared" si="2"/>
        <v>1</v>
      </c>
    </row>
    <row r="156" spans="1:9" x14ac:dyDescent="0.3">
      <c r="A156" s="11">
        <v>155</v>
      </c>
      <c r="D156" s="11" t="s">
        <v>127</v>
      </c>
      <c r="E156" s="11">
        <v>1</v>
      </c>
      <c r="F156" s="11" t="s">
        <v>21</v>
      </c>
      <c r="I156" s="11">
        <f t="shared" si="2"/>
        <v>1</v>
      </c>
    </row>
    <row r="157" spans="1:9" x14ac:dyDescent="0.3">
      <c r="A157" s="11">
        <v>156</v>
      </c>
      <c r="D157" s="11" t="s">
        <v>128</v>
      </c>
      <c r="E157" s="11">
        <v>1</v>
      </c>
      <c r="F157" s="11" t="s">
        <v>21</v>
      </c>
      <c r="I157" s="11">
        <f t="shared" si="2"/>
        <v>1</v>
      </c>
    </row>
    <row r="158" spans="1:9" x14ac:dyDescent="0.3">
      <c r="A158" s="11">
        <v>157</v>
      </c>
      <c r="D158" s="11" t="s">
        <v>539</v>
      </c>
      <c r="E158" s="11">
        <v>6</v>
      </c>
      <c r="F158" s="11" t="s">
        <v>106</v>
      </c>
      <c r="I158" s="11">
        <f t="shared" si="2"/>
        <v>6</v>
      </c>
    </row>
    <row r="159" spans="1:9" x14ac:dyDescent="0.3">
      <c r="A159" s="11">
        <v>158</v>
      </c>
      <c r="D159" s="11" t="s">
        <v>699</v>
      </c>
      <c r="E159" s="11">
        <v>1</v>
      </c>
      <c r="F159" s="11" t="s">
        <v>103</v>
      </c>
      <c r="I159" s="11">
        <f t="shared" si="2"/>
        <v>1</v>
      </c>
    </row>
    <row r="160" spans="1:9" x14ac:dyDescent="0.3">
      <c r="A160" s="11">
        <v>159</v>
      </c>
      <c r="D160" s="11" t="s">
        <v>700</v>
      </c>
      <c r="E160" s="11">
        <v>4</v>
      </c>
      <c r="F160" s="11" t="s">
        <v>103</v>
      </c>
      <c r="I160" s="11">
        <f t="shared" si="2"/>
        <v>4</v>
      </c>
    </row>
    <row r="161" spans="1:9" x14ac:dyDescent="0.3">
      <c r="A161" s="11">
        <v>160</v>
      </c>
      <c r="D161" s="11" t="s">
        <v>701</v>
      </c>
      <c r="E161" s="11">
        <v>2</v>
      </c>
      <c r="F161" s="11" t="s">
        <v>103</v>
      </c>
      <c r="I161" s="11">
        <f t="shared" si="2"/>
        <v>2</v>
      </c>
    </row>
    <row r="162" spans="1:9" x14ac:dyDescent="0.3">
      <c r="A162" s="11">
        <v>161</v>
      </c>
      <c r="D162" s="11" t="s">
        <v>702</v>
      </c>
      <c r="E162" s="11">
        <v>1</v>
      </c>
      <c r="F162" s="11" t="s">
        <v>103</v>
      </c>
      <c r="G162" s="11" t="s">
        <v>817</v>
      </c>
      <c r="I162" s="11">
        <f t="shared" si="2"/>
        <v>1</v>
      </c>
    </row>
    <row r="163" spans="1:9" x14ac:dyDescent="0.3">
      <c r="A163" s="11">
        <v>162</v>
      </c>
      <c r="D163" s="11" t="s">
        <v>120</v>
      </c>
      <c r="E163" s="11">
        <v>6</v>
      </c>
      <c r="F163" s="11" t="s">
        <v>21</v>
      </c>
      <c r="I163" s="11">
        <f t="shared" si="2"/>
        <v>6</v>
      </c>
    </row>
    <row r="164" spans="1:9" x14ac:dyDescent="0.3">
      <c r="A164" s="11">
        <v>163</v>
      </c>
      <c r="D164" s="11" t="s">
        <v>20</v>
      </c>
      <c r="E164" s="11">
        <v>20</v>
      </c>
      <c r="F164" s="11" t="s">
        <v>21</v>
      </c>
      <c r="I164" s="11">
        <f t="shared" si="2"/>
        <v>20</v>
      </c>
    </row>
    <row r="165" spans="1:9" x14ac:dyDescent="0.3">
      <c r="A165" s="11">
        <v>164</v>
      </c>
      <c r="D165" s="11" t="s">
        <v>703</v>
      </c>
      <c r="E165" s="11">
        <v>26</v>
      </c>
      <c r="F165" s="11" t="s">
        <v>21</v>
      </c>
      <c r="I165" s="11">
        <f t="shared" si="2"/>
        <v>26</v>
      </c>
    </row>
    <row r="166" spans="1:9" x14ac:dyDescent="0.3">
      <c r="A166" s="11">
        <v>165</v>
      </c>
      <c r="D166" s="11" t="s">
        <v>676</v>
      </c>
      <c r="E166" s="11">
        <v>2</v>
      </c>
      <c r="F166" s="11" t="s">
        <v>21</v>
      </c>
      <c r="I166" s="11">
        <f t="shared" si="2"/>
        <v>2</v>
      </c>
    </row>
    <row r="167" spans="1:9" x14ac:dyDescent="0.3">
      <c r="A167" s="11">
        <v>166</v>
      </c>
      <c r="D167" s="11" t="s">
        <v>704</v>
      </c>
      <c r="E167" s="11">
        <v>8</v>
      </c>
      <c r="F167" s="11" t="s">
        <v>21</v>
      </c>
      <c r="I167" s="11">
        <f t="shared" si="2"/>
        <v>8</v>
      </c>
    </row>
    <row r="168" spans="1:9" x14ac:dyDescent="0.3">
      <c r="A168" s="11">
        <v>167</v>
      </c>
      <c r="D168" s="11" t="s">
        <v>705</v>
      </c>
      <c r="E168" s="11">
        <v>1</v>
      </c>
      <c r="F168" s="11" t="s">
        <v>21</v>
      </c>
      <c r="I168" s="11">
        <f t="shared" si="2"/>
        <v>1</v>
      </c>
    </row>
    <row r="169" spans="1:9" x14ac:dyDescent="0.3">
      <c r="A169" s="11">
        <v>168</v>
      </c>
      <c r="D169" s="11" t="s">
        <v>706</v>
      </c>
      <c r="E169" s="11">
        <v>2</v>
      </c>
      <c r="F169" s="11" t="s">
        <v>21</v>
      </c>
      <c r="I169" s="11">
        <f t="shared" si="2"/>
        <v>2</v>
      </c>
    </row>
    <row r="170" spans="1:9" x14ac:dyDescent="0.3">
      <c r="A170" s="11">
        <v>169</v>
      </c>
      <c r="D170" s="11" t="s">
        <v>707</v>
      </c>
      <c r="E170" s="11">
        <v>2</v>
      </c>
      <c r="F170" s="11" t="s">
        <v>21</v>
      </c>
      <c r="I170" s="11">
        <f t="shared" si="2"/>
        <v>2</v>
      </c>
    </row>
    <row r="171" spans="1:9" x14ac:dyDescent="0.3">
      <c r="A171" s="11">
        <v>170</v>
      </c>
      <c r="D171" s="11" t="s">
        <v>708</v>
      </c>
      <c r="E171" s="11">
        <v>5</v>
      </c>
      <c r="F171" s="11" t="s">
        <v>21</v>
      </c>
      <c r="I171" s="11">
        <f t="shared" si="2"/>
        <v>5</v>
      </c>
    </row>
    <row r="172" spans="1:9" x14ac:dyDescent="0.3">
      <c r="A172" s="11">
        <v>171</v>
      </c>
      <c r="D172" s="11" t="s">
        <v>882</v>
      </c>
      <c r="E172" s="11">
        <v>4</v>
      </c>
      <c r="F172" s="11" t="s">
        <v>905</v>
      </c>
      <c r="I172" s="11">
        <f t="shared" si="2"/>
        <v>4</v>
      </c>
    </row>
    <row r="173" spans="1:9" x14ac:dyDescent="0.3">
      <c r="A173" s="11">
        <v>172</v>
      </c>
      <c r="D173" s="11" t="s">
        <v>899</v>
      </c>
      <c r="E173" s="11">
        <v>2</v>
      </c>
      <c r="F173" s="11" t="s">
        <v>905</v>
      </c>
      <c r="I173" s="11">
        <f t="shared" si="2"/>
        <v>2</v>
      </c>
    </row>
    <row r="174" spans="1:9" x14ac:dyDescent="0.3">
      <c r="A174" s="11">
        <v>173</v>
      </c>
      <c r="D174" s="11" t="s">
        <v>900</v>
      </c>
      <c r="E174" s="11">
        <v>1</v>
      </c>
      <c r="F174" s="11" t="s">
        <v>905</v>
      </c>
      <c r="I174" s="11">
        <f t="shared" si="2"/>
        <v>1</v>
      </c>
    </row>
    <row r="175" spans="1:9" x14ac:dyDescent="0.3">
      <c r="A175" s="11">
        <v>174</v>
      </c>
      <c r="D175" s="11" t="s">
        <v>901</v>
      </c>
      <c r="E175" s="11">
        <v>2</v>
      </c>
      <c r="F175" s="11" t="s">
        <v>905</v>
      </c>
      <c r="I175" s="11">
        <f t="shared" si="2"/>
        <v>2</v>
      </c>
    </row>
    <row r="176" spans="1:9" x14ac:dyDescent="0.3">
      <c r="A176" s="11">
        <v>175</v>
      </c>
      <c r="D176" s="11" t="s">
        <v>902</v>
      </c>
      <c r="E176" s="11">
        <v>2</v>
      </c>
      <c r="F176" s="11" t="s">
        <v>905</v>
      </c>
      <c r="I176" s="11">
        <f t="shared" si="2"/>
        <v>2</v>
      </c>
    </row>
    <row r="177" spans="1:9" x14ac:dyDescent="0.3">
      <c r="A177" s="11">
        <v>176</v>
      </c>
      <c r="D177" s="11" t="s">
        <v>903</v>
      </c>
      <c r="E177" s="11">
        <v>1</v>
      </c>
      <c r="F177" s="11" t="s">
        <v>905</v>
      </c>
      <c r="I177" s="11">
        <f t="shared" si="2"/>
        <v>1</v>
      </c>
    </row>
    <row r="178" spans="1:9" x14ac:dyDescent="0.3">
      <c r="A178" s="11">
        <v>177</v>
      </c>
      <c r="D178" s="11" t="s">
        <v>904</v>
      </c>
      <c r="E178" s="11">
        <v>1</v>
      </c>
      <c r="F178" s="11" t="s">
        <v>628</v>
      </c>
      <c r="I178" s="11">
        <f t="shared" si="2"/>
        <v>1</v>
      </c>
    </row>
    <row r="179" spans="1:9" x14ac:dyDescent="0.3">
      <c r="A179" s="11">
        <v>178</v>
      </c>
      <c r="D179" s="11" t="s">
        <v>386</v>
      </c>
      <c r="E179" s="11">
        <v>1</v>
      </c>
      <c r="F179" s="11" t="s">
        <v>628</v>
      </c>
      <c r="I179" s="11">
        <f t="shared" si="2"/>
        <v>1</v>
      </c>
    </row>
    <row r="180" spans="1:9" x14ac:dyDescent="0.3">
      <c r="A180" s="11">
        <v>179</v>
      </c>
      <c r="D180" s="11" t="s">
        <v>906</v>
      </c>
      <c r="E180" s="11">
        <v>1</v>
      </c>
      <c r="F180" s="11" t="s">
        <v>628</v>
      </c>
      <c r="I180" s="11">
        <f t="shared" si="2"/>
        <v>1</v>
      </c>
    </row>
    <row r="181" spans="1:9" x14ac:dyDescent="0.3">
      <c r="A181" s="11">
        <v>180</v>
      </c>
      <c r="D181" s="11" t="s">
        <v>907</v>
      </c>
      <c r="E181" s="11">
        <v>1</v>
      </c>
      <c r="F181" s="11" t="s">
        <v>628</v>
      </c>
      <c r="I181" s="11">
        <f t="shared" si="2"/>
        <v>1</v>
      </c>
    </row>
    <row r="182" spans="1:9" x14ac:dyDescent="0.3">
      <c r="A182" s="11">
        <v>181</v>
      </c>
      <c r="D182" s="11" t="s">
        <v>908</v>
      </c>
      <c r="E182" s="11">
        <v>1</v>
      </c>
      <c r="F182" s="11" t="s">
        <v>628</v>
      </c>
      <c r="I182" s="11">
        <f t="shared" si="2"/>
        <v>1</v>
      </c>
    </row>
    <row r="183" spans="1:9" x14ac:dyDescent="0.3">
      <c r="A183" s="11">
        <v>182</v>
      </c>
      <c r="D183" s="11" t="s">
        <v>909</v>
      </c>
      <c r="E183" s="11">
        <v>4</v>
      </c>
      <c r="F183" s="11" t="s">
        <v>628</v>
      </c>
      <c r="G183" s="11" t="s">
        <v>817</v>
      </c>
      <c r="I183" s="11">
        <f t="shared" si="2"/>
        <v>4</v>
      </c>
    </row>
    <row r="184" spans="1:9" x14ac:dyDescent="0.3">
      <c r="A184" s="11">
        <v>183</v>
      </c>
      <c r="D184" s="11" t="s">
        <v>910</v>
      </c>
      <c r="E184" s="11">
        <v>8</v>
      </c>
      <c r="F184" s="11" t="s">
        <v>628</v>
      </c>
      <c r="I184" s="11">
        <f t="shared" si="2"/>
        <v>8</v>
      </c>
    </row>
    <row r="185" spans="1:9" x14ac:dyDescent="0.3">
      <c r="A185" s="11">
        <v>184</v>
      </c>
      <c r="D185" s="11" t="s">
        <v>911</v>
      </c>
      <c r="E185" s="11">
        <v>1</v>
      </c>
      <c r="G185" s="11" t="s">
        <v>817</v>
      </c>
      <c r="I185" s="11">
        <f t="shared" si="2"/>
        <v>1</v>
      </c>
    </row>
    <row r="186" spans="1:9" x14ac:dyDescent="0.3">
      <c r="A186" s="11">
        <v>185</v>
      </c>
      <c r="D186" s="11" t="s">
        <v>912</v>
      </c>
      <c r="E186" s="11">
        <v>1</v>
      </c>
      <c r="G186" s="11" t="s">
        <v>817</v>
      </c>
      <c r="I186" s="11">
        <f t="shared" si="2"/>
        <v>1</v>
      </c>
    </row>
    <row r="187" spans="1:9" x14ac:dyDescent="0.3">
      <c r="A187" s="11">
        <v>186</v>
      </c>
      <c r="D187" s="11" t="s">
        <v>913</v>
      </c>
      <c r="E187" s="11">
        <v>1</v>
      </c>
      <c r="I187" s="11">
        <f t="shared" si="2"/>
        <v>1</v>
      </c>
    </row>
    <row r="188" spans="1:9" x14ac:dyDescent="0.3">
      <c r="A188" s="11">
        <v>187</v>
      </c>
      <c r="D188" s="11" t="s">
        <v>709</v>
      </c>
      <c r="E188" s="11">
        <v>1</v>
      </c>
      <c r="F188" s="11" t="s">
        <v>21</v>
      </c>
      <c r="I188" s="11">
        <f t="shared" ref="I188:I195" si="3">E188-H188</f>
        <v>1</v>
      </c>
    </row>
    <row r="189" spans="1:9" x14ac:dyDescent="0.3">
      <c r="A189" s="11">
        <v>188</v>
      </c>
      <c r="D189" s="11" t="s">
        <v>815</v>
      </c>
      <c r="E189" s="11">
        <v>1</v>
      </c>
      <c r="F189" s="11" t="s">
        <v>21</v>
      </c>
      <c r="I189" s="11">
        <f t="shared" si="3"/>
        <v>1</v>
      </c>
    </row>
    <row r="190" spans="1:9" x14ac:dyDescent="0.3">
      <c r="A190" s="11">
        <v>189</v>
      </c>
      <c r="D190" s="11" t="s">
        <v>831</v>
      </c>
      <c r="E190" s="11">
        <v>1</v>
      </c>
      <c r="I190" s="11">
        <f t="shared" si="3"/>
        <v>1</v>
      </c>
    </row>
    <row r="191" spans="1:9" x14ac:dyDescent="0.3">
      <c r="A191" s="11">
        <v>190</v>
      </c>
      <c r="D191" s="11" t="s">
        <v>832</v>
      </c>
      <c r="E191" s="11">
        <v>2</v>
      </c>
      <c r="I191" s="11">
        <f t="shared" si="3"/>
        <v>2</v>
      </c>
    </row>
    <row r="192" spans="1:9" x14ac:dyDescent="0.3">
      <c r="A192" s="11">
        <v>191</v>
      </c>
      <c r="D192" s="11" t="s">
        <v>870</v>
      </c>
      <c r="E192" s="11">
        <v>4</v>
      </c>
      <c r="I192" s="11">
        <f t="shared" si="3"/>
        <v>4</v>
      </c>
    </row>
    <row r="193" spans="1:9" x14ac:dyDescent="0.3">
      <c r="A193" s="11">
        <v>192</v>
      </c>
      <c r="D193" s="11">
        <v>615898</v>
      </c>
      <c r="E193" s="11">
        <v>1</v>
      </c>
      <c r="I193" s="11">
        <f t="shared" si="3"/>
        <v>1</v>
      </c>
    </row>
    <row r="194" spans="1:9" x14ac:dyDescent="0.3">
      <c r="A194" s="11">
        <v>193</v>
      </c>
      <c r="D194" s="11" t="s">
        <v>833</v>
      </c>
      <c r="E194" s="11">
        <v>1</v>
      </c>
      <c r="F194" s="11" t="s">
        <v>21</v>
      </c>
      <c r="I194" s="11">
        <f t="shared" si="3"/>
        <v>1</v>
      </c>
    </row>
    <row r="195" spans="1:9" x14ac:dyDescent="0.3">
      <c r="A195" s="11">
        <v>194</v>
      </c>
      <c r="D195" s="11">
        <v>630059</v>
      </c>
      <c r="E195" s="11">
        <v>5</v>
      </c>
      <c r="I195" s="11">
        <f t="shared" si="3"/>
        <v>5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2024-03-07T09:37:36Z</dcterms:modified>
</cp:coreProperties>
</file>