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4" activeTab="20"/>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Domnic 121" sheetId="21"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21" l="1"/>
  <c r="E28" i="21"/>
  <c r="E29" i="21"/>
  <c r="E30" i="21"/>
  <c r="E31" i="21"/>
  <c r="E32" i="21"/>
  <c r="E33" i="21"/>
  <c r="E34" i="21"/>
  <c r="E35" i="21"/>
  <c r="E36" i="21"/>
  <c r="E38" i="21"/>
  <c r="H29" i="21"/>
  <c r="H30" i="21"/>
  <c r="J6" i="21"/>
  <c r="J4" i="21"/>
  <c r="J3" i="21"/>
  <c r="E5" i="21"/>
  <c r="J5" i="21"/>
  <c r="J8" i="21"/>
  <c r="E27" i="21"/>
  <c r="E11" i="21"/>
  <c r="E12" i="21"/>
  <c r="E13" i="21"/>
  <c r="E14" i="21"/>
  <c r="E39" i="21" l="1"/>
  <c r="E3" i="21" l="1"/>
  <c r="E10" i="21" l="1"/>
  <c r="E9" i="21"/>
  <c r="E8" i="21"/>
  <c r="E7" i="21"/>
  <c r="E6" i="21"/>
  <c r="E4" i="21"/>
  <c r="E15" i="21" l="1"/>
  <c r="E9" i="20"/>
  <c r="E8" i="20"/>
  <c r="E7" i="20"/>
  <c r="E6" i="20"/>
  <c r="E5" i="20"/>
  <c r="E4" i="20"/>
  <c r="E3" i="20"/>
  <c r="E2" i="20"/>
  <c r="E10" i="20" s="1"/>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<sst xmlns="http://schemas.openxmlformats.org/spreadsheetml/2006/main" count="1019" uniqueCount="403">
  <si>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</si>
  <si>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</si>
  <si>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</si>
  <si>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</si>
  <si>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</si>
  <si>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</si>
  <si>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</si>
  <si>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</si>
  <si>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</si>
  <si>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</si>
  <si>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</si>
  <si>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</si>
  <si>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</si>
  <si>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</si>
  <si>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</si>
  <si>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</si>
  <si>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</si>
  <si>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</si>
  <si>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</si>
  <si>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</si>
  <si>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</si>
  <si>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</si>
  <si>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</si>
  <si>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</si>
  <si>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</si>
  <si>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</si>
  <si>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</si>
  <si>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</si>
  <si>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</si>
  <si>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</si>
  <si>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</si>
  <si>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</si>
  <si>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</si>
  <si>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</si>
  <si>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</si>
  <si>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</si>
  <si>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</si>
  <si>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</si>
  <si>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</si>
  <si>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</si>
  <si>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</si>
  <si>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</si>
  <si>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</si>
  <si>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</si>
  <si>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</si>
  <si>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</si>
  <si>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</si>
  <si>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</si>
  <si>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</si>
  <si>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</si>
  <si>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</si>
  <si>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</si>
  <si>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</si>
  <si>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</si>
  <si>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</si>
  <si>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</si>
  <si>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</si>
  <si>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</si>
  <si>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</si>
  <si>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</si>
  <si>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</si>
  <si>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</si>
  <si>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</si>
  <si>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</si>
  <si>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</si>
  <si>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</si>
  <si>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</si>
  <si>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</si>
  <si>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</si>
  <si>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</si>
  <si>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</si>
  <si>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</si>
  <si>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</si>
  <si>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</si>
  <si>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</si>
  <si>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</si>
  <si>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</si>
  <si>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</si>
  <si>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</si>
  <si>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</si>
  <si>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</si>
  <si>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</si>
  <si>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</si>
  <si>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</si>
  <si>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</si>
  <si>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</si>
  <si>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</si>
  <si>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</si>
  <si>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</si>
  <si>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</si>
  <si>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</si>
  <si>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</si>
  <si>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</si>
  <si>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</si>
  <si>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</si>
  <si>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</si>
  <si>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</si>
  <si>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</si>
  <si>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</si>
  <si>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</si>
  <si>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</si>
  <si>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</si>
  <si>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</si>
  <si>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</si>
  <si>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</si>
  <si>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</si>
  <si>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</si>
  <si>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</si>
  <si>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</si>
  <si>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</si>
  <si>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</si>
  <si>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</si>
  <si>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</si>
  <si>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</si>
  <si>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</si>
  <si>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</si>
  <si>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</si>
  <si>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</si>
  <si>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</si>
  <si>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</si>
  <si>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</si>
  <si>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</si>
  <si>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</si>
  <si>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</si>
  <si>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</si>
  <si>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</si>
  <si>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</si>
  <si>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</si>
  <si>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</si>
  <si>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</si>
  <si>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</si>
  <si>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</si>
  <si>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</si>
  <si>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</si>
  <si>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</si>
  <si>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</si>
  <si>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</si>
  <si>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</si>
  <si>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</si>
  <si>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</si>
  <si>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</si>
  <si>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</si>
  <si>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</si>
  <si>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</si>
  <si>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</si>
  <si>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</si>
  <si>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</si>
  <si>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</si>
  <si>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</si>
  <si>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</si>
  <si>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</si>
  <si>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</si>
  <si>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</si>
  <si>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</si>
  <si>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</si>
  <si>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</si>
  <si>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</si>
  <si>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</si>
  <si>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</si>
  <si>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</si>
  <si>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</si>
  <si>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</si>
  <si>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</si>
  <si>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</si>
  <si>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</si>
  <si>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</si>
  <si>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</si>
  <si>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</si>
  <si>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</si>
  <si>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</si>
  <si>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</si>
  <si>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</si>
  <si>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</si>
  <si>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</si>
  <si>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</si>
  <si>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</si>
  <si>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</si>
  <si>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</si>
  <si>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</si>
  <si>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</si>
  <si>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</si>
  <si>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</si>
  <si>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</si>
  <si>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</si>
  <si>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</si>
  <si>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</si>
  <si>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</si>
  <si>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</si>
  <si>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</si>
  <si>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</si>
  <si>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</si>
  <si>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</si>
  <si>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</si>
  <si>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</si>
  <si>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</si>
  <si>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</si>
  <si>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</si>
  <si>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</si>
  <si>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</si>
  <si>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</si>
  <si>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</si>
  <si>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</si>
  <si>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</si>
  <si>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</si>
  <si>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</si>
  <si>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</si>
  <si>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</si>
  <si>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</si>
  <si>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</si>
  <si>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</si>
  <si>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</si>
  <si>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</si>
  <si>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</si>
  <si>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</si>
  <si>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</si>
  <si>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</si>
  <si>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</si>
  <si>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</si>
  <si>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</si>
  <si>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</si>
  <si>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</si>
  <si>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</si>
  <si>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</si>
  <si>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</si>
  <si>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</si>
  <si>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</si>
  <si>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</si>
  <si>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</si>
  <si>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</si>
  <si>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</si>
  <si>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</si>
  <si>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</si>
  <si>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</si>
  <si>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</si>
  <si>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</si>
  <si>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</si>
  <si>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</si>
  <si>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</si>
  <si>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</si>
  <si>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</si>
  <si>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</si>
  <si>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</si>
  <si>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</si>
  <si>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</si>
  <si>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</si>
  <si>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</si>
  <si>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</si>
  <si>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</si>
  <si>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</si>
  <si>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</si>
  <si>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</si>
  <si>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</si>
  <si>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</si>
  <si>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</si>
  <si>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</si>
  <si>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</si>
  <si>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</si>
  <si>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</si>
  <si>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</si>
  <si>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</si>
  <si>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</si>
  <si>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</si>
  <si>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</si>
  <si>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</si>
  <si>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</si>
  <si>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</si>
  <si>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</si>
  <si>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</si>
  <si>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</si>
  <si>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</si>
  <si>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</si>
  <si>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</si>
  <si>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</si>
  <si>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</si>
  <si>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</si>
  <si>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</si>
  <si>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</si>
  <si>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</si>
  <si>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</si>
  <si>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</si>
  <si>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</si>
  <si>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</si>
  <si>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</si>
  <si>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</si>
  <si>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</si>
  <si>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</si>
  <si>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</si>
  <si>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</si>
  <si>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</si>
  <si>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</si>
  <si>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</si>
  <si>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</si>
  <si>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</si>
  <si>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</si>
  <si>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</si>
  <si>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</si>
  <si>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</si>
  <si>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</si>
  <si>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</si>
  <si>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</si>
  <si>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</si>
  <si>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</si>
  <si>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</si>
  <si>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</si>
  <si>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</si>
  <si>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</si>
  <si>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</si>
  <si>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</si>
  <si>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</si>
  <si>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</si>
  <si>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</si>
  <si>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</si>
  <si>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</si>
  <si>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</si>
  <si>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</si>
  <si>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</si>
  <si>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</si>
  <si>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</si>
  <si>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</si>
  <si>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</si>
  <si>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</si>
  <si>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</si>
  <si>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</si>
  <si>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</si>
  <si>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</si>
  <si>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</si>
  <si>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</si>
  <si>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</si>
  <si>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</si>
  <si>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</si>
  <si>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</si>
  <si>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</si>
  <si>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</si>
  <si>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</si>
  <si>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</si>
  <si>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</si>
  <si>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</si>
  <si>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</si>
  <si>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</si>
  <si>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</si>
  <si>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</si>
  <si>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</si>
  <si>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</si>
  <si>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</si>
  <si>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</si>
  <si>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</si>
  <si>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</si>
  <si>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</si>
  <si>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</si>
  <si>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</si>
  <si>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</si>
  <si>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</si>
  <si>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</si>
  <si>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</si>
  <si>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</si>
  <si>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</si>
  <si>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</si>
  <si>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</si>
  <si>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</si>
  <si>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</si>
  <si>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</si>
  <si>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</si>
  <si>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</si>
  <si>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</si>
  <si>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</si>
  <si>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</si>
  <si>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</si>
  <si>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</si>
  <si>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</si>
  <si>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</si>
  <si>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</si>
  <si>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</si>
  <si>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</si>
  <si>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</si>
  <si>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</si>
  <si>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</si>
  <si>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</si>
  <si>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</si>
  <si>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</si>
  <si>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</si>
  <si>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</si>
  <si>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</si>
  <si>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</si>
  <si>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</si>
  <si>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</si>
  <si>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</si>
  <si>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</si>
  <si>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</si>
  <si>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</si>
  <si>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</si>
  <si>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</si>
  <si>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</si>
  <si>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</si>
  <si>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</si>
  <si>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</si>
  <si>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</si>
  <si>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Honeywell NVR Professional Series 20CH 1 sata</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</si>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</sst>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s>
  <cellStyleXfs count="1">
    <xf numFmtId="0" fontId="0" fillId="0" borderId="0"/>
  </cellStyleXfs>
  <cellXfs count="180">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22" t="s">
        <v>2</v>
      </c>
      <c r="B18" s="123"/>
      <c r="C18" s="123"/>
      <c r="D18" s="124"/>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22" t="s">
        <v>2</v>
      </c>
      <c r="B27" s="123"/>
      <c r="C27" s="123"/>
      <c r="D27" s="124"/>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37" t="s">
        <v>87</v>
      </c>
      <c r="B8" s="138"/>
      <c r="C8" s="138"/>
      <c r="D8" s="139"/>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6" t="s">
        <v>166</v>
      </c>
      <c r="B19" s="146"/>
      <c r="C19" s="146"/>
      <c r="D19" s="146"/>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37" t="s">
        <v>87</v>
      </c>
      <c r="B8" s="138"/>
      <c r="C8" s="138"/>
      <c r="D8" s="139"/>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0" t="s">
        <v>170</v>
      </c>
      <c r="B19" s="141"/>
      <c r="C19" s="141"/>
      <c r="D19" s="141"/>
      <c r="E19" s="142"/>
    </row>
    <row r="20" spans="1:5">
      <c r="A20" s="143"/>
      <c r="B20" s="144"/>
      <c r="C20" s="144"/>
      <c r="D20" s="144"/>
      <c r="E20" s="145"/>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37" t="s">
        <v>87</v>
      </c>
      <c r="B11" s="138"/>
      <c r="C11" s="138"/>
      <c r="D11" s="139"/>
      <c r="E11" s="25">
        <f>SUM(E3:E10)</f>
        <v>48140</v>
      </c>
    </row>
    <row r="13" spans="1:9">
      <c r="A13" s="149" t="s">
        <v>179</v>
      </c>
      <c r="B13" s="149"/>
      <c r="C13" s="149"/>
      <c r="D13" s="149"/>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37" t="s">
        <v>87</v>
      </c>
      <c r="B30" s="138"/>
      <c r="C30" s="138"/>
      <c r="D30" s="139"/>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47" t="s">
        <v>87</v>
      </c>
      <c r="B41" s="148"/>
      <c r="C41" s="148"/>
      <c r="D41" s="148"/>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37" t="s">
        <v>87</v>
      </c>
      <c r="B11" s="138"/>
      <c r="C11" s="138"/>
      <c r="D11" s="139"/>
      <c r="E11" s="25">
        <f>SUM(E3:E10)</f>
        <v>19630</v>
      </c>
    </row>
    <row r="13" spans="1:7">
      <c r="A13" s="150" t="s">
        <v>191</v>
      </c>
      <c r="B13" s="150"/>
      <c r="C13" s="150"/>
      <c r="D13" s="150"/>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37" t="s">
        <v>87</v>
      </c>
      <c r="B28" s="138"/>
      <c r="C28" s="138"/>
      <c r="D28" s="139"/>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37" t="s">
        <v>87</v>
      </c>
      <c r="B7" s="138"/>
      <c r="C7" s="138"/>
      <c r="D7" s="139"/>
      <c r="E7" s="25">
        <f>SUM(E3:E6)</f>
        <v>27490</v>
      </c>
    </row>
    <row r="8" spans="1:8">
      <c r="A8" s="137" t="s">
        <v>88</v>
      </c>
      <c r="B8" s="138"/>
      <c r="C8" s="138"/>
      <c r="D8" s="139"/>
      <c r="E8" s="25">
        <f>E7*9%</f>
        <v>2474.1</v>
      </c>
    </row>
    <row r="9" spans="1:8">
      <c r="A9" s="137" t="s">
        <v>88</v>
      </c>
      <c r="B9" s="138"/>
      <c r="C9" s="138"/>
      <c r="D9" s="139"/>
      <c r="E9" s="25">
        <f>E7*9%</f>
        <v>2474.1</v>
      </c>
    </row>
    <row r="10" spans="1:8">
      <c r="A10" s="137" t="s">
        <v>89</v>
      </c>
      <c r="B10" s="138"/>
      <c r="C10" s="138"/>
      <c r="D10" s="139"/>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37" t="s">
        <v>87</v>
      </c>
      <c r="B17" s="138"/>
      <c r="C17" s="138"/>
      <c r="D17" s="139"/>
      <c r="E17" s="25">
        <f>SUM(E14:E16)</f>
        <v>39000</v>
      </c>
    </row>
    <row r="18" spans="1:5">
      <c r="A18" s="137" t="s">
        <v>88</v>
      </c>
      <c r="B18" s="138"/>
      <c r="C18" s="138"/>
      <c r="D18" s="139"/>
      <c r="E18" s="25">
        <f>E17*9%</f>
        <v>3510</v>
      </c>
    </row>
    <row r="19" spans="1:5">
      <c r="A19" s="137" t="s">
        <v>88</v>
      </c>
      <c r="B19" s="138"/>
      <c r="C19" s="138"/>
      <c r="D19" s="139"/>
      <c r="E19" s="25">
        <f>E17*9%</f>
        <v>3510</v>
      </c>
    </row>
    <row r="20" spans="1:5">
      <c r="A20" s="137" t="s">
        <v>89</v>
      </c>
      <c r="B20" s="138"/>
      <c r="C20" s="138"/>
      <c r="D20" s="139"/>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37" t="s">
        <v>87</v>
      </c>
      <c r="B27" s="138"/>
      <c r="C27" s="138"/>
      <c r="D27" s="139"/>
      <c r="E27" s="25">
        <f>SUM(E24:E26)</f>
        <v>83600</v>
      </c>
    </row>
    <row r="28" spans="1:5">
      <c r="A28" s="137" t="s">
        <v>88</v>
      </c>
      <c r="B28" s="138"/>
      <c r="C28" s="138"/>
      <c r="D28" s="139"/>
      <c r="E28" s="25">
        <f>E27*9%</f>
        <v>7524</v>
      </c>
    </row>
    <row r="29" spans="1:5">
      <c r="A29" s="137" t="s">
        <v>88</v>
      </c>
      <c r="B29" s="138"/>
      <c r="C29" s="138"/>
      <c r="D29" s="139"/>
      <c r="E29" s="25">
        <f>E27*9%</f>
        <v>7524</v>
      </c>
    </row>
    <row r="30" spans="1:5">
      <c r="A30" s="137" t="s">
        <v>89</v>
      </c>
      <c r="B30" s="138"/>
      <c r="C30" s="138"/>
      <c r="D30" s="139"/>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22" t="s">
        <v>2</v>
      </c>
      <c r="B10" s="123"/>
      <c r="C10" s="123"/>
      <c r="D10" s="124"/>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22" t="s">
        <v>2</v>
      </c>
      <c r="B21" s="123"/>
      <c r="C21" s="123"/>
      <c r="D21" s="124"/>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22" t="s">
        <v>2</v>
      </c>
      <c r="B38" s="123"/>
      <c r="C38" s="123"/>
      <c r="D38" s="124"/>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73" t="s">
        <v>2</v>
      </c>
      <c r="B59" s="174"/>
      <c r="C59" s="174"/>
      <c r="D59" s="175"/>
      <c r="E59" s="56">
        <f>SUM(E50:E58)</f>
        <v>137500</v>
      </c>
    </row>
    <row r="61" spans="1:5">
      <c r="A61" s="106" t="s">
        <v>364</v>
      </c>
    </row>
    <row r="63" spans="1:5" ht="14.4" customHeight="1">
      <c r="A63" s="176" t="s">
        <v>240</v>
      </c>
      <c r="B63" s="176"/>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22" t="s">
        <v>87</v>
      </c>
      <c r="B79" s="123"/>
      <c r="C79" s="123"/>
      <c r="D79" s="124"/>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22" t="s">
        <v>87</v>
      </c>
      <c r="B99" s="123"/>
      <c r="C99" s="123"/>
      <c r="D99" s="123"/>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72" t="s">
        <v>359</v>
      </c>
      <c r="C116" s="172"/>
      <c r="D116" s="71">
        <v>1</v>
      </c>
      <c r="E116" s="159">
        <v>9000</v>
      </c>
      <c r="F116" s="160"/>
      <c r="G116" s="90">
        <f>D116*E116</f>
        <v>9000</v>
      </c>
    </row>
    <row r="117" spans="1:8">
      <c r="A117" s="122" t="s">
        <v>87</v>
      </c>
      <c r="B117" s="123"/>
      <c r="C117" s="123"/>
      <c r="D117" s="123"/>
      <c r="E117" s="123"/>
      <c r="F117" s="124"/>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72" t="s">
        <v>359</v>
      </c>
      <c r="C124" s="172"/>
      <c r="D124" s="71">
        <v>1</v>
      </c>
      <c r="E124" s="131">
        <v>9000</v>
      </c>
      <c r="F124" s="131"/>
      <c r="G124" s="94">
        <f>D124*E124</f>
        <v>9000</v>
      </c>
    </row>
    <row r="125" spans="1:8">
      <c r="A125" s="169" t="s">
        <v>87</v>
      </c>
      <c r="B125" s="170"/>
      <c r="C125" s="170"/>
      <c r="D125" s="170"/>
      <c r="E125" s="170"/>
      <c r="F125" s="171"/>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57" t="s">
        <v>358</v>
      </c>
      <c r="C134" s="158"/>
      <c r="D134" s="71">
        <v>1</v>
      </c>
      <c r="E134" s="159">
        <v>12000</v>
      </c>
      <c r="F134" s="160"/>
      <c r="G134" s="90">
        <f t="shared" si="8"/>
        <v>12000</v>
      </c>
    </row>
    <row r="135" spans="1:8">
      <c r="A135" s="169" t="s">
        <v>87</v>
      </c>
      <c r="B135" s="170"/>
      <c r="C135" s="170"/>
      <c r="D135" s="170"/>
      <c r="E135" s="170"/>
      <c r="F135" s="171"/>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57" t="s">
        <v>358</v>
      </c>
      <c r="C142" s="158"/>
      <c r="D142" s="71">
        <v>1</v>
      </c>
      <c r="E142" s="159">
        <v>12000</v>
      </c>
      <c r="F142" s="160"/>
      <c r="G142" s="94">
        <f>D142*E142</f>
        <v>12000</v>
      </c>
    </row>
    <row r="143" spans="1:8">
      <c r="A143" s="169" t="s">
        <v>87</v>
      </c>
      <c r="B143" s="170"/>
      <c r="C143" s="170"/>
      <c r="D143" s="170"/>
      <c r="E143" s="170"/>
      <c r="F143" s="171"/>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61" t="s">
        <v>358</v>
      </c>
      <c r="C150" s="162"/>
      <c r="D150" s="112">
        <v>1</v>
      </c>
      <c r="E150" s="163">
        <v>12000</v>
      </c>
      <c r="F150" s="164"/>
      <c r="G150" s="94">
        <f>D150*E150</f>
        <v>12000</v>
      </c>
    </row>
    <row r="151" spans="1:7">
      <c r="A151" s="166" t="s">
        <v>87</v>
      </c>
      <c r="B151" s="166"/>
      <c r="C151" s="166"/>
      <c r="D151" s="166"/>
      <c r="E151" s="166"/>
      <c r="F151" s="166"/>
      <c r="G151" s="91">
        <f>SUM(G147:G150)</f>
        <v>44560</v>
      </c>
    </row>
    <row r="154" spans="1:7" ht="15" customHeight="1">
      <c r="A154" s="165" t="s">
        <v>262</v>
      </c>
      <c r="B154" s="165"/>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67" t="s">
        <v>265</v>
      </c>
      <c r="B159" s="168"/>
      <c r="C159" s="168"/>
      <c r="D159" s="168"/>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66" t="s">
        <v>2</v>
      </c>
      <c r="B163" s="166"/>
      <c r="C163" s="166"/>
      <c r="D163" s="166"/>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22" t="s">
        <v>87</v>
      </c>
      <c r="B241" s="123"/>
      <c r="C241" s="123"/>
      <c r="D241" s="124"/>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22" t="s">
        <v>87</v>
      </c>
      <c r="B254" s="123"/>
      <c r="C254" s="123"/>
      <c r="D254" s="124"/>
      <c r="E254" s="91">
        <f>SUM(E249:E253)</f>
        <v>313600</v>
      </c>
    </row>
    <row r="255" spans="1:17" s="10" customFormat="1"/>
    <row r="256" spans="1:17" s="10" customFormat="1"/>
    <row r="257" spans="1:6" ht="13.2" customHeight="1">
      <c r="A257" s="151" t="s">
        <v>378</v>
      </c>
      <c r="B257" s="152"/>
      <c r="C257" s="152"/>
      <c r="D257" s="152"/>
      <c r="E257" s="152"/>
      <c r="F257" s="153"/>
    </row>
    <row r="258" spans="1:6" ht="409.2" customHeight="1">
      <c r="A258" s="154"/>
      <c r="B258" s="155"/>
      <c r="C258" s="155"/>
      <c r="D258" s="155"/>
      <c r="E258" s="155"/>
      <c r="F258" s="156"/>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22" t="s">
        <v>87</v>
      </c>
      <c r="B12" s="123"/>
      <c r="C12" s="123"/>
      <c r="D12" s="124"/>
      <c r="E12" s="58">
        <f>SUM(E4:E11)</f>
        <v>86400</v>
      </c>
    </row>
    <row r="13" spans="1:7">
      <c r="A13" s="75"/>
      <c r="B13" s="75"/>
      <c r="C13" s="75"/>
      <c r="D13" s="75"/>
      <c r="E13" s="75"/>
    </row>
    <row r="14" spans="1:7" ht="14.4" customHeight="1">
      <c r="A14" s="166" t="s">
        <v>260</v>
      </c>
      <c r="B14" s="166"/>
      <c r="C14" s="166"/>
      <c r="D14" s="166"/>
      <c r="E14" s="166"/>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22" t="s">
        <v>87</v>
      </c>
      <c r="B39" s="123"/>
      <c r="C39" s="123"/>
      <c r="D39" s="124"/>
      <c r="E39" s="58">
        <f>SUM(E30:E38)</f>
        <v>49015</v>
      </c>
    </row>
    <row r="41" spans="1:5">
      <c r="A41" s="166" t="s">
        <v>260</v>
      </c>
      <c r="B41" s="166"/>
      <c r="C41" s="166"/>
      <c r="D41" s="166"/>
      <c r="E41" s="166"/>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77" t="s">
        <v>87</v>
      </c>
      <c r="B70" s="178"/>
      <c r="C70" s="178"/>
      <c r="D70" s="179"/>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B50" sqref="B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22" t="s">
        <v>87</v>
      </c>
      <c r="B11" s="123"/>
      <c r="C11" s="123"/>
      <c r="D11" s="124"/>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22" t="s">
        <v>87</v>
      </c>
      <c r="B33" s="123"/>
      <c r="C33" s="123"/>
      <c r="D33" s="124"/>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14" sqref="H14"/>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22" t="s">
        <v>87</v>
      </c>
      <c r="B6" s="123"/>
      <c r="C6" s="123"/>
      <c r="D6" s="124"/>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29" t="s">
        <v>27</v>
      </c>
      <c r="C1" s="129"/>
      <c r="D1" s="129"/>
      <c r="E1" s="129"/>
      <c r="F1" s="129"/>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28" t="s">
        <v>35</v>
      </c>
      <c r="B7" s="8" t="s">
        <v>75</v>
      </c>
      <c r="C7" s="130">
        <v>2</v>
      </c>
      <c r="D7" s="128" t="s">
        <v>34</v>
      </c>
      <c r="E7" s="131">
        <v>567000</v>
      </c>
      <c r="F7" s="131">
        <f>E7*C7</f>
        <v>1134000</v>
      </c>
    </row>
    <row r="8" spans="1:6">
      <c r="A8" s="128"/>
      <c r="B8" s="12" t="s">
        <v>36</v>
      </c>
      <c r="C8" s="130"/>
      <c r="D8" s="128"/>
      <c r="E8" s="131"/>
      <c r="F8" s="131"/>
    </row>
    <row r="9" spans="1:6" ht="15" customHeight="1">
      <c r="A9" s="128"/>
      <c r="B9" s="12" t="s">
        <v>37</v>
      </c>
      <c r="C9" s="130"/>
      <c r="D9" s="128"/>
      <c r="E9" s="131"/>
      <c r="F9" s="131"/>
    </row>
    <row r="10" spans="1:6" ht="15" customHeight="1">
      <c r="A10" s="128"/>
      <c r="B10" s="12" t="s">
        <v>38</v>
      </c>
      <c r="C10" s="130"/>
      <c r="D10" s="128"/>
      <c r="E10" s="131"/>
      <c r="F10" s="131"/>
    </row>
    <row r="11" spans="1:6">
      <c r="A11" s="128"/>
      <c r="B11" s="12" t="s">
        <v>39</v>
      </c>
      <c r="C11" s="130"/>
      <c r="D11" s="128"/>
      <c r="E11" s="131"/>
      <c r="F11" s="131"/>
    </row>
    <row r="12" spans="1:6" ht="15" customHeight="1">
      <c r="A12" s="128"/>
      <c r="B12" s="12" t="s">
        <v>40</v>
      </c>
      <c r="C12" s="130"/>
      <c r="D12" s="128"/>
      <c r="E12" s="131"/>
      <c r="F12" s="131"/>
    </row>
    <row r="13" spans="1:6">
      <c r="A13" s="128"/>
      <c r="B13" s="12" t="s">
        <v>41</v>
      </c>
      <c r="C13" s="130"/>
      <c r="D13" s="128"/>
      <c r="E13" s="131"/>
      <c r="F13" s="131"/>
    </row>
    <row r="14" spans="1:6" ht="15" customHeight="1">
      <c r="A14" s="128"/>
      <c r="B14" s="12" t="s">
        <v>42</v>
      </c>
      <c r="C14" s="130"/>
      <c r="D14" s="128"/>
      <c r="E14" s="131"/>
      <c r="F14" s="131"/>
    </row>
    <row r="15" spans="1:6" ht="15" customHeight="1">
      <c r="A15" s="128"/>
      <c r="B15" s="12" t="s">
        <v>43</v>
      </c>
      <c r="C15" s="130"/>
      <c r="D15" s="128"/>
      <c r="E15" s="131"/>
      <c r="F15" s="131"/>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25" t="s">
        <v>46</v>
      </c>
      <c r="C19" s="126"/>
      <c r="D19" s="126"/>
      <c r="E19" s="126"/>
      <c r="F19" s="127"/>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28" t="s">
        <v>35</v>
      </c>
      <c r="B24" s="8" t="s">
        <v>77</v>
      </c>
      <c r="C24" s="8"/>
      <c r="D24" s="8"/>
      <c r="E24" s="2"/>
      <c r="F24" s="2"/>
    </row>
    <row r="25" spans="1:6">
      <c r="A25" s="128"/>
      <c r="B25" s="12" t="s">
        <v>49</v>
      </c>
      <c r="C25" s="14">
        <v>100</v>
      </c>
      <c r="D25" s="12" t="s">
        <v>50</v>
      </c>
      <c r="E25" s="2">
        <v>130</v>
      </c>
      <c r="F25" s="2">
        <f t="shared" ref="F25:F27" si="0">E25*C25</f>
        <v>13000</v>
      </c>
    </row>
    <row r="26" spans="1:6">
      <c r="A26" s="128"/>
      <c r="B26" s="12" t="s">
        <v>51</v>
      </c>
      <c r="C26" s="14">
        <v>320</v>
      </c>
      <c r="D26" s="12" t="s">
        <v>50</v>
      </c>
      <c r="E26" s="2">
        <v>180</v>
      </c>
      <c r="F26" s="2">
        <f t="shared" si="0"/>
        <v>57600</v>
      </c>
    </row>
    <row r="27" spans="1:6">
      <c r="A27" s="128"/>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25" t="s">
        <v>53</v>
      </c>
      <c r="C30" s="126"/>
      <c r="D30" s="126"/>
      <c r="E30" s="126"/>
      <c r="F30" s="127"/>
    </row>
    <row r="31" spans="1:6" s="32" customFormat="1" ht="26.4">
      <c r="A31" s="3" t="s">
        <v>0</v>
      </c>
      <c r="B31" s="3" t="s">
        <v>1</v>
      </c>
      <c r="C31" s="3" t="s">
        <v>20</v>
      </c>
      <c r="D31" s="3" t="s">
        <v>94</v>
      </c>
      <c r="E31" s="3" t="s">
        <v>19</v>
      </c>
      <c r="F31" s="3" t="s">
        <v>2</v>
      </c>
    </row>
    <row r="32" spans="1:6" ht="66">
      <c r="A32" s="128" t="s">
        <v>28</v>
      </c>
      <c r="B32" s="8" t="s">
        <v>78</v>
      </c>
      <c r="C32" s="8"/>
      <c r="D32" s="8"/>
      <c r="E32" s="2"/>
      <c r="F32" s="2"/>
    </row>
    <row r="33" spans="1:9">
      <c r="A33" s="128"/>
      <c r="B33" s="12" t="s">
        <v>54</v>
      </c>
      <c r="C33" s="14">
        <v>1</v>
      </c>
      <c r="D33" s="12" t="s">
        <v>31</v>
      </c>
      <c r="E33" s="2"/>
      <c r="F33" s="2"/>
    </row>
    <row r="34" spans="1:9">
      <c r="A34" s="128"/>
      <c r="B34" s="12" t="s">
        <v>55</v>
      </c>
      <c r="C34" s="14">
        <v>1</v>
      </c>
      <c r="D34" s="12" t="s">
        <v>31</v>
      </c>
      <c r="E34" s="2"/>
      <c r="F34" s="2"/>
    </row>
    <row r="35" spans="1:9">
      <c r="A35" s="128"/>
      <c r="B35" s="12" t="s">
        <v>56</v>
      </c>
      <c r="C35" s="14">
        <v>2</v>
      </c>
      <c r="D35" s="12" t="s">
        <v>31</v>
      </c>
      <c r="E35" s="2"/>
      <c r="F35" s="2"/>
    </row>
    <row r="36" spans="1:9">
      <c r="A36" s="128"/>
      <c r="B36" s="12" t="s">
        <v>57</v>
      </c>
      <c r="C36" s="14">
        <v>6</v>
      </c>
      <c r="D36" s="12" t="s">
        <v>31</v>
      </c>
      <c r="E36" s="2"/>
      <c r="F36" s="2"/>
    </row>
    <row r="37" spans="1:9" ht="39.6">
      <c r="A37" s="128" t="s">
        <v>30</v>
      </c>
      <c r="B37" s="12" t="s">
        <v>58</v>
      </c>
      <c r="C37" s="8"/>
      <c r="D37" s="8"/>
      <c r="E37" s="2"/>
      <c r="F37" s="2"/>
    </row>
    <row r="38" spans="1:9">
      <c r="A38" s="128"/>
      <c r="B38" s="12" t="s">
        <v>59</v>
      </c>
      <c r="C38" s="14">
        <v>1</v>
      </c>
      <c r="D38" s="12" t="s">
        <v>31</v>
      </c>
      <c r="E38" s="2">
        <v>90000</v>
      </c>
      <c r="F38" s="2">
        <f t="shared" ref="F38:F42" si="1">E38*C38</f>
        <v>90000</v>
      </c>
    </row>
    <row r="39" spans="1:9">
      <c r="A39" s="128"/>
      <c r="B39" s="12" t="s">
        <v>60</v>
      </c>
      <c r="C39" s="14">
        <v>8</v>
      </c>
      <c r="D39" s="12" t="s">
        <v>31</v>
      </c>
      <c r="E39" s="2">
        <v>15000</v>
      </c>
      <c r="F39" s="2">
        <f t="shared" si="1"/>
        <v>120000</v>
      </c>
    </row>
    <row r="40" spans="1:9">
      <c r="A40" s="128"/>
      <c r="B40" s="12" t="s">
        <v>61</v>
      </c>
      <c r="C40" s="14">
        <v>3</v>
      </c>
      <c r="D40" s="12" t="s">
        <v>31</v>
      </c>
      <c r="E40" s="2">
        <v>50000</v>
      </c>
      <c r="F40" s="2">
        <f t="shared" si="1"/>
        <v>150000</v>
      </c>
    </row>
    <row r="41" spans="1:9">
      <c r="A41" s="128"/>
      <c r="B41" s="12" t="s">
        <v>62</v>
      </c>
      <c r="C41" s="14">
        <v>1</v>
      </c>
      <c r="D41" s="12" t="s">
        <v>31</v>
      </c>
      <c r="E41" s="2">
        <v>11000</v>
      </c>
      <c r="F41" s="2">
        <f t="shared" si="1"/>
        <v>11000</v>
      </c>
    </row>
    <row r="42" spans="1:9">
      <c r="A42" s="128"/>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25" t="s">
        <v>115</v>
      </c>
      <c r="C45" s="126"/>
      <c r="D45" s="126"/>
      <c r="E45" s="126"/>
      <c r="F45" s="127"/>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34" t="s">
        <v>2</v>
      </c>
      <c r="B57" s="135"/>
      <c r="C57" s="135"/>
      <c r="D57" s="135"/>
      <c r="E57" s="136"/>
      <c r="F57" s="26">
        <f>F3+F4+F5+F6+F7+F16+F21+F22+F23+F24+F25+F26+F27+F32+F33+F34+F35+F36+F37+F38+F39+F40+F41+F42+F47+F48+F49+F50+F51+F52+F53+F54+F55+F56</f>
        <v>4890900</v>
      </c>
    </row>
    <row r="58" spans="1:9">
      <c r="A58" s="4"/>
      <c r="B58" s="4"/>
      <c r="C58" s="4"/>
      <c r="D58" s="4"/>
      <c r="E58" s="4"/>
      <c r="F58" s="4"/>
    </row>
    <row r="59" spans="1:9" ht="39.6">
      <c r="A59" s="4" t="s">
        <v>64</v>
      </c>
      <c r="B59" s="132" t="s">
        <v>65</v>
      </c>
      <c r="C59" s="132"/>
      <c r="D59" s="132"/>
      <c r="E59" s="132"/>
      <c r="F59" s="132"/>
    </row>
    <row r="60" spans="1:9" ht="39.6">
      <c r="A60" s="4" t="s">
        <v>66</v>
      </c>
      <c r="B60" s="30" t="s">
        <v>67</v>
      </c>
      <c r="C60" s="4"/>
      <c r="D60" s="4"/>
      <c r="E60" s="4"/>
      <c r="F60" s="4"/>
    </row>
    <row r="61" spans="1:9" ht="33" customHeight="1">
      <c r="A61" s="18" t="s">
        <v>68</v>
      </c>
      <c r="B61" s="133" t="s">
        <v>69</v>
      </c>
      <c r="C61" s="133"/>
      <c r="D61" s="133"/>
      <c r="E61" s="133"/>
      <c r="F61" s="133"/>
      <c r="G61" s="11"/>
    </row>
    <row r="62" spans="1:9" ht="28.5" customHeight="1">
      <c r="A62" s="18" t="s">
        <v>68</v>
      </c>
      <c r="B62" s="18" t="s">
        <v>70</v>
      </c>
      <c r="C62" s="18"/>
      <c r="D62" s="18"/>
      <c r="E62" s="18"/>
      <c r="F62" s="18"/>
      <c r="G62" s="11"/>
    </row>
    <row r="63" spans="1:9" ht="196.2" customHeight="1">
      <c r="A63" s="4" t="s">
        <v>71</v>
      </c>
      <c r="B63" s="133" t="s">
        <v>107</v>
      </c>
      <c r="C63" s="133"/>
      <c r="D63" s="133"/>
      <c r="E63" s="133"/>
      <c r="F63" s="133"/>
      <c r="G63" s="11"/>
    </row>
    <row r="64" spans="1:9" ht="69" customHeight="1">
      <c r="A64" s="18" t="s">
        <v>72</v>
      </c>
      <c r="B64" s="133" t="s">
        <v>108</v>
      </c>
      <c r="C64" s="133"/>
      <c r="D64" s="133"/>
      <c r="E64" s="133"/>
      <c r="F64" s="133"/>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I5" sqref="I5"/>
    </sheetView>
  </sheetViews>
  <sheetFormatPr defaultRowHeight="14.4"/>
  <cols>
    <col min="2" max="2" width="36.44140625" customWidth="1"/>
  </cols>
  <sheetData>
    <row r="1" spans="1:6" ht="12.6" customHeight="1">
      <c r="A1" s="119" t="s">
        <v>79</v>
      </c>
      <c r="B1" s="119" t="s">
        <v>80</v>
      </c>
      <c r="C1" s="119" t="s">
        <v>81</v>
      </c>
      <c r="D1" s="119" t="s">
        <v>82</v>
      </c>
      <c r="E1" s="119" t="s">
        <v>83</v>
      </c>
      <c r="F1" s="7"/>
    </row>
    <row r="2" spans="1:6">
      <c r="A2" s="118">
        <v>1</v>
      </c>
      <c r="B2" s="118" t="s">
        <v>257</v>
      </c>
      <c r="C2" s="118">
        <v>4</v>
      </c>
      <c r="D2" s="118">
        <v>2620</v>
      </c>
      <c r="E2" s="118">
        <f t="shared" ref="E2:E9" si="0">C2*D2</f>
        <v>10480</v>
      </c>
      <c r="F2" s="7"/>
    </row>
    <row r="3" spans="1:6" ht="23.4" customHeight="1">
      <c r="A3" s="118">
        <v>2</v>
      </c>
      <c r="B3" s="118" t="s">
        <v>178</v>
      </c>
      <c r="C3" s="118">
        <v>1</v>
      </c>
      <c r="D3" s="118">
        <v>5800</v>
      </c>
      <c r="E3" s="118">
        <f t="shared" si="0"/>
        <v>5800</v>
      </c>
      <c r="F3" s="7"/>
    </row>
    <row r="4" spans="1:6">
      <c r="A4" s="118">
        <v>3</v>
      </c>
      <c r="B4" s="118" t="s">
        <v>172</v>
      </c>
      <c r="C4" s="118">
        <v>8</v>
      </c>
      <c r="D4" s="118">
        <v>60</v>
      </c>
      <c r="E4" s="118">
        <f t="shared" si="0"/>
        <v>480</v>
      </c>
      <c r="F4" s="7"/>
    </row>
    <row r="5" spans="1:6">
      <c r="A5" s="118">
        <v>4</v>
      </c>
      <c r="B5" s="118" t="s">
        <v>173</v>
      </c>
      <c r="C5" s="118">
        <v>4</v>
      </c>
      <c r="D5" s="118">
        <v>45</v>
      </c>
      <c r="E5" s="118">
        <f t="shared" si="0"/>
        <v>180</v>
      </c>
      <c r="F5" s="7"/>
    </row>
    <row r="6" spans="1:6">
      <c r="A6" s="118">
        <v>5</v>
      </c>
      <c r="B6" s="118" t="s">
        <v>174</v>
      </c>
      <c r="C6" s="118">
        <v>1</v>
      </c>
      <c r="D6" s="118">
        <v>1890</v>
      </c>
      <c r="E6" s="118">
        <f t="shared" si="0"/>
        <v>1890</v>
      </c>
      <c r="F6" s="7"/>
    </row>
    <row r="7" spans="1:6">
      <c r="A7" s="118">
        <v>6</v>
      </c>
      <c r="B7" s="118" t="s">
        <v>188</v>
      </c>
      <c r="C7" s="118">
        <v>1</v>
      </c>
      <c r="D7" s="118">
        <v>3500</v>
      </c>
      <c r="E7" s="118">
        <f t="shared" si="0"/>
        <v>3500</v>
      </c>
      <c r="F7" s="7"/>
    </row>
    <row r="8" spans="1:6">
      <c r="A8" s="118">
        <v>7</v>
      </c>
      <c r="B8" s="118" t="s">
        <v>175</v>
      </c>
      <c r="C8" s="118">
        <v>4</v>
      </c>
      <c r="D8" s="118">
        <v>100</v>
      </c>
      <c r="E8" s="118">
        <f t="shared" si="0"/>
        <v>400</v>
      </c>
      <c r="F8" s="7"/>
    </row>
    <row r="9" spans="1:6" ht="26.4">
      <c r="A9" s="118">
        <v>8</v>
      </c>
      <c r="B9" s="118" t="s">
        <v>86</v>
      </c>
      <c r="C9" s="118">
        <v>1</v>
      </c>
      <c r="D9" s="118">
        <v>9000</v>
      </c>
      <c r="E9" s="118">
        <f t="shared" si="0"/>
        <v>9000</v>
      </c>
      <c r="F9" s="7"/>
    </row>
    <row r="10" spans="1:6">
      <c r="A10" s="122" t="s">
        <v>87</v>
      </c>
      <c r="B10" s="123"/>
      <c r="C10" s="123"/>
      <c r="D10" s="124"/>
      <c r="E10" s="119">
        <f>SUM(E2:E9)</f>
        <v>31730</v>
      </c>
      <c r="F10" s="7"/>
    </row>
    <row r="11" spans="1:6">
      <c r="A11" s="7"/>
      <c r="B11" s="9"/>
      <c r="C11" s="9"/>
      <c r="D11" s="7"/>
      <c r="E11" s="7"/>
      <c r="F11" s="7"/>
    </row>
    <row r="12" spans="1:6">
      <c r="A12" s="76" t="s">
        <v>387</v>
      </c>
      <c r="B12" s="9"/>
      <c r="C12" s="9"/>
      <c r="D12" s="7"/>
      <c r="E12" s="7"/>
      <c r="F12" s="7"/>
    </row>
    <row r="13" spans="1:6">
      <c r="A13" s="7"/>
      <c r="B13" s="9"/>
      <c r="C13" s="9"/>
      <c r="D13" s="7"/>
      <c r="E13" s="7"/>
      <c r="F13" s="7"/>
    </row>
    <row r="14" spans="1:6">
      <c r="A14" s="77" t="s">
        <v>129</v>
      </c>
      <c r="B14" s="9"/>
      <c r="C14" s="9"/>
      <c r="D14" s="7"/>
      <c r="E14" s="7"/>
      <c r="F14" s="7"/>
    </row>
    <row r="15" spans="1:6">
      <c r="A15" s="77" t="s">
        <v>141</v>
      </c>
      <c r="B15" s="9"/>
      <c r="C15" s="9"/>
      <c r="D15" s="7"/>
      <c r="E15" s="7"/>
      <c r="F15" s="7"/>
    </row>
    <row r="16" spans="1:6">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topLeftCell="A19" workbookViewId="0">
      <selection activeCell="E23" sqref="E23"/>
    </sheetView>
  </sheetViews>
  <sheetFormatPr defaultRowHeight="13.2"/>
  <cols>
    <col min="1" max="1" width="8.33203125" style="4" customWidth="1"/>
    <col min="2" max="2" width="47.33203125" style="4" customWidth="1"/>
    <col min="3" max="3" width="5.33203125" style="4" customWidth="1"/>
    <col min="4" max="4" width="7.88671875" style="4" customWidth="1"/>
    <col min="5" max="10" width="8.88671875" style="4"/>
    <col min="11" max="11" width="16.44140625" style="4" customWidth="1"/>
    <col min="12" max="16384" width="8.88671875" style="4"/>
  </cols>
  <sheetData>
    <row r="1" spans="1:11">
      <c r="A1" s="4" t="s">
        <v>127</v>
      </c>
    </row>
    <row r="2" spans="1:11" ht="13.8" customHeight="1">
      <c r="A2" s="121" t="s">
        <v>79</v>
      </c>
      <c r="B2" s="121" t="s">
        <v>80</v>
      </c>
      <c r="C2" s="121" t="s">
        <v>81</v>
      </c>
      <c r="D2" s="121" t="s">
        <v>82</v>
      </c>
      <c r="E2" s="121" t="s">
        <v>83</v>
      </c>
    </row>
    <row r="3" spans="1:11" ht="24" customHeight="1">
      <c r="A3" s="120">
        <v>1</v>
      </c>
      <c r="B3" s="120" t="s">
        <v>390</v>
      </c>
      <c r="C3" s="120">
        <v>14</v>
      </c>
      <c r="D3" s="120">
        <v>8320</v>
      </c>
      <c r="E3" s="120">
        <f>C3*D3</f>
        <v>116480</v>
      </c>
      <c r="J3" s="4">
        <f>4160*2</f>
        <v>8320</v>
      </c>
      <c r="K3" s="38" t="s">
        <v>138</v>
      </c>
    </row>
    <row r="4" spans="1:11" ht="26.4" customHeight="1">
      <c r="A4" s="120">
        <v>2</v>
      </c>
      <c r="B4" s="120" t="s">
        <v>391</v>
      </c>
      <c r="C4" s="120">
        <v>1</v>
      </c>
      <c r="D4" s="120">
        <v>17100</v>
      </c>
      <c r="E4" s="120">
        <f t="shared" ref="E4:E14" si="0">C4*D4</f>
        <v>17100</v>
      </c>
      <c r="J4" s="4">
        <f>8550*2</f>
        <v>17100</v>
      </c>
      <c r="K4" s="38" t="s">
        <v>144</v>
      </c>
    </row>
    <row r="5" spans="1:11" ht="19.8" customHeight="1">
      <c r="A5" s="120">
        <v>3</v>
      </c>
      <c r="B5" s="120" t="s">
        <v>392</v>
      </c>
      <c r="C5" s="120">
        <v>1</v>
      </c>
      <c r="D5" s="120">
        <v>65740</v>
      </c>
      <c r="E5" s="120">
        <f t="shared" si="0"/>
        <v>65740</v>
      </c>
      <c r="J5" s="4">
        <f>32870*2</f>
        <v>65740</v>
      </c>
      <c r="K5" s="38" t="s">
        <v>395</v>
      </c>
    </row>
    <row r="6" spans="1:11" ht="28.8" customHeight="1">
      <c r="A6" s="120">
        <v>4</v>
      </c>
      <c r="B6" s="120" t="s">
        <v>396</v>
      </c>
      <c r="C6" s="120">
        <v>1</v>
      </c>
      <c r="D6" s="120">
        <v>13980</v>
      </c>
      <c r="E6" s="120">
        <f t="shared" si="0"/>
        <v>13980</v>
      </c>
      <c r="J6" s="4">
        <f>6990*2</f>
        <v>13980</v>
      </c>
    </row>
    <row r="7" spans="1:11" ht="25.8" customHeight="1">
      <c r="A7" s="120">
        <v>5</v>
      </c>
      <c r="B7" s="120" t="s">
        <v>117</v>
      </c>
      <c r="C7" s="120">
        <v>1</v>
      </c>
      <c r="D7" s="120">
        <v>9000</v>
      </c>
      <c r="E7" s="120">
        <f t="shared" si="0"/>
        <v>9000</v>
      </c>
    </row>
    <row r="8" spans="1:11" ht="30" customHeight="1">
      <c r="A8" s="120">
        <v>6</v>
      </c>
      <c r="B8" s="120" t="s">
        <v>389</v>
      </c>
      <c r="C8" s="120">
        <v>3</v>
      </c>
      <c r="D8" s="120">
        <v>11900</v>
      </c>
      <c r="E8" s="120">
        <f t="shared" si="0"/>
        <v>35700</v>
      </c>
      <c r="J8" s="4">
        <f>5950*2</f>
        <v>11900</v>
      </c>
    </row>
    <row r="9" spans="1:11" ht="17.399999999999999" customHeight="1">
      <c r="A9" s="120">
        <v>7</v>
      </c>
      <c r="B9" s="120" t="s">
        <v>116</v>
      </c>
      <c r="C9" s="120">
        <v>40</v>
      </c>
      <c r="D9" s="120">
        <v>175</v>
      </c>
      <c r="E9" s="120">
        <f t="shared" si="0"/>
        <v>7000</v>
      </c>
    </row>
    <row r="10" spans="1:11">
      <c r="A10" s="120">
        <v>8</v>
      </c>
      <c r="B10" s="120" t="s">
        <v>175</v>
      </c>
      <c r="C10" s="120">
        <v>16</v>
      </c>
      <c r="D10" s="120">
        <v>100</v>
      </c>
      <c r="E10" s="120">
        <f t="shared" si="0"/>
        <v>1600</v>
      </c>
    </row>
    <row r="11" spans="1:11">
      <c r="A11" s="120">
        <v>9</v>
      </c>
      <c r="B11" s="120" t="s">
        <v>388</v>
      </c>
      <c r="C11" s="120">
        <v>1</v>
      </c>
      <c r="D11" s="120">
        <v>3990</v>
      </c>
      <c r="E11" s="120">
        <f t="shared" si="0"/>
        <v>3990</v>
      </c>
    </row>
    <row r="12" spans="1:11">
      <c r="A12" s="120">
        <v>10</v>
      </c>
      <c r="B12" s="120" t="s">
        <v>220</v>
      </c>
      <c r="C12" s="120">
        <v>2</v>
      </c>
      <c r="D12" s="120">
        <v>2900</v>
      </c>
      <c r="E12" s="120">
        <f t="shared" si="0"/>
        <v>5800</v>
      </c>
    </row>
    <row r="13" spans="1:11">
      <c r="A13" s="120">
        <v>11</v>
      </c>
      <c r="B13" s="120" t="s">
        <v>400</v>
      </c>
      <c r="C13" s="120">
        <v>1</v>
      </c>
      <c r="D13" s="120">
        <v>8400</v>
      </c>
      <c r="E13" s="120">
        <f t="shared" si="0"/>
        <v>8400</v>
      </c>
    </row>
    <row r="14" spans="1:11" ht="14.4" customHeight="1">
      <c r="A14" s="120">
        <v>13</v>
      </c>
      <c r="B14" s="120" t="s">
        <v>86</v>
      </c>
      <c r="C14" s="120">
        <v>1</v>
      </c>
      <c r="D14" s="120">
        <v>16000</v>
      </c>
      <c r="E14" s="120">
        <f t="shared" si="0"/>
        <v>16000</v>
      </c>
    </row>
    <row r="15" spans="1:11">
      <c r="A15" s="122" t="s">
        <v>87</v>
      </c>
      <c r="B15" s="123"/>
      <c r="C15" s="123"/>
      <c r="D15" s="124"/>
      <c r="E15" s="121">
        <f>SUM(E3:E14)</f>
        <v>300790</v>
      </c>
    </row>
    <row r="17" spans="1:8" s="6" customFormat="1">
      <c r="A17" s="6" t="s">
        <v>401</v>
      </c>
    </row>
    <row r="18" spans="1:8" s="6" customFormat="1"/>
    <row r="19" spans="1:8" s="6" customFormat="1">
      <c r="A19" s="6" t="s">
        <v>129</v>
      </c>
    </row>
    <row r="20" spans="1:8" s="6" customFormat="1">
      <c r="A20" s="6" t="s">
        <v>141</v>
      </c>
    </row>
    <row r="21" spans="1:8" s="6" customFormat="1">
      <c r="A21" s="6" t="s">
        <v>142</v>
      </c>
    </row>
    <row r="22" spans="1:8" s="6" customFormat="1">
      <c r="A22" s="6" t="s">
        <v>393</v>
      </c>
    </row>
    <row r="23" spans="1:8" s="6" customFormat="1">
      <c r="A23" s="6" t="s">
        <v>402</v>
      </c>
    </row>
    <row r="25" spans="1:8">
      <c r="A25" s="4" t="s">
        <v>128</v>
      </c>
    </row>
    <row r="26" spans="1:8">
      <c r="A26" s="121" t="s">
        <v>79</v>
      </c>
      <c r="B26" s="121" t="s">
        <v>80</v>
      </c>
      <c r="C26" s="121" t="s">
        <v>81</v>
      </c>
      <c r="D26" s="121" t="s">
        <v>82</v>
      </c>
      <c r="E26" s="121" t="s">
        <v>83</v>
      </c>
    </row>
    <row r="27" spans="1:8">
      <c r="A27" s="120">
        <v>1</v>
      </c>
      <c r="B27" s="120" t="s">
        <v>398</v>
      </c>
      <c r="C27" s="120">
        <v>14</v>
      </c>
      <c r="D27" s="120"/>
      <c r="E27" s="120">
        <f>C27*D27</f>
        <v>0</v>
      </c>
    </row>
    <row r="28" spans="1:8">
      <c r="A28" s="120">
        <v>2</v>
      </c>
      <c r="B28" s="120" t="s">
        <v>399</v>
      </c>
      <c r="C28" s="120">
        <v>1</v>
      </c>
      <c r="D28" s="120"/>
      <c r="E28" s="120">
        <f t="shared" ref="E28:E38" si="1">C28*D28</f>
        <v>0</v>
      </c>
    </row>
    <row r="29" spans="1:8">
      <c r="A29" s="120">
        <v>3</v>
      </c>
      <c r="B29" s="120" t="s">
        <v>394</v>
      </c>
      <c r="C29" s="120">
        <v>1</v>
      </c>
      <c r="D29" s="120">
        <v>54180</v>
      </c>
      <c r="E29" s="120">
        <f t="shared" si="1"/>
        <v>54180</v>
      </c>
      <c r="H29" s="4">
        <f>27090*2</f>
        <v>54180</v>
      </c>
    </row>
    <row r="30" spans="1:8">
      <c r="A30" s="120">
        <v>4</v>
      </c>
      <c r="B30" s="120" t="s">
        <v>397</v>
      </c>
      <c r="C30" s="120">
        <v>1</v>
      </c>
      <c r="D30" s="120">
        <v>38100</v>
      </c>
      <c r="E30" s="120">
        <f t="shared" si="1"/>
        <v>38100</v>
      </c>
      <c r="H30" s="4">
        <f>19050*2</f>
        <v>38100</v>
      </c>
    </row>
    <row r="31" spans="1:8">
      <c r="A31" s="120">
        <v>5</v>
      </c>
      <c r="B31" s="120" t="s">
        <v>117</v>
      </c>
      <c r="C31" s="120">
        <v>1</v>
      </c>
      <c r="D31" s="120">
        <v>9000</v>
      </c>
      <c r="E31" s="120">
        <f t="shared" si="1"/>
        <v>9000</v>
      </c>
    </row>
    <row r="32" spans="1:8" ht="38.4" customHeight="1">
      <c r="A32" s="120">
        <v>6</v>
      </c>
      <c r="B32" s="120" t="s">
        <v>389</v>
      </c>
      <c r="C32" s="120">
        <v>3</v>
      </c>
      <c r="D32" s="120">
        <v>11900</v>
      </c>
      <c r="E32" s="120">
        <f t="shared" si="1"/>
        <v>35700</v>
      </c>
    </row>
    <row r="33" spans="1:6">
      <c r="A33" s="120">
        <v>7</v>
      </c>
      <c r="B33" s="120" t="s">
        <v>116</v>
      </c>
      <c r="C33" s="120">
        <v>40</v>
      </c>
      <c r="D33" s="120">
        <v>175</v>
      </c>
      <c r="E33" s="120">
        <f t="shared" si="1"/>
        <v>7000</v>
      </c>
    </row>
    <row r="34" spans="1:6">
      <c r="A34" s="120">
        <v>8</v>
      </c>
      <c r="B34" s="120" t="s">
        <v>175</v>
      </c>
      <c r="C34" s="120">
        <v>16</v>
      </c>
      <c r="D34" s="120">
        <v>100</v>
      </c>
      <c r="E34" s="120">
        <f t="shared" si="1"/>
        <v>1600</v>
      </c>
    </row>
    <row r="35" spans="1:6">
      <c r="A35" s="120">
        <v>9</v>
      </c>
      <c r="B35" s="120" t="s">
        <v>388</v>
      </c>
      <c r="C35" s="120">
        <v>1</v>
      </c>
      <c r="D35" s="120">
        <v>3990</v>
      </c>
      <c r="E35" s="120">
        <f t="shared" si="1"/>
        <v>3990</v>
      </c>
    </row>
    <row r="36" spans="1:6">
      <c r="A36" s="120">
        <v>10</v>
      </c>
      <c r="B36" s="120" t="s">
        <v>220</v>
      </c>
      <c r="C36" s="120">
        <v>2</v>
      </c>
      <c r="D36" s="120">
        <v>2900</v>
      </c>
      <c r="E36" s="120">
        <f t="shared" si="1"/>
        <v>5800</v>
      </c>
    </row>
    <row r="37" spans="1:6">
      <c r="A37" s="120">
        <v>11</v>
      </c>
      <c r="B37" s="120" t="s">
        <v>400</v>
      </c>
      <c r="C37" s="120">
        <v>1</v>
      </c>
      <c r="D37" s="120">
        <v>8400</v>
      </c>
      <c r="E37" s="120">
        <f t="shared" si="1"/>
        <v>8400</v>
      </c>
    </row>
    <row r="38" spans="1:6">
      <c r="A38" s="120">
        <v>12</v>
      </c>
      <c r="B38" s="120" t="s">
        <v>86</v>
      </c>
      <c r="C38" s="120">
        <v>1</v>
      </c>
      <c r="D38" s="120">
        <v>16000</v>
      </c>
      <c r="E38" s="120">
        <f t="shared" si="1"/>
        <v>16000</v>
      </c>
    </row>
    <row r="39" spans="1:6">
      <c r="A39" s="122" t="s">
        <v>87</v>
      </c>
      <c r="B39" s="123"/>
      <c r="C39" s="123"/>
      <c r="D39" s="124"/>
      <c r="E39" s="121">
        <f>SUM(E27:E38)</f>
        <v>179770</v>
      </c>
    </row>
    <row r="41" spans="1:6">
      <c r="A41" s="6" t="s">
        <v>223</v>
      </c>
      <c r="B41" s="6"/>
      <c r="C41" s="6"/>
      <c r="D41" s="6"/>
      <c r="E41" s="6"/>
      <c r="F41" s="6"/>
    </row>
    <row r="42" spans="1:6">
      <c r="A42" s="6"/>
      <c r="B42" s="6"/>
      <c r="C42" s="6"/>
      <c r="D42" s="6"/>
      <c r="E42" s="6"/>
      <c r="F42" s="6"/>
    </row>
    <row r="43" spans="1:6">
      <c r="A43" s="6" t="s">
        <v>129</v>
      </c>
      <c r="B43" s="6"/>
      <c r="C43" s="6"/>
      <c r="D43" s="6"/>
      <c r="E43" s="6"/>
      <c r="F43" s="6"/>
    </row>
    <row r="44" spans="1:6">
      <c r="A44" s="6" t="s">
        <v>141</v>
      </c>
      <c r="B44" s="6"/>
      <c r="C44" s="6"/>
      <c r="D44" s="6"/>
      <c r="E44" s="6"/>
      <c r="F44" s="6"/>
    </row>
    <row r="45" spans="1:6">
      <c r="A45" s="6" t="s">
        <v>142</v>
      </c>
      <c r="B45" s="6"/>
      <c r="C45" s="6"/>
      <c r="D45" s="6"/>
      <c r="E45" s="6"/>
      <c r="F45" s="6"/>
    </row>
    <row r="46" spans="1:6">
      <c r="A46" s="6" t="s">
        <v>393</v>
      </c>
      <c r="B46" s="6"/>
      <c r="C46" s="6"/>
      <c r="D46" s="6"/>
      <c r="E46" s="6"/>
      <c r="F46" s="6"/>
    </row>
    <row r="47" spans="1:6">
      <c r="A47" s="6" t="s">
        <v>402</v>
      </c>
    </row>
  </sheetData>
  <mergeCells count="2">
    <mergeCell ref="A15:D15"/>
    <mergeCell ref="A39:D39"/>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37" t="s">
        <v>87</v>
      </c>
      <c r="B5" s="138"/>
      <c r="C5" s="138"/>
      <c r="D5" s="139"/>
      <c r="E5" s="25">
        <f>SUM(E2:E4)</f>
        <v>22490</v>
      </c>
    </row>
    <row r="6" spans="1:5">
      <c r="A6" s="137" t="s">
        <v>88</v>
      </c>
      <c r="B6" s="138"/>
      <c r="C6" s="138"/>
      <c r="D6" s="139"/>
      <c r="E6" s="25">
        <f>E5*9%</f>
        <v>2024.1</v>
      </c>
    </row>
    <row r="7" spans="1:5">
      <c r="A7" s="137" t="s">
        <v>88</v>
      </c>
      <c r="B7" s="138"/>
      <c r="C7" s="138"/>
      <c r="D7" s="139"/>
      <c r="E7" s="25">
        <f>E5*9%</f>
        <v>2024.1</v>
      </c>
    </row>
    <row r="8" spans="1:5" ht="11.4" customHeight="1">
      <c r="A8" s="137" t="s">
        <v>89</v>
      </c>
      <c r="B8" s="138"/>
      <c r="C8" s="138"/>
      <c r="D8" s="139"/>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37" t="s">
        <v>87</v>
      </c>
      <c r="B4" s="138"/>
      <c r="C4" s="138"/>
      <c r="D4" s="139"/>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37" t="s">
        <v>87</v>
      </c>
      <c r="B15" s="138"/>
      <c r="C15" s="138"/>
      <c r="D15" s="139"/>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37" t="s">
        <v>87</v>
      </c>
      <c r="B31" s="138"/>
      <c r="C31" s="138"/>
      <c r="D31" s="139"/>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37" t="s">
        <v>87</v>
      </c>
      <c r="B9" s="138"/>
      <c r="C9" s="138"/>
      <c r="D9" s="139"/>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40" t="s">
        <v>146</v>
      </c>
      <c r="B19" s="141"/>
      <c r="C19" s="141"/>
      <c r="D19" s="141"/>
      <c r="E19" s="142"/>
      <c r="G19">
        <f>8680*2</f>
        <v>17360</v>
      </c>
      <c r="H19" s="38" t="s">
        <v>144</v>
      </c>
    </row>
    <row r="20" spans="1:8" ht="11.4" customHeight="1">
      <c r="A20" s="143"/>
      <c r="B20" s="144"/>
      <c r="C20" s="144"/>
      <c r="D20" s="144"/>
      <c r="E20" s="145"/>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37" t="s">
        <v>87</v>
      </c>
      <c r="B6" s="138"/>
      <c r="C6" s="138"/>
      <c r="D6" s="139"/>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37" t="s">
        <v>87</v>
      </c>
      <c r="B11" s="138"/>
      <c r="C11" s="138"/>
      <c r="D11" s="139"/>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37" t="s">
        <v>87</v>
      </c>
      <c r="B8" s="138"/>
      <c r="C8" s="138"/>
      <c r="D8" s="139"/>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46" t="s">
        <v>169</v>
      </c>
      <c r="B19" s="146"/>
      <c r="C19" s="146"/>
      <c r="D19" s="146"/>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Domnic 121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2023-06-27T11:45:17Z</dcterms:modified>
</cp:coreProperties>
</file>