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GST Portal" sheetId="2" r:id="rId1"/>
    <sheet name="TDS" sheetId="4" r:id="rId2"/>
    <sheet name="Loan Interest" sheetId="5" r:id="rId3"/>
    <sheet name="GST purchse of portal" sheetId="7" r:id="rId4"/>
    <sheet name="Balance on 31st March" sheetId="8" r:id="rId5"/>
    <sheet name="GST" sheetId="3" r:id="rId6"/>
    <sheet name="GST PURCHASE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3" l="1"/>
  <c r="B12" i="4" l="1"/>
  <c r="B11" i="4"/>
  <c r="B8" i="4"/>
  <c r="B7" i="4"/>
  <c r="B6" i="4"/>
  <c r="B5" i="4"/>
  <c r="B4" i="4"/>
  <c r="B3" i="4"/>
  <c r="B2" i="4"/>
  <c r="B15" i="4" s="1"/>
  <c r="D115" i="2" l="1"/>
  <c r="G96" i="3" l="1"/>
  <c r="F96" i="3"/>
  <c r="E96" i="3"/>
  <c r="D96" i="3"/>
  <c r="G95" i="3"/>
  <c r="F95" i="3"/>
  <c r="G122" i="3"/>
  <c r="F122" i="3"/>
  <c r="E122" i="3"/>
  <c r="D122" i="3"/>
  <c r="G121" i="3"/>
  <c r="F121" i="3"/>
  <c r="D125" i="3" l="1"/>
  <c r="D115" i="3"/>
  <c r="D105" i="3"/>
  <c r="D78" i="3"/>
  <c r="D68" i="3"/>
  <c r="D56" i="3"/>
  <c r="D45" i="3"/>
  <c r="D28" i="3"/>
  <c r="D14" i="3"/>
  <c r="F30" i="5"/>
  <c r="E63" i="7" l="1"/>
  <c r="D272" i="6"/>
  <c r="H272" i="6"/>
  <c r="G272" i="6"/>
  <c r="F272" i="6"/>
  <c r="E272" i="6"/>
  <c r="G270" i="6"/>
  <c r="F270" i="6"/>
  <c r="E270" i="6"/>
  <c r="D270" i="6"/>
  <c r="H269" i="6"/>
  <c r="H268" i="6"/>
  <c r="H270" i="6" s="1"/>
  <c r="G262" i="6"/>
  <c r="F262" i="6"/>
  <c r="E262" i="6"/>
  <c r="D262" i="6"/>
  <c r="H261" i="6"/>
  <c r="H260" i="6"/>
  <c r="H259" i="6"/>
  <c r="H257" i="6"/>
  <c r="H256" i="6"/>
  <c r="H255" i="6"/>
  <c r="H254" i="6"/>
  <c r="H251" i="6"/>
  <c r="H250" i="6"/>
  <c r="H248" i="6"/>
  <c r="H246" i="6"/>
  <c r="G241" i="6"/>
  <c r="F241" i="6"/>
  <c r="E241" i="6"/>
  <c r="D241" i="6"/>
  <c r="H240" i="6"/>
  <c r="H238" i="6"/>
  <c r="H236" i="6"/>
  <c r="H232" i="6"/>
  <c r="H231" i="6"/>
  <c r="G225" i="6"/>
  <c r="F225" i="6"/>
  <c r="E225" i="6"/>
  <c r="D225" i="6"/>
  <c r="H224" i="6"/>
  <c r="H223" i="6"/>
  <c r="H222" i="6"/>
  <c r="H221" i="6"/>
  <c r="H220" i="6"/>
  <c r="H219" i="6"/>
  <c r="H218" i="6"/>
  <c r="H217" i="6"/>
  <c r="H215" i="6"/>
  <c r="H214" i="6"/>
  <c r="H213" i="6"/>
  <c r="H212" i="6"/>
  <c r="H211" i="6"/>
  <c r="H210" i="6"/>
  <c r="H208" i="6"/>
  <c r="H207" i="6"/>
  <c r="H206" i="6"/>
  <c r="H205" i="6"/>
  <c r="H203" i="6"/>
  <c r="H202" i="6"/>
  <c r="H200" i="6"/>
  <c r="H199" i="6"/>
  <c r="H198" i="6"/>
  <c r="H197" i="6"/>
  <c r="H196" i="6"/>
  <c r="H195" i="6"/>
  <c r="H194" i="6"/>
  <c r="H193" i="6"/>
  <c r="H192" i="6"/>
  <c r="H190" i="6"/>
  <c r="H189" i="6"/>
  <c r="H188" i="6"/>
  <c r="G183" i="6"/>
  <c r="F183" i="6"/>
  <c r="E183" i="6"/>
  <c r="D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G162" i="6"/>
  <c r="F162" i="6"/>
  <c r="E162" i="6"/>
  <c r="D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G127" i="6"/>
  <c r="F127" i="6"/>
  <c r="E127" i="6"/>
  <c r="D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G95" i="6"/>
  <c r="F95" i="6"/>
  <c r="E95" i="6"/>
  <c r="D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G66" i="6"/>
  <c r="F66" i="6"/>
  <c r="E66" i="6"/>
  <c r="D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G20" i="6"/>
  <c r="F20" i="6"/>
  <c r="E20" i="6"/>
  <c r="D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63" i="7" l="1"/>
  <c r="F63" i="7"/>
  <c r="H20" i="6"/>
  <c r="H66" i="6"/>
  <c r="H95" i="6"/>
  <c r="H127" i="6"/>
  <c r="H241" i="6"/>
  <c r="H262" i="6"/>
  <c r="H162" i="6"/>
  <c r="H183" i="6"/>
  <c r="H225" i="6"/>
  <c r="H63" i="7" l="1"/>
  <c r="E137" i="2" l="1"/>
  <c r="G115" i="2" l="1"/>
  <c r="F115" i="2"/>
  <c r="F139" i="2"/>
  <c r="F135" i="2"/>
  <c r="D38" i="2"/>
  <c r="D135" i="2" s="1"/>
  <c r="D125" i="2"/>
  <c r="D106" i="2"/>
  <c r="D88" i="2"/>
  <c r="D78" i="2"/>
  <c r="E13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G132" i="2"/>
  <c r="F132" i="2"/>
  <c r="E132" i="2"/>
  <c r="D132" i="2"/>
  <c r="F131" i="2"/>
  <c r="G131" i="2"/>
  <c r="E106" i="2"/>
  <c r="F105" i="2"/>
  <c r="F106" i="2" s="1"/>
  <c r="G105" i="2"/>
  <c r="G106" i="2" s="1"/>
  <c r="H124" i="3"/>
  <c r="H123" i="3"/>
  <c r="G120" i="3"/>
  <c r="F120" i="3"/>
  <c r="G119" i="3"/>
  <c r="F119" i="3"/>
  <c r="H118" i="3"/>
  <c r="H117" i="3"/>
  <c r="H116" i="3"/>
  <c r="E115" i="3"/>
  <c r="G114" i="3"/>
  <c r="F114" i="3"/>
  <c r="G113" i="3"/>
  <c r="F113" i="3"/>
  <c r="H113" i="3" s="1"/>
  <c r="G112" i="3"/>
  <c r="F112" i="3"/>
  <c r="H112" i="3" s="1"/>
  <c r="G111" i="3"/>
  <c r="F111" i="3"/>
  <c r="H111" i="3" s="1"/>
  <c r="G110" i="3"/>
  <c r="F110" i="3"/>
  <c r="G109" i="3"/>
  <c r="F109" i="3"/>
  <c r="H108" i="3"/>
  <c r="H107" i="3"/>
  <c r="H106" i="3"/>
  <c r="E105" i="3"/>
  <c r="G104" i="3"/>
  <c r="F104" i="3"/>
  <c r="H104" i="3" s="1"/>
  <c r="G103" i="3"/>
  <c r="H103" i="3" s="1"/>
  <c r="F103" i="3"/>
  <c r="G102" i="3"/>
  <c r="F102" i="3"/>
  <c r="G101" i="3"/>
  <c r="F101" i="3"/>
  <c r="G100" i="3"/>
  <c r="F100" i="3"/>
  <c r="H100" i="3" s="1"/>
  <c r="H99" i="3"/>
  <c r="H98" i="3"/>
  <c r="H97" i="3"/>
  <c r="G94" i="3"/>
  <c r="F94" i="3"/>
  <c r="H94" i="3" s="1"/>
  <c r="G93" i="3"/>
  <c r="F93" i="3"/>
  <c r="G92" i="3"/>
  <c r="F92" i="3"/>
  <c r="H91" i="3"/>
  <c r="H90" i="3"/>
  <c r="H89" i="3"/>
  <c r="E88" i="3"/>
  <c r="D88" i="3"/>
  <c r="G87" i="3"/>
  <c r="F87" i="3"/>
  <c r="G86" i="3"/>
  <c r="F86" i="3"/>
  <c r="G85" i="3"/>
  <c r="F85" i="3"/>
  <c r="G84" i="3"/>
  <c r="F84" i="3"/>
  <c r="G83" i="3"/>
  <c r="F83" i="3"/>
  <c r="G82" i="3"/>
  <c r="F82" i="3"/>
  <c r="H82" i="3" s="1"/>
  <c r="H81" i="3"/>
  <c r="H80" i="3"/>
  <c r="H79" i="3"/>
  <c r="E78" i="3"/>
  <c r="G77" i="3"/>
  <c r="F77" i="3"/>
  <c r="G76" i="3"/>
  <c r="F76" i="3"/>
  <c r="G75" i="3"/>
  <c r="F75" i="3"/>
  <c r="G74" i="3"/>
  <c r="F74" i="3"/>
  <c r="G73" i="3"/>
  <c r="F73" i="3"/>
  <c r="G72" i="3"/>
  <c r="F72" i="3"/>
  <c r="H71" i="3"/>
  <c r="H70" i="3"/>
  <c r="H69" i="3"/>
  <c r="E68" i="3"/>
  <c r="G67" i="3"/>
  <c r="F67" i="3"/>
  <c r="H67" i="3" s="1"/>
  <c r="G66" i="3"/>
  <c r="F66" i="3"/>
  <c r="H66" i="3" s="1"/>
  <c r="G65" i="3"/>
  <c r="F65" i="3"/>
  <c r="G64" i="3"/>
  <c r="F64" i="3"/>
  <c r="G63" i="3"/>
  <c r="F63" i="3"/>
  <c r="G62" i="3"/>
  <c r="F62" i="3"/>
  <c r="H62" i="3" s="1"/>
  <c r="G61" i="3"/>
  <c r="H61" i="3" s="1"/>
  <c r="F61" i="3"/>
  <c r="G60" i="3"/>
  <c r="F60" i="3"/>
  <c r="H59" i="3"/>
  <c r="H58" i="3"/>
  <c r="H57" i="3"/>
  <c r="E56" i="3"/>
  <c r="G55" i="3"/>
  <c r="F55" i="3"/>
  <c r="G54" i="3"/>
  <c r="F54" i="3"/>
  <c r="G53" i="3"/>
  <c r="F53" i="3"/>
  <c r="G52" i="3"/>
  <c r="F52" i="3"/>
  <c r="G51" i="3"/>
  <c r="F51" i="3"/>
  <c r="H51" i="3" s="1"/>
  <c r="G50" i="3"/>
  <c r="H50" i="3" s="1"/>
  <c r="F50" i="3"/>
  <c r="G49" i="3"/>
  <c r="F49" i="3"/>
  <c r="H48" i="3"/>
  <c r="H47" i="3"/>
  <c r="H46" i="3"/>
  <c r="E45" i="3"/>
  <c r="G44" i="3"/>
  <c r="F44" i="3"/>
  <c r="H44" i="3" s="1"/>
  <c r="G43" i="3"/>
  <c r="F43" i="3"/>
  <c r="G42" i="3"/>
  <c r="F42" i="3"/>
  <c r="H42" i="3" s="1"/>
  <c r="G41" i="3"/>
  <c r="F41" i="3"/>
  <c r="G40" i="3"/>
  <c r="F40" i="3"/>
  <c r="H40" i="3" s="1"/>
  <c r="G39" i="3"/>
  <c r="F39" i="3"/>
  <c r="G38" i="3"/>
  <c r="F38" i="3"/>
  <c r="H37" i="3"/>
  <c r="H36" i="3"/>
  <c r="H35" i="3"/>
  <c r="E34" i="3"/>
  <c r="D34" i="3"/>
  <c r="G33" i="3"/>
  <c r="F33" i="3"/>
  <c r="G32" i="3"/>
  <c r="F32" i="3"/>
  <c r="H32" i="3" s="1"/>
  <c r="H31" i="3"/>
  <c r="H30" i="3"/>
  <c r="H29" i="3"/>
  <c r="E28" i="3"/>
  <c r="G27" i="3"/>
  <c r="F27" i="3"/>
  <c r="H27" i="3" s="1"/>
  <c r="G26" i="3"/>
  <c r="F26" i="3"/>
  <c r="G25" i="3"/>
  <c r="F25" i="3"/>
  <c r="H25" i="3" s="1"/>
  <c r="G24" i="3"/>
  <c r="F24" i="3"/>
  <c r="G23" i="3"/>
  <c r="F23" i="3"/>
  <c r="H23" i="3" s="1"/>
  <c r="G22" i="3"/>
  <c r="H22" i="3" s="1"/>
  <c r="F22" i="3"/>
  <c r="G21" i="3"/>
  <c r="F21" i="3"/>
  <c r="H21" i="3" s="1"/>
  <c r="G20" i="3"/>
  <c r="F20" i="3"/>
  <c r="G19" i="3"/>
  <c r="F19" i="3"/>
  <c r="H19" i="3" s="1"/>
  <c r="G18" i="3"/>
  <c r="F18" i="3"/>
  <c r="H17" i="3"/>
  <c r="H16" i="3"/>
  <c r="H15" i="3"/>
  <c r="E14" i="3"/>
  <c r="G13" i="3"/>
  <c r="F13" i="3"/>
  <c r="G12" i="3"/>
  <c r="F12" i="3"/>
  <c r="H12" i="3" s="1"/>
  <c r="G11" i="3"/>
  <c r="H11" i="3" s="1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H3" i="3" s="1"/>
  <c r="F3" i="3"/>
  <c r="F4" i="2"/>
  <c r="H8" i="3" l="1"/>
  <c r="H77" i="3"/>
  <c r="H41" i="3"/>
  <c r="F56" i="3"/>
  <c r="H56" i="3" s="1"/>
  <c r="H54" i="3"/>
  <c r="H6" i="3"/>
  <c r="H86" i="3"/>
  <c r="H96" i="3"/>
  <c r="H5" i="3"/>
  <c r="H7" i="3"/>
  <c r="H24" i="3"/>
  <c r="G45" i="3"/>
  <c r="H63" i="3"/>
  <c r="H72" i="3"/>
  <c r="H74" i="3"/>
  <c r="H76" i="3"/>
  <c r="H83" i="3"/>
  <c r="H87" i="3"/>
  <c r="H110" i="3"/>
  <c r="H10" i="3"/>
  <c r="G56" i="3"/>
  <c r="F68" i="3"/>
  <c r="H68" i="3" s="1"/>
  <c r="F115" i="3"/>
  <c r="H115" i="3" s="1"/>
  <c r="H9" i="3"/>
  <c r="F28" i="3"/>
  <c r="H39" i="3"/>
  <c r="H53" i="3"/>
  <c r="H55" i="3"/>
  <c r="G68" i="3"/>
  <c r="H64" i="3"/>
  <c r="F88" i="3"/>
  <c r="H85" i="3"/>
  <c r="G105" i="3"/>
  <c r="H102" i="3"/>
  <c r="G115" i="3"/>
  <c r="H120" i="3"/>
  <c r="H26" i="3"/>
  <c r="H33" i="3"/>
  <c r="H38" i="3"/>
  <c r="H65" i="3"/>
  <c r="G78" i="3"/>
  <c r="H114" i="3"/>
  <c r="H119" i="3"/>
  <c r="H4" i="3"/>
  <c r="H13" i="3"/>
  <c r="G28" i="3"/>
  <c r="H20" i="3"/>
  <c r="G34" i="3"/>
  <c r="H43" i="3"/>
  <c r="H52" i="3"/>
  <c r="H73" i="3"/>
  <c r="H75" i="3"/>
  <c r="G88" i="3"/>
  <c r="H84" i="3"/>
  <c r="H101" i="3"/>
  <c r="H122" i="3"/>
  <c r="F34" i="3"/>
  <c r="F45" i="3"/>
  <c r="H93" i="3"/>
  <c r="F78" i="3"/>
  <c r="F14" i="3"/>
  <c r="H49" i="3"/>
  <c r="G14" i="3"/>
  <c r="H60" i="3"/>
  <c r="H92" i="3"/>
  <c r="F105" i="3"/>
  <c r="H109" i="3"/>
  <c r="E125" i="3"/>
  <c r="H18" i="3"/>
  <c r="G130" i="2"/>
  <c r="F130" i="2"/>
  <c r="G129" i="2"/>
  <c r="F129" i="2"/>
  <c r="E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4" i="2"/>
  <c r="F114" i="2"/>
  <c r="G113" i="2"/>
  <c r="F113" i="2"/>
  <c r="G112" i="2"/>
  <c r="F112" i="2"/>
  <c r="G111" i="2"/>
  <c r="F111" i="2"/>
  <c r="G110" i="2"/>
  <c r="F110" i="2"/>
  <c r="G104" i="2"/>
  <c r="F104" i="2"/>
  <c r="G103" i="2"/>
  <c r="F103" i="2"/>
  <c r="G102" i="2"/>
  <c r="F102" i="2"/>
  <c r="E88" i="2"/>
  <c r="E98" i="2"/>
  <c r="G97" i="2"/>
  <c r="F97" i="2"/>
  <c r="G96" i="2"/>
  <c r="F96" i="2"/>
  <c r="G95" i="2"/>
  <c r="F95" i="2"/>
  <c r="G94" i="2"/>
  <c r="F94" i="2"/>
  <c r="G93" i="2"/>
  <c r="F93" i="2"/>
  <c r="G92" i="2"/>
  <c r="F92" i="2"/>
  <c r="H45" i="3" l="1"/>
  <c r="H28" i="3"/>
  <c r="F125" i="3"/>
  <c r="H34" i="3"/>
  <c r="G125" i="2"/>
  <c r="F125" i="2"/>
  <c r="H78" i="3"/>
  <c r="G125" i="3"/>
  <c r="H105" i="3"/>
  <c r="H88" i="3"/>
  <c r="H14" i="3"/>
  <c r="G87" i="2"/>
  <c r="F87" i="2"/>
  <c r="G86" i="2"/>
  <c r="F86" i="2"/>
  <c r="G85" i="2"/>
  <c r="F85" i="2"/>
  <c r="G84" i="2"/>
  <c r="F84" i="2"/>
  <c r="G83" i="2"/>
  <c r="F83" i="2"/>
  <c r="G82" i="2"/>
  <c r="F82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H125" i="3" l="1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D44" i="2"/>
  <c r="G43" i="2"/>
  <c r="F43" i="2"/>
  <c r="G42" i="2"/>
  <c r="F42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E15" i="2"/>
  <c r="D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G3" i="2"/>
  <c r="F3" i="2"/>
  <c r="G98" i="2"/>
  <c r="F98" i="2"/>
  <c r="D98" i="2"/>
  <c r="G88" i="2"/>
  <c r="F88" i="2"/>
  <c r="G78" i="2"/>
  <c r="F78" i="2"/>
  <c r="E78" i="2"/>
  <c r="E55" i="2"/>
  <c r="D55" i="2"/>
  <c r="E44" i="2"/>
  <c r="F66" i="2" l="1"/>
  <c r="F55" i="2"/>
  <c r="G15" i="2"/>
  <c r="G55" i="2"/>
  <c r="F15" i="2"/>
  <c r="G66" i="2"/>
  <c r="E66" i="2"/>
  <c r="D66" i="2"/>
  <c r="G44" i="2" l="1"/>
  <c r="F44" i="2"/>
  <c r="G38" i="2" l="1"/>
  <c r="G135" i="2" s="1"/>
  <c r="H135" i="2" s="1"/>
  <c r="F38" i="2"/>
  <c r="E38" i="2"/>
</calcChain>
</file>

<file path=xl/sharedStrings.xml><?xml version="1.0" encoding="utf-8"?>
<sst xmlns="http://schemas.openxmlformats.org/spreadsheetml/2006/main" count="1536" uniqueCount="567">
  <si>
    <t>Invoice date</t>
  </si>
  <si>
    <t>Total invoice value (₹)</t>
  </si>
  <si>
    <t>Total taxable value (₹)</t>
  </si>
  <si>
    <t>Central tax (₹)</t>
  </si>
  <si>
    <t>State/UT Tax (₹)</t>
  </si>
  <si>
    <t>b21-22MQ108</t>
  </si>
  <si>
    <t>24/04/2021</t>
  </si>
  <si>
    <t>b-20-21MQ426</t>
  </si>
  <si>
    <t>31/03/2021</t>
  </si>
  <si>
    <t>b21-22MQ105</t>
  </si>
  <si>
    <t>15/04/2021</t>
  </si>
  <si>
    <t>b21-22MQ103</t>
  </si>
  <si>
    <t>b21-22MQ104</t>
  </si>
  <si>
    <t>b-21-22MQ107</t>
  </si>
  <si>
    <t>19/04/2021</t>
  </si>
  <si>
    <t>b21-22MQ109</t>
  </si>
  <si>
    <t>b21-22MQ101</t>
  </si>
  <si>
    <t>b21-22MQ111</t>
  </si>
  <si>
    <t>27/04/2021</t>
  </si>
  <si>
    <t>b21-22MQ106</t>
  </si>
  <si>
    <t>Invoice no.</t>
  </si>
  <si>
    <t>b21-22MQ121</t>
  </si>
  <si>
    <t>31/05/2021</t>
  </si>
  <si>
    <t>b21-22MQ120</t>
  </si>
  <si>
    <t>b21-22MQ119</t>
  </si>
  <si>
    <t>19/05/2021</t>
  </si>
  <si>
    <t>b21-22MQ118</t>
  </si>
  <si>
    <t>18/05/2021</t>
  </si>
  <si>
    <t>b21-22MQ117</t>
  </si>
  <si>
    <t>b21-22MQ116</t>
  </si>
  <si>
    <t>b21-22MQ115</t>
  </si>
  <si>
    <t>b21-22MQ114</t>
  </si>
  <si>
    <t>b21-22MQ113</t>
  </si>
  <si>
    <t>b21-22MQ112</t>
  </si>
  <si>
    <t>b20-21MQ209</t>
  </si>
  <si>
    <t>29/08/2020</t>
  </si>
  <si>
    <t>b20-21MQ208</t>
  </si>
  <si>
    <t>b20-21MQ207</t>
  </si>
  <si>
    <t>25/08/2020</t>
  </si>
  <si>
    <t>b20-21MQ206</t>
  </si>
  <si>
    <t>18/08/2020</t>
  </si>
  <si>
    <t>b20-21MQ205</t>
  </si>
  <si>
    <t>b20-21MQ204</t>
  </si>
  <si>
    <t>b20-21MQ202</t>
  </si>
  <si>
    <t>b20-21MQ201</t>
  </si>
  <si>
    <t>20/07/2020</t>
  </si>
  <si>
    <t>b20-21MQ102</t>
  </si>
  <si>
    <t>15/07/2020</t>
  </si>
  <si>
    <t>RAHEE CONSTRUCTION</t>
  </si>
  <si>
    <t>b21-22MQ122</t>
  </si>
  <si>
    <t>18/06/2021</t>
  </si>
  <si>
    <t>b21-22MQ123</t>
  </si>
  <si>
    <t>b21-2MQ204</t>
  </si>
  <si>
    <t>26/07/2021</t>
  </si>
  <si>
    <t>b21-22MQ208</t>
  </si>
  <si>
    <t>31/07/2021</t>
  </si>
  <si>
    <t>b21-22MQ206</t>
  </si>
  <si>
    <t>28/07/2021</t>
  </si>
  <si>
    <t>b21-22MQ205</t>
  </si>
  <si>
    <t>b21-22MQ203</t>
  </si>
  <si>
    <t>13/07/2021</t>
  </si>
  <si>
    <t>b21-22MQ202</t>
  </si>
  <si>
    <t>b21-22MQ201</t>
  </si>
  <si>
    <t>b21-22MQ214</t>
  </si>
  <si>
    <t>17/08/2021</t>
  </si>
  <si>
    <t>b21-22MQ211</t>
  </si>
  <si>
    <t>b21-22MQ212</t>
  </si>
  <si>
    <t>b21-22MQ216</t>
  </si>
  <si>
    <t>b21-22MQ213</t>
  </si>
  <si>
    <t>b21-22MQ215</t>
  </si>
  <si>
    <t>b21-22MQ210</t>
  </si>
  <si>
    <t>THE PIRNA URBAN COOPERATIVE CREDIT SOCIETY LIMITED</t>
  </si>
  <si>
    <t>b21-22MQ224</t>
  </si>
  <si>
    <t>17/09/2021</t>
  </si>
  <si>
    <t>b21-22MQ223</t>
  </si>
  <si>
    <t>b21-22MQ222</t>
  </si>
  <si>
    <t>b21-22MQ221</t>
  </si>
  <si>
    <t>b21-22MQ220</t>
  </si>
  <si>
    <t>b21-22MQ219</t>
  </si>
  <si>
    <t>b21-22MQ218</t>
  </si>
  <si>
    <t>b21-22MQ225</t>
  </si>
  <si>
    <t>SSF ULTRA FACILITIES PRIVATE LIMITED</t>
  </si>
  <si>
    <t>b21-22MQ304</t>
  </si>
  <si>
    <t>14/10/2021</t>
  </si>
  <si>
    <t>b21-22MQ306</t>
  </si>
  <si>
    <t>25/10/2021</t>
  </si>
  <si>
    <t>b21-2MQ305</t>
  </si>
  <si>
    <t>b21-22MQ301</t>
  </si>
  <si>
    <t>b21-22MQ303</t>
  </si>
  <si>
    <t>b21-22MQ302</t>
  </si>
  <si>
    <t>b21-22MQ307</t>
  </si>
  <si>
    <t>b21-22MQ308</t>
  </si>
  <si>
    <t>b21-22MQ313</t>
  </si>
  <si>
    <t>26/11/2021</t>
  </si>
  <si>
    <t>b21-22MQ309</t>
  </si>
  <si>
    <t>20/11/2021</t>
  </si>
  <si>
    <t>b21-22MQ314</t>
  </si>
  <si>
    <t>25/11/2021</t>
  </si>
  <si>
    <t>b21-22MQ310</t>
  </si>
  <si>
    <t>b21-22MQ316</t>
  </si>
  <si>
    <t>b21-22MQ315</t>
  </si>
  <si>
    <t>b21-22MQ311</t>
  </si>
  <si>
    <t>b21-22MQ404</t>
  </si>
  <si>
    <t>28/01/2022</t>
  </si>
  <si>
    <t>b21-22MQ318</t>
  </si>
  <si>
    <t>23/12/2021</t>
  </si>
  <si>
    <t>b21-22MQ405</t>
  </si>
  <si>
    <t>b21-22MQ403</t>
  </si>
  <si>
    <t>13/01/2022</t>
  </si>
  <si>
    <t>b21-22MQ402</t>
  </si>
  <si>
    <t>b21-22MQ407</t>
  </si>
  <si>
    <t>b21-22MQ411</t>
  </si>
  <si>
    <t>17/02/2022</t>
  </si>
  <si>
    <t>b21-22MQ408</t>
  </si>
  <si>
    <t>b21-22MQ406</t>
  </si>
  <si>
    <t>b21-22MQ410</t>
  </si>
  <si>
    <t>b21-22MQ409</t>
  </si>
  <si>
    <t>RITA MODY JOSHI &amp; ASSOCIATES</t>
  </si>
  <si>
    <t>b21-22MQ413</t>
  </si>
  <si>
    <t>23/03/2022</t>
  </si>
  <si>
    <t>b21-22MQ412</t>
  </si>
  <si>
    <t>b-21-22MQ110</t>
  </si>
  <si>
    <t>b-20-21MQ102</t>
  </si>
  <si>
    <t>27/04/2022</t>
  </si>
  <si>
    <t>B2B</t>
  </si>
  <si>
    <t>Date</t>
  </si>
  <si>
    <t>27-08-2021</t>
  </si>
  <si>
    <t>17-09-2021</t>
  </si>
  <si>
    <t>30-10-2021</t>
  </si>
  <si>
    <t>30-11-2021</t>
  </si>
  <si>
    <t>28-12-2021</t>
  </si>
  <si>
    <t>13-01-2022</t>
  </si>
  <si>
    <t>28-01-2022</t>
  </si>
  <si>
    <t>28-02-2022</t>
  </si>
  <si>
    <t>16-03-2022</t>
  </si>
  <si>
    <t>29-03-2022</t>
  </si>
  <si>
    <t>T.O.</t>
  </si>
  <si>
    <t>APRIL</t>
  </si>
  <si>
    <t>DATE</t>
  </si>
  <si>
    <t>PARTY</t>
  </si>
  <si>
    <t>Taxable</t>
  </si>
  <si>
    <t>CGST</t>
  </si>
  <si>
    <t>SGST</t>
  </si>
  <si>
    <t>TOTAL INVOICE  AMOUNT</t>
  </si>
  <si>
    <t>Putzmeister Concrete Machines Pvt. Ltd.</t>
  </si>
  <si>
    <t>Amoolya Rubber Industries</t>
  </si>
  <si>
    <t>TOTAL</t>
  </si>
  <si>
    <t>Purchase</t>
  </si>
  <si>
    <t>Invoice</t>
  </si>
  <si>
    <t>Input IGST</t>
  </si>
  <si>
    <t>CESS</t>
  </si>
  <si>
    <t>GST NO</t>
  </si>
  <si>
    <t>27AKTPM2352G1ZS</t>
  </si>
  <si>
    <t>Swastik Industrial Works</t>
  </si>
  <si>
    <t>OS/00069/21-22</t>
  </si>
  <si>
    <t>27ABSFS0462R1Z9</t>
  </si>
  <si>
    <t>V M Traders</t>
  </si>
  <si>
    <t>VM/109/21-22</t>
  </si>
  <si>
    <t>27AAFPP8584R1ZJ</t>
  </si>
  <si>
    <t>Dell International Services India Private Limited</t>
  </si>
  <si>
    <t>33AAACHI925Q1ZH</t>
  </si>
  <si>
    <t>Bits &amp; Bytes Technologies</t>
  </si>
  <si>
    <t>B&amp;B/21-22/001</t>
  </si>
  <si>
    <t>30AAUGB6451C1ZP</t>
  </si>
  <si>
    <t>A. K. Traders</t>
  </si>
  <si>
    <t>30ABJPV6558N1ZY</t>
  </si>
  <si>
    <t>Pilz India Pvt Ltd</t>
  </si>
  <si>
    <t>INV-003252</t>
  </si>
  <si>
    <t>27AAFCP8293G1ZZ</t>
  </si>
  <si>
    <t>Namrata Rubber Industries</t>
  </si>
  <si>
    <t>11/21-22</t>
  </si>
  <si>
    <t>27ACUPN7499L1ZA</t>
  </si>
  <si>
    <t>Collective Trade Links Pvt Ltd</t>
  </si>
  <si>
    <t>I-C-1-21-430113</t>
  </si>
  <si>
    <t>24AACCC4813C1ZB</t>
  </si>
  <si>
    <t>Counto Automobile PVT LTD</t>
  </si>
  <si>
    <t>B202104215</t>
  </si>
  <si>
    <t>30AAHCS9580M1ZU</t>
  </si>
  <si>
    <t>B202104278</t>
  </si>
  <si>
    <t>12/21-22</t>
  </si>
  <si>
    <t>Skechers Retail India PVT LTD</t>
  </si>
  <si>
    <t>D33/00401/2122</t>
  </si>
  <si>
    <t>33AAUCS3553K1ZU</t>
  </si>
  <si>
    <t>14/21-22</t>
  </si>
  <si>
    <t>MAY</t>
  </si>
  <si>
    <t>JUNE</t>
  </si>
  <si>
    <t>JULY</t>
  </si>
  <si>
    <t>Microciti</t>
  </si>
  <si>
    <t>2801/21-22</t>
  </si>
  <si>
    <t>30AEGPJ8013C1Z8</t>
  </si>
  <si>
    <t>A-1 Furniture</t>
  </si>
  <si>
    <t>1204/2021-22</t>
  </si>
  <si>
    <t>27ACAPS4495F1ZC</t>
  </si>
  <si>
    <t>I-C-1-21-431211</t>
  </si>
  <si>
    <t>Shree Laxmi Lighting Hub 21-22</t>
  </si>
  <si>
    <t>SLH/211</t>
  </si>
  <si>
    <t>30AEAFS6324R1ZT</t>
  </si>
  <si>
    <t>SLH/214</t>
  </si>
  <si>
    <t>Ingram Micro India Pvt Ltd</t>
  </si>
  <si>
    <t>46ID2100769662</t>
  </si>
  <si>
    <t>30AABCT1296R1Z0</t>
  </si>
  <si>
    <t>44ID2100722949</t>
  </si>
  <si>
    <t>27AABCT1296R1ZN</t>
  </si>
  <si>
    <t>Namrata Rubber Product</t>
  </si>
  <si>
    <t>103/21-22</t>
  </si>
  <si>
    <t>Print House</t>
  </si>
  <si>
    <t>2021-22/2510</t>
  </si>
  <si>
    <t>30AGKPP2021J1ZR</t>
  </si>
  <si>
    <t>Reliance Jio Infocomm Limited</t>
  </si>
  <si>
    <t>W30I212200019862</t>
  </si>
  <si>
    <t>30AABCI6363G1ZW</t>
  </si>
  <si>
    <t>JIO PLATFORMS LIMITED</t>
  </si>
  <si>
    <t>W30I212200023122</t>
  </si>
  <si>
    <t>30AAECJ6878N1Z1</t>
  </si>
  <si>
    <t>109/21-22</t>
  </si>
  <si>
    <t>1362/2021-22</t>
  </si>
  <si>
    <t>VRL LOGISTICS LIMITED, VIJAYANAND TRAVELS, MARUTI PARCEL CARRIERS.</t>
  </si>
  <si>
    <t>24AABCV3609C1ZT</t>
  </si>
  <si>
    <t>Prithvi IT Products Pvt Ltd</t>
  </si>
  <si>
    <t>PNJ/JUL21/165</t>
  </si>
  <si>
    <t>30AAECP350H1ZX</t>
  </si>
  <si>
    <t>TATA SKY LTD.</t>
  </si>
  <si>
    <t>GA0000686193</t>
  </si>
  <si>
    <t>30AAGCS9294M1ZS</t>
  </si>
  <si>
    <t>128/21-22</t>
  </si>
  <si>
    <t>Visvonata V. S. Duclo</t>
  </si>
  <si>
    <t>VIS/GCCM-472</t>
  </si>
  <si>
    <t>30AABFV2740D1ZU</t>
  </si>
  <si>
    <t>Central Bank of India</t>
  </si>
  <si>
    <t>22301C0000113822</t>
  </si>
  <si>
    <t>30AAACC2498P4ZD</t>
  </si>
  <si>
    <t>AUGUST</t>
  </si>
  <si>
    <t>TATA AIG GENERAL INSURANCE CO. LTD.</t>
  </si>
  <si>
    <t>27AABCT3518Q1ZW</t>
  </si>
  <si>
    <t>5107/21-22</t>
  </si>
  <si>
    <t>30AEGP8013C1Z8</t>
  </si>
  <si>
    <t>Shree Laxmi Lighting Hub</t>
  </si>
  <si>
    <t>SLH/308</t>
  </si>
  <si>
    <t>144/21-22</t>
  </si>
  <si>
    <t>Gomtesh Electronics</t>
  </si>
  <si>
    <t>GE/21-22/0734</t>
  </si>
  <si>
    <t>27AAMPJ1600P1ZJ</t>
  </si>
  <si>
    <t>145/21-22</t>
  </si>
  <si>
    <t>W30I212200026628</t>
  </si>
  <si>
    <t>W30I212200031354</t>
  </si>
  <si>
    <t>Business Nirvana Inc</t>
  </si>
  <si>
    <t>IGN-2875</t>
  </si>
  <si>
    <t>30ADPPK9842G3ZB</t>
  </si>
  <si>
    <t>Excellence Engg Enterprises</t>
  </si>
  <si>
    <t>NXTG/21-22/144</t>
  </si>
  <si>
    <t>30AAAFE4581G1ZV</t>
  </si>
  <si>
    <t>Flexaflex Hoses International</t>
  </si>
  <si>
    <t>G-21220937</t>
  </si>
  <si>
    <t>24AADFF7818C1ZQ</t>
  </si>
  <si>
    <t>30AACCD2090G1Z8</t>
  </si>
  <si>
    <t>30AACCD2090G1Z11</t>
  </si>
  <si>
    <t>Cigfil Retail Private Limited</t>
  </si>
  <si>
    <t>FAF07U2200083883</t>
  </si>
  <si>
    <t>27AAICC48636G1ZH</t>
  </si>
  <si>
    <t>174/21-22</t>
  </si>
  <si>
    <t>Shree Laxmi Electricals</t>
  </si>
  <si>
    <t>SLE/2575</t>
  </si>
  <si>
    <t>30ABDFS0605H1ZT</t>
  </si>
  <si>
    <t>RESIDEO INTERNATIONAL (INDIA) PRIVATE LIMITED</t>
  </si>
  <si>
    <t>I005GCI202100319</t>
  </si>
  <si>
    <t>29AAECK2440D1ZU</t>
  </si>
  <si>
    <t>76ID2100649707</t>
  </si>
  <si>
    <t>041D2100166063</t>
  </si>
  <si>
    <t>37AABCT1296R1ZM</t>
  </si>
  <si>
    <t>182/21-22</t>
  </si>
  <si>
    <t>6446/21-22</t>
  </si>
  <si>
    <t>22301C0000134434</t>
  </si>
  <si>
    <t>SEPTEMBER</t>
  </si>
  <si>
    <t>Sanyo &amp; Sanyo</t>
  </si>
  <si>
    <t>30AAYFS1024J1Z6</t>
  </si>
  <si>
    <t>46ID2100769852</t>
  </si>
  <si>
    <t>R P Tech India</t>
  </si>
  <si>
    <t>S3000012034</t>
  </si>
  <si>
    <t>30AAACR2162H1ZX</t>
  </si>
  <si>
    <t>46ID2100769864</t>
  </si>
  <si>
    <t>I-C-1-21-432062</t>
  </si>
  <si>
    <t>W30I212200035798</t>
  </si>
  <si>
    <t>INDIAN RAILWAY CATERING AND TOURISM CORPORATION LTD</t>
  </si>
  <si>
    <t>B100002899226447</t>
  </si>
  <si>
    <t>07AAACI7074F1ZM</t>
  </si>
  <si>
    <t>Ministry of Railways</t>
  </si>
  <si>
    <t>PS21242600200411</t>
  </si>
  <si>
    <t>07AAAGM0289C1ZL</t>
  </si>
  <si>
    <t>Repute Traders</t>
  </si>
  <si>
    <t>27AANPS7482F1Z2</t>
  </si>
  <si>
    <t>S3000012095</t>
  </si>
  <si>
    <t>211/21-22</t>
  </si>
  <si>
    <t>I-C-1-21-432179</t>
  </si>
  <si>
    <t>GO AIRLINES (INDIA) LIMITED</t>
  </si>
  <si>
    <t>3045976091R4FCQY</t>
  </si>
  <si>
    <t>30AACCG2599K1ZI</t>
  </si>
  <si>
    <t>3045976307OFL9KE</t>
  </si>
  <si>
    <t>Ramnet Solutions</t>
  </si>
  <si>
    <t>2021-2022/65</t>
  </si>
  <si>
    <t>30AHGPB611K1ZT</t>
  </si>
  <si>
    <t>46ID2100769896</t>
  </si>
  <si>
    <t>Prithvi IT Products</t>
  </si>
  <si>
    <t>PNJ/SEP21/239</t>
  </si>
  <si>
    <t>30AAECP3506H1ZX</t>
  </si>
  <si>
    <t>I005GCI202100434</t>
  </si>
  <si>
    <t>29AAECK2440D1ZI</t>
  </si>
  <si>
    <t>SLH/620</t>
  </si>
  <si>
    <t>225/21-22</t>
  </si>
  <si>
    <t>COUNTO AUTOMOBILES PVT. LTD.</t>
  </si>
  <si>
    <t>W6201G202119003</t>
  </si>
  <si>
    <t>Silicon Computers</t>
  </si>
  <si>
    <t>PNJ212202541</t>
  </si>
  <si>
    <t>30AFNPN3468B1ZO</t>
  </si>
  <si>
    <t>I-C-1-21-432365</t>
  </si>
  <si>
    <t>PNJ212202602</t>
  </si>
  <si>
    <t>46ID2100769980</t>
  </si>
  <si>
    <t>46ID2100769981</t>
  </si>
  <si>
    <t>OCTOBER</t>
  </si>
  <si>
    <t>B&amp;B/21-22/236</t>
  </si>
  <si>
    <t>30AAUFB6451C1ZP</t>
  </si>
  <si>
    <t>SLE/3456</t>
  </si>
  <si>
    <t>I00GCI202100463</t>
  </si>
  <si>
    <t>CLOUDTAIL INDIA PVT LTD</t>
  </si>
  <si>
    <t>BLR8-1444698</t>
  </si>
  <si>
    <t>29AAQCS4259Q1Z6</t>
  </si>
  <si>
    <t>SHREYASH RETAIL PRIVATE LIMITED</t>
  </si>
  <si>
    <t>FAIBO82200049274</t>
  </si>
  <si>
    <t>29AAXCS0655F1ZU</t>
  </si>
  <si>
    <t>B&amp;B/21-22/241</t>
  </si>
  <si>
    <t>BLR5-4161191</t>
  </si>
  <si>
    <t>237/21-22</t>
  </si>
  <si>
    <t>CLOUDTAIL INDIA PRIVATE LIMITED</t>
  </si>
  <si>
    <t>BOM5-6657543</t>
  </si>
  <si>
    <t>27AAQCS4259Q1ZA</t>
  </si>
  <si>
    <t>I005GCI202100474</t>
  </si>
  <si>
    <t>B&amp;B/21-22/251</t>
  </si>
  <si>
    <t>247/21-22</t>
  </si>
  <si>
    <t>W30I212200045813</t>
  </si>
  <si>
    <t>CONSULTING ROOMS PRIVATE LIMITED</t>
  </si>
  <si>
    <t>FAC3R92200175084</t>
  </si>
  <si>
    <t>33AAGCC4236P1ZG</t>
  </si>
  <si>
    <t>252/21-22</t>
  </si>
  <si>
    <t>MALABAR GOLD PRIVATE LIMITED</t>
  </si>
  <si>
    <t>ANDGS0004352</t>
  </si>
  <si>
    <t>27AADCM9043R1ZR</t>
  </si>
  <si>
    <t>PNJ212203027</t>
  </si>
  <si>
    <t>B&amp;B/21-22/261</t>
  </si>
  <si>
    <t>VM/8475/21-22</t>
  </si>
  <si>
    <t>COLLECTIVE TRADE LINKS PVT.LTD</t>
  </si>
  <si>
    <t>I-C-1-21-432627</t>
  </si>
  <si>
    <t>260/21-22</t>
  </si>
  <si>
    <t>KANAKIA HOTELS &amp; RESORTS PRIVATE LIM</t>
  </si>
  <si>
    <t>27AADCK0542R1Z7</t>
  </si>
  <si>
    <t>PNJ212203189</t>
  </si>
  <si>
    <t>Sree Behariji Mills Private Limited</t>
  </si>
  <si>
    <t>BOM7-820</t>
  </si>
  <si>
    <t>27AAFCS2108F2ZN</t>
  </si>
  <si>
    <t>PNJ/OCT21/263</t>
  </si>
  <si>
    <t>S3000012505</t>
  </si>
  <si>
    <t>BGWS-101229</t>
  </si>
  <si>
    <t>PRIME TECHNOLOGIES</t>
  </si>
  <si>
    <t>IN-22199</t>
  </si>
  <si>
    <t>29AAEHB1316G1ZQ</t>
  </si>
  <si>
    <t>278/21-22</t>
  </si>
  <si>
    <t>22301C0000170283</t>
  </si>
  <si>
    <t xml:space="preserve">  </t>
  </si>
  <si>
    <t>NOVEMBER</t>
  </si>
  <si>
    <t>280/21-22</t>
  </si>
  <si>
    <t>Max International</t>
  </si>
  <si>
    <t>745/2021-2022</t>
  </si>
  <si>
    <t>27AFPPA1991L1Z1</t>
  </si>
  <si>
    <t>281/21-22</t>
  </si>
  <si>
    <t>W30I212200056528</t>
  </si>
  <si>
    <t>763/2021-2022</t>
  </si>
  <si>
    <t>XWAA-23618</t>
  </si>
  <si>
    <t>291/21-22</t>
  </si>
  <si>
    <t>CLOUDTAIL INDIA PVT. LTD.</t>
  </si>
  <si>
    <t>ZNCN-331918</t>
  </si>
  <si>
    <t>03AAQCS4259Q1ZK</t>
  </si>
  <si>
    <t>PNJ212203899</t>
  </si>
  <si>
    <t>826/2021-2022</t>
  </si>
  <si>
    <t>ACCOR ADVANTAGE PLUS MARKETING (INDIA) PRIVATE LIMITED</t>
  </si>
  <si>
    <t>MUM/IS/8/006</t>
  </si>
  <si>
    <t>27AAGCA2430D1Z8</t>
  </si>
  <si>
    <t>SLH/1058</t>
  </si>
  <si>
    <t>SBOB-212922</t>
  </si>
  <si>
    <t>304/21-22</t>
  </si>
  <si>
    <t>VM/10395/21-22</t>
  </si>
  <si>
    <t>SLH/1070</t>
  </si>
  <si>
    <t>DECEMBER</t>
  </si>
  <si>
    <t>Snehanjali Electronics And Trading Private LTD</t>
  </si>
  <si>
    <t>27AAVCS0117N1ZU</t>
  </si>
  <si>
    <t>KWB6-2343</t>
  </si>
  <si>
    <t>Bharat Hardware</t>
  </si>
  <si>
    <t>30DPEPS8953G1ZM</t>
  </si>
  <si>
    <t>860/2021-2022</t>
  </si>
  <si>
    <t>FANDEC21G18</t>
  </si>
  <si>
    <t>Wakefit Innovatons Pvt Ltd</t>
  </si>
  <si>
    <t>29AABCW7791A1Z3</t>
  </si>
  <si>
    <t>314/21-22</t>
  </si>
  <si>
    <t>JIVO WELLNESS PRIVATE LIMITED</t>
  </si>
  <si>
    <t>REMW-3145</t>
  </si>
  <si>
    <t>07AACCJ4223F1ZY</t>
  </si>
  <si>
    <t>RELIANCE RETAIL LIMITED (FORMERLY RELIANCE FRESH LIMITED)</t>
  </si>
  <si>
    <t>RR22-IKA-0032163</t>
  </si>
  <si>
    <t>29AABCR1718E1ZL</t>
  </si>
  <si>
    <t>RR22-IKA-0032164</t>
  </si>
  <si>
    <t>PNJ/DEC21/57</t>
  </si>
  <si>
    <t>Vailankanni Refrigeration &amp; Airconditioning</t>
  </si>
  <si>
    <t>30AMUPA2301E1ZV</t>
  </si>
  <si>
    <t>W30I212200069645</t>
  </si>
  <si>
    <t>PNJ212204379</t>
  </si>
  <si>
    <t>47ID2100792996</t>
  </si>
  <si>
    <t>24AABCT1296R1ZT</t>
  </si>
  <si>
    <t>914/2021-2022</t>
  </si>
  <si>
    <t>Netsol</t>
  </si>
  <si>
    <t>NSP/2122/1724</t>
  </si>
  <si>
    <t>30BBFPS7815A1Z1</t>
  </si>
  <si>
    <t>Navratan Electric Co.</t>
  </si>
  <si>
    <t>GST3210/21-22</t>
  </si>
  <si>
    <t>30ANAPS9614F1Z7</t>
  </si>
  <si>
    <t>GST3226/21-22</t>
  </si>
  <si>
    <t>SLE/5838</t>
  </si>
  <si>
    <t>330/21-22</t>
  </si>
  <si>
    <t>GST3309/21-22</t>
  </si>
  <si>
    <t>Aditya Peripherals Pvt Ltd</t>
  </si>
  <si>
    <t>APPL/12/1555</t>
  </si>
  <si>
    <t>27AAECA6973F1ZI</t>
  </si>
  <si>
    <t>DZYK-342</t>
  </si>
  <si>
    <t>46ID2100770273</t>
  </si>
  <si>
    <t>17ID2120326933</t>
  </si>
  <si>
    <t>32AABCT1296R1ZW</t>
  </si>
  <si>
    <t>17ID2120326934</t>
  </si>
  <si>
    <t>Gomtesh Electricals</t>
  </si>
  <si>
    <t>GE/21-22/1844</t>
  </si>
  <si>
    <t>NSP/2122/1819</t>
  </si>
  <si>
    <t>ANIL KUMAR MAHESHWARI &amp; ASSOCIATES</t>
  </si>
  <si>
    <t>DDR/21-22/615</t>
  </si>
  <si>
    <t>22ABNFA9352R1ZR</t>
  </si>
  <si>
    <t>Hatley Technologies</t>
  </si>
  <si>
    <t>PNJ/21-22/208</t>
  </si>
  <si>
    <t>30AAFFH4689F1ZG</t>
  </si>
  <si>
    <t>NSP/2122/1827</t>
  </si>
  <si>
    <t>ETHERNETXPRESS INDIA PRIVATE LIMITED</t>
  </si>
  <si>
    <t>EXPL/B2122/7732</t>
  </si>
  <si>
    <t>30AADCE0789L1ZL</t>
  </si>
  <si>
    <t>M/2122/3770</t>
  </si>
  <si>
    <t>JANUARY</t>
  </si>
  <si>
    <t>Goodwill Tech</t>
  </si>
  <si>
    <t>YWBB-10410</t>
  </si>
  <si>
    <t>24ASQPT7631N1ZV</t>
  </si>
  <si>
    <t>APPL/01/207</t>
  </si>
  <si>
    <t>360/21-22</t>
  </si>
  <si>
    <t>POS2975/21-22</t>
  </si>
  <si>
    <t>371/21-22</t>
  </si>
  <si>
    <t>Alegra Communications Pvt Ltd</t>
  </si>
  <si>
    <t>AJ157594</t>
  </si>
  <si>
    <t>30AANCA4942M1ZI</t>
  </si>
  <si>
    <t>PNJ/JAN22/208</t>
  </si>
  <si>
    <t>381/21-22</t>
  </si>
  <si>
    <t>PNJ/JAN22/320</t>
  </si>
  <si>
    <t>22301C0000222684</t>
  </si>
  <si>
    <t>FEBRUARY</t>
  </si>
  <si>
    <t>1135/2021-2022</t>
  </si>
  <si>
    <t>JASWANT HANDLOOM AND HANDICRAFTS</t>
  </si>
  <si>
    <t>IN-17796</t>
  </si>
  <si>
    <t>06ABHPN9995P1ZG</t>
  </si>
  <si>
    <t>Electronic Centre</t>
  </si>
  <si>
    <t>EC/21-22/2399</t>
  </si>
  <si>
    <t>30ARNPD8497N1Z5</t>
  </si>
  <si>
    <t>PNJ/FEB22/60</t>
  </si>
  <si>
    <t>W6201G202202489</t>
  </si>
  <si>
    <t>30AAHCS958M1ZU</t>
  </si>
  <si>
    <t>SUN ORGANIC INDUSTRIES PRIVATE LIMITED</t>
  </si>
  <si>
    <t>BLR8-5083</t>
  </si>
  <si>
    <t>29AABCS7215D1ZI</t>
  </si>
  <si>
    <t>B&amp;B/21-22/411</t>
  </si>
  <si>
    <t>404/21-22</t>
  </si>
  <si>
    <t>Nkis Computers</t>
  </si>
  <si>
    <t>PNJ/21-22/3262</t>
  </si>
  <si>
    <t>30BRYPS2579G1Z6</t>
  </si>
  <si>
    <t>APPARIO RETAIL PRIVATE LIMITED</t>
  </si>
  <si>
    <t>BLR7-5570586</t>
  </si>
  <si>
    <t>29AALCA0171E1ZV</t>
  </si>
  <si>
    <t>Dilsons Enterprises</t>
  </si>
  <si>
    <t>2021-22/1463</t>
  </si>
  <si>
    <t>30BFPPS8412H1ZA</t>
  </si>
  <si>
    <t>15132/21-22</t>
  </si>
  <si>
    <t>Avon Computers</t>
  </si>
  <si>
    <t>P/21-22/3897</t>
  </si>
  <si>
    <t>30AFHPP0448P1Z9</t>
  </si>
  <si>
    <t>PNJ/FEB22/204</t>
  </si>
  <si>
    <t>15245/21-22</t>
  </si>
  <si>
    <t>22301C0000254550</t>
  </si>
  <si>
    <t>MARCH</t>
  </si>
  <si>
    <t>445/21-22</t>
  </si>
  <si>
    <t>Collective Trade Links PVT LTd</t>
  </si>
  <si>
    <t>I-C-1-22-434902</t>
  </si>
  <si>
    <t>I-C-1-22-434981</t>
  </si>
  <si>
    <t>Namr</t>
  </si>
  <si>
    <t xml:space="preserve">            1669770.17 CR</t>
  </si>
  <si>
    <t>Post Date</t>
  </si>
  <si>
    <t>Value Date</t>
  </si>
  <si>
    <t>Branch Code</t>
  </si>
  <si>
    <t>Cheque Number</t>
  </si>
  <si>
    <t>Account Description</t>
  </si>
  <si>
    <t>Debit</t>
  </si>
  <si>
    <t>Credit</t>
  </si>
  <si>
    <t>Balance</t>
  </si>
  <si>
    <t>30/12/2021</t>
  </si>
  <si>
    <t>01142</t>
  </si>
  <si>
    <t xml:space="preserve"> </t>
  </si>
  <si>
    <t>GST</t>
  </si>
  <si>
    <t xml:space="preserve">             243.000</t>
  </si>
  <si>
    <t xml:space="preserve">            </t>
  </si>
  <si>
    <t xml:space="preserve">              1688.580 DR</t>
  </si>
  <si>
    <t>Documentation Charges</t>
  </si>
  <si>
    <t xml:space="preserve">            1350.000</t>
  </si>
  <si>
    <t xml:space="preserve">              1445.580 DR</t>
  </si>
  <si>
    <t xml:space="preserve">              14.580</t>
  </si>
  <si>
    <t xml:space="preserve">                95.580 DR</t>
  </si>
  <si>
    <t>API Integ Charg</t>
  </si>
  <si>
    <t xml:space="preserve">              81.000</t>
  </si>
  <si>
    <t xml:space="preserve">                81.000 DR</t>
  </si>
  <si>
    <t>LOAN SANCTIONED</t>
  </si>
  <si>
    <t xml:space="preserve">         7500000.000</t>
  </si>
  <si>
    <t xml:space="preserve">                    0.000</t>
  </si>
  <si>
    <t>31/12/2021</t>
  </si>
  <si>
    <t>PART PERIOD INTEREST</t>
  </si>
  <si>
    <t xml:space="preserve">            1314.000</t>
  </si>
  <si>
    <t xml:space="preserve">           7001314.000 DR</t>
  </si>
  <si>
    <t>01670</t>
  </si>
  <si>
    <t>DEBIT TRANSFER</t>
  </si>
  <si>
    <t xml:space="preserve">         7000000.000</t>
  </si>
  <si>
    <t xml:space="preserve">           7000000.000 DR</t>
  </si>
  <si>
    <t>DEPOSIT TRANSFER</t>
  </si>
  <si>
    <t xml:space="preserve">            1688.580</t>
  </si>
  <si>
    <t>TRANSFER REPAYMENT CHA</t>
  </si>
  <si>
    <t>31/01/2022</t>
  </si>
  <si>
    <t>Penal Interest</t>
  </si>
  <si>
    <t xml:space="preserve">               3.000</t>
  </si>
  <si>
    <t xml:space="preserve">           7042049.000 DR</t>
  </si>
  <si>
    <t xml:space="preserve">           40732.000</t>
  </si>
  <si>
    <t xml:space="preserve">           7042046.000 DR</t>
  </si>
  <si>
    <t>04/02/2022</t>
  </si>
  <si>
    <t xml:space="preserve">           49190.000</t>
  </si>
  <si>
    <t xml:space="preserve">            7141.000</t>
  </si>
  <si>
    <t xml:space="preserve">           6992859.000 DR</t>
  </si>
  <si>
    <t>TRANSFER  REPAYMENT _</t>
  </si>
  <si>
    <t xml:space="preserve">           42046.000</t>
  </si>
  <si>
    <t>TRANSFER REP-INTEREST</t>
  </si>
  <si>
    <t>SWEEP PAYMENT</t>
  </si>
  <si>
    <t>28/02/2022</t>
  </si>
  <si>
    <t xml:space="preserve">              11.000</t>
  </si>
  <si>
    <t xml:space="preserve">           7029644.000 DR</t>
  </si>
  <si>
    <t xml:space="preserve">           36774.000</t>
  </si>
  <si>
    <t xml:space="preserve">           7029633.000 DR</t>
  </si>
  <si>
    <t>05/03/2022</t>
  </si>
  <si>
    <t xml:space="preserve">           49200.000</t>
  </si>
  <si>
    <t xml:space="preserve">           12415.000</t>
  </si>
  <si>
    <t xml:space="preserve">           6980444.000 DR</t>
  </si>
  <si>
    <t>31/03/2022</t>
  </si>
  <si>
    <t xml:space="preserve">              13.000</t>
  </si>
  <si>
    <t xml:space="preserve">           7021105.000 DR</t>
  </si>
  <si>
    <t xml:space="preserve">           40648.000</t>
  </si>
  <si>
    <t xml:space="preserve">           7021092.000 DR</t>
  </si>
  <si>
    <t>27/7/2021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</si>
</sst>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0"/>
      <color theme="1"/>
      <name val="Calibri  "/>
    </font>
    <font>
      <b/>
      <sz val="10"/>
      <color theme="1"/>
      <name val="Calibri  "/>
    </font>
    <font>
      <b/>
      <sz val="16"/>
      <color theme="1"/>
      <name val="Calibri  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rgb="FF212121"/>
      <name val="Calibri"/>
      <family val="2"/>
      <scheme val="minor"/>
    </font>
    <font>
      <b/>
      <i/>
      <sz val="10"/>
      <name val="Arial"/>
      <family val="2"/>
    </font>
    <font>
      <sz val="16"/>
      <color theme="1"/>
      <name val="Calibri"/>
      <family val="2"/>
      <scheme val="minor"/>
    </font>
    <font>
      <b/>
      <sz val="13"/>
      <color theme="1"/>
      <name val="Calibri  "/>
    </font>
    <font>
      <sz val="13"/>
      <color theme="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4" fontId="1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14" fontId="9" fillId="0" borderId="1" xfId="0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9" fillId="0" borderId="7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4" fontId="9" fillId="0" borderId="7" xfId="0" applyNumberFormat="1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4" fontId="9" fillId="0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4" fontId="9" fillId="0" borderId="7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/>
    <xf numFmtId="1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8" fillId="0" borderId="3" xfId="0" applyNumberFormat="1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wrapText="1"/>
    </xf>
    <xf numFmtId="14" fontId="8" fillId="0" borderId="6" xfId="0" applyNumberFormat="1" applyFont="1" applyBorder="1" applyAlignment="1">
      <alignment horizontal="center" wrapText="1"/>
    </xf>
    <xf numFmtId="14" fontId="8" fillId="0" borderId="2" xfId="0" applyNumberFormat="1" applyFont="1" applyBorder="1" applyAlignment="1">
      <alignment horizontal="center" wrapText="1"/>
    </xf>
    <xf numFmtId="0" fontId="13" fillId="0" borderId="0" xfId="0" applyFont="1" applyAlignment="1">
      <alignment wrapText="1"/>
    </xf>
    <xf numFmtId="17" fontId="1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" fontId="14" fillId="2" borderId="1" xfId="0" applyNumberFormat="1" applyFont="1" applyFill="1" applyBorder="1" applyAlignment="1">
      <alignment horizontal="center" vertical="center" wrapText="1"/>
    </xf>
    <xf numFmtId="4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P%20TECHATRONICS%202022-2023\2022-2023\ITR\ITR%20Retur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sment Year 21-22"/>
      <sheetName val="Assesment Year 22-23"/>
    </sheetNames>
    <sheetDataSet>
      <sheetData sheetId="0"/>
      <sheetData sheetId="1">
        <row r="1">
          <cell r="A1">
            <v>1670315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topLeftCell="A119" zoomScaleNormal="100" workbookViewId="0">
      <selection activeCell="E142" sqref="E142"/>
    </sheetView>
  </sheetViews>
  <sheetFormatPr defaultRowHeight="13.2"/>
  <cols>
    <col min="1" max="1" width="29.109375" style="2" customWidth="1"/>
    <col min="2" max="2" width="15.109375" style="2" customWidth="1"/>
    <col min="3" max="3" width="12" style="2" customWidth="1"/>
    <col min="4" max="4" width="21.6640625" style="2" customWidth="1"/>
    <col min="5" max="5" width="23" style="2" customWidth="1"/>
    <col min="6" max="7" width="19.109375" style="2" bestFit="1" customWidth="1"/>
    <col min="8" max="8" width="21.44140625" style="2" customWidth="1"/>
    <col min="9" max="9" width="21.33203125" style="2" customWidth="1"/>
    <col min="10" max="10" width="19.109375" style="2" customWidth="1"/>
    <col min="11" max="11" width="12.33203125" style="2" customWidth="1"/>
    <col min="12" max="16384" width="8.88671875" style="2"/>
  </cols>
  <sheetData>
    <row r="1" spans="2:8" ht="15" customHeight="1">
      <c r="B1" s="91">
        <v>44287</v>
      </c>
      <c r="C1" s="91"/>
      <c r="D1" s="91"/>
      <c r="E1" s="91"/>
      <c r="F1" s="91"/>
      <c r="G1" s="91"/>
    </row>
    <row r="2" spans="2:8">
      <c r="B2" s="6" t="s">
        <v>20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</row>
    <row r="3" spans="2:8">
      <c r="B3" s="7" t="s">
        <v>5</v>
      </c>
      <c r="C3" s="7" t="s">
        <v>6</v>
      </c>
      <c r="D3" s="2">
        <v>195597.98</v>
      </c>
      <c r="E3" s="2">
        <v>165761</v>
      </c>
      <c r="F3" s="2">
        <f>E3*9%</f>
        <v>14918.49</v>
      </c>
      <c r="G3" s="2">
        <f>E3*9%</f>
        <v>14918.49</v>
      </c>
      <c r="H3" s="2">
        <f>E3+F3+G3</f>
        <v>195597.97999999998</v>
      </c>
    </row>
    <row r="4" spans="2:8">
      <c r="B4" s="7" t="s">
        <v>7</v>
      </c>
      <c r="C4" s="7" t="s">
        <v>8</v>
      </c>
      <c r="D4" s="2">
        <v>1073623</v>
      </c>
      <c r="E4" s="2">
        <v>909850</v>
      </c>
      <c r="F4" s="2">
        <f>E4*9%</f>
        <v>81886.5</v>
      </c>
      <c r="G4" s="2">
        <f t="shared" ref="G4:G14" si="0">E4*9%</f>
        <v>81886.5</v>
      </c>
      <c r="H4" s="14">
        <f t="shared" ref="H4:H67" si="1">E4+F4+G4</f>
        <v>1073623</v>
      </c>
    </row>
    <row r="5" spans="2:8">
      <c r="B5" s="7" t="s">
        <v>9</v>
      </c>
      <c r="C5" s="7" t="s">
        <v>10</v>
      </c>
      <c r="D5" s="2">
        <v>154336.92000000001</v>
      </c>
      <c r="E5" s="2">
        <v>130794</v>
      </c>
      <c r="F5" s="2">
        <f t="shared" ref="F5:F14" si="2">E5*9%</f>
        <v>11771.46</v>
      </c>
      <c r="G5" s="2">
        <f t="shared" si="0"/>
        <v>11771.46</v>
      </c>
      <c r="H5" s="14">
        <f t="shared" si="1"/>
        <v>154336.91999999998</v>
      </c>
    </row>
    <row r="6" spans="2:8">
      <c r="B6" s="7" t="s">
        <v>11</v>
      </c>
      <c r="C6" s="9">
        <v>44412</v>
      </c>
      <c r="D6" s="2">
        <v>123525.94</v>
      </c>
      <c r="E6" s="2">
        <v>104683</v>
      </c>
      <c r="F6" s="2">
        <f t="shared" si="2"/>
        <v>9421.4699999999993</v>
      </c>
      <c r="G6" s="2">
        <f t="shared" si="0"/>
        <v>9421.4699999999993</v>
      </c>
      <c r="H6" s="14">
        <f t="shared" si="1"/>
        <v>123525.94</v>
      </c>
    </row>
    <row r="7" spans="2:8">
      <c r="B7" s="7" t="s">
        <v>12</v>
      </c>
      <c r="C7" s="7" t="s">
        <v>10</v>
      </c>
      <c r="D7" s="2">
        <v>264894.65999999997</v>
      </c>
      <c r="E7" s="2">
        <v>224487</v>
      </c>
      <c r="F7" s="2">
        <f t="shared" si="2"/>
        <v>20203.829999999998</v>
      </c>
      <c r="G7" s="2">
        <f t="shared" si="0"/>
        <v>20203.829999999998</v>
      </c>
      <c r="H7" s="14">
        <f t="shared" si="1"/>
        <v>264894.65999999997</v>
      </c>
    </row>
    <row r="8" spans="2:8">
      <c r="B8" s="7" t="s">
        <v>13</v>
      </c>
      <c r="C8" s="7" t="s">
        <v>14</v>
      </c>
      <c r="D8" s="2">
        <v>19873.560000000001</v>
      </c>
      <c r="E8" s="2">
        <v>16842</v>
      </c>
      <c r="F8" s="2">
        <f t="shared" si="2"/>
        <v>1515.78</v>
      </c>
      <c r="G8" s="2">
        <f t="shared" si="0"/>
        <v>1515.78</v>
      </c>
      <c r="H8" s="14">
        <f t="shared" si="1"/>
        <v>19873.559999999998</v>
      </c>
    </row>
    <row r="9" spans="2:8">
      <c r="B9" s="7" t="s">
        <v>15</v>
      </c>
      <c r="C9" s="7" t="s">
        <v>6</v>
      </c>
      <c r="D9" s="2">
        <v>35240.699999999997</v>
      </c>
      <c r="E9" s="2">
        <v>29865</v>
      </c>
      <c r="F9" s="2">
        <f t="shared" si="2"/>
        <v>2687.85</v>
      </c>
      <c r="G9" s="2">
        <f t="shared" si="0"/>
        <v>2687.85</v>
      </c>
      <c r="H9" s="14">
        <f t="shared" si="1"/>
        <v>35240.699999999997</v>
      </c>
    </row>
    <row r="10" spans="2:8">
      <c r="B10" s="7" t="s">
        <v>16</v>
      </c>
      <c r="C10" s="9">
        <v>44200</v>
      </c>
      <c r="D10" s="2">
        <v>64554.26</v>
      </c>
      <c r="E10" s="2">
        <v>54707</v>
      </c>
      <c r="F10" s="2">
        <f t="shared" si="2"/>
        <v>4923.63</v>
      </c>
      <c r="G10" s="2">
        <f t="shared" si="0"/>
        <v>4923.63</v>
      </c>
      <c r="H10" s="14">
        <f t="shared" si="1"/>
        <v>64554.259999999995</v>
      </c>
    </row>
    <row r="11" spans="2:8">
      <c r="B11" s="7" t="s">
        <v>17</v>
      </c>
      <c r="C11" s="7" t="s">
        <v>18</v>
      </c>
      <c r="D11" s="2">
        <v>33854.199999999997</v>
      </c>
      <c r="E11" s="2">
        <v>28690</v>
      </c>
      <c r="F11" s="2">
        <f t="shared" si="2"/>
        <v>2582.1</v>
      </c>
      <c r="G11" s="2">
        <f t="shared" si="0"/>
        <v>2582.1</v>
      </c>
      <c r="H11" s="14">
        <f t="shared" si="1"/>
        <v>33854.199999999997</v>
      </c>
    </row>
    <row r="12" spans="2:8">
      <c r="B12" s="7" t="s">
        <v>19</v>
      </c>
      <c r="C12" s="7" t="s">
        <v>14</v>
      </c>
      <c r="D12" s="2">
        <v>246360.4</v>
      </c>
      <c r="E12" s="2">
        <v>208780</v>
      </c>
      <c r="F12" s="2">
        <f t="shared" si="2"/>
        <v>18790.2</v>
      </c>
      <c r="G12" s="2">
        <f t="shared" si="0"/>
        <v>18790.2</v>
      </c>
      <c r="H12" s="14">
        <f t="shared" si="1"/>
        <v>246360.40000000002</v>
      </c>
    </row>
    <row r="13" spans="2:8">
      <c r="B13" s="1" t="s">
        <v>121</v>
      </c>
      <c r="C13" s="1" t="s">
        <v>123</v>
      </c>
      <c r="D13" s="2">
        <v>98981.94</v>
      </c>
      <c r="E13" s="2">
        <v>83883</v>
      </c>
      <c r="F13" s="2">
        <f t="shared" si="2"/>
        <v>7549.4699999999993</v>
      </c>
      <c r="G13" s="2">
        <f t="shared" si="0"/>
        <v>7549.4699999999993</v>
      </c>
      <c r="H13" s="14">
        <f t="shared" si="1"/>
        <v>98981.94</v>
      </c>
    </row>
    <row r="14" spans="2:8">
      <c r="B14" s="1" t="s">
        <v>122</v>
      </c>
      <c r="C14" s="19">
        <v>44777</v>
      </c>
      <c r="D14" s="2">
        <v>1109731</v>
      </c>
      <c r="E14" s="2">
        <v>940450</v>
      </c>
      <c r="F14" s="2">
        <f t="shared" si="2"/>
        <v>84640.5</v>
      </c>
      <c r="G14" s="2">
        <f t="shared" si="0"/>
        <v>84640.5</v>
      </c>
      <c r="H14" s="14">
        <f t="shared" si="1"/>
        <v>1109731</v>
      </c>
    </row>
    <row r="15" spans="2:8" s="3" customFormat="1" ht="21">
      <c r="B15" s="4"/>
      <c r="C15" s="4"/>
      <c r="D15" s="4">
        <f>SUM(D3:D14)</f>
        <v>3420574.5599999996</v>
      </c>
      <c r="E15" s="4">
        <f>SUM(E3:E14)</f>
        <v>2898792</v>
      </c>
      <c r="F15" s="5">
        <f>SUM(F3:F14)</f>
        <v>260891.28000000003</v>
      </c>
      <c r="G15" s="5">
        <f>SUM(G3:G14)</f>
        <v>260891.28000000003</v>
      </c>
      <c r="H15" s="14">
        <f t="shared" si="1"/>
        <v>3420574.5600000005</v>
      </c>
    </row>
    <row r="16" spans="2:8" s="13" customFormat="1">
      <c r="B16" s="11"/>
      <c r="C16" s="11"/>
      <c r="D16" s="11"/>
      <c r="E16" s="11"/>
      <c r="F16" s="12"/>
      <c r="G16" s="12"/>
      <c r="H16" s="14">
        <f>E16+F16+G16</f>
        <v>0</v>
      </c>
    </row>
    <row r="17" spans="2:8">
      <c r="B17" s="91">
        <v>44317</v>
      </c>
      <c r="C17" s="91"/>
      <c r="D17" s="91"/>
      <c r="E17" s="91"/>
      <c r="F17" s="91"/>
      <c r="G17" s="91"/>
      <c r="H17" s="14">
        <f t="shared" si="1"/>
        <v>0</v>
      </c>
    </row>
    <row r="18" spans="2:8">
      <c r="B18" s="6" t="s">
        <v>20</v>
      </c>
      <c r="C18" s="6" t="s">
        <v>0</v>
      </c>
      <c r="D18" s="6" t="s">
        <v>1</v>
      </c>
      <c r="E18" s="6" t="s">
        <v>2</v>
      </c>
      <c r="F18" s="6" t="s">
        <v>3</v>
      </c>
      <c r="G18" s="6" t="s">
        <v>4</v>
      </c>
      <c r="H18" s="14" t="e">
        <f t="shared" si="1"/>
        <v>#VALUE!</v>
      </c>
    </row>
    <row r="19" spans="2:8">
      <c r="B19" s="7" t="s">
        <v>21</v>
      </c>
      <c r="C19" s="7" t="s">
        <v>22</v>
      </c>
      <c r="D19" s="2">
        <v>39747.120000000003</v>
      </c>
      <c r="E19" s="2">
        <v>33684</v>
      </c>
      <c r="F19" s="2">
        <f>E19*9%</f>
        <v>3031.56</v>
      </c>
      <c r="G19" s="2">
        <f>E19*9%</f>
        <v>3031.56</v>
      </c>
      <c r="H19" s="14">
        <f t="shared" si="1"/>
        <v>39747.119999999995</v>
      </c>
    </row>
    <row r="20" spans="2:8">
      <c r="B20" s="7" t="s">
        <v>23</v>
      </c>
      <c r="C20" s="7" t="s">
        <v>22</v>
      </c>
      <c r="D20" s="2">
        <v>90340.800000000003</v>
      </c>
      <c r="E20" s="2">
        <v>76560</v>
      </c>
      <c r="F20" s="2">
        <f t="shared" ref="F20:F37" si="3">E20*9%</f>
        <v>6890.4</v>
      </c>
      <c r="G20" s="2">
        <f t="shared" ref="G20:G37" si="4">E20*9%</f>
        <v>6890.4</v>
      </c>
      <c r="H20" s="14">
        <f t="shared" si="1"/>
        <v>90340.799999999988</v>
      </c>
    </row>
    <row r="21" spans="2:8">
      <c r="B21" s="7" t="s">
        <v>24</v>
      </c>
      <c r="C21" s="7" t="s">
        <v>25</v>
      </c>
      <c r="D21" s="2">
        <v>64424.46</v>
      </c>
      <c r="E21" s="2">
        <v>54597</v>
      </c>
      <c r="F21" s="2">
        <f t="shared" si="3"/>
        <v>4913.7299999999996</v>
      </c>
      <c r="G21" s="2">
        <f t="shared" si="4"/>
        <v>4913.7299999999996</v>
      </c>
      <c r="H21" s="14">
        <f t="shared" si="1"/>
        <v>64424.459999999992</v>
      </c>
    </row>
    <row r="22" spans="2:8">
      <c r="B22" s="7" t="s">
        <v>26</v>
      </c>
      <c r="C22" s="7" t="s">
        <v>27</v>
      </c>
      <c r="D22" s="2">
        <v>76947.8</v>
      </c>
      <c r="E22" s="2">
        <v>65210</v>
      </c>
      <c r="F22" s="2">
        <f t="shared" si="3"/>
        <v>5868.9</v>
      </c>
      <c r="G22" s="2">
        <f t="shared" si="4"/>
        <v>5868.9</v>
      </c>
      <c r="H22" s="14">
        <f t="shared" si="1"/>
        <v>76947.799999999988</v>
      </c>
    </row>
    <row r="23" spans="2:8">
      <c r="B23" s="7" t="s">
        <v>28</v>
      </c>
      <c r="C23" s="7" t="s">
        <v>27</v>
      </c>
      <c r="D23" s="2">
        <v>105503.8</v>
      </c>
      <c r="E23" s="2">
        <v>89410</v>
      </c>
      <c r="F23" s="2">
        <f t="shared" si="3"/>
        <v>8046.9</v>
      </c>
      <c r="G23" s="2">
        <f t="shared" si="4"/>
        <v>8046.9</v>
      </c>
      <c r="H23" s="14">
        <f t="shared" si="1"/>
        <v>105503.79999999999</v>
      </c>
    </row>
    <row r="24" spans="2:8">
      <c r="B24" s="7" t="s">
        <v>29</v>
      </c>
      <c r="C24" s="7" t="s">
        <v>27</v>
      </c>
      <c r="D24" s="2">
        <v>22514.400000000001</v>
      </c>
      <c r="E24" s="2">
        <v>19080</v>
      </c>
      <c r="F24" s="2">
        <f t="shared" si="3"/>
        <v>1717.2</v>
      </c>
      <c r="G24" s="2">
        <f t="shared" si="4"/>
        <v>1717.2</v>
      </c>
      <c r="H24" s="14">
        <f t="shared" si="1"/>
        <v>22514.400000000001</v>
      </c>
    </row>
    <row r="25" spans="2:8">
      <c r="B25" s="7" t="s">
        <v>30</v>
      </c>
      <c r="C25" s="7" t="s">
        <v>27</v>
      </c>
      <c r="D25" s="2">
        <v>66872.960000000006</v>
      </c>
      <c r="E25" s="2">
        <v>56672</v>
      </c>
      <c r="F25" s="2">
        <f t="shared" si="3"/>
        <v>5100.4799999999996</v>
      </c>
      <c r="G25" s="2">
        <f t="shared" si="4"/>
        <v>5100.4799999999996</v>
      </c>
      <c r="H25" s="14">
        <f t="shared" si="1"/>
        <v>66872.959999999992</v>
      </c>
    </row>
    <row r="26" spans="2:8">
      <c r="B26" s="7" t="s">
        <v>31</v>
      </c>
      <c r="C26" s="7" t="s">
        <v>27</v>
      </c>
      <c r="D26" s="2">
        <v>109862.72</v>
      </c>
      <c r="E26" s="2">
        <v>93104</v>
      </c>
      <c r="F26" s="2">
        <f t="shared" si="3"/>
        <v>8379.36</v>
      </c>
      <c r="G26" s="2">
        <f t="shared" si="4"/>
        <v>8379.36</v>
      </c>
      <c r="H26" s="14">
        <f>E26+F26+G26</f>
        <v>109862.72</v>
      </c>
    </row>
    <row r="27" spans="2:8">
      <c r="B27" s="7" t="s">
        <v>32</v>
      </c>
      <c r="C27" s="9">
        <v>44382</v>
      </c>
      <c r="D27" s="2">
        <v>63992.58</v>
      </c>
      <c r="E27" s="2">
        <v>54231</v>
      </c>
      <c r="F27" s="2">
        <f t="shared" si="3"/>
        <v>4880.79</v>
      </c>
      <c r="G27" s="2">
        <f t="shared" si="4"/>
        <v>4880.79</v>
      </c>
      <c r="H27" s="14">
        <f t="shared" si="1"/>
        <v>63992.58</v>
      </c>
    </row>
    <row r="28" spans="2:8">
      <c r="B28" s="7" t="s">
        <v>33</v>
      </c>
      <c r="C28" s="9">
        <v>44382</v>
      </c>
      <c r="D28" s="2">
        <v>66872.960000000006</v>
      </c>
      <c r="E28" s="2">
        <v>56672</v>
      </c>
      <c r="F28" s="2">
        <f t="shared" si="3"/>
        <v>5100.4799999999996</v>
      </c>
      <c r="G28" s="2">
        <f t="shared" si="4"/>
        <v>5100.4799999999996</v>
      </c>
      <c r="H28" s="14">
        <f t="shared" si="1"/>
        <v>66872.959999999992</v>
      </c>
    </row>
    <row r="29" spans="2:8">
      <c r="B29" s="7" t="s">
        <v>34</v>
      </c>
      <c r="C29" s="7" t="s">
        <v>35</v>
      </c>
      <c r="D29" s="2">
        <v>62068</v>
      </c>
      <c r="E29" s="2">
        <v>52600</v>
      </c>
      <c r="F29" s="2">
        <f t="shared" si="3"/>
        <v>4734</v>
      </c>
      <c r="G29" s="2">
        <f t="shared" si="4"/>
        <v>4734</v>
      </c>
      <c r="H29" s="14">
        <f t="shared" si="1"/>
        <v>62068</v>
      </c>
    </row>
    <row r="30" spans="2:8">
      <c r="B30" s="7" t="s">
        <v>36</v>
      </c>
      <c r="C30" s="7" t="s">
        <v>35</v>
      </c>
      <c r="D30" s="14">
        <v>62068</v>
      </c>
      <c r="E30" s="2">
        <v>52600</v>
      </c>
      <c r="F30" s="2">
        <f t="shared" si="3"/>
        <v>4734</v>
      </c>
      <c r="G30" s="2">
        <f t="shared" si="4"/>
        <v>4734</v>
      </c>
      <c r="H30" s="14">
        <f t="shared" si="1"/>
        <v>62068</v>
      </c>
    </row>
    <row r="31" spans="2:8">
      <c r="B31" s="7" t="s">
        <v>37</v>
      </c>
      <c r="C31" s="7" t="s">
        <v>38</v>
      </c>
      <c r="D31" s="14">
        <v>85220.78</v>
      </c>
      <c r="E31" s="2">
        <v>72221</v>
      </c>
      <c r="F31" s="2">
        <f t="shared" si="3"/>
        <v>6499.8899999999994</v>
      </c>
      <c r="G31" s="2">
        <f t="shared" si="4"/>
        <v>6499.8899999999994</v>
      </c>
      <c r="H31" s="14">
        <f t="shared" si="1"/>
        <v>85220.78</v>
      </c>
    </row>
    <row r="32" spans="2:8">
      <c r="B32" s="7" t="s">
        <v>39</v>
      </c>
      <c r="C32" s="7" t="s">
        <v>40</v>
      </c>
      <c r="D32" s="14">
        <v>214724.6</v>
      </c>
      <c r="E32" s="2">
        <v>181970</v>
      </c>
      <c r="F32" s="2">
        <f t="shared" si="3"/>
        <v>16377.3</v>
      </c>
      <c r="G32" s="2">
        <f t="shared" si="4"/>
        <v>16377.3</v>
      </c>
      <c r="H32" s="14">
        <f t="shared" si="1"/>
        <v>214724.59999999998</v>
      </c>
    </row>
    <row r="33" spans="1:8">
      <c r="B33" s="7" t="s">
        <v>41</v>
      </c>
      <c r="C33" s="7" t="s">
        <v>40</v>
      </c>
      <c r="D33" s="2">
        <v>126828.2</v>
      </c>
      <c r="E33" s="2">
        <v>107490</v>
      </c>
      <c r="F33" s="2">
        <f t="shared" si="3"/>
        <v>9674.1</v>
      </c>
      <c r="G33" s="2">
        <f t="shared" si="4"/>
        <v>9674.1</v>
      </c>
      <c r="H33" s="14">
        <f t="shared" si="1"/>
        <v>126838.20000000001</v>
      </c>
    </row>
    <row r="34" spans="1:8">
      <c r="B34" s="7" t="s">
        <v>42</v>
      </c>
      <c r="C34" s="9">
        <v>44143</v>
      </c>
      <c r="D34" s="2">
        <v>237239</v>
      </c>
      <c r="E34" s="2">
        <v>201050</v>
      </c>
      <c r="F34" s="2">
        <f t="shared" si="3"/>
        <v>18094.5</v>
      </c>
      <c r="G34" s="2">
        <f t="shared" si="4"/>
        <v>18094.5</v>
      </c>
      <c r="H34" s="14">
        <f t="shared" si="1"/>
        <v>237239</v>
      </c>
    </row>
    <row r="35" spans="1:8">
      <c r="B35" s="7" t="s">
        <v>43</v>
      </c>
      <c r="C35" s="9">
        <v>43838</v>
      </c>
      <c r="D35" s="2">
        <v>42944.92</v>
      </c>
      <c r="E35" s="2">
        <v>36394</v>
      </c>
      <c r="F35" s="2">
        <f t="shared" si="3"/>
        <v>3275.46</v>
      </c>
      <c r="G35" s="2">
        <f t="shared" si="4"/>
        <v>3275.46</v>
      </c>
      <c r="H35" s="14">
        <f t="shared" si="1"/>
        <v>42944.92</v>
      </c>
    </row>
    <row r="36" spans="1:8">
      <c r="B36" s="7" t="s">
        <v>44</v>
      </c>
      <c r="C36" s="7" t="s">
        <v>45</v>
      </c>
      <c r="D36" s="2">
        <v>66245</v>
      </c>
      <c r="E36" s="2">
        <v>56140</v>
      </c>
      <c r="F36" s="2">
        <f t="shared" si="3"/>
        <v>5052.5999999999995</v>
      </c>
      <c r="G36" s="2">
        <f t="shared" si="4"/>
        <v>5052.5999999999995</v>
      </c>
      <c r="H36" s="14">
        <f t="shared" si="1"/>
        <v>66245.2</v>
      </c>
    </row>
    <row r="37" spans="1:8">
      <c r="A37" s="2" t="s">
        <v>48</v>
      </c>
      <c r="B37" s="7" t="s">
        <v>46</v>
      </c>
      <c r="C37" s="7" t="s">
        <v>47</v>
      </c>
      <c r="D37" s="2">
        <v>29972</v>
      </c>
      <c r="E37" s="2">
        <v>25400</v>
      </c>
      <c r="F37" s="2">
        <f t="shared" si="3"/>
        <v>2286</v>
      </c>
      <c r="G37" s="2">
        <f t="shared" si="4"/>
        <v>2286</v>
      </c>
      <c r="H37" s="14">
        <f t="shared" si="1"/>
        <v>29972</v>
      </c>
    </row>
    <row r="38" spans="1:8" s="3" customFormat="1" ht="21">
      <c r="B38" s="10"/>
      <c r="C38" s="10"/>
      <c r="D38" s="17">
        <f>SUM(D19:D37)</f>
        <v>1634390.0999999999</v>
      </c>
      <c r="E38" s="17">
        <f>SUM(E19:E37)</f>
        <v>1385085</v>
      </c>
      <c r="F38" s="17">
        <f>SUM(F19:F37)</f>
        <v>124657.65000000002</v>
      </c>
      <c r="G38" s="17">
        <f>SUM(G19:G37)</f>
        <v>124657.65000000002</v>
      </c>
      <c r="H38" s="14">
        <f t="shared" si="1"/>
        <v>1634400.2999999998</v>
      </c>
    </row>
    <row r="39" spans="1:8">
      <c r="B39" s="7"/>
      <c r="C39" s="7"/>
      <c r="D39" s="8"/>
      <c r="E39" s="8"/>
      <c r="F39" s="8"/>
      <c r="G39" s="8"/>
      <c r="H39" s="14">
        <f>E39+F39+G39</f>
        <v>0</v>
      </c>
    </row>
    <row r="40" spans="1:8">
      <c r="B40" s="91">
        <v>44348</v>
      </c>
      <c r="C40" s="91"/>
      <c r="D40" s="91"/>
      <c r="E40" s="91"/>
      <c r="F40" s="91"/>
      <c r="G40" s="91"/>
      <c r="H40" s="14">
        <f t="shared" si="1"/>
        <v>0</v>
      </c>
    </row>
    <row r="41" spans="1:8">
      <c r="B41" s="6" t="s">
        <v>20</v>
      </c>
      <c r="C41" s="6" t="s">
        <v>0</v>
      </c>
      <c r="D41" s="6" t="s">
        <v>1</v>
      </c>
      <c r="E41" s="6" t="s">
        <v>2</v>
      </c>
      <c r="F41" s="6" t="s">
        <v>3</v>
      </c>
      <c r="G41" s="6" t="s">
        <v>4</v>
      </c>
      <c r="H41" s="14" t="e">
        <f>E41+F41+G41</f>
        <v>#VALUE!</v>
      </c>
    </row>
    <row r="42" spans="1:8">
      <c r="B42" s="7" t="s">
        <v>49</v>
      </c>
      <c r="C42" s="7" t="s">
        <v>50</v>
      </c>
      <c r="D42" s="2">
        <v>331719.24</v>
      </c>
      <c r="E42" s="2">
        <v>281118</v>
      </c>
      <c r="F42" s="2">
        <f>E42*9%</f>
        <v>25300.62</v>
      </c>
      <c r="G42" s="2">
        <f>E42*9%</f>
        <v>25300.62</v>
      </c>
      <c r="H42" s="14">
        <f t="shared" si="1"/>
        <v>331719.24</v>
      </c>
    </row>
    <row r="43" spans="1:8">
      <c r="B43" s="7" t="s">
        <v>51</v>
      </c>
      <c r="C43" s="7" t="s">
        <v>50</v>
      </c>
      <c r="D43" s="2">
        <v>353646</v>
      </c>
      <c r="E43" s="2">
        <v>299700</v>
      </c>
      <c r="F43" s="2">
        <f>E43*9%</f>
        <v>26973</v>
      </c>
      <c r="G43" s="2">
        <f>E43*9%</f>
        <v>26973</v>
      </c>
      <c r="H43" s="14">
        <f t="shared" si="1"/>
        <v>353646</v>
      </c>
    </row>
    <row r="44" spans="1:8" s="3" customFormat="1" ht="21">
      <c r="B44" s="4"/>
      <c r="C44" s="4"/>
      <c r="D44" s="5">
        <f>SUM(D42:D43)</f>
        <v>685365.24</v>
      </c>
      <c r="E44" s="4">
        <f>SUM(E42:E43)</f>
        <v>580818</v>
      </c>
      <c r="F44" s="5">
        <f>SUM(F42:F43)</f>
        <v>52273.619999999995</v>
      </c>
      <c r="G44" s="5">
        <f>SUM(G42:G43)</f>
        <v>52273.619999999995</v>
      </c>
      <c r="H44" s="14">
        <f t="shared" si="1"/>
        <v>685365.24</v>
      </c>
    </row>
    <row r="45" spans="1:8" s="15" customFormat="1">
      <c r="B45" s="1"/>
      <c r="C45" s="1"/>
      <c r="D45" s="1"/>
      <c r="E45" s="1"/>
      <c r="F45" s="1"/>
      <c r="G45" s="1"/>
      <c r="H45" s="14">
        <f t="shared" si="1"/>
        <v>0</v>
      </c>
    </row>
    <row r="46" spans="1:8">
      <c r="B46" s="91">
        <v>44378</v>
      </c>
      <c r="C46" s="91"/>
      <c r="D46" s="91"/>
      <c r="E46" s="91"/>
      <c r="F46" s="91"/>
      <c r="G46" s="91"/>
      <c r="H46" s="14">
        <f t="shared" si="1"/>
        <v>0</v>
      </c>
    </row>
    <row r="47" spans="1:8">
      <c r="B47" s="6" t="s">
        <v>20</v>
      </c>
      <c r="C47" s="6" t="s">
        <v>0</v>
      </c>
      <c r="D47" s="6" t="s">
        <v>1</v>
      </c>
      <c r="E47" s="6" t="s">
        <v>2</v>
      </c>
      <c r="F47" s="6" t="s">
        <v>3</v>
      </c>
      <c r="G47" s="6" t="s">
        <v>4</v>
      </c>
      <c r="H47" s="14" t="e">
        <f t="shared" si="1"/>
        <v>#VALUE!</v>
      </c>
    </row>
    <row r="48" spans="1:8">
      <c r="B48" s="7" t="s">
        <v>52</v>
      </c>
      <c r="C48" s="7" t="s">
        <v>53</v>
      </c>
      <c r="D48" s="2">
        <v>33854.199999999997</v>
      </c>
      <c r="E48" s="2">
        <v>28690</v>
      </c>
      <c r="F48" s="2">
        <f>E48*9%</f>
        <v>2582.1</v>
      </c>
      <c r="G48" s="2">
        <f>E48*9%</f>
        <v>2582.1</v>
      </c>
      <c r="H48" s="14">
        <f t="shared" si="1"/>
        <v>33854.199999999997</v>
      </c>
    </row>
    <row r="49" spans="2:8">
      <c r="B49" s="7" t="s">
        <v>54</v>
      </c>
      <c r="C49" s="7" t="s">
        <v>55</v>
      </c>
      <c r="D49" s="2">
        <v>34223.54</v>
      </c>
      <c r="E49" s="2">
        <v>29003</v>
      </c>
      <c r="F49" s="2">
        <f t="shared" ref="F49:F54" si="5">E49*9%</f>
        <v>2610.27</v>
      </c>
      <c r="G49" s="2">
        <f t="shared" ref="G49:G54" si="6">E49*9%</f>
        <v>2610.27</v>
      </c>
      <c r="H49" s="14">
        <f t="shared" si="1"/>
        <v>34223.54</v>
      </c>
    </row>
    <row r="50" spans="2:8">
      <c r="B50" s="7" t="s">
        <v>56</v>
      </c>
      <c r="C50" s="7" t="s">
        <v>57</v>
      </c>
      <c r="D50" s="2">
        <v>8024</v>
      </c>
      <c r="E50" s="2">
        <v>6800</v>
      </c>
      <c r="F50" s="2">
        <f t="shared" si="5"/>
        <v>612</v>
      </c>
      <c r="G50" s="2">
        <f t="shared" si="6"/>
        <v>612</v>
      </c>
      <c r="H50" s="14">
        <f t="shared" si="1"/>
        <v>8024</v>
      </c>
    </row>
    <row r="51" spans="2:8">
      <c r="B51" s="7" t="s">
        <v>58</v>
      </c>
      <c r="C51" s="7" t="s">
        <v>53</v>
      </c>
      <c r="D51" s="2">
        <v>14160</v>
      </c>
      <c r="E51" s="2">
        <v>12000</v>
      </c>
      <c r="F51" s="2">
        <f t="shared" si="5"/>
        <v>1080</v>
      </c>
      <c r="G51" s="2">
        <f t="shared" si="6"/>
        <v>1080</v>
      </c>
      <c r="H51" s="14">
        <f t="shared" si="1"/>
        <v>14160</v>
      </c>
    </row>
    <row r="52" spans="2:8">
      <c r="B52" s="7" t="s">
        <v>59</v>
      </c>
      <c r="C52" s="7" t="s">
        <v>60</v>
      </c>
      <c r="D52" s="2">
        <v>300546</v>
      </c>
      <c r="E52" s="2">
        <v>254700</v>
      </c>
      <c r="F52" s="2">
        <f t="shared" si="5"/>
        <v>22923</v>
      </c>
      <c r="G52" s="2">
        <f t="shared" si="6"/>
        <v>22923</v>
      </c>
      <c r="H52" s="14">
        <f t="shared" si="1"/>
        <v>300546</v>
      </c>
    </row>
    <row r="53" spans="2:8">
      <c r="B53" s="7" t="s">
        <v>61</v>
      </c>
      <c r="C53" s="7" t="s">
        <v>60</v>
      </c>
      <c r="D53" s="2">
        <v>46020</v>
      </c>
      <c r="E53" s="2">
        <v>39000</v>
      </c>
      <c r="F53" s="2">
        <f t="shared" si="5"/>
        <v>3510</v>
      </c>
      <c r="G53" s="2">
        <f t="shared" si="6"/>
        <v>3510</v>
      </c>
      <c r="H53" s="14">
        <f t="shared" si="1"/>
        <v>46020</v>
      </c>
    </row>
    <row r="54" spans="2:8">
      <c r="B54" s="7" t="s">
        <v>62</v>
      </c>
      <c r="C54" s="7" t="s">
        <v>60</v>
      </c>
      <c r="D54" s="2">
        <v>264111.14</v>
      </c>
      <c r="E54" s="2">
        <v>223823</v>
      </c>
      <c r="F54" s="2">
        <f t="shared" si="5"/>
        <v>20144.07</v>
      </c>
      <c r="G54" s="2">
        <f t="shared" si="6"/>
        <v>20144.07</v>
      </c>
      <c r="H54" s="14">
        <f>E54+F54+G54</f>
        <v>264111.14</v>
      </c>
    </row>
    <row r="55" spans="2:8" s="16" customFormat="1" ht="21">
      <c r="B55" s="4"/>
      <c r="C55" s="4"/>
      <c r="D55" s="5">
        <f>SUM(D48:D54)</f>
        <v>700938.88</v>
      </c>
      <c r="E55" s="5">
        <f>SUM(E48:E54)</f>
        <v>594016</v>
      </c>
      <c r="F55" s="5">
        <f>SUM(F48:F54)</f>
        <v>53461.439999999995</v>
      </c>
      <c r="G55" s="5">
        <f>SUM(G48:G54)</f>
        <v>53461.439999999995</v>
      </c>
      <c r="H55" s="14">
        <f t="shared" si="1"/>
        <v>700938.87999999989</v>
      </c>
    </row>
    <row r="56" spans="2:8" s="16" customFormat="1" ht="21">
      <c r="B56" s="4"/>
      <c r="C56" s="4"/>
      <c r="D56" s="5"/>
      <c r="E56" s="5"/>
      <c r="F56" s="5"/>
      <c r="G56" s="5"/>
      <c r="H56" s="14">
        <f t="shared" si="1"/>
        <v>0</v>
      </c>
    </row>
    <row r="57" spans="2:8">
      <c r="B57" s="91">
        <v>44409</v>
      </c>
      <c r="C57" s="91"/>
      <c r="D57" s="91"/>
      <c r="E57" s="91"/>
      <c r="F57" s="91"/>
      <c r="G57" s="91"/>
      <c r="H57" s="14">
        <f t="shared" si="1"/>
        <v>0</v>
      </c>
    </row>
    <row r="58" spans="2:8">
      <c r="B58" s="6" t="s">
        <v>20</v>
      </c>
      <c r="C58" s="6" t="s">
        <v>0</v>
      </c>
      <c r="D58" s="6" t="s">
        <v>1</v>
      </c>
      <c r="E58" s="6" t="s">
        <v>2</v>
      </c>
      <c r="F58" s="6" t="s">
        <v>3</v>
      </c>
      <c r="G58" s="6" t="s">
        <v>4</v>
      </c>
      <c r="H58" s="14" t="e">
        <f t="shared" si="1"/>
        <v>#VALUE!</v>
      </c>
    </row>
    <row r="59" spans="2:8">
      <c r="B59" s="7" t="s">
        <v>63</v>
      </c>
      <c r="C59" s="7" t="s">
        <v>64</v>
      </c>
      <c r="D59" s="2">
        <v>4776.6400000000003</v>
      </c>
      <c r="E59" s="2">
        <v>4048</v>
      </c>
      <c r="F59" s="2">
        <f>E59*9%</f>
        <v>364.32</v>
      </c>
      <c r="G59" s="2">
        <f>E59*9%</f>
        <v>364.32</v>
      </c>
      <c r="H59" s="14">
        <f t="shared" si="1"/>
        <v>4776.6399999999994</v>
      </c>
    </row>
    <row r="60" spans="2:8">
      <c r="B60" s="7" t="s">
        <v>65</v>
      </c>
      <c r="C60" s="7" t="s">
        <v>64</v>
      </c>
      <c r="D60" s="2">
        <v>175560.4</v>
      </c>
      <c r="E60" s="2">
        <v>148780</v>
      </c>
      <c r="F60" s="2">
        <f t="shared" ref="F60:F65" si="7">E60*9%</f>
        <v>13390.199999999999</v>
      </c>
      <c r="G60" s="2">
        <f t="shared" ref="G60:G65" si="8">E60*9%</f>
        <v>13390.199999999999</v>
      </c>
      <c r="H60" s="14">
        <f t="shared" si="1"/>
        <v>175560.40000000002</v>
      </c>
    </row>
    <row r="61" spans="2:8">
      <c r="B61" s="7" t="s">
        <v>66</v>
      </c>
      <c r="C61" s="7" t="s">
        <v>64</v>
      </c>
      <c r="D61" s="2">
        <v>99739.5</v>
      </c>
      <c r="E61" s="2">
        <v>84525</v>
      </c>
      <c r="F61" s="2">
        <f t="shared" si="7"/>
        <v>7607.25</v>
      </c>
      <c r="G61" s="2">
        <f t="shared" si="8"/>
        <v>7607.25</v>
      </c>
      <c r="H61" s="14">
        <f t="shared" si="1"/>
        <v>99739.5</v>
      </c>
    </row>
    <row r="62" spans="2:8">
      <c r="B62" s="7" t="s">
        <v>67</v>
      </c>
      <c r="C62" s="7" t="s">
        <v>64</v>
      </c>
      <c r="D62" s="2">
        <v>4194.8999999999996</v>
      </c>
      <c r="E62" s="2">
        <v>3555</v>
      </c>
      <c r="F62" s="2">
        <f t="shared" si="7"/>
        <v>319.95</v>
      </c>
      <c r="G62" s="2">
        <f t="shared" si="8"/>
        <v>319.95</v>
      </c>
      <c r="H62" s="14">
        <f t="shared" si="1"/>
        <v>4194.8999999999996</v>
      </c>
    </row>
    <row r="63" spans="2:8">
      <c r="B63" s="7" t="s">
        <v>68</v>
      </c>
      <c r="C63" s="7" t="s">
        <v>64</v>
      </c>
      <c r="D63" s="2">
        <v>15389.56</v>
      </c>
      <c r="E63" s="2">
        <v>13042</v>
      </c>
      <c r="F63" s="2">
        <f t="shared" si="7"/>
        <v>1173.78</v>
      </c>
      <c r="G63" s="2">
        <f t="shared" si="8"/>
        <v>1173.78</v>
      </c>
      <c r="H63" s="14">
        <f t="shared" si="1"/>
        <v>15389.560000000001</v>
      </c>
    </row>
    <row r="64" spans="2:8">
      <c r="B64" s="7" t="s">
        <v>69</v>
      </c>
      <c r="C64" s="7" t="s">
        <v>64</v>
      </c>
      <c r="D64" s="2">
        <v>6770.84</v>
      </c>
      <c r="E64" s="2">
        <v>5738</v>
      </c>
      <c r="F64" s="2">
        <f t="shared" si="7"/>
        <v>516.41999999999996</v>
      </c>
      <c r="G64" s="2">
        <f t="shared" si="8"/>
        <v>516.41999999999996</v>
      </c>
      <c r="H64" s="14">
        <f>E64+F64+G64</f>
        <v>6770.84</v>
      </c>
    </row>
    <row r="65" spans="1:11" ht="38.4" customHeight="1">
      <c r="A65" s="2" t="s">
        <v>71</v>
      </c>
      <c r="B65" s="7" t="s">
        <v>70</v>
      </c>
      <c r="C65" s="9">
        <v>44447</v>
      </c>
      <c r="D65" s="2">
        <v>7375</v>
      </c>
      <c r="E65" s="2">
        <v>6250</v>
      </c>
      <c r="F65" s="2">
        <f t="shared" si="7"/>
        <v>562.5</v>
      </c>
      <c r="G65" s="2">
        <f t="shared" si="8"/>
        <v>562.5</v>
      </c>
      <c r="H65" s="14">
        <f t="shared" si="1"/>
        <v>7375</v>
      </c>
    </row>
    <row r="66" spans="1:11" s="3" customFormat="1" ht="21">
      <c r="B66" s="4"/>
      <c r="C66" s="4"/>
      <c r="D66" s="5">
        <f>SUM(D59:D65)</f>
        <v>313806.84000000008</v>
      </c>
      <c r="E66" s="5">
        <f>SUM(E59:E65)</f>
        <v>265938</v>
      </c>
      <c r="F66" s="4">
        <f>SUM(F59:F65)</f>
        <v>23934.419999999995</v>
      </c>
      <c r="G66" s="4">
        <f>SUM(G59:G65)</f>
        <v>23934.419999999995</v>
      </c>
      <c r="H66" s="14">
        <f t="shared" si="1"/>
        <v>313806.83999999997</v>
      </c>
    </row>
    <row r="67" spans="1:11">
      <c r="B67" s="1"/>
      <c r="C67" s="1"/>
      <c r="D67" s="1"/>
      <c r="E67" s="1"/>
      <c r="F67" s="1"/>
      <c r="G67" s="1"/>
      <c r="H67" s="14">
        <f t="shared" si="1"/>
        <v>0</v>
      </c>
    </row>
    <row r="68" spans="1:11">
      <c r="B68" s="91">
        <v>44440</v>
      </c>
      <c r="C68" s="91"/>
      <c r="D68" s="91"/>
      <c r="E68" s="91"/>
      <c r="F68" s="91"/>
      <c r="G68" s="91"/>
      <c r="H68" s="14">
        <f t="shared" ref="H68" si="9">E68+F68+G68</f>
        <v>0</v>
      </c>
    </row>
    <row r="69" spans="1:11">
      <c r="B69" s="6" t="s">
        <v>20</v>
      </c>
      <c r="C69" s="6" t="s">
        <v>0</v>
      </c>
      <c r="D69" s="6" t="s">
        <v>1</v>
      </c>
      <c r="E69" s="6" t="s">
        <v>2</v>
      </c>
      <c r="F69" s="6" t="s">
        <v>3</v>
      </c>
      <c r="G69" s="6" t="s">
        <v>4</v>
      </c>
      <c r="H69" s="14" t="e">
        <f>E69+F69+G69</f>
        <v>#VALUE!</v>
      </c>
    </row>
    <row r="70" spans="1:11">
      <c r="B70" s="7" t="s">
        <v>72</v>
      </c>
      <c r="C70" s="7" t="s">
        <v>73</v>
      </c>
      <c r="D70" s="14">
        <v>73026.66</v>
      </c>
      <c r="E70" s="14">
        <v>61887</v>
      </c>
      <c r="F70" s="14">
        <f>E70*9%</f>
        <v>5569.83</v>
      </c>
      <c r="G70" s="14">
        <f>E70*9%</f>
        <v>5569.83</v>
      </c>
      <c r="H70" s="14">
        <f t="shared" ref="H70:H80" si="10">E70+F70+G70</f>
        <v>73026.66</v>
      </c>
    </row>
    <row r="71" spans="1:11">
      <c r="B71" s="7" t="s">
        <v>74</v>
      </c>
      <c r="C71" s="7" t="s">
        <v>73</v>
      </c>
      <c r="D71" s="14">
        <v>916657.04</v>
      </c>
      <c r="E71" s="14">
        <v>776828</v>
      </c>
      <c r="F71" s="14">
        <f t="shared" ref="F71:F77" si="11">E71*9%</f>
        <v>69914.52</v>
      </c>
      <c r="G71" s="14">
        <f t="shared" ref="G71:G77" si="12">E71*9%</f>
        <v>69914.52</v>
      </c>
      <c r="H71" s="14">
        <f t="shared" si="10"/>
        <v>916657.04</v>
      </c>
      <c r="J71" s="14"/>
      <c r="K71" s="14"/>
    </row>
    <row r="72" spans="1:11">
      <c r="B72" s="7" t="s">
        <v>75</v>
      </c>
      <c r="C72" s="9">
        <v>44386</v>
      </c>
      <c r="D72" s="14">
        <v>5876.4</v>
      </c>
      <c r="E72" s="14">
        <v>4980</v>
      </c>
      <c r="F72" s="14">
        <f t="shared" si="11"/>
        <v>448.2</v>
      </c>
      <c r="G72" s="14">
        <f t="shared" si="12"/>
        <v>448.2</v>
      </c>
      <c r="H72" s="14">
        <f t="shared" si="10"/>
        <v>5876.4</v>
      </c>
      <c r="J72" s="14"/>
      <c r="K72" s="14"/>
    </row>
    <row r="73" spans="1:11">
      <c r="B73" s="7" t="s">
        <v>76</v>
      </c>
      <c r="C73" s="9">
        <v>44386</v>
      </c>
      <c r="D73" s="14">
        <v>49878.6</v>
      </c>
      <c r="E73" s="14">
        <v>42270</v>
      </c>
      <c r="F73" s="14">
        <f t="shared" si="11"/>
        <v>3804.2999999999997</v>
      </c>
      <c r="G73" s="14">
        <f t="shared" si="12"/>
        <v>3804.2999999999997</v>
      </c>
      <c r="H73" s="14">
        <f t="shared" si="10"/>
        <v>49878.600000000006</v>
      </c>
      <c r="J73" s="14"/>
      <c r="K73" s="14"/>
    </row>
    <row r="74" spans="1:11">
      <c r="B74" s="7" t="s">
        <v>77</v>
      </c>
      <c r="C74" s="9">
        <v>44386</v>
      </c>
      <c r="D74" s="14">
        <v>1020558.4</v>
      </c>
      <c r="E74" s="14">
        <v>864880</v>
      </c>
      <c r="F74" s="14">
        <f t="shared" si="11"/>
        <v>77839.199999999997</v>
      </c>
      <c r="G74" s="14">
        <f t="shared" si="12"/>
        <v>77839.199999999997</v>
      </c>
      <c r="H74" s="14">
        <f t="shared" si="10"/>
        <v>1020558.3999999999</v>
      </c>
      <c r="J74" s="14"/>
      <c r="K74" s="14"/>
    </row>
    <row r="75" spans="1:11">
      <c r="B75" s="7" t="s">
        <v>78</v>
      </c>
      <c r="C75" s="9">
        <v>44205</v>
      </c>
      <c r="D75" s="14">
        <v>51853.919999999998</v>
      </c>
      <c r="E75" s="14">
        <v>43944</v>
      </c>
      <c r="F75" s="14">
        <f t="shared" si="11"/>
        <v>3954.96</v>
      </c>
      <c r="G75" s="14">
        <f t="shared" si="12"/>
        <v>3954.96</v>
      </c>
      <c r="H75" s="14">
        <f t="shared" si="10"/>
        <v>51853.919999999998</v>
      </c>
      <c r="J75" s="14"/>
      <c r="K75" s="14"/>
    </row>
    <row r="76" spans="1:11">
      <c r="B76" s="7" t="s">
        <v>79</v>
      </c>
      <c r="C76" s="9">
        <v>44205</v>
      </c>
      <c r="D76" s="14">
        <v>162556.79999999999</v>
      </c>
      <c r="E76" s="14">
        <v>137760</v>
      </c>
      <c r="F76" s="14">
        <f t="shared" si="11"/>
        <v>12398.4</v>
      </c>
      <c r="G76" s="14">
        <f t="shared" si="12"/>
        <v>12398.4</v>
      </c>
      <c r="H76" s="14">
        <f t="shared" si="10"/>
        <v>162556.79999999999</v>
      </c>
      <c r="J76" s="14"/>
      <c r="K76" s="14"/>
    </row>
    <row r="77" spans="1:11" ht="23.4" customHeight="1">
      <c r="A77" s="2" t="s">
        <v>81</v>
      </c>
      <c r="B77" s="7" t="s">
        <v>80</v>
      </c>
      <c r="C77" s="7" t="s">
        <v>73</v>
      </c>
      <c r="D77" s="14">
        <v>9995</v>
      </c>
      <c r="E77" s="14">
        <v>8470</v>
      </c>
      <c r="F77" s="14">
        <f t="shared" si="11"/>
        <v>762.3</v>
      </c>
      <c r="G77" s="14">
        <f t="shared" si="12"/>
        <v>762.3</v>
      </c>
      <c r="H77" s="14">
        <f t="shared" si="10"/>
        <v>9994.5999999999985</v>
      </c>
      <c r="J77" s="14"/>
      <c r="K77" s="14"/>
    </row>
    <row r="78" spans="1:11" s="3" customFormat="1" ht="23.4" customHeight="1">
      <c r="B78" s="10"/>
      <c r="C78" s="10"/>
      <c r="D78" s="17">
        <f>SUM(D70:D77)</f>
        <v>2290402.8199999998</v>
      </c>
      <c r="E78" s="17">
        <f>SUM(E70:E77)</f>
        <v>1941019</v>
      </c>
      <c r="F78" s="17">
        <f>SUM(F70:F77)</f>
        <v>174691.70999999996</v>
      </c>
      <c r="G78" s="17">
        <f>SUM(G70:G77)</f>
        <v>174691.70999999996</v>
      </c>
      <c r="H78" s="14">
        <f t="shared" si="10"/>
        <v>2290402.42</v>
      </c>
    </row>
    <row r="79" spans="1:11">
      <c r="B79" s="1"/>
      <c r="C79" s="1"/>
      <c r="D79" s="1"/>
      <c r="E79" s="1"/>
      <c r="F79" s="1"/>
      <c r="G79" s="1"/>
      <c r="H79" s="14">
        <f t="shared" si="10"/>
        <v>0</v>
      </c>
    </row>
    <row r="80" spans="1:11">
      <c r="B80" s="91">
        <v>44470</v>
      </c>
      <c r="C80" s="91"/>
      <c r="D80" s="91"/>
      <c r="E80" s="91"/>
      <c r="F80" s="91"/>
      <c r="G80" s="91"/>
      <c r="H80" s="14">
        <f t="shared" si="10"/>
        <v>0</v>
      </c>
    </row>
    <row r="81" spans="2:11">
      <c r="B81" s="11" t="s">
        <v>20</v>
      </c>
      <c r="C81" s="11" t="s">
        <v>0</v>
      </c>
      <c r="D81" s="11" t="s">
        <v>1</v>
      </c>
      <c r="E81" s="11" t="s">
        <v>2</v>
      </c>
      <c r="F81" s="11" t="s">
        <v>3</v>
      </c>
      <c r="G81" s="11" t="s">
        <v>4</v>
      </c>
      <c r="H81" s="14" t="e">
        <f>E81+F81+G81</f>
        <v>#VALUE!</v>
      </c>
    </row>
    <row r="82" spans="2:11">
      <c r="B82" s="1" t="s">
        <v>82</v>
      </c>
      <c r="C82" s="1" t="s">
        <v>83</v>
      </c>
      <c r="D82" s="14">
        <v>67708.399999999994</v>
      </c>
      <c r="E82" s="14">
        <v>57380</v>
      </c>
      <c r="F82" s="14">
        <f>E82*9%</f>
        <v>5164.2</v>
      </c>
      <c r="G82" s="14">
        <f>E82*9%</f>
        <v>5164.2</v>
      </c>
      <c r="H82" s="14">
        <f t="shared" ref="H82:H103" si="13">E82+F82+G82</f>
        <v>67708.399999999994</v>
      </c>
    </row>
    <row r="83" spans="2:11">
      <c r="B83" s="1" t="s">
        <v>84</v>
      </c>
      <c r="C83" s="1" t="s">
        <v>85</v>
      </c>
      <c r="D83" s="14">
        <v>14160</v>
      </c>
      <c r="E83" s="14">
        <v>12000</v>
      </c>
      <c r="F83" s="14">
        <f t="shared" ref="F83:F87" si="14">E83*9%</f>
        <v>1080</v>
      </c>
      <c r="G83" s="14">
        <f t="shared" ref="G83:G87" si="15">E83*9%</f>
        <v>1080</v>
      </c>
      <c r="H83" s="14">
        <f t="shared" si="13"/>
        <v>14160</v>
      </c>
      <c r="J83" s="14"/>
      <c r="K83" s="14"/>
    </row>
    <row r="84" spans="2:11">
      <c r="B84" s="1" t="s">
        <v>86</v>
      </c>
      <c r="C84" s="1" t="s">
        <v>85</v>
      </c>
      <c r="D84" s="14">
        <v>277878</v>
      </c>
      <c r="E84" s="14">
        <v>235490</v>
      </c>
      <c r="F84" s="14">
        <f t="shared" si="14"/>
        <v>21194.1</v>
      </c>
      <c r="G84" s="14">
        <f t="shared" si="15"/>
        <v>21194.1</v>
      </c>
      <c r="H84" s="14">
        <f t="shared" si="13"/>
        <v>277878.2</v>
      </c>
      <c r="J84" s="14"/>
      <c r="K84" s="14"/>
    </row>
    <row r="85" spans="2:11">
      <c r="B85" s="1" t="s">
        <v>87</v>
      </c>
      <c r="C85" s="19">
        <v>44206</v>
      </c>
      <c r="D85" s="14">
        <v>541762.78</v>
      </c>
      <c r="E85" s="14">
        <v>459121</v>
      </c>
      <c r="F85" s="14">
        <f t="shared" si="14"/>
        <v>41320.89</v>
      </c>
      <c r="G85" s="14">
        <f t="shared" si="15"/>
        <v>41320.89</v>
      </c>
      <c r="H85" s="14">
        <f t="shared" si="13"/>
        <v>541762.78</v>
      </c>
      <c r="J85" s="14"/>
      <c r="K85" s="14"/>
    </row>
    <row r="86" spans="2:11">
      <c r="B86" s="1" t="s">
        <v>88</v>
      </c>
      <c r="C86" s="19">
        <v>44449</v>
      </c>
      <c r="D86" s="14">
        <v>8543.2000000000007</v>
      </c>
      <c r="E86" s="14">
        <v>7240</v>
      </c>
      <c r="F86" s="14">
        <f t="shared" si="14"/>
        <v>651.6</v>
      </c>
      <c r="G86" s="14">
        <f t="shared" si="15"/>
        <v>651.6</v>
      </c>
      <c r="H86" s="14">
        <f t="shared" si="13"/>
        <v>8543.2000000000007</v>
      </c>
      <c r="J86" s="14"/>
      <c r="K86" s="14"/>
    </row>
    <row r="87" spans="2:11">
      <c r="B87" s="1" t="s">
        <v>89</v>
      </c>
      <c r="C87" s="19">
        <v>44449</v>
      </c>
      <c r="D87" s="14">
        <v>556548.18000000005</v>
      </c>
      <c r="E87" s="14">
        <v>471651</v>
      </c>
      <c r="F87" s="14">
        <f t="shared" si="14"/>
        <v>42448.59</v>
      </c>
      <c r="G87" s="14">
        <f t="shared" si="15"/>
        <v>42448.59</v>
      </c>
      <c r="H87" s="14">
        <f t="shared" si="13"/>
        <v>556548.17999999993</v>
      </c>
      <c r="J87" s="14"/>
      <c r="K87" s="14"/>
    </row>
    <row r="88" spans="2:11" s="3" customFormat="1" ht="21">
      <c r="B88" s="4"/>
      <c r="C88" s="4"/>
      <c r="D88" s="5">
        <f>SUM(D82:D87)</f>
        <v>1466600.56</v>
      </c>
      <c r="E88" s="5">
        <f>SUM(E82:E87)</f>
        <v>1242882</v>
      </c>
      <c r="F88" s="5">
        <f>SUM(F82:F87)</f>
        <v>111859.38</v>
      </c>
      <c r="G88" s="5">
        <f>SUM(G82:G87)</f>
        <v>111859.38</v>
      </c>
      <c r="H88" s="14">
        <f t="shared" si="13"/>
        <v>1466600.7599999998</v>
      </c>
    </row>
    <row r="89" spans="2:11">
      <c r="B89" s="1"/>
      <c r="C89" s="1"/>
      <c r="D89" s="1"/>
      <c r="E89" s="1"/>
      <c r="F89" s="1"/>
      <c r="G89" s="1"/>
      <c r="H89" s="14">
        <f t="shared" si="13"/>
        <v>0</v>
      </c>
    </row>
    <row r="90" spans="2:11">
      <c r="B90" s="91">
        <v>44501</v>
      </c>
      <c r="C90" s="91"/>
      <c r="D90" s="91"/>
      <c r="E90" s="91"/>
      <c r="F90" s="91"/>
      <c r="G90" s="91"/>
      <c r="H90" s="14">
        <f t="shared" si="13"/>
        <v>0</v>
      </c>
    </row>
    <row r="91" spans="2:11">
      <c r="B91" s="6" t="s">
        <v>20</v>
      </c>
      <c r="C91" s="6" t="s">
        <v>0</v>
      </c>
      <c r="D91" s="6" t="s">
        <v>1</v>
      </c>
      <c r="E91" s="6" t="s">
        <v>2</v>
      </c>
      <c r="F91" s="6" t="s">
        <v>3</v>
      </c>
      <c r="G91" s="6" t="s">
        <v>4</v>
      </c>
      <c r="H91" s="14" t="e">
        <f t="shared" si="13"/>
        <v>#VALUE!</v>
      </c>
    </row>
    <row r="92" spans="2:11">
      <c r="B92" s="7" t="s">
        <v>90</v>
      </c>
      <c r="C92" s="9">
        <v>44327</v>
      </c>
      <c r="D92" s="14">
        <v>311296.98</v>
      </c>
      <c r="E92" s="14">
        <v>263811</v>
      </c>
      <c r="F92" s="14">
        <f>E92*9%</f>
        <v>23742.989999999998</v>
      </c>
      <c r="G92" s="14">
        <f>E92*9%</f>
        <v>23742.989999999998</v>
      </c>
      <c r="H92" s="14">
        <f t="shared" si="13"/>
        <v>311296.98</v>
      </c>
    </row>
    <row r="93" spans="2:11">
      <c r="B93" s="7" t="s">
        <v>91</v>
      </c>
      <c r="C93" s="9">
        <v>44327</v>
      </c>
      <c r="D93" s="14">
        <v>15014.32</v>
      </c>
      <c r="E93" s="14">
        <v>12724</v>
      </c>
      <c r="F93" s="14">
        <f t="shared" ref="F93:F97" si="16">E93*9%</f>
        <v>1145.1599999999999</v>
      </c>
      <c r="G93" s="14">
        <f t="shared" ref="G93:G97" si="17">E93*9%</f>
        <v>1145.1599999999999</v>
      </c>
      <c r="H93" s="14">
        <f t="shared" si="13"/>
        <v>15014.32</v>
      </c>
      <c r="J93" s="14"/>
      <c r="K93" s="14"/>
    </row>
    <row r="94" spans="2:11">
      <c r="B94" s="7" t="s">
        <v>92</v>
      </c>
      <c r="C94" s="7" t="s">
        <v>93</v>
      </c>
      <c r="D94" s="14">
        <v>21080.7</v>
      </c>
      <c r="E94" s="14">
        <v>17865</v>
      </c>
      <c r="F94" s="14">
        <f t="shared" si="16"/>
        <v>1607.85</v>
      </c>
      <c r="G94" s="14">
        <f t="shared" si="17"/>
        <v>1607.85</v>
      </c>
      <c r="H94" s="14">
        <f>E94+F94+G94</f>
        <v>21080.699999999997</v>
      </c>
      <c r="J94" s="14"/>
      <c r="K94" s="14"/>
    </row>
    <row r="95" spans="2:11">
      <c r="B95" s="7" t="s">
        <v>94</v>
      </c>
      <c r="C95" s="7" t="s">
        <v>95</v>
      </c>
      <c r="D95" s="14">
        <v>69583.42</v>
      </c>
      <c r="E95" s="14">
        <v>58969</v>
      </c>
      <c r="F95" s="14">
        <f t="shared" si="16"/>
        <v>5307.21</v>
      </c>
      <c r="G95" s="14">
        <f t="shared" si="17"/>
        <v>5307.21</v>
      </c>
      <c r="H95" s="14">
        <f t="shared" si="13"/>
        <v>69583.42</v>
      </c>
      <c r="J95" s="14"/>
      <c r="K95" s="14"/>
    </row>
    <row r="96" spans="2:11">
      <c r="B96" s="7" t="s">
        <v>96</v>
      </c>
      <c r="C96" s="7" t="s">
        <v>97</v>
      </c>
      <c r="D96" s="14">
        <v>5664</v>
      </c>
      <c r="E96" s="14">
        <v>4800</v>
      </c>
      <c r="F96" s="14">
        <f t="shared" si="16"/>
        <v>432</v>
      </c>
      <c r="G96" s="14">
        <f t="shared" si="17"/>
        <v>432</v>
      </c>
      <c r="H96" s="14">
        <f t="shared" si="13"/>
        <v>5664</v>
      </c>
      <c r="J96" s="14"/>
      <c r="K96" s="14"/>
    </row>
    <row r="97" spans="1:11">
      <c r="B97" s="7" t="s">
        <v>98</v>
      </c>
      <c r="C97" s="7" t="s">
        <v>95</v>
      </c>
      <c r="D97" s="14">
        <v>46371.64</v>
      </c>
      <c r="E97" s="14">
        <v>39298</v>
      </c>
      <c r="F97" s="14">
        <f t="shared" si="16"/>
        <v>3536.8199999999997</v>
      </c>
      <c r="G97" s="14">
        <f t="shared" si="17"/>
        <v>3536.8199999999997</v>
      </c>
      <c r="H97" s="14">
        <f t="shared" si="13"/>
        <v>46371.64</v>
      </c>
      <c r="J97" s="14"/>
      <c r="K97" s="14"/>
    </row>
    <row r="98" spans="1:11" s="3" customFormat="1" ht="21">
      <c r="B98" s="4"/>
      <c r="C98" s="4"/>
      <c r="D98" s="4">
        <f>SUM(D92:D97)</f>
        <v>469011.06</v>
      </c>
      <c r="E98" s="5">
        <f>SUM(E92:E97)</f>
        <v>397467</v>
      </c>
      <c r="F98" s="5">
        <f>SUM(F92:F97)</f>
        <v>35772.03</v>
      </c>
      <c r="G98" s="5">
        <f>SUM(G92:G97)</f>
        <v>35772.03</v>
      </c>
      <c r="H98" s="14">
        <f t="shared" si="13"/>
        <v>469011.06000000006</v>
      </c>
    </row>
    <row r="99" spans="1:11">
      <c r="B99" s="1"/>
      <c r="C99" s="1"/>
      <c r="D99" s="1"/>
      <c r="E99" s="1"/>
      <c r="F99" s="1"/>
      <c r="G99" s="1"/>
      <c r="H99" s="14">
        <f t="shared" si="13"/>
        <v>0</v>
      </c>
    </row>
    <row r="100" spans="1:11">
      <c r="B100" s="91">
        <v>44531</v>
      </c>
      <c r="C100" s="91"/>
      <c r="D100" s="91"/>
      <c r="E100" s="91"/>
      <c r="F100" s="91"/>
      <c r="G100" s="91"/>
      <c r="H100" s="14">
        <f t="shared" si="13"/>
        <v>0</v>
      </c>
    </row>
    <row r="101" spans="1:11">
      <c r="B101" s="6" t="s">
        <v>20</v>
      </c>
      <c r="C101" s="6" t="s">
        <v>0</v>
      </c>
      <c r="D101" s="6" t="s">
        <v>1</v>
      </c>
      <c r="E101" s="6" t="s">
        <v>2</v>
      </c>
      <c r="F101" s="6" t="s">
        <v>3</v>
      </c>
      <c r="G101" s="6" t="s">
        <v>4</v>
      </c>
      <c r="H101" s="14" t="e">
        <f t="shared" si="13"/>
        <v>#VALUE!</v>
      </c>
    </row>
    <row r="102" spans="1:11">
      <c r="B102" s="7" t="s">
        <v>99</v>
      </c>
      <c r="C102" s="9">
        <v>44420</v>
      </c>
      <c r="D102" s="14">
        <v>46810.6</v>
      </c>
      <c r="E102" s="14">
        <v>39670</v>
      </c>
      <c r="F102" s="14">
        <f>E102*9%</f>
        <v>3570.2999999999997</v>
      </c>
      <c r="G102" s="14">
        <f>E102*9%</f>
        <v>3570.2999999999997</v>
      </c>
      <c r="H102" s="14">
        <f t="shared" si="13"/>
        <v>46810.600000000006</v>
      </c>
    </row>
    <row r="103" spans="1:11">
      <c r="B103" s="7" t="s">
        <v>100</v>
      </c>
      <c r="C103" s="9">
        <v>44420</v>
      </c>
      <c r="D103" s="14">
        <v>447591.8</v>
      </c>
      <c r="E103" s="14">
        <v>379315</v>
      </c>
      <c r="F103" s="14">
        <f t="shared" ref="F103:F104" si="18">E103*9%</f>
        <v>34138.35</v>
      </c>
      <c r="G103" s="14">
        <f t="shared" ref="G103:G105" si="19">E103*9%</f>
        <v>34138.35</v>
      </c>
      <c r="H103" s="14">
        <f t="shared" si="13"/>
        <v>447591.69999999995</v>
      </c>
      <c r="J103" s="14"/>
      <c r="K103" s="14"/>
    </row>
    <row r="104" spans="1:11" ht="57" customHeight="1">
      <c r="A104" s="14" t="s">
        <v>71</v>
      </c>
      <c r="B104" s="7" t="s">
        <v>101</v>
      </c>
      <c r="C104" s="7" t="s">
        <v>97</v>
      </c>
      <c r="D104" s="14">
        <v>13806</v>
      </c>
      <c r="E104" s="14">
        <v>11700</v>
      </c>
      <c r="F104" s="14">
        <f t="shared" si="18"/>
        <v>1053</v>
      </c>
      <c r="G104" s="14">
        <f t="shared" si="19"/>
        <v>1053</v>
      </c>
      <c r="H104" s="14">
        <f>E104+F104+G104</f>
        <v>13806</v>
      </c>
      <c r="J104" s="14"/>
      <c r="K104" s="14"/>
    </row>
    <row r="105" spans="1:11" s="14" customFormat="1" ht="24.6" customHeight="1">
      <c r="B105" s="7" t="s">
        <v>124</v>
      </c>
      <c r="C105" s="7"/>
      <c r="D105" s="14">
        <v>24957</v>
      </c>
      <c r="E105" s="14">
        <v>21150</v>
      </c>
      <c r="F105" s="14">
        <f>E105*9%</f>
        <v>1903.5</v>
      </c>
      <c r="G105" s="14">
        <f t="shared" si="19"/>
        <v>1903.5</v>
      </c>
      <c r="H105" s="14">
        <f>E105+F105+G105</f>
        <v>24957</v>
      </c>
    </row>
    <row r="106" spans="1:11" s="3" customFormat="1" ht="21">
      <c r="B106" s="4"/>
      <c r="C106" s="4"/>
      <c r="D106" s="5">
        <f>SUM(D102:D105)</f>
        <v>533165.39999999991</v>
      </c>
      <c r="E106" s="5">
        <f>SUM(E102:E105)</f>
        <v>451835</v>
      </c>
      <c r="F106" s="5">
        <f>SUM(F102:F105)</f>
        <v>40665.15</v>
      </c>
      <c r="G106" s="5">
        <f>SUM(G102:G105)</f>
        <v>40665.15</v>
      </c>
      <c r="H106" s="14">
        <f t="shared" ref="H106:H135" si="20">E106+F106+G106</f>
        <v>533165.30000000005</v>
      </c>
    </row>
    <row r="107" spans="1:11">
      <c r="B107" s="1"/>
      <c r="C107" s="1"/>
      <c r="D107" s="1"/>
      <c r="E107" s="1"/>
      <c r="F107" s="1"/>
      <c r="G107" s="1"/>
      <c r="H107" s="14">
        <f t="shared" si="20"/>
        <v>0</v>
      </c>
    </row>
    <row r="108" spans="1:11">
      <c r="B108" s="91">
        <v>44197</v>
      </c>
      <c r="C108" s="92"/>
      <c r="D108" s="92"/>
      <c r="E108" s="92"/>
      <c r="F108" s="92"/>
      <c r="G108" s="92"/>
      <c r="H108" s="14">
        <f t="shared" si="20"/>
        <v>0</v>
      </c>
    </row>
    <row r="109" spans="1:11">
      <c r="B109" s="6" t="s">
        <v>20</v>
      </c>
      <c r="C109" s="6" t="s">
        <v>0</v>
      </c>
      <c r="D109" s="6" t="s">
        <v>1</v>
      </c>
      <c r="E109" s="6" t="s">
        <v>2</v>
      </c>
      <c r="F109" s="6" t="s">
        <v>3</v>
      </c>
      <c r="G109" s="6" t="s">
        <v>4</v>
      </c>
      <c r="H109" s="14" t="e">
        <f t="shared" si="20"/>
        <v>#VALUE!</v>
      </c>
    </row>
    <row r="110" spans="1:11">
      <c r="B110" s="7" t="s">
        <v>102</v>
      </c>
      <c r="C110" s="7" t="s">
        <v>103</v>
      </c>
      <c r="D110" s="14">
        <v>163194</v>
      </c>
      <c r="E110" s="14">
        <v>138300</v>
      </c>
      <c r="F110" s="14">
        <f>E110*9%</f>
        <v>12447</v>
      </c>
      <c r="G110" s="14">
        <f>E110*9%</f>
        <v>12447</v>
      </c>
      <c r="H110" s="14">
        <f t="shared" si="20"/>
        <v>163194</v>
      </c>
    </row>
    <row r="111" spans="1:11">
      <c r="B111" s="7" t="s">
        <v>104</v>
      </c>
      <c r="C111" s="7" t="s">
        <v>105</v>
      </c>
      <c r="D111" s="14">
        <v>729009.9</v>
      </c>
      <c r="E111" s="14">
        <v>617805</v>
      </c>
      <c r="F111" s="14">
        <f t="shared" ref="F111:F114" si="21">E111*9%</f>
        <v>55602.45</v>
      </c>
      <c r="G111" s="14">
        <f t="shared" ref="G111:G114" si="22">E111*9%</f>
        <v>55602.45</v>
      </c>
      <c r="H111" s="14">
        <f t="shared" si="20"/>
        <v>729009.89999999991</v>
      </c>
      <c r="J111" s="14"/>
      <c r="K111" s="14"/>
    </row>
    <row r="112" spans="1:11">
      <c r="B112" s="7" t="s">
        <v>106</v>
      </c>
      <c r="C112" s="7" t="s">
        <v>103</v>
      </c>
      <c r="D112" s="14">
        <v>50706.96</v>
      </c>
      <c r="E112" s="14">
        <v>42972</v>
      </c>
      <c r="F112" s="14">
        <f t="shared" si="21"/>
        <v>3867.48</v>
      </c>
      <c r="G112" s="14">
        <f t="shared" si="22"/>
        <v>3867.48</v>
      </c>
      <c r="H112" s="14">
        <f t="shared" si="20"/>
        <v>50706.960000000006</v>
      </c>
      <c r="J112" s="14"/>
      <c r="K112" s="14"/>
    </row>
    <row r="113" spans="1:11">
      <c r="B113" s="7" t="s">
        <v>107</v>
      </c>
      <c r="C113" s="7" t="s">
        <v>108</v>
      </c>
      <c r="D113" s="14">
        <v>1200520.2</v>
      </c>
      <c r="E113" s="14">
        <v>1017390</v>
      </c>
      <c r="F113" s="14">
        <f t="shared" si="21"/>
        <v>91565.099999999991</v>
      </c>
      <c r="G113" s="14">
        <f t="shared" si="22"/>
        <v>91565.099999999991</v>
      </c>
      <c r="H113" s="14">
        <f t="shared" si="20"/>
        <v>1200520.2000000002</v>
      </c>
      <c r="J113" s="14"/>
      <c r="K113" s="14"/>
    </row>
    <row r="114" spans="1:11">
      <c r="B114" s="7" t="s">
        <v>109</v>
      </c>
      <c r="C114" s="9">
        <v>44866</v>
      </c>
      <c r="D114" s="14">
        <v>99580.2</v>
      </c>
      <c r="E114" s="14">
        <v>84390</v>
      </c>
      <c r="F114" s="14">
        <f t="shared" si="21"/>
        <v>7595.0999999999995</v>
      </c>
      <c r="G114" s="14">
        <f t="shared" si="22"/>
        <v>7595.0999999999995</v>
      </c>
      <c r="H114" s="14">
        <f t="shared" si="20"/>
        <v>99580.200000000012</v>
      </c>
      <c r="J114" s="14"/>
      <c r="K114" s="14"/>
    </row>
    <row r="115" spans="1:11" s="3" customFormat="1" ht="21">
      <c r="B115" s="10"/>
      <c r="C115" s="20"/>
      <c r="D115" s="17">
        <f>SUM(D110:D114)</f>
        <v>2243011.2600000002</v>
      </c>
      <c r="E115" s="17">
        <v>1917355</v>
      </c>
      <c r="F115" s="17">
        <f>SUM(F110:F114)</f>
        <v>171077.12999999998</v>
      </c>
      <c r="G115" s="17">
        <f>SUM(G110:G114)</f>
        <v>171077.12999999998</v>
      </c>
      <c r="H115" s="14">
        <f t="shared" si="20"/>
        <v>2259509.2599999998</v>
      </c>
      <c r="I115" s="3">
        <v>4050</v>
      </c>
      <c r="J115" s="3">
        <v>171077.13</v>
      </c>
    </row>
    <row r="116" spans="1:11">
      <c r="B116" s="1"/>
      <c r="C116" s="1"/>
      <c r="D116" s="1"/>
      <c r="E116" s="1"/>
      <c r="F116" s="1"/>
      <c r="G116" s="1"/>
      <c r="H116" s="14">
        <f t="shared" si="20"/>
        <v>0</v>
      </c>
    </row>
    <row r="117" spans="1:11">
      <c r="B117" s="91">
        <v>44228</v>
      </c>
      <c r="C117" s="92"/>
      <c r="D117" s="92"/>
      <c r="E117" s="92"/>
      <c r="F117" s="92"/>
      <c r="G117" s="92"/>
      <c r="H117" s="14">
        <f t="shared" si="20"/>
        <v>0</v>
      </c>
    </row>
    <row r="118" spans="1:11">
      <c r="B118" s="6" t="s">
        <v>20</v>
      </c>
      <c r="C118" s="6" t="s">
        <v>0</v>
      </c>
      <c r="D118" s="6" t="s">
        <v>1</v>
      </c>
      <c r="E118" s="6" t="s">
        <v>2</v>
      </c>
      <c r="F118" s="6" t="s">
        <v>3</v>
      </c>
      <c r="G118" s="6" t="s">
        <v>4</v>
      </c>
      <c r="H118" s="14" t="e">
        <f t="shared" si="20"/>
        <v>#VALUE!</v>
      </c>
    </row>
    <row r="119" spans="1:11">
      <c r="B119" s="7" t="s">
        <v>110</v>
      </c>
      <c r="C119" s="9">
        <v>44744</v>
      </c>
      <c r="D119" s="14">
        <v>57141.5</v>
      </c>
      <c r="E119" s="14">
        <v>48425</v>
      </c>
      <c r="F119" s="14">
        <f>E119*9%</f>
        <v>4358.25</v>
      </c>
      <c r="G119" s="14">
        <f>E119*9%</f>
        <v>4358.25</v>
      </c>
      <c r="H119" s="14">
        <f t="shared" si="20"/>
        <v>57141.5</v>
      </c>
    </row>
    <row r="120" spans="1:11">
      <c r="B120" s="7" t="s">
        <v>111</v>
      </c>
      <c r="C120" s="7" t="s">
        <v>112</v>
      </c>
      <c r="D120" s="14">
        <v>63643.3</v>
      </c>
      <c r="E120" s="14">
        <v>53935</v>
      </c>
      <c r="F120" s="14">
        <f t="shared" ref="F120:F124" si="23">E120*9%</f>
        <v>4854.1499999999996</v>
      </c>
      <c r="G120" s="14">
        <f t="shared" ref="G120:G124" si="24">E120*9%</f>
        <v>4854.1499999999996</v>
      </c>
      <c r="H120" s="14">
        <f t="shared" si="20"/>
        <v>63643.3</v>
      </c>
      <c r="J120" s="14"/>
      <c r="K120" s="14"/>
    </row>
    <row r="121" spans="1:11">
      <c r="B121" s="7" t="s">
        <v>113</v>
      </c>
      <c r="C121" s="9">
        <v>44744</v>
      </c>
      <c r="D121" s="14">
        <v>56640</v>
      </c>
      <c r="E121" s="14">
        <v>48000</v>
      </c>
      <c r="F121" s="14">
        <f t="shared" si="23"/>
        <v>4320</v>
      </c>
      <c r="G121" s="14">
        <f t="shared" si="24"/>
        <v>4320</v>
      </c>
      <c r="H121" s="14">
        <f t="shared" si="20"/>
        <v>56640</v>
      </c>
      <c r="J121" s="14"/>
      <c r="K121" s="14"/>
    </row>
    <row r="122" spans="1:11">
      <c r="B122" s="7" t="s">
        <v>114</v>
      </c>
      <c r="C122" s="9">
        <v>44744</v>
      </c>
      <c r="D122" s="14">
        <v>45105.5</v>
      </c>
      <c r="E122" s="14">
        <v>38225</v>
      </c>
      <c r="F122" s="14">
        <f t="shared" si="23"/>
        <v>3440.25</v>
      </c>
      <c r="G122" s="14">
        <f t="shared" si="24"/>
        <v>3440.25</v>
      </c>
      <c r="H122" s="14">
        <f t="shared" si="20"/>
        <v>45105.5</v>
      </c>
      <c r="J122" s="14"/>
      <c r="K122" s="14"/>
    </row>
    <row r="123" spans="1:11">
      <c r="B123" s="7" t="s">
        <v>115</v>
      </c>
      <c r="C123" s="7" t="s">
        <v>112</v>
      </c>
      <c r="D123" s="14">
        <v>138440</v>
      </c>
      <c r="E123" s="14">
        <v>117322</v>
      </c>
      <c r="F123" s="14">
        <f t="shared" si="23"/>
        <v>10558.98</v>
      </c>
      <c r="G123" s="14">
        <f t="shared" si="24"/>
        <v>10558.98</v>
      </c>
      <c r="H123" s="14">
        <f t="shared" si="20"/>
        <v>138439.96</v>
      </c>
      <c r="J123" s="14"/>
      <c r="K123" s="14"/>
    </row>
    <row r="124" spans="1:11" ht="28.8" customHeight="1">
      <c r="A124" s="21" t="s">
        <v>117</v>
      </c>
      <c r="B124" s="7" t="s">
        <v>116</v>
      </c>
      <c r="C124" s="9">
        <v>44806</v>
      </c>
      <c r="D124" s="18">
        <v>2938</v>
      </c>
      <c r="E124" s="14">
        <v>2490</v>
      </c>
      <c r="F124" s="14">
        <f t="shared" si="23"/>
        <v>224.1</v>
      </c>
      <c r="G124" s="14">
        <f t="shared" si="24"/>
        <v>224.1</v>
      </c>
      <c r="H124" s="14">
        <f t="shared" si="20"/>
        <v>2938.2</v>
      </c>
      <c r="I124" s="14"/>
      <c r="J124" s="14"/>
      <c r="K124" s="14"/>
    </row>
    <row r="125" spans="1:11" s="3" customFormat="1" ht="21">
      <c r="B125" s="4"/>
      <c r="C125" s="4"/>
      <c r="D125" s="5">
        <f>SUM(D119:D124)</f>
        <v>363908.3</v>
      </c>
      <c r="E125" s="5">
        <f>SUM(E119:E124)</f>
        <v>308397</v>
      </c>
      <c r="F125" s="5">
        <f>SUM(F119:F124)</f>
        <v>27755.73</v>
      </c>
      <c r="G125" s="5">
        <f>SUM(G119:G124)</f>
        <v>27755.73</v>
      </c>
      <c r="H125" s="14">
        <f t="shared" si="20"/>
        <v>363908.45999999996</v>
      </c>
    </row>
    <row r="126" spans="1:11">
      <c r="B126" s="1"/>
      <c r="C126" s="1"/>
      <c r="D126" s="1"/>
      <c r="E126" s="1"/>
      <c r="F126" s="1"/>
      <c r="G126" s="1"/>
      <c r="H126" s="14">
        <f t="shared" si="20"/>
        <v>0</v>
      </c>
    </row>
    <row r="127" spans="1:11">
      <c r="B127" s="91">
        <v>44256</v>
      </c>
      <c r="C127" s="92"/>
      <c r="D127" s="92"/>
      <c r="E127" s="92"/>
      <c r="F127" s="92"/>
      <c r="G127" s="92"/>
      <c r="H127" s="14">
        <f t="shared" si="20"/>
        <v>0</v>
      </c>
    </row>
    <row r="128" spans="1:11">
      <c r="B128" s="6" t="s">
        <v>20</v>
      </c>
      <c r="C128" s="6" t="s">
        <v>0</v>
      </c>
      <c r="D128" s="6" t="s">
        <v>1</v>
      </c>
      <c r="E128" s="6" t="s">
        <v>2</v>
      </c>
      <c r="F128" s="6" t="s">
        <v>3</v>
      </c>
      <c r="G128" s="6" t="s">
        <v>4</v>
      </c>
      <c r="H128" s="14" t="e">
        <f t="shared" si="20"/>
        <v>#VALUE!</v>
      </c>
    </row>
    <row r="129" spans="2:11">
      <c r="B129" s="1" t="s">
        <v>118</v>
      </c>
      <c r="C129" s="1" t="s">
        <v>119</v>
      </c>
      <c r="D129" s="14">
        <v>132878.62</v>
      </c>
      <c r="E129" s="14">
        <v>112609</v>
      </c>
      <c r="F129" s="14">
        <f>E129*9%</f>
        <v>10134.81</v>
      </c>
      <c r="G129" s="14">
        <f>E129*9%</f>
        <v>10134.81</v>
      </c>
      <c r="H129" s="14">
        <f t="shared" si="20"/>
        <v>132878.62</v>
      </c>
    </row>
    <row r="130" spans="2:11">
      <c r="B130" s="1" t="s">
        <v>120</v>
      </c>
      <c r="C130" s="19">
        <v>44745</v>
      </c>
      <c r="D130" s="14">
        <v>21237.64</v>
      </c>
      <c r="E130" s="14">
        <v>17998</v>
      </c>
      <c r="F130" s="14">
        <f>E130*9%</f>
        <v>1619.82</v>
      </c>
      <c r="G130" s="14">
        <f>E130*9%</f>
        <v>1619.82</v>
      </c>
      <c r="H130" s="14">
        <f t="shared" si="20"/>
        <v>21237.64</v>
      </c>
      <c r="J130" s="14"/>
      <c r="K130" s="14"/>
    </row>
    <row r="131" spans="2:11" s="14" customFormat="1">
      <c r="B131" s="1" t="s">
        <v>124</v>
      </c>
      <c r="C131" s="19"/>
      <c r="D131" s="14">
        <v>360156.06</v>
      </c>
      <c r="E131" s="14">
        <v>305217</v>
      </c>
      <c r="F131" s="14">
        <f>E131*9%</f>
        <v>27469.53</v>
      </c>
      <c r="G131" s="14">
        <f>E131*9%</f>
        <v>27469.53</v>
      </c>
      <c r="H131" s="14">
        <f t="shared" si="20"/>
        <v>360156.06000000006</v>
      </c>
    </row>
    <row r="132" spans="2:11" s="3" customFormat="1" ht="21">
      <c r="B132" s="4"/>
      <c r="C132" s="4"/>
      <c r="D132" s="4">
        <f>SUM(D129:D131)</f>
        <v>514272.32</v>
      </c>
      <c r="E132" s="4">
        <f>SUM(E129:E131)</f>
        <v>435824</v>
      </c>
      <c r="F132" s="5">
        <f>SUM(F129:F131)</f>
        <v>39224.159999999996</v>
      </c>
      <c r="G132" s="5">
        <f>SUM(G129:G131)</f>
        <v>39224.159999999996</v>
      </c>
      <c r="H132" s="14">
        <f t="shared" si="20"/>
        <v>514272.31999999995</v>
      </c>
    </row>
    <row r="133" spans="2:11" ht="16.8" customHeight="1">
      <c r="H133" s="14">
        <f t="shared" si="20"/>
        <v>0</v>
      </c>
    </row>
    <row r="134" spans="2:11">
      <c r="D134" s="6" t="s">
        <v>1</v>
      </c>
      <c r="E134" s="6" t="s">
        <v>2</v>
      </c>
      <c r="F134" s="6" t="s">
        <v>3</v>
      </c>
      <c r="G134" s="6" t="s">
        <v>4</v>
      </c>
      <c r="H134" s="14" t="e">
        <f t="shared" si="20"/>
        <v>#VALUE!</v>
      </c>
    </row>
    <row r="135" spans="2:11" s="3" customFormat="1" ht="21">
      <c r="D135" s="5">
        <f>D15+D38+D44+D55+D66+D78+D88+D98+D106+D115+D125+D132</f>
        <v>14635447.340000002</v>
      </c>
      <c r="E135" s="5">
        <f>E15+E38+E44+E55+E66+E78+E88+E98+E106+E115+E125+E132</f>
        <v>12419428</v>
      </c>
      <c r="F135" s="5">
        <f>F15+F38+F44+F55+F66+F78+F88+F98+F106+F115+F125+F132</f>
        <v>1116263.7</v>
      </c>
      <c r="G135" s="5">
        <f>G15+G38+G44+G55+G66+G78+G88+G98+G106+G115+G125+G132</f>
        <v>1116263.7</v>
      </c>
      <c r="H135" s="14">
        <f t="shared" si="20"/>
        <v>14651955.399999999</v>
      </c>
    </row>
    <row r="136" spans="2:11">
      <c r="H136" s="14"/>
    </row>
    <row r="137" spans="2:11">
      <c r="D137" s="2" t="s">
        <v>136</v>
      </c>
      <c r="E137" s="22">
        <f>E135-'[1]Assesment Year 22-23'!$A$1</f>
        <v>10749113</v>
      </c>
    </row>
    <row r="139" spans="2:11">
      <c r="F139" s="2">
        <f>E135*9%</f>
        <v>1117748.52</v>
      </c>
    </row>
  </sheetData>
  <mergeCells count="12">
    <mergeCell ref="B127:G127"/>
    <mergeCell ref="B1:G1"/>
    <mergeCell ref="B17:G17"/>
    <mergeCell ref="B108:G108"/>
    <mergeCell ref="B117:G117"/>
    <mergeCell ref="B90:G90"/>
    <mergeCell ref="B100:G100"/>
    <mergeCell ref="B40:G40"/>
    <mergeCell ref="B46:G46"/>
    <mergeCell ref="B57:G57"/>
    <mergeCell ref="B68:G68"/>
    <mergeCell ref="B80:G80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2" sqref="D12"/>
    </sheetView>
  </sheetViews>
  <sheetFormatPr defaultRowHeight="14.4"/>
  <cols>
    <col min="1" max="1" width="14.33203125" customWidth="1"/>
  </cols>
  <sheetData>
    <row r="1" spans="1:2">
      <c r="A1" s="23" t="s">
        <v>125</v>
      </c>
    </row>
    <row r="2" spans="1:2" s="90" customFormat="1">
      <c r="A2" s="24" t="s">
        <v>566</v>
      </c>
      <c r="B2" s="90">
        <f>223.82+26.7</f>
        <v>250.51999999999998</v>
      </c>
    </row>
    <row r="3" spans="1:2">
      <c r="A3" s="24" t="s">
        <v>126</v>
      </c>
      <c r="B3">
        <f>84.53+148.78+3.56+5.74+4.05+13.04</f>
        <v>259.70000000000005</v>
      </c>
    </row>
    <row r="4" spans="1:2">
      <c r="A4" s="24" t="s">
        <v>127</v>
      </c>
      <c r="B4">
        <f>43.94+137.76+864.88+42.27+4.98</f>
        <v>1093.83</v>
      </c>
    </row>
    <row r="5" spans="1:2">
      <c r="A5" s="25">
        <v>44418</v>
      </c>
      <c r="B5">
        <f>61.89+688.38+459.12</f>
        <v>1209.3899999999999</v>
      </c>
    </row>
    <row r="6" spans="1:2">
      <c r="A6" s="24" t="s">
        <v>128</v>
      </c>
      <c r="B6">
        <f>471.65+7.24+57.38+12+235.49</f>
        <v>783.76</v>
      </c>
    </row>
    <row r="7" spans="1:2">
      <c r="A7" s="24" t="s">
        <v>129</v>
      </c>
      <c r="B7">
        <f>263.81+12.72+39.3+58.97+17.87+4.8</f>
        <v>397.47000000000008</v>
      </c>
    </row>
    <row r="8" spans="1:2">
      <c r="A8" s="24" t="s">
        <v>130</v>
      </c>
      <c r="B8">
        <f>379.32+39.67</f>
        <v>418.99</v>
      </c>
    </row>
    <row r="9" spans="1:2">
      <c r="A9" s="24" t="s">
        <v>131</v>
      </c>
      <c r="B9">
        <v>617.80999999999995</v>
      </c>
    </row>
    <row r="10" spans="1:2">
      <c r="A10" s="24" t="s">
        <v>132</v>
      </c>
      <c r="B10">
        <v>84.39</v>
      </c>
    </row>
    <row r="11" spans="1:2">
      <c r="A11" s="25">
        <v>44867</v>
      </c>
      <c r="B11">
        <f>138.3+42.97+48.43+38.23+48</f>
        <v>315.93</v>
      </c>
    </row>
    <row r="12" spans="1:2">
      <c r="A12" s="24" t="s">
        <v>133</v>
      </c>
      <c r="B12">
        <f>1011.39+53.94+117.32</f>
        <v>1182.6499999999999</v>
      </c>
    </row>
    <row r="13" spans="1:2">
      <c r="A13" s="24" t="s">
        <v>134</v>
      </c>
      <c r="B13">
        <v>18</v>
      </c>
    </row>
    <row r="14" spans="1:2">
      <c r="A14" s="24" t="s">
        <v>135</v>
      </c>
      <c r="B14">
        <v>112.61</v>
      </c>
    </row>
    <row r="15" spans="1:2">
      <c r="A15" s="26"/>
      <c r="B15">
        <f>SUM(B2:B14)</f>
        <v>6745.0499999999993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8" workbookViewId="0">
      <selection activeCell="F30" sqref="F30"/>
    </sheetView>
  </sheetViews>
  <sheetFormatPr defaultRowHeight="14.4"/>
  <cols>
    <col min="1" max="1" width="11.6640625" style="89" customWidth="1"/>
    <col min="2" max="2" width="14.88671875" style="89" customWidth="1"/>
    <col min="3" max="3" width="14.109375" style="89" customWidth="1"/>
    <col min="4" max="4" width="15.33203125" style="89" customWidth="1"/>
    <col min="5" max="5" width="41.5546875" style="89" customWidth="1"/>
    <col min="6" max="6" width="14.77734375" style="89" customWidth="1"/>
    <col min="7" max="7" width="22.44140625" style="89" customWidth="1"/>
    <col min="8" max="8" width="19" style="89" customWidth="1"/>
    <col min="9" max="16384" width="8.88671875" style="89"/>
  </cols>
  <sheetData>
    <row r="1" spans="1:8" s="87" customFormat="1" ht="26.4">
      <c r="A1" s="88" t="s">
        <v>501</v>
      </c>
      <c r="B1" s="88" t="s">
        <v>502</v>
      </c>
      <c r="C1" s="88" t="s">
        <v>503</v>
      </c>
      <c r="D1" s="88" t="s">
        <v>504</v>
      </c>
      <c r="E1" s="88" t="s">
        <v>505</v>
      </c>
      <c r="F1" s="88" t="s">
        <v>506</v>
      </c>
      <c r="G1" s="88" t="s">
        <v>507</v>
      </c>
      <c r="H1" s="88" t="s">
        <v>508</v>
      </c>
    </row>
    <row r="3" spans="1:8">
      <c r="A3" s="87" t="s">
        <v>509</v>
      </c>
      <c r="B3" s="87" t="s">
        <v>509</v>
      </c>
      <c r="C3" s="87" t="s">
        <v>510</v>
      </c>
      <c r="D3" s="87" t="s">
        <v>511</v>
      </c>
      <c r="E3" s="87" t="s">
        <v>512</v>
      </c>
      <c r="F3" s="87" t="s">
        <v>513</v>
      </c>
      <c r="G3" s="87" t="s">
        <v>514</v>
      </c>
      <c r="H3" s="87" t="s">
        <v>515</v>
      </c>
    </row>
    <row r="4" spans="1:8">
      <c r="A4" s="87" t="s">
        <v>509</v>
      </c>
      <c r="B4" s="87" t="s">
        <v>509</v>
      </c>
      <c r="C4" s="87" t="s">
        <v>510</v>
      </c>
      <c r="D4" s="87" t="s">
        <v>511</v>
      </c>
      <c r="E4" s="87" t="s">
        <v>516</v>
      </c>
      <c r="F4" s="87" t="s">
        <v>517</v>
      </c>
      <c r="G4" s="87" t="s">
        <v>514</v>
      </c>
      <c r="H4" s="87" t="s">
        <v>518</v>
      </c>
    </row>
    <row r="5" spans="1:8">
      <c r="A5" s="87" t="s">
        <v>509</v>
      </c>
      <c r="B5" s="87" t="s">
        <v>509</v>
      </c>
      <c r="C5" s="87" t="s">
        <v>510</v>
      </c>
      <c r="D5" s="87" t="s">
        <v>511</v>
      </c>
      <c r="E5" s="87" t="s">
        <v>512</v>
      </c>
      <c r="F5" s="87" t="s">
        <v>519</v>
      </c>
      <c r="G5" s="87" t="s">
        <v>514</v>
      </c>
      <c r="H5" s="87" t="s">
        <v>520</v>
      </c>
    </row>
    <row r="6" spans="1:8">
      <c r="A6" s="87" t="s">
        <v>509</v>
      </c>
      <c r="B6" s="87" t="s">
        <v>509</v>
      </c>
      <c r="C6" s="87" t="s">
        <v>510</v>
      </c>
      <c r="D6" s="87" t="s">
        <v>511</v>
      </c>
      <c r="E6" s="87" t="s">
        <v>521</v>
      </c>
      <c r="F6" s="87" t="s">
        <v>522</v>
      </c>
      <c r="G6" s="87" t="s">
        <v>514</v>
      </c>
      <c r="H6" s="87" t="s">
        <v>523</v>
      </c>
    </row>
    <row r="7" spans="1:8" ht="28.8">
      <c r="A7" s="87" t="s">
        <v>509</v>
      </c>
      <c r="B7" s="87" t="s">
        <v>509</v>
      </c>
      <c r="C7" s="87" t="s">
        <v>510</v>
      </c>
      <c r="D7" s="87" t="s">
        <v>511</v>
      </c>
      <c r="E7" s="87" t="s">
        <v>524</v>
      </c>
      <c r="F7" s="87" t="s">
        <v>525</v>
      </c>
      <c r="G7" s="87" t="s">
        <v>514</v>
      </c>
      <c r="H7" s="87" t="s">
        <v>526</v>
      </c>
    </row>
    <row r="8" spans="1:8" ht="28.8">
      <c r="A8" s="87" t="s">
        <v>527</v>
      </c>
      <c r="B8" s="87" t="s">
        <v>527</v>
      </c>
      <c r="C8" s="87" t="s">
        <v>511</v>
      </c>
      <c r="D8" s="87" t="s">
        <v>511</v>
      </c>
      <c r="E8" s="87" t="s">
        <v>528</v>
      </c>
      <c r="F8" s="87" t="s">
        <v>529</v>
      </c>
      <c r="G8" s="87" t="s">
        <v>514</v>
      </c>
      <c r="H8" s="87" t="s">
        <v>530</v>
      </c>
    </row>
    <row r="9" spans="1:8" ht="28.8">
      <c r="A9" s="87" t="s">
        <v>527</v>
      </c>
      <c r="B9" s="87" t="s">
        <v>527</v>
      </c>
      <c r="C9" s="87" t="s">
        <v>531</v>
      </c>
      <c r="D9" s="87" t="s">
        <v>511</v>
      </c>
      <c r="E9" s="87" t="s">
        <v>532</v>
      </c>
      <c r="F9" s="87" t="s">
        <v>533</v>
      </c>
      <c r="G9" s="87" t="s">
        <v>514</v>
      </c>
      <c r="H9" s="87" t="s">
        <v>534</v>
      </c>
    </row>
    <row r="10" spans="1:8">
      <c r="A10" s="87" t="s">
        <v>527</v>
      </c>
      <c r="B10" s="87" t="s">
        <v>527</v>
      </c>
      <c r="C10" s="87" t="s">
        <v>531</v>
      </c>
      <c r="D10" s="87" t="s">
        <v>511</v>
      </c>
      <c r="E10" s="87" t="s">
        <v>535</v>
      </c>
      <c r="F10" s="87" t="s">
        <v>514</v>
      </c>
      <c r="G10" s="87" t="s">
        <v>536</v>
      </c>
      <c r="H10" s="87" t="s">
        <v>511</v>
      </c>
    </row>
    <row r="11" spans="1:8">
      <c r="A11" s="87" t="s">
        <v>527</v>
      </c>
      <c r="B11" s="87" t="s">
        <v>527</v>
      </c>
      <c r="C11" s="87" t="s">
        <v>531</v>
      </c>
      <c r="D11" s="87" t="s">
        <v>511</v>
      </c>
      <c r="E11" s="87" t="s">
        <v>537</v>
      </c>
      <c r="F11" s="87" t="s">
        <v>514</v>
      </c>
      <c r="G11" s="87" t="s">
        <v>536</v>
      </c>
      <c r="H11" s="87" t="s">
        <v>526</v>
      </c>
    </row>
    <row r="12" spans="1:8" ht="28.8">
      <c r="A12" s="87" t="s">
        <v>538</v>
      </c>
      <c r="B12" s="87" t="s">
        <v>538</v>
      </c>
      <c r="C12" s="87" t="s">
        <v>511</v>
      </c>
      <c r="D12" s="87" t="s">
        <v>511</v>
      </c>
      <c r="E12" s="87" t="s">
        <v>539</v>
      </c>
      <c r="F12" s="87" t="s">
        <v>540</v>
      </c>
      <c r="G12" s="87" t="s">
        <v>514</v>
      </c>
      <c r="H12" s="87" t="s">
        <v>541</v>
      </c>
    </row>
    <row r="13" spans="1:8" ht="28.8">
      <c r="A13" s="87" t="s">
        <v>538</v>
      </c>
      <c r="B13" s="87" t="s">
        <v>538</v>
      </c>
      <c r="C13" s="87" t="s">
        <v>511</v>
      </c>
      <c r="D13" s="87" t="s">
        <v>511</v>
      </c>
      <c r="E13" s="87" t="s">
        <v>528</v>
      </c>
      <c r="F13" s="87" t="s">
        <v>542</v>
      </c>
      <c r="G13" s="87" t="s">
        <v>514</v>
      </c>
      <c r="H13" s="87" t="s">
        <v>543</v>
      </c>
    </row>
    <row r="14" spans="1:8">
      <c r="A14" s="87" t="s">
        <v>544</v>
      </c>
      <c r="B14" s="87" t="s">
        <v>544</v>
      </c>
      <c r="C14" s="87" t="s">
        <v>531</v>
      </c>
      <c r="D14" s="87" t="s">
        <v>511</v>
      </c>
      <c r="E14" s="87" t="s">
        <v>535</v>
      </c>
      <c r="F14" s="87" t="s">
        <v>514</v>
      </c>
      <c r="G14" s="87" t="s">
        <v>545</v>
      </c>
      <c r="H14" s="87" t="s">
        <v>511</v>
      </c>
    </row>
    <row r="15" spans="1:8" ht="28.8">
      <c r="A15" s="87" t="s">
        <v>544</v>
      </c>
      <c r="B15" s="87" t="s">
        <v>544</v>
      </c>
      <c r="C15" s="87" t="s">
        <v>531</v>
      </c>
      <c r="D15" s="87" t="s">
        <v>511</v>
      </c>
      <c r="E15" s="87" t="s">
        <v>535</v>
      </c>
      <c r="F15" s="87" t="s">
        <v>514</v>
      </c>
      <c r="G15" s="87" t="s">
        <v>546</v>
      </c>
      <c r="H15" s="87" t="s">
        <v>547</v>
      </c>
    </row>
    <row r="16" spans="1:8" ht="28.8">
      <c r="A16" s="87" t="s">
        <v>544</v>
      </c>
      <c r="B16" s="87" t="s">
        <v>544</v>
      </c>
      <c r="C16" s="87" t="s">
        <v>531</v>
      </c>
      <c r="D16" s="87" t="s">
        <v>511</v>
      </c>
      <c r="E16" s="87" t="s">
        <v>548</v>
      </c>
      <c r="F16" s="87" t="s">
        <v>514</v>
      </c>
      <c r="G16" s="87" t="s">
        <v>549</v>
      </c>
      <c r="H16" s="87" t="s">
        <v>534</v>
      </c>
    </row>
    <row r="17" spans="1:8" ht="28.8">
      <c r="A17" s="87" t="s">
        <v>544</v>
      </c>
      <c r="B17" s="87" t="s">
        <v>544</v>
      </c>
      <c r="C17" s="87" t="s">
        <v>531</v>
      </c>
      <c r="D17" s="87" t="s">
        <v>511</v>
      </c>
      <c r="E17" s="87" t="s">
        <v>550</v>
      </c>
      <c r="F17" s="87" t="s">
        <v>514</v>
      </c>
      <c r="G17" s="87" t="s">
        <v>549</v>
      </c>
      <c r="H17" s="87" t="s">
        <v>534</v>
      </c>
    </row>
    <row r="18" spans="1:8" ht="28.8">
      <c r="A18" s="87" t="s">
        <v>544</v>
      </c>
      <c r="B18" s="87" t="s">
        <v>544</v>
      </c>
      <c r="C18" s="87" t="s">
        <v>531</v>
      </c>
      <c r="D18" s="87" t="s">
        <v>511</v>
      </c>
      <c r="E18" s="87" t="s">
        <v>551</v>
      </c>
      <c r="F18" s="87" t="s">
        <v>514</v>
      </c>
      <c r="G18" s="87" t="s">
        <v>540</v>
      </c>
      <c r="H18" s="87" t="s">
        <v>543</v>
      </c>
    </row>
    <row r="19" spans="1:8" ht="28.8">
      <c r="A19" s="87" t="s">
        <v>552</v>
      </c>
      <c r="B19" s="87" t="s">
        <v>552</v>
      </c>
      <c r="C19" s="87" t="s">
        <v>511</v>
      </c>
      <c r="D19" s="87" t="s">
        <v>511</v>
      </c>
      <c r="E19" s="87" t="s">
        <v>539</v>
      </c>
      <c r="F19" s="87" t="s">
        <v>553</v>
      </c>
      <c r="G19" s="87" t="s">
        <v>514</v>
      </c>
      <c r="H19" s="87" t="s">
        <v>554</v>
      </c>
    </row>
    <row r="20" spans="1:8" ht="28.8">
      <c r="A20" s="87" t="s">
        <v>552</v>
      </c>
      <c r="B20" s="87" t="s">
        <v>552</v>
      </c>
      <c r="C20" s="87" t="s">
        <v>511</v>
      </c>
      <c r="D20" s="87" t="s">
        <v>511</v>
      </c>
      <c r="E20" s="87" t="s">
        <v>528</v>
      </c>
      <c r="F20" s="87" t="s">
        <v>555</v>
      </c>
      <c r="G20" s="87" t="s">
        <v>514</v>
      </c>
      <c r="H20" s="87" t="s">
        <v>556</v>
      </c>
    </row>
    <row r="21" spans="1:8">
      <c r="A21" s="87" t="s">
        <v>557</v>
      </c>
      <c r="B21" s="87" t="s">
        <v>557</v>
      </c>
      <c r="C21" s="87" t="s">
        <v>531</v>
      </c>
      <c r="D21" s="87" t="s">
        <v>511</v>
      </c>
      <c r="E21" s="87" t="s">
        <v>535</v>
      </c>
      <c r="F21" s="87" t="s">
        <v>514</v>
      </c>
      <c r="G21" s="87" t="s">
        <v>558</v>
      </c>
      <c r="H21" s="87" t="s">
        <v>511</v>
      </c>
    </row>
    <row r="22" spans="1:8" ht="28.8">
      <c r="A22" s="87" t="s">
        <v>557</v>
      </c>
      <c r="B22" s="87" t="s">
        <v>557</v>
      </c>
      <c r="C22" s="87" t="s">
        <v>531</v>
      </c>
      <c r="D22" s="87" t="s">
        <v>511</v>
      </c>
      <c r="E22" s="87" t="s">
        <v>535</v>
      </c>
      <c r="F22" s="87" t="s">
        <v>514</v>
      </c>
      <c r="G22" s="87" t="s">
        <v>559</v>
      </c>
      <c r="H22" s="87" t="s">
        <v>560</v>
      </c>
    </row>
    <row r="23" spans="1:8" ht="28.8">
      <c r="A23" s="87" t="s">
        <v>557</v>
      </c>
      <c r="B23" s="87" t="s">
        <v>557</v>
      </c>
      <c r="C23" s="87" t="s">
        <v>531</v>
      </c>
      <c r="D23" s="87" t="s">
        <v>511</v>
      </c>
      <c r="E23" s="87" t="s">
        <v>548</v>
      </c>
      <c r="F23" s="87" t="s">
        <v>514</v>
      </c>
      <c r="G23" s="87" t="s">
        <v>555</v>
      </c>
      <c r="H23" s="87" t="s">
        <v>547</v>
      </c>
    </row>
    <row r="24" spans="1:8" ht="28.8">
      <c r="A24" s="87" t="s">
        <v>557</v>
      </c>
      <c r="B24" s="87" t="s">
        <v>557</v>
      </c>
      <c r="C24" s="87" t="s">
        <v>531</v>
      </c>
      <c r="D24" s="87" t="s">
        <v>511</v>
      </c>
      <c r="E24" s="87" t="s">
        <v>550</v>
      </c>
      <c r="F24" s="87" t="s">
        <v>514</v>
      </c>
      <c r="G24" s="87" t="s">
        <v>555</v>
      </c>
      <c r="H24" s="87" t="s">
        <v>547</v>
      </c>
    </row>
    <row r="25" spans="1:8" ht="28.8">
      <c r="A25" s="87" t="s">
        <v>557</v>
      </c>
      <c r="B25" s="87" t="s">
        <v>557</v>
      </c>
      <c r="C25" s="87" t="s">
        <v>531</v>
      </c>
      <c r="D25" s="87" t="s">
        <v>511</v>
      </c>
      <c r="E25" s="87" t="s">
        <v>551</v>
      </c>
      <c r="F25" s="87" t="s">
        <v>514</v>
      </c>
      <c r="G25" s="87" t="s">
        <v>553</v>
      </c>
      <c r="H25" s="87" t="s">
        <v>556</v>
      </c>
    </row>
    <row r="26" spans="1:8" ht="28.8">
      <c r="A26" s="87" t="s">
        <v>561</v>
      </c>
      <c r="B26" s="87" t="s">
        <v>561</v>
      </c>
      <c r="C26" s="87" t="s">
        <v>511</v>
      </c>
      <c r="D26" s="87" t="s">
        <v>511</v>
      </c>
      <c r="E26" s="87" t="s">
        <v>539</v>
      </c>
      <c r="F26" s="87" t="s">
        <v>562</v>
      </c>
      <c r="G26" s="87" t="s">
        <v>514</v>
      </c>
      <c r="H26" s="87" t="s">
        <v>563</v>
      </c>
    </row>
    <row r="27" spans="1:8" ht="28.8">
      <c r="A27" s="87" t="s">
        <v>561</v>
      </c>
      <c r="B27" s="87" t="s">
        <v>561</v>
      </c>
      <c r="C27" s="87" t="s">
        <v>511</v>
      </c>
      <c r="D27" s="87" t="s">
        <v>511</v>
      </c>
      <c r="E27" s="87" t="s">
        <v>528</v>
      </c>
      <c r="F27" s="87" t="s">
        <v>564</v>
      </c>
      <c r="G27" s="87" t="s">
        <v>514</v>
      </c>
      <c r="H27" s="87" t="s">
        <v>565</v>
      </c>
    </row>
    <row r="30" spans="1:8">
      <c r="E30" s="89">
        <v>90</v>
      </c>
      <c r="F30" s="89">
        <f>F27+F20+F13</f>
        <v>118154</v>
      </c>
    </row>
    <row r="33" spans="5:5" ht="21">
      <c r="E33" s="114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opLeftCell="A19" workbookViewId="0">
      <selection activeCell="E65" sqref="E65"/>
    </sheetView>
  </sheetViews>
  <sheetFormatPr defaultColWidth="9.109375" defaultRowHeight="14.4"/>
  <cols>
    <col min="1" max="1" width="17.109375" style="27" customWidth="1"/>
    <col min="2" max="2" width="39.6640625" style="27" customWidth="1"/>
    <col min="3" max="3" width="19.88671875" style="27" customWidth="1"/>
    <col min="4" max="4" width="16.109375" style="27" bestFit="1" customWidth="1"/>
    <col min="5" max="5" width="18" style="27" customWidth="1"/>
    <col min="6" max="6" width="16.109375" style="27" customWidth="1"/>
    <col min="7" max="7" width="15.6640625" style="27" customWidth="1"/>
    <col min="8" max="8" width="26.33203125" style="27" customWidth="1"/>
    <col min="9" max="9" width="9.109375" style="27"/>
    <col min="10" max="10" width="24.5546875" style="27" customWidth="1"/>
    <col min="11" max="16384" width="9.109375" style="27"/>
  </cols>
  <sheetData>
    <row r="2" spans="1:10" ht="21">
      <c r="A2" s="96" t="s">
        <v>137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9" t="s">
        <v>147</v>
      </c>
      <c r="B3" s="100"/>
      <c r="C3" s="100"/>
      <c r="D3" s="100"/>
      <c r="E3" s="100"/>
      <c r="F3" s="100"/>
      <c r="G3" s="100"/>
      <c r="H3" s="100"/>
      <c r="I3" s="100"/>
      <c r="J3" s="101"/>
    </row>
    <row r="4" spans="1:10" s="29" customFormat="1">
      <c r="A4" s="37" t="s">
        <v>138</v>
      </c>
      <c r="B4" s="37" t="s">
        <v>139</v>
      </c>
      <c r="C4" s="37" t="s">
        <v>148</v>
      </c>
      <c r="D4" s="37" t="s">
        <v>140</v>
      </c>
      <c r="E4" s="37" t="s">
        <v>149</v>
      </c>
      <c r="F4" s="37" t="s">
        <v>141</v>
      </c>
      <c r="G4" s="37" t="s">
        <v>142</v>
      </c>
      <c r="H4" s="38" t="s">
        <v>143</v>
      </c>
      <c r="I4" s="38" t="s">
        <v>150</v>
      </c>
      <c r="J4" s="38" t="s">
        <v>151</v>
      </c>
    </row>
    <row r="5" spans="1:10" s="29" customFormat="1" ht="21">
      <c r="A5" s="111" t="s">
        <v>146</v>
      </c>
      <c r="B5" s="112"/>
      <c r="C5" s="113"/>
      <c r="D5" s="36"/>
      <c r="E5" s="36">
        <v>78494</v>
      </c>
      <c r="F5" s="36">
        <v>313</v>
      </c>
      <c r="G5" s="36">
        <v>313</v>
      </c>
      <c r="H5" s="36"/>
      <c r="I5" s="36"/>
      <c r="J5" s="36"/>
    </row>
    <row r="7" spans="1:10" ht="21">
      <c r="A7" s="96" t="s">
        <v>184</v>
      </c>
      <c r="B7" s="97"/>
      <c r="C7" s="97"/>
      <c r="D7" s="97"/>
      <c r="E7" s="97"/>
      <c r="F7" s="97"/>
      <c r="G7" s="97"/>
      <c r="H7" s="97"/>
      <c r="I7" s="97"/>
      <c r="J7" s="98"/>
    </row>
    <row r="8" spans="1:10" ht="21">
      <c r="A8" s="99" t="s">
        <v>147</v>
      </c>
      <c r="B8" s="100"/>
      <c r="C8" s="100"/>
      <c r="D8" s="100"/>
      <c r="E8" s="100"/>
      <c r="F8" s="100"/>
      <c r="G8" s="100"/>
      <c r="H8" s="100"/>
      <c r="I8" s="100"/>
      <c r="J8" s="101"/>
    </row>
    <row r="9" spans="1:10" s="29" customFormat="1">
      <c r="A9" s="37" t="s">
        <v>138</v>
      </c>
      <c r="B9" s="37" t="s">
        <v>139</v>
      </c>
      <c r="C9" s="37" t="s">
        <v>148</v>
      </c>
      <c r="D9" s="37" t="s">
        <v>140</v>
      </c>
      <c r="E9" s="37" t="s">
        <v>149</v>
      </c>
      <c r="F9" s="37" t="s">
        <v>141</v>
      </c>
      <c r="G9" s="37" t="s">
        <v>142</v>
      </c>
      <c r="H9" s="38" t="s">
        <v>143</v>
      </c>
      <c r="I9" s="38" t="s">
        <v>150</v>
      </c>
      <c r="J9" s="38" t="s">
        <v>151</v>
      </c>
    </row>
    <row r="10" spans="1:10" s="29" customFormat="1" ht="21">
      <c r="A10" s="111" t="s">
        <v>146</v>
      </c>
      <c r="B10" s="112"/>
      <c r="C10" s="113"/>
      <c r="D10" s="36"/>
      <c r="E10" s="36">
        <v>29289.61</v>
      </c>
      <c r="F10" s="36">
        <v>6337.7</v>
      </c>
      <c r="G10" s="36">
        <v>6337.7</v>
      </c>
      <c r="H10" s="36"/>
      <c r="I10" s="36"/>
      <c r="J10" s="36"/>
    </row>
    <row r="12" spans="1:10" ht="21">
      <c r="A12" s="96" t="s">
        <v>185</v>
      </c>
      <c r="B12" s="97"/>
      <c r="C12" s="97"/>
      <c r="D12" s="97"/>
      <c r="E12" s="97"/>
      <c r="F12" s="97"/>
      <c r="G12" s="97"/>
      <c r="H12" s="97"/>
      <c r="I12" s="97"/>
      <c r="J12" s="98"/>
    </row>
    <row r="13" spans="1:10" ht="21">
      <c r="A13" s="99" t="s">
        <v>147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0" s="29" customFormat="1">
      <c r="A14" s="37" t="s">
        <v>138</v>
      </c>
      <c r="B14" s="37" t="s">
        <v>139</v>
      </c>
      <c r="C14" s="37" t="s">
        <v>148</v>
      </c>
      <c r="D14" s="37" t="s">
        <v>140</v>
      </c>
      <c r="E14" s="37" t="s">
        <v>149</v>
      </c>
      <c r="F14" s="37" t="s">
        <v>141</v>
      </c>
      <c r="G14" s="37" t="s">
        <v>142</v>
      </c>
      <c r="H14" s="38" t="s">
        <v>143</v>
      </c>
      <c r="I14" s="38" t="s">
        <v>150</v>
      </c>
      <c r="J14" s="38" t="s">
        <v>151</v>
      </c>
    </row>
    <row r="15" spans="1:10" s="29" customFormat="1" ht="21">
      <c r="A15" s="111" t="s">
        <v>146</v>
      </c>
      <c r="B15" s="112"/>
      <c r="C15" s="113"/>
      <c r="D15" s="36"/>
      <c r="E15" s="36">
        <v>60011.41</v>
      </c>
      <c r="F15" s="36">
        <v>1843.69</v>
      </c>
      <c r="G15" s="36">
        <v>1843.69</v>
      </c>
      <c r="H15" s="36"/>
      <c r="I15" s="36"/>
      <c r="J15" s="36"/>
    </row>
    <row r="17" spans="1:10" ht="21">
      <c r="A17" s="96" t="s">
        <v>186</v>
      </c>
      <c r="B17" s="97"/>
      <c r="C17" s="97"/>
      <c r="D17" s="97"/>
      <c r="E17" s="97"/>
      <c r="F17" s="97"/>
      <c r="G17" s="97"/>
      <c r="H17" s="97"/>
      <c r="I17" s="97"/>
      <c r="J17" s="98"/>
    </row>
    <row r="18" spans="1:10" ht="21">
      <c r="A18" s="99" t="s">
        <v>147</v>
      </c>
      <c r="B18" s="100"/>
      <c r="C18" s="100"/>
      <c r="D18" s="100"/>
      <c r="E18" s="100"/>
      <c r="F18" s="100"/>
      <c r="G18" s="100"/>
      <c r="H18" s="100"/>
      <c r="I18" s="100"/>
      <c r="J18" s="101"/>
    </row>
    <row r="19" spans="1:10">
      <c r="A19" s="45" t="s">
        <v>138</v>
      </c>
      <c r="B19" s="45" t="s">
        <v>139</v>
      </c>
      <c r="C19" s="45" t="s">
        <v>148</v>
      </c>
      <c r="D19" s="45" t="s">
        <v>140</v>
      </c>
      <c r="E19" s="45" t="s">
        <v>149</v>
      </c>
      <c r="F19" s="45" t="s">
        <v>141</v>
      </c>
      <c r="G19" s="45" t="s">
        <v>142</v>
      </c>
      <c r="H19" s="46" t="s">
        <v>143</v>
      </c>
      <c r="I19" s="46" t="s">
        <v>150</v>
      </c>
      <c r="J19" s="46" t="s">
        <v>151</v>
      </c>
    </row>
    <row r="20" spans="1:10" ht="21">
      <c r="A20" s="110" t="s">
        <v>146</v>
      </c>
      <c r="B20" s="110"/>
      <c r="C20" s="110"/>
      <c r="D20" s="49"/>
      <c r="E20" s="49">
        <v>32347</v>
      </c>
      <c r="F20" s="49">
        <v>4865.8900000000003</v>
      </c>
      <c r="G20" s="49">
        <v>4865.8900000000003</v>
      </c>
      <c r="H20" s="50"/>
      <c r="I20" s="49"/>
      <c r="J20" s="49"/>
    </row>
    <row r="21" spans="1:10">
      <c r="A21" s="51"/>
      <c r="B21" s="51"/>
      <c r="C21" s="51"/>
    </row>
    <row r="22" spans="1:10" ht="21">
      <c r="A22" s="96" t="s">
        <v>231</v>
      </c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21">
      <c r="A23" s="99" t="s">
        <v>147</v>
      </c>
      <c r="B23" s="100"/>
      <c r="C23" s="100"/>
      <c r="D23" s="100"/>
      <c r="E23" s="100"/>
      <c r="F23" s="100"/>
      <c r="G23" s="100"/>
      <c r="H23" s="100"/>
      <c r="I23" s="100"/>
      <c r="J23" s="101"/>
    </row>
    <row r="24" spans="1:10">
      <c r="A24" s="45" t="s">
        <v>138</v>
      </c>
      <c r="B24" s="45" t="s">
        <v>139</v>
      </c>
      <c r="C24" s="45" t="s">
        <v>148</v>
      </c>
      <c r="D24" s="45" t="s">
        <v>140</v>
      </c>
      <c r="E24" s="45" t="s">
        <v>149</v>
      </c>
      <c r="F24" s="45" t="s">
        <v>141</v>
      </c>
      <c r="G24" s="45" t="s">
        <v>142</v>
      </c>
      <c r="H24" s="46" t="s">
        <v>143</v>
      </c>
      <c r="I24" s="46" t="s">
        <v>150</v>
      </c>
      <c r="J24" s="46" t="s">
        <v>151</v>
      </c>
    </row>
    <row r="25" spans="1:10" ht="21">
      <c r="A25" s="106" t="s">
        <v>146</v>
      </c>
      <c r="B25" s="106"/>
      <c r="C25" s="106"/>
      <c r="D25" s="55"/>
      <c r="E25" s="55">
        <v>202837</v>
      </c>
      <c r="F25" s="55">
        <v>7194.56</v>
      </c>
      <c r="G25" s="55">
        <v>7194.56</v>
      </c>
      <c r="H25" s="55"/>
      <c r="I25" s="55"/>
      <c r="J25" s="55"/>
    </row>
    <row r="27" spans="1:10" ht="21">
      <c r="A27" s="96" t="s">
        <v>272</v>
      </c>
      <c r="B27" s="97"/>
      <c r="C27" s="97"/>
      <c r="D27" s="97"/>
      <c r="E27" s="97"/>
      <c r="F27" s="97"/>
      <c r="G27" s="97"/>
      <c r="H27" s="97"/>
      <c r="I27" s="97"/>
      <c r="J27" s="98"/>
    </row>
    <row r="28" spans="1:10" ht="21">
      <c r="A28" s="99" t="s">
        <v>147</v>
      </c>
      <c r="B28" s="100"/>
      <c r="C28" s="100"/>
      <c r="D28" s="100"/>
      <c r="E28" s="100"/>
      <c r="F28" s="100"/>
      <c r="G28" s="100"/>
      <c r="H28" s="100"/>
      <c r="I28" s="100"/>
      <c r="J28" s="101"/>
    </row>
    <row r="29" spans="1:10">
      <c r="A29" s="57" t="s">
        <v>138</v>
      </c>
      <c r="B29" s="57" t="s">
        <v>139</v>
      </c>
      <c r="C29" s="57" t="s">
        <v>148</v>
      </c>
      <c r="D29" s="57" t="s">
        <v>140</v>
      </c>
      <c r="E29" s="57" t="s">
        <v>149</v>
      </c>
      <c r="F29" s="57" t="s">
        <v>141</v>
      </c>
      <c r="G29" s="57" t="s">
        <v>142</v>
      </c>
      <c r="H29" s="58" t="s">
        <v>143</v>
      </c>
      <c r="I29" s="58" t="s">
        <v>150</v>
      </c>
      <c r="J29" s="58" t="s">
        <v>151</v>
      </c>
    </row>
    <row r="30" spans="1:10" ht="21">
      <c r="A30" s="105" t="s">
        <v>146</v>
      </c>
      <c r="B30" s="105"/>
      <c r="C30" s="105"/>
      <c r="D30" s="44"/>
      <c r="E30" s="44">
        <v>47930.400000000001</v>
      </c>
      <c r="F30" s="44">
        <v>44540.9</v>
      </c>
      <c r="G30" s="44">
        <v>44540.9</v>
      </c>
      <c r="H30" s="44"/>
      <c r="I30" s="44"/>
      <c r="J30" s="44"/>
    </row>
    <row r="32" spans="1:10" ht="21">
      <c r="A32" s="96" t="s">
        <v>317</v>
      </c>
      <c r="B32" s="97"/>
      <c r="C32" s="97"/>
      <c r="D32" s="97"/>
      <c r="E32" s="97"/>
      <c r="F32" s="97"/>
      <c r="G32" s="97"/>
      <c r="H32" s="97"/>
      <c r="I32" s="97"/>
      <c r="J32" s="98"/>
    </row>
    <row r="33" spans="1:10" ht="21">
      <c r="A33" s="99" t="s">
        <v>147</v>
      </c>
      <c r="B33" s="100"/>
      <c r="C33" s="100"/>
      <c r="D33" s="100"/>
      <c r="E33" s="100"/>
      <c r="F33" s="100"/>
      <c r="G33" s="100"/>
      <c r="H33" s="100"/>
      <c r="I33" s="100"/>
      <c r="J33" s="101"/>
    </row>
    <row r="34" spans="1:10">
      <c r="A34" s="57" t="s">
        <v>138</v>
      </c>
      <c r="B34" s="57" t="s">
        <v>139</v>
      </c>
      <c r="C34" s="57" t="s">
        <v>148</v>
      </c>
      <c r="D34" s="57" t="s">
        <v>140</v>
      </c>
      <c r="E34" s="57" t="s">
        <v>149</v>
      </c>
      <c r="F34" s="57" t="s">
        <v>141</v>
      </c>
      <c r="G34" s="57" t="s">
        <v>142</v>
      </c>
      <c r="H34" s="58" t="s">
        <v>143</v>
      </c>
      <c r="I34" s="58" t="s">
        <v>150</v>
      </c>
      <c r="J34" s="58" t="s">
        <v>151</v>
      </c>
    </row>
    <row r="35" spans="1:10" ht="21">
      <c r="A35" s="107" t="s">
        <v>146</v>
      </c>
      <c r="B35" s="108"/>
      <c r="C35" s="109"/>
      <c r="D35" s="55"/>
      <c r="E35" s="55">
        <v>70208.3</v>
      </c>
      <c r="F35" s="55">
        <v>5533.56</v>
      </c>
      <c r="G35" s="55">
        <v>5533.56</v>
      </c>
      <c r="H35" s="55"/>
      <c r="I35" s="55"/>
      <c r="J35" s="55"/>
    </row>
    <row r="36" spans="1:10">
      <c r="H36" s="78" t="s">
        <v>365</v>
      </c>
    </row>
    <row r="37" spans="1:10" ht="21">
      <c r="A37" s="96" t="s">
        <v>366</v>
      </c>
      <c r="B37" s="97"/>
      <c r="C37" s="97"/>
      <c r="D37" s="97"/>
      <c r="E37" s="97"/>
      <c r="F37" s="97"/>
      <c r="G37" s="97"/>
      <c r="H37" s="97"/>
      <c r="I37" s="97"/>
      <c r="J37" s="98"/>
    </row>
    <row r="38" spans="1:10" ht="21">
      <c r="A38" s="99" t="s">
        <v>147</v>
      </c>
      <c r="B38" s="100"/>
      <c r="C38" s="100"/>
      <c r="D38" s="100"/>
      <c r="E38" s="100"/>
      <c r="F38" s="100"/>
      <c r="G38" s="100"/>
      <c r="H38" s="100"/>
      <c r="I38" s="100"/>
      <c r="J38" s="101"/>
    </row>
    <row r="39" spans="1:10">
      <c r="A39" s="57" t="s">
        <v>138</v>
      </c>
      <c r="B39" s="57" t="s">
        <v>139</v>
      </c>
      <c r="C39" s="57" t="s">
        <v>148</v>
      </c>
      <c r="D39" s="57" t="s">
        <v>140</v>
      </c>
      <c r="E39" s="57" t="s">
        <v>149</v>
      </c>
      <c r="F39" s="57" t="s">
        <v>141</v>
      </c>
      <c r="G39" s="57" t="s">
        <v>142</v>
      </c>
      <c r="H39" s="58" t="s">
        <v>143</v>
      </c>
      <c r="I39" s="58" t="s">
        <v>150</v>
      </c>
      <c r="J39" s="58" t="s">
        <v>151</v>
      </c>
    </row>
    <row r="40" spans="1:10" ht="21">
      <c r="A40" s="105" t="s">
        <v>146</v>
      </c>
      <c r="B40" s="105"/>
      <c r="C40" s="105"/>
      <c r="D40" s="44"/>
      <c r="E40" s="44">
        <v>39578.29</v>
      </c>
      <c r="F40" s="44">
        <v>278.79000000000002</v>
      </c>
      <c r="G40" s="44">
        <v>278.79000000000002</v>
      </c>
      <c r="H40" s="44"/>
      <c r="I40" s="44"/>
      <c r="J40" s="44"/>
    </row>
    <row r="42" spans="1:10" ht="21">
      <c r="A42" s="96" t="s">
        <v>389</v>
      </c>
      <c r="B42" s="97"/>
      <c r="C42" s="97"/>
      <c r="D42" s="97"/>
      <c r="E42" s="97"/>
      <c r="F42" s="97"/>
      <c r="G42" s="97"/>
      <c r="H42" s="97"/>
      <c r="I42" s="97"/>
      <c r="J42" s="98"/>
    </row>
    <row r="43" spans="1:10" ht="21">
      <c r="A43" s="99" t="s">
        <v>147</v>
      </c>
      <c r="B43" s="100"/>
      <c r="C43" s="100"/>
      <c r="D43" s="100"/>
      <c r="E43" s="100"/>
      <c r="F43" s="100"/>
      <c r="G43" s="100"/>
      <c r="H43" s="100"/>
      <c r="I43" s="100"/>
      <c r="J43" s="101"/>
    </row>
    <row r="44" spans="1:10">
      <c r="A44" s="57" t="s">
        <v>138</v>
      </c>
      <c r="B44" s="57" t="s">
        <v>139</v>
      </c>
      <c r="C44" s="57" t="s">
        <v>148</v>
      </c>
      <c r="D44" s="57" t="s">
        <v>140</v>
      </c>
      <c r="E44" s="57" t="s">
        <v>149</v>
      </c>
      <c r="F44" s="57" t="s">
        <v>141</v>
      </c>
      <c r="G44" s="57" t="s">
        <v>142</v>
      </c>
      <c r="H44" s="58" t="s">
        <v>143</v>
      </c>
      <c r="I44" s="58" t="s">
        <v>150</v>
      </c>
      <c r="J44" s="58" t="s">
        <v>151</v>
      </c>
    </row>
    <row r="45" spans="1:10" ht="21">
      <c r="A45" s="93" t="s">
        <v>146</v>
      </c>
      <c r="B45" s="94"/>
      <c r="C45" s="95"/>
      <c r="D45" s="44"/>
      <c r="E45" s="44">
        <v>294560.90000000002</v>
      </c>
      <c r="F45" s="44">
        <v>44323.51</v>
      </c>
      <c r="G45" s="44">
        <v>44323.51</v>
      </c>
      <c r="H45" s="44"/>
      <c r="I45" s="44"/>
      <c r="J45" s="44"/>
    </row>
    <row r="48" spans="1:10" ht="21">
      <c r="A48" s="96" t="s">
        <v>447</v>
      </c>
      <c r="B48" s="97"/>
      <c r="C48" s="97"/>
      <c r="D48" s="97"/>
      <c r="E48" s="97"/>
      <c r="F48" s="97"/>
      <c r="G48" s="97"/>
      <c r="H48" s="97"/>
      <c r="I48" s="97"/>
      <c r="J48" s="98"/>
    </row>
    <row r="49" spans="1:10" ht="21">
      <c r="A49" s="99" t="s">
        <v>147</v>
      </c>
      <c r="B49" s="100"/>
      <c r="C49" s="100"/>
      <c r="D49" s="100"/>
      <c r="E49" s="100"/>
      <c r="F49" s="100"/>
      <c r="G49" s="100"/>
      <c r="H49" s="100"/>
      <c r="I49" s="100"/>
      <c r="J49" s="101"/>
    </row>
    <row r="50" spans="1:10">
      <c r="A50" s="57" t="s">
        <v>138</v>
      </c>
      <c r="B50" s="57" t="s">
        <v>139</v>
      </c>
      <c r="C50" s="57" t="s">
        <v>148</v>
      </c>
      <c r="D50" s="57" t="s">
        <v>140</v>
      </c>
      <c r="E50" s="57" t="s">
        <v>149</v>
      </c>
      <c r="F50" s="57" t="s">
        <v>141</v>
      </c>
      <c r="G50" s="57" t="s">
        <v>142</v>
      </c>
      <c r="H50" s="58" t="s">
        <v>143</v>
      </c>
      <c r="I50" s="58" t="s">
        <v>150</v>
      </c>
      <c r="J50" s="58" t="s">
        <v>151</v>
      </c>
    </row>
    <row r="51" spans="1:10" ht="21">
      <c r="A51" s="93" t="s">
        <v>146</v>
      </c>
      <c r="B51" s="94"/>
      <c r="C51" s="95"/>
      <c r="D51" s="44"/>
      <c r="E51" s="44">
        <v>15539.36</v>
      </c>
      <c r="F51" s="44">
        <v>7773.33</v>
      </c>
      <c r="G51" s="44">
        <v>7773.33</v>
      </c>
      <c r="H51" s="44"/>
      <c r="I51" s="44"/>
      <c r="J51" s="44"/>
    </row>
    <row r="53" spans="1:10" ht="21">
      <c r="A53" s="96" t="s">
        <v>462</v>
      </c>
      <c r="B53" s="97"/>
      <c r="C53" s="97"/>
      <c r="D53" s="97"/>
      <c r="E53" s="97"/>
      <c r="F53" s="97"/>
      <c r="G53" s="97"/>
      <c r="H53" s="97"/>
      <c r="I53" s="97"/>
      <c r="J53" s="98"/>
    </row>
    <row r="54" spans="1:10" ht="21">
      <c r="A54" s="99" t="s">
        <v>147</v>
      </c>
      <c r="B54" s="100"/>
      <c r="C54" s="100"/>
      <c r="D54" s="100"/>
      <c r="E54" s="100"/>
      <c r="F54" s="100"/>
      <c r="G54" s="100"/>
      <c r="H54" s="100"/>
      <c r="I54" s="100"/>
      <c r="J54" s="101"/>
    </row>
    <row r="55" spans="1:10">
      <c r="A55" s="57" t="s">
        <v>138</v>
      </c>
      <c r="B55" s="57" t="s">
        <v>139</v>
      </c>
      <c r="C55" s="57" t="s">
        <v>148</v>
      </c>
      <c r="D55" s="57" t="s">
        <v>140</v>
      </c>
      <c r="E55" s="57" t="s">
        <v>149</v>
      </c>
      <c r="F55" s="57" t="s">
        <v>141</v>
      </c>
      <c r="G55" s="57" t="s">
        <v>142</v>
      </c>
      <c r="H55" s="58" t="s">
        <v>143</v>
      </c>
      <c r="I55" s="58" t="s">
        <v>150</v>
      </c>
      <c r="J55" s="58" t="s">
        <v>151</v>
      </c>
    </row>
    <row r="56" spans="1:10" ht="21">
      <c r="A56" s="102" t="s">
        <v>146</v>
      </c>
      <c r="B56" s="103"/>
      <c r="C56" s="104"/>
      <c r="D56" s="85"/>
      <c r="E56" s="85">
        <v>30821.71</v>
      </c>
      <c r="F56" s="85">
        <v>9542.0499999999993</v>
      </c>
      <c r="G56" s="85">
        <v>9542.0499999999993</v>
      </c>
      <c r="H56" s="85"/>
      <c r="I56" s="85"/>
      <c r="J56" s="85"/>
    </row>
    <row r="58" spans="1:10" ht="21">
      <c r="A58" s="96" t="s">
        <v>494</v>
      </c>
      <c r="B58" s="97"/>
      <c r="C58" s="97"/>
      <c r="D58" s="97"/>
      <c r="E58" s="97"/>
      <c r="F58" s="97"/>
      <c r="G58" s="97"/>
      <c r="H58" s="97"/>
      <c r="I58" s="97"/>
      <c r="J58" s="98"/>
    </row>
    <row r="59" spans="1:10" ht="21">
      <c r="A59" s="99" t="s">
        <v>147</v>
      </c>
      <c r="B59" s="100"/>
      <c r="C59" s="100"/>
      <c r="D59" s="100"/>
      <c r="E59" s="100"/>
      <c r="F59" s="100"/>
      <c r="G59" s="100"/>
      <c r="H59" s="100"/>
      <c r="I59" s="100"/>
      <c r="J59" s="101"/>
    </row>
    <row r="60" spans="1:10">
      <c r="A60" s="57" t="s">
        <v>138</v>
      </c>
      <c r="B60" s="57" t="s">
        <v>139</v>
      </c>
      <c r="C60" s="57" t="s">
        <v>148</v>
      </c>
      <c r="D60" s="57" t="s">
        <v>140</v>
      </c>
      <c r="E60" s="57" t="s">
        <v>149</v>
      </c>
      <c r="F60" s="57" t="s">
        <v>141</v>
      </c>
      <c r="G60" s="57" t="s">
        <v>142</v>
      </c>
      <c r="H60" s="58" t="s">
        <v>143</v>
      </c>
      <c r="I60" s="58" t="s">
        <v>150</v>
      </c>
      <c r="J60" s="58" t="s">
        <v>151</v>
      </c>
    </row>
    <row r="61" spans="1:10" ht="21">
      <c r="A61" s="93" t="s">
        <v>146</v>
      </c>
      <c r="B61" s="94"/>
      <c r="C61" s="95"/>
      <c r="D61" s="44"/>
      <c r="E61" s="44">
        <v>23488.79</v>
      </c>
      <c r="F61" s="44">
        <v>316.55</v>
      </c>
      <c r="G61" s="44">
        <v>316.55</v>
      </c>
      <c r="H61" s="44"/>
      <c r="I61" s="44"/>
      <c r="J61" s="44"/>
    </row>
    <row r="63" spans="1:10" s="86" customFormat="1" ht="21">
      <c r="E63" s="86">
        <f>E5+E10+E15+E20+E25+E30+E35+E40+E45+E51+E56+E61</f>
        <v>925106.77</v>
      </c>
      <c r="F63" s="86">
        <f>F5+F10+F15+F20+F25+F30+F35+F40+F45+F51+F56+F61</f>
        <v>132863.53</v>
      </c>
      <c r="G63" s="86">
        <f>G5+G10+G15+G20+G25+G30+G35+G40+G45+G51+G56+G61</f>
        <v>132863.53</v>
      </c>
      <c r="H63" s="86">
        <f>H5+H10+H15+H20+H25+H30+H35+H40+H45+H51+H56+H61</f>
        <v>0</v>
      </c>
    </row>
  </sheetData>
  <mergeCells count="36">
    <mergeCell ref="A20:C20"/>
    <mergeCell ref="A2:J2"/>
    <mergeCell ref="A3:J3"/>
    <mergeCell ref="A5:C5"/>
    <mergeCell ref="A7:J7"/>
    <mergeCell ref="A8:J8"/>
    <mergeCell ref="A10:C10"/>
    <mergeCell ref="A12:J12"/>
    <mergeCell ref="A13:J13"/>
    <mergeCell ref="A15:C15"/>
    <mergeCell ref="A17:J17"/>
    <mergeCell ref="A18:J18"/>
    <mergeCell ref="A40:C40"/>
    <mergeCell ref="A22:J22"/>
    <mergeCell ref="A23:J23"/>
    <mergeCell ref="A25:C25"/>
    <mergeCell ref="A27:J27"/>
    <mergeCell ref="A28:J28"/>
    <mergeCell ref="A30:C30"/>
    <mergeCell ref="A32:J32"/>
    <mergeCell ref="A33:J33"/>
    <mergeCell ref="A35:C35"/>
    <mergeCell ref="A37:J37"/>
    <mergeCell ref="A38:J38"/>
    <mergeCell ref="A61:C61"/>
    <mergeCell ref="A42:J42"/>
    <mergeCell ref="A43:J43"/>
    <mergeCell ref="A45:C45"/>
    <mergeCell ref="A48:J48"/>
    <mergeCell ref="A49:J49"/>
    <mergeCell ref="A51:C51"/>
    <mergeCell ref="A53:J53"/>
    <mergeCell ref="A54:J54"/>
    <mergeCell ref="A56:C56"/>
    <mergeCell ref="A58:J58"/>
    <mergeCell ref="A59:J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RowHeight="14.4"/>
  <cols>
    <col min="1" max="1" width="13.77734375" customWidth="1"/>
  </cols>
  <sheetData>
    <row r="1" spans="1:1" ht="23.4" customHeight="1">
      <c r="A1" s="87" t="s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31"/>
  <sheetViews>
    <sheetView tabSelected="1" topLeftCell="A118" zoomScaleNormal="100" workbookViewId="0">
      <selection activeCell="G131" sqref="G131"/>
    </sheetView>
  </sheetViews>
  <sheetFormatPr defaultRowHeight="16.8"/>
  <cols>
    <col min="1" max="1" width="29.109375" style="116" customWidth="1"/>
    <col min="2" max="2" width="15.109375" style="116" customWidth="1"/>
    <col min="3" max="3" width="12" style="116" customWidth="1"/>
    <col min="4" max="4" width="26.5546875" style="116" customWidth="1"/>
    <col min="5" max="5" width="23" style="116" customWidth="1"/>
    <col min="6" max="7" width="19.109375" style="116" bestFit="1" customWidth="1"/>
    <col min="8" max="8" width="21.44140625" style="116" customWidth="1"/>
    <col min="9" max="9" width="21.33203125" style="116" customWidth="1"/>
    <col min="10" max="10" width="11.44140625" style="116" customWidth="1"/>
    <col min="11" max="11" width="12.33203125" style="116" customWidth="1"/>
    <col min="12" max="16384" width="8.88671875" style="116"/>
  </cols>
  <sheetData>
    <row r="1" spans="2:8" ht="15" customHeight="1">
      <c r="B1" s="115">
        <v>44287</v>
      </c>
      <c r="C1" s="115"/>
      <c r="D1" s="115"/>
      <c r="E1" s="115"/>
      <c r="F1" s="115"/>
      <c r="G1" s="115"/>
    </row>
    <row r="2" spans="2:8" ht="33.6">
      <c r="B2" s="117" t="s">
        <v>20</v>
      </c>
      <c r="C2" s="117" t="s">
        <v>0</v>
      </c>
      <c r="D2" s="117" t="s">
        <v>1</v>
      </c>
      <c r="E2" s="117" t="s">
        <v>2</v>
      </c>
      <c r="F2" s="117" t="s">
        <v>3</v>
      </c>
      <c r="G2" s="117" t="s">
        <v>4</v>
      </c>
    </row>
    <row r="3" spans="2:8" ht="33.6">
      <c r="B3" s="118" t="s">
        <v>5</v>
      </c>
      <c r="C3" s="118" t="s">
        <v>6</v>
      </c>
      <c r="D3" s="116">
        <v>195597.98</v>
      </c>
      <c r="E3" s="116">
        <v>165761</v>
      </c>
      <c r="F3" s="116">
        <f>E3*9%</f>
        <v>14918.49</v>
      </c>
      <c r="G3" s="116">
        <f>E3*9%</f>
        <v>14918.49</v>
      </c>
      <c r="H3" s="116">
        <f>E3+F3+G3</f>
        <v>195597.97999999998</v>
      </c>
    </row>
    <row r="4" spans="2:8" ht="33.6">
      <c r="B4" s="118" t="s">
        <v>9</v>
      </c>
      <c r="C4" s="118" t="s">
        <v>10</v>
      </c>
      <c r="D4" s="116">
        <v>154336.92000000001</v>
      </c>
      <c r="E4" s="116">
        <v>130794</v>
      </c>
      <c r="F4" s="116">
        <f t="shared" ref="F4:F13" si="0">E4*9%</f>
        <v>11771.46</v>
      </c>
      <c r="G4" s="116">
        <f t="shared" ref="G4:G13" si="1">E4*9%</f>
        <v>11771.46</v>
      </c>
      <c r="H4" s="116">
        <f t="shared" ref="H4:H57" si="2">E4+F4+G4</f>
        <v>154336.91999999998</v>
      </c>
    </row>
    <row r="5" spans="2:8" ht="33.6">
      <c r="B5" s="118" t="s">
        <v>11</v>
      </c>
      <c r="C5" s="119">
        <v>44412</v>
      </c>
      <c r="D5" s="116">
        <v>123525.94</v>
      </c>
      <c r="E5" s="116">
        <v>104683</v>
      </c>
      <c r="F5" s="116">
        <f t="shared" si="0"/>
        <v>9421.4699999999993</v>
      </c>
      <c r="G5" s="116">
        <f t="shared" si="1"/>
        <v>9421.4699999999993</v>
      </c>
      <c r="H5" s="116">
        <f t="shared" si="2"/>
        <v>123525.94</v>
      </c>
    </row>
    <row r="6" spans="2:8" ht="33.6">
      <c r="B6" s="118" t="s">
        <v>12</v>
      </c>
      <c r="C6" s="118" t="s">
        <v>10</v>
      </c>
      <c r="D6" s="116">
        <v>264894.65999999997</v>
      </c>
      <c r="E6" s="116">
        <v>224487</v>
      </c>
      <c r="F6" s="116">
        <f t="shared" si="0"/>
        <v>20203.829999999998</v>
      </c>
      <c r="G6" s="116">
        <f t="shared" si="1"/>
        <v>20203.829999999998</v>
      </c>
      <c r="H6" s="116">
        <f t="shared" si="2"/>
        <v>264894.65999999997</v>
      </c>
    </row>
    <row r="7" spans="2:8" ht="33.6">
      <c r="B7" s="118" t="s">
        <v>13</v>
      </c>
      <c r="C7" s="118" t="s">
        <v>14</v>
      </c>
      <c r="D7" s="116">
        <v>19873.560000000001</v>
      </c>
      <c r="E7" s="116">
        <v>16842</v>
      </c>
      <c r="F7" s="116">
        <f t="shared" si="0"/>
        <v>1515.78</v>
      </c>
      <c r="G7" s="116">
        <f t="shared" si="1"/>
        <v>1515.78</v>
      </c>
      <c r="H7" s="116">
        <f t="shared" si="2"/>
        <v>19873.559999999998</v>
      </c>
    </row>
    <row r="8" spans="2:8" ht="33.6">
      <c r="B8" s="118" t="s">
        <v>15</v>
      </c>
      <c r="C8" s="118" t="s">
        <v>6</v>
      </c>
      <c r="D8" s="116">
        <v>35240.699999999997</v>
      </c>
      <c r="E8" s="116">
        <v>29865</v>
      </c>
      <c r="F8" s="116">
        <f t="shared" si="0"/>
        <v>2687.85</v>
      </c>
      <c r="G8" s="116">
        <f t="shared" si="1"/>
        <v>2687.85</v>
      </c>
      <c r="H8" s="116">
        <f t="shared" si="2"/>
        <v>35240.699999999997</v>
      </c>
    </row>
    <row r="9" spans="2:8" ht="33.6">
      <c r="B9" s="118" t="s">
        <v>16</v>
      </c>
      <c r="C9" s="119">
        <v>44200</v>
      </c>
      <c r="D9" s="116">
        <v>64554.26</v>
      </c>
      <c r="E9" s="116">
        <v>54707</v>
      </c>
      <c r="F9" s="116">
        <f t="shared" si="0"/>
        <v>4923.63</v>
      </c>
      <c r="G9" s="116">
        <f t="shared" si="1"/>
        <v>4923.63</v>
      </c>
      <c r="H9" s="116">
        <f t="shared" si="2"/>
        <v>64554.259999999995</v>
      </c>
    </row>
    <row r="10" spans="2:8" ht="33.6">
      <c r="B10" s="118" t="s">
        <v>17</v>
      </c>
      <c r="C10" s="118" t="s">
        <v>18</v>
      </c>
      <c r="D10" s="116">
        <v>33854.199999999997</v>
      </c>
      <c r="E10" s="116">
        <v>28690</v>
      </c>
      <c r="F10" s="116">
        <f t="shared" si="0"/>
        <v>2582.1</v>
      </c>
      <c r="G10" s="116">
        <f t="shared" si="1"/>
        <v>2582.1</v>
      </c>
      <c r="H10" s="116">
        <f t="shared" si="2"/>
        <v>33854.199999999997</v>
      </c>
    </row>
    <row r="11" spans="2:8" ht="33.6">
      <c r="B11" s="118" t="s">
        <v>19</v>
      </c>
      <c r="C11" s="118" t="s">
        <v>14</v>
      </c>
      <c r="D11" s="116">
        <v>246360.4</v>
      </c>
      <c r="E11" s="116">
        <v>208780</v>
      </c>
      <c r="F11" s="116">
        <f t="shared" si="0"/>
        <v>18790.2</v>
      </c>
      <c r="G11" s="116">
        <f t="shared" si="1"/>
        <v>18790.2</v>
      </c>
      <c r="H11" s="116">
        <f t="shared" si="2"/>
        <v>246360.40000000002</v>
      </c>
    </row>
    <row r="12" spans="2:8" ht="33.6">
      <c r="B12" s="120" t="s">
        <v>121</v>
      </c>
      <c r="C12" s="120" t="s">
        <v>123</v>
      </c>
      <c r="D12" s="116">
        <v>98981.94</v>
      </c>
      <c r="E12" s="116">
        <v>83883</v>
      </c>
      <c r="F12" s="116">
        <f t="shared" si="0"/>
        <v>7549.4699999999993</v>
      </c>
      <c r="G12" s="116">
        <f t="shared" si="1"/>
        <v>7549.4699999999993</v>
      </c>
      <c r="H12" s="116">
        <f t="shared" si="2"/>
        <v>98981.94</v>
      </c>
    </row>
    <row r="13" spans="2:8" ht="33.6">
      <c r="B13" s="120" t="s">
        <v>122</v>
      </c>
      <c r="C13" s="121">
        <v>44777</v>
      </c>
      <c r="D13" s="116">
        <v>1109731</v>
      </c>
      <c r="E13" s="116">
        <v>940450</v>
      </c>
      <c r="F13" s="116">
        <f t="shared" si="0"/>
        <v>84640.5</v>
      </c>
      <c r="G13" s="116">
        <f t="shared" si="1"/>
        <v>84640.5</v>
      </c>
      <c r="H13" s="116">
        <f t="shared" si="2"/>
        <v>1109731</v>
      </c>
    </row>
    <row r="14" spans="2:8" s="124" customFormat="1">
      <c r="B14" s="122"/>
      <c r="C14" s="122"/>
      <c r="D14" s="122">
        <f>SUM(D3:D13)</f>
        <v>2346951.5599999996</v>
      </c>
      <c r="E14" s="122">
        <f>SUM(E3:E13)</f>
        <v>1988942</v>
      </c>
      <c r="F14" s="123">
        <f>SUM(F3:F13)</f>
        <v>179004.78</v>
      </c>
      <c r="G14" s="123">
        <f>SUM(G3:G13)</f>
        <v>179004.78</v>
      </c>
      <c r="H14" s="116">
        <f t="shared" si="2"/>
        <v>2346951.5599999996</v>
      </c>
    </row>
    <row r="15" spans="2:8" s="124" customFormat="1">
      <c r="B15" s="122"/>
      <c r="C15" s="122"/>
      <c r="D15" s="122"/>
      <c r="E15" s="122"/>
      <c r="F15" s="123"/>
      <c r="G15" s="123"/>
      <c r="H15" s="116">
        <f>E15+F15+G15</f>
        <v>0</v>
      </c>
    </row>
    <row r="16" spans="2:8">
      <c r="B16" s="115">
        <v>44317</v>
      </c>
      <c r="C16" s="115"/>
      <c r="D16" s="115"/>
      <c r="E16" s="115"/>
      <c r="F16" s="115"/>
      <c r="G16" s="115"/>
      <c r="H16" s="116">
        <f t="shared" si="2"/>
        <v>0</v>
      </c>
    </row>
    <row r="17" spans="2:8" ht="33.6">
      <c r="B17" s="117" t="s">
        <v>20</v>
      </c>
      <c r="C17" s="117" t="s">
        <v>0</v>
      </c>
      <c r="D17" s="117" t="s">
        <v>1</v>
      </c>
      <c r="E17" s="117" t="s">
        <v>2</v>
      </c>
      <c r="F17" s="117" t="s">
        <v>3</v>
      </c>
      <c r="G17" s="117" t="s">
        <v>4</v>
      </c>
      <c r="H17" s="116" t="e">
        <f t="shared" si="2"/>
        <v>#VALUE!</v>
      </c>
    </row>
    <row r="18" spans="2:8" ht="33.6">
      <c r="B18" s="118" t="s">
        <v>21</v>
      </c>
      <c r="C18" s="118" t="s">
        <v>22</v>
      </c>
      <c r="D18" s="116">
        <v>39747.120000000003</v>
      </c>
      <c r="E18" s="116">
        <v>33684</v>
      </c>
      <c r="F18" s="116">
        <f>E18*9%</f>
        <v>3031.56</v>
      </c>
      <c r="G18" s="116">
        <f>E18*9%</f>
        <v>3031.56</v>
      </c>
      <c r="H18" s="116">
        <f t="shared" si="2"/>
        <v>39747.119999999995</v>
      </c>
    </row>
    <row r="19" spans="2:8" ht="33.6">
      <c r="B19" s="118" t="s">
        <v>23</v>
      </c>
      <c r="C19" s="118" t="s">
        <v>22</v>
      </c>
      <c r="D19" s="116">
        <v>90340.800000000003</v>
      </c>
      <c r="E19" s="116">
        <v>76560</v>
      </c>
      <c r="F19" s="116">
        <f t="shared" ref="F19:F27" si="3">E19*9%</f>
        <v>6890.4</v>
      </c>
      <c r="G19" s="116">
        <f t="shared" ref="G19:G27" si="4">E19*9%</f>
        <v>6890.4</v>
      </c>
      <c r="H19" s="116">
        <f t="shared" si="2"/>
        <v>90340.799999999988</v>
      </c>
    </row>
    <row r="20" spans="2:8" ht="33.6">
      <c r="B20" s="118" t="s">
        <v>24</v>
      </c>
      <c r="C20" s="118" t="s">
        <v>25</v>
      </c>
      <c r="D20" s="116">
        <v>64424.46</v>
      </c>
      <c r="E20" s="116">
        <v>54597</v>
      </c>
      <c r="F20" s="116">
        <f t="shared" si="3"/>
        <v>4913.7299999999996</v>
      </c>
      <c r="G20" s="116">
        <f t="shared" si="4"/>
        <v>4913.7299999999996</v>
      </c>
      <c r="H20" s="116">
        <f t="shared" si="2"/>
        <v>64424.459999999992</v>
      </c>
    </row>
    <row r="21" spans="2:8" ht="33.6">
      <c r="B21" s="118" t="s">
        <v>26</v>
      </c>
      <c r="C21" s="118" t="s">
        <v>27</v>
      </c>
      <c r="D21" s="116">
        <v>76947.8</v>
      </c>
      <c r="E21" s="116">
        <v>65210</v>
      </c>
      <c r="F21" s="116">
        <f t="shared" si="3"/>
        <v>5868.9</v>
      </c>
      <c r="G21" s="116">
        <f t="shared" si="4"/>
        <v>5868.9</v>
      </c>
      <c r="H21" s="116">
        <f t="shared" si="2"/>
        <v>76947.799999999988</v>
      </c>
    </row>
    <row r="22" spans="2:8" ht="33.6">
      <c r="B22" s="118" t="s">
        <v>28</v>
      </c>
      <c r="C22" s="118" t="s">
        <v>27</v>
      </c>
      <c r="D22" s="116">
        <v>105503.8</v>
      </c>
      <c r="E22" s="116">
        <v>89410</v>
      </c>
      <c r="F22" s="116">
        <f t="shared" si="3"/>
        <v>8046.9</v>
      </c>
      <c r="G22" s="116">
        <f t="shared" si="4"/>
        <v>8046.9</v>
      </c>
      <c r="H22" s="116">
        <f t="shared" si="2"/>
        <v>105503.79999999999</v>
      </c>
    </row>
    <row r="23" spans="2:8" ht="33.6">
      <c r="B23" s="118" t="s">
        <v>29</v>
      </c>
      <c r="C23" s="118" t="s">
        <v>27</v>
      </c>
      <c r="D23" s="116">
        <v>22514.400000000001</v>
      </c>
      <c r="E23" s="116">
        <v>19080</v>
      </c>
      <c r="F23" s="116">
        <f t="shared" si="3"/>
        <v>1717.2</v>
      </c>
      <c r="G23" s="116">
        <f t="shared" si="4"/>
        <v>1717.2</v>
      </c>
      <c r="H23" s="116">
        <f t="shared" si="2"/>
        <v>22514.400000000001</v>
      </c>
    </row>
    <row r="24" spans="2:8" ht="33.6">
      <c r="B24" s="118" t="s">
        <v>30</v>
      </c>
      <c r="C24" s="118" t="s">
        <v>27</v>
      </c>
      <c r="D24" s="116">
        <v>66872.960000000006</v>
      </c>
      <c r="E24" s="116">
        <v>56672</v>
      </c>
      <c r="F24" s="116">
        <f t="shared" si="3"/>
        <v>5100.4799999999996</v>
      </c>
      <c r="G24" s="116">
        <f t="shared" si="4"/>
        <v>5100.4799999999996</v>
      </c>
      <c r="H24" s="116">
        <f t="shared" si="2"/>
        <v>66872.959999999992</v>
      </c>
    </row>
    <row r="25" spans="2:8" ht="33.6">
      <c r="B25" s="118" t="s">
        <v>31</v>
      </c>
      <c r="C25" s="118" t="s">
        <v>27</v>
      </c>
      <c r="D25" s="116">
        <v>109862.72</v>
      </c>
      <c r="E25" s="116">
        <v>93104</v>
      </c>
      <c r="F25" s="116">
        <f t="shared" si="3"/>
        <v>8379.36</v>
      </c>
      <c r="G25" s="116">
        <f t="shared" si="4"/>
        <v>8379.36</v>
      </c>
      <c r="H25" s="116">
        <f>E25+F25+G25</f>
        <v>109862.72</v>
      </c>
    </row>
    <row r="26" spans="2:8" ht="33.6">
      <c r="B26" s="118" t="s">
        <v>32</v>
      </c>
      <c r="C26" s="119">
        <v>44382</v>
      </c>
      <c r="D26" s="116">
        <v>63992.58</v>
      </c>
      <c r="E26" s="116">
        <v>54231</v>
      </c>
      <c r="F26" s="116">
        <f t="shared" si="3"/>
        <v>4880.79</v>
      </c>
      <c r="G26" s="116">
        <f t="shared" si="4"/>
        <v>4880.79</v>
      </c>
      <c r="H26" s="116">
        <f t="shared" si="2"/>
        <v>63992.58</v>
      </c>
    </row>
    <row r="27" spans="2:8" ht="33.6">
      <c r="B27" s="118" t="s">
        <v>33</v>
      </c>
      <c r="C27" s="119">
        <v>44382</v>
      </c>
      <c r="D27" s="116">
        <v>66872.960000000006</v>
      </c>
      <c r="E27" s="116">
        <v>56672</v>
      </c>
      <c r="F27" s="116">
        <f t="shared" si="3"/>
        <v>5100.4799999999996</v>
      </c>
      <c r="G27" s="116">
        <f t="shared" si="4"/>
        <v>5100.4799999999996</v>
      </c>
      <c r="H27" s="116">
        <f t="shared" si="2"/>
        <v>66872.959999999992</v>
      </c>
    </row>
    <row r="28" spans="2:8" s="124" customFormat="1">
      <c r="B28" s="117"/>
      <c r="C28" s="117"/>
      <c r="D28" s="125">
        <f>SUM(D18:D27)</f>
        <v>707079.6</v>
      </c>
      <c r="E28" s="125">
        <f>SUM(E18:E27)</f>
        <v>599220</v>
      </c>
      <c r="F28" s="125">
        <f>SUM(F18:F27)</f>
        <v>53929.8</v>
      </c>
      <c r="G28" s="125">
        <f>SUM(G18:G27)</f>
        <v>53929.8</v>
      </c>
      <c r="H28" s="116">
        <f t="shared" si="2"/>
        <v>707079.60000000009</v>
      </c>
    </row>
    <row r="29" spans="2:8">
      <c r="B29" s="118"/>
      <c r="C29" s="118"/>
      <c r="D29" s="126"/>
      <c r="E29" s="126"/>
      <c r="F29" s="126"/>
      <c r="G29" s="126"/>
      <c r="H29" s="116">
        <f>E29+F29+G29</f>
        <v>0</v>
      </c>
    </row>
    <row r="30" spans="2:8">
      <c r="B30" s="115">
        <v>44348</v>
      </c>
      <c r="C30" s="115"/>
      <c r="D30" s="115"/>
      <c r="E30" s="115"/>
      <c r="F30" s="115"/>
      <c r="G30" s="115"/>
      <c r="H30" s="116">
        <f t="shared" si="2"/>
        <v>0</v>
      </c>
    </row>
    <row r="31" spans="2:8" ht="33.6">
      <c r="B31" s="117" t="s">
        <v>20</v>
      </c>
      <c r="C31" s="117" t="s">
        <v>0</v>
      </c>
      <c r="D31" s="117" t="s">
        <v>1</v>
      </c>
      <c r="E31" s="117" t="s">
        <v>2</v>
      </c>
      <c r="F31" s="117" t="s">
        <v>3</v>
      </c>
      <c r="G31" s="117" t="s">
        <v>4</v>
      </c>
      <c r="H31" s="116" t="e">
        <f>E31+F31+G31</f>
        <v>#VALUE!</v>
      </c>
    </row>
    <row r="32" spans="2:8" ht="33.6">
      <c r="B32" s="118" t="s">
        <v>49</v>
      </c>
      <c r="C32" s="118" t="s">
        <v>50</v>
      </c>
      <c r="D32" s="116">
        <v>331719.24</v>
      </c>
      <c r="E32" s="116">
        <v>281118</v>
      </c>
      <c r="F32" s="116">
        <f>E32*9%</f>
        <v>25300.62</v>
      </c>
      <c r="G32" s="116">
        <f>E32*9%</f>
        <v>25300.62</v>
      </c>
      <c r="H32" s="116">
        <f t="shared" si="2"/>
        <v>331719.24</v>
      </c>
    </row>
    <row r="33" spans="2:8" ht="33.6">
      <c r="B33" s="118" t="s">
        <v>51</v>
      </c>
      <c r="C33" s="118" t="s">
        <v>50</v>
      </c>
      <c r="D33" s="116">
        <v>353646</v>
      </c>
      <c r="E33" s="116">
        <v>299700</v>
      </c>
      <c r="F33" s="116">
        <f>E33*9%</f>
        <v>26973</v>
      </c>
      <c r="G33" s="116">
        <f>E33*9%</f>
        <v>26973</v>
      </c>
      <c r="H33" s="116">
        <f t="shared" si="2"/>
        <v>353646</v>
      </c>
    </row>
    <row r="34" spans="2:8" s="124" customFormat="1">
      <c r="B34" s="122"/>
      <c r="C34" s="122"/>
      <c r="D34" s="123">
        <f>SUM(D32:D33)</f>
        <v>685365.24</v>
      </c>
      <c r="E34" s="122">
        <f>SUM(E32:E33)</f>
        <v>580818</v>
      </c>
      <c r="F34" s="123">
        <f>SUM(F32:F33)</f>
        <v>52273.619999999995</v>
      </c>
      <c r="G34" s="123">
        <f>SUM(G32:G33)</f>
        <v>52273.619999999995</v>
      </c>
      <c r="H34" s="116">
        <f t="shared" si="2"/>
        <v>685365.24</v>
      </c>
    </row>
    <row r="35" spans="2:8" s="127" customFormat="1">
      <c r="B35" s="120"/>
      <c r="C35" s="120"/>
      <c r="D35" s="120"/>
      <c r="E35" s="120"/>
      <c r="F35" s="120"/>
      <c r="G35" s="120"/>
      <c r="H35" s="116">
        <f t="shared" si="2"/>
        <v>0</v>
      </c>
    </row>
    <row r="36" spans="2:8">
      <c r="B36" s="115">
        <v>44378</v>
      </c>
      <c r="C36" s="115"/>
      <c r="D36" s="115"/>
      <c r="E36" s="115"/>
      <c r="F36" s="115"/>
      <c r="G36" s="115"/>
      <c r="H36" s="116">
        <f t="shared" si="2"/>
        <v>0</v>
      </c>
    </row>
    <row r="37" spans="2:8" ht="33.6">
      <c r="B37" s="117" t="s">
        <v>20</v>
      </c>
      <c r="C37" s="117" t="s">
        <v>0</v>
      </c>
      <c r="D37" s="117" t="s">
        <v>1</v>
      </c>
      <c r="E37" s="117" t="s">
        <v>2</v>
      </c>
      <c r="F37" s="117" t="s">
        <v>3</v>
      </c>
      <c r="G37" s="117" t="s">
        <v>4</v>
      </c>
      <c r="H37" s="116" t="e">
        <f t="shared" si="2"/>
        <v>#VALUE!</v>
      </c>
    </row>
    <row r="38" spans="2:8" ht="33.6">
      <c r="B38" s="118" t="s">
        <v>52</v>
      </c>
      <c r="C38" s="118" t="s">
        <v>53</v>
      </c>
      <c r="D38" s="116">
        <v>33854.199999999997</v>
      </c>
      <c r="E38" s="116">
        <v>28690</v>
      </c>
      <c r="F38" s="116">
        <f>E38*9%</f>
        <v>2582.1</v>
      </c>
      <c r="G38" s="116">
        <f>E38*9%</f>
        <v>2582.1</v>
      </c>
      <c r="H38" s="116">
        <f t="shared" si="2"/>
        <v>33854.199999999997</v>
      </c>
    </row>
    <row r="39" spans="2:8" ht="33.6">
      <c r="B39" s="118" t="s">
        <v>54</v>
      </c>
      <c r="C39" s="118" t="s">
        <v>55</v>
      </c>
      <c r="D39" s="116">
        <v>34223.54</v>
      </c>
      <c r="E39" s="116">
        <v>29003</v>
      </c>
      <c r="F39" s="116">
        <f t="shared" ref="F39:F44" si="5">E39*9%</f>
        <v>2610.27</v>
      </c>
      <c r="G39" s="116">
        <f t="shared" ref="G39:G44" si="6">E39*9%</f>
        <v>2610.27</v>
      </c>
      <c r="H39" s="116">
        <f t="shared" si="2"/>
        <v>34223.54</v>
      </c>
    </row>
    <row r="40" spans="2:8" ht="33.6">
      <c r="B40" s="118" t="s">
        <v>56</v>
      </c>
      <c r="C40" s="118" t="s">
        <v>57</v>
      </c>
      <c r="D40" s="116">
        <v>8024</v>
      </c>
      <c r="E40" s="116">
        <v>6800</v>
      </c>
      <c r="F40" s="116">
        <f t="shared" si="5"/>
        <v>612</v>
      </c>
      <c r="G40" s="116">
        <f t="shared" si="6"/>
        <v>612</v>
      </c>
      <c r="H40" s="116">
        <f t="shared" si="2"/>
        <v>8024</v>
      </c>
    </row>
    <row r="41" spans="2:8" ht="33.6">
      <c r="B41" s="118" t="s">
        <v>58</v>
      </c>
      <c r="C41" s="118" t="s">
        <v>53</v>
      </c>
      <c r="D41" s="116">
        <v>14160</v>
      </c>
      <c r="E41" s="116">
        <v>12000</v>
      </c>
      <c r="F41" s="116">
        <f t="shared" si="5"/>
        <v>1080</v>
      </c>
      <c r="G41" s="116">
        <f t="shared" si="6"/>
        <v>1080</v>
      </c>
      <c r="H41" s="116">
        <f t="shared" si="2"/>
        <v>14160</v>
      </c>
    </row>
    <row r="42" spans="2:8" ht="33.6">
      <c r="B42" s="118" t="s">
        <v>59</v>
      </c>
      <c r="C42" s="118" t="s">
        <v>60</v>
      </c>
      <c r="D42" s="116">
        <v>300546</v>
      </c>
      <c r="E42" s="116">
        <v>254700</v>
      </c>
      <c r="F42" s="116">
        <f t="shared" si="5"/>
        <v>22923</v>
      </c>
      <c r="G42" s="116">
        <f t="shared" si="6"/>
        <v>22923</v>
      </c>
      <c r="H42" s="116">
        <f t="shared" si="2"/>
        <v>300546</v>
      </c>
    </row>
    <row r="43" spans="2:8" ht="33.6">
      <c r="B43" s="118" t="s">
        <v>61</v>
      </c>
      <c r="C43" s="118" t="s">
        <v>60</v>
      </c>
      <c r="D43" s="116">
        <v>46020</v>
      </c>
      <c r="E43" s="116">
        <v>39000</v>
      </c>
      <c r="F43" s="116">
        <f t="shared" si="5"/>
        <v>3510</v>
      </c>
      <c r="G43" s="116">
        <f t="shared" si="6"/>
        <v>3510</v>
      </c>
      <c r="H43" s="116">
        <f t="shared" si="2"/>
        <v>46020</v>
      </c>
    </row>
    <row r="44" spans="2:8" ht="33.6">
      <c r="B44" s="118" t="s">
        <v>62</v>
      </c>
      <c r="C44" s="118" t="s">
        <v>60</v>
      </c>
      <c r="D44" s="116">
        <v>264111.14</v>
      </c>
      <c r="E44" s="116">
        <v>223823</v>
      </c>
      <c r="F44" s="116">
        <f t="shared" si="5"/>
        <v>20144.07</v>
      </c>
      <c r="G44" s="116">
        <f t="shared" si="6"/>
        <v>20144.07</v>
      </c>
      <c r="H44" s="116">
        <f>E44+F44+G44</f>
        <v>264111.14</v>
      </c>
    </row>
    <row r="45" spans="2:8" s="128" customFormat="1">
      <c r="B45" s="122"/>
      <c r="C45" s="122"/>
      <c r="D45" s="123">
        <f>SUM(D38:D44)</f>
        <v>700938.88</v>
      </c>
      <c r="E45" s="123">
        <f>SUM(E38:E44)</f>
        <v>594016</v>
      </c>
      <c r="F45" s="123">
        <f>SUM(F38:F44)</f>
        <v>53461.439999999995</v>
      </c>
      <c r="G45" s="123">
        <f>SUM(G38:G44)</f>
        <v>53461.439999999995</v>
      </c>
      <c r="H45" s="116">
        <f t="shared" si="2"/>
        <v>700938.87999999989</v>
      </c>
    </row>
    <row r="46" spans="2:8" s="128" customFormat="1">
      <c r="B46" s="122"/>
      <c r="C46" s="122"/>
      <c r="D46" s="123"/>
      <c r="E46" s="123"/>
      <c r="F46" s="123"/>
      <c r="G46" s="123"/>
      <c r="H46" s="116">
        <f t="shared" si="2"/>
        <v>0</v>
      </c>
    </row>
    <row r="47" spans="2:8">
      <c r="B47" s="115">
        <v>44409</v>
      </c>
      <c r="C47" s="115"/>
      <c r="D47" s="115"/>
      <c r="E47" s="115"/>
      <c r="F47" s="115"/>
      <c r="G47" s="115"/>
      <c r="H47" s="116">
        <f t="shared" si="2"/>
        <v>0</v>
      </c>
    </row>
    <row r="48" spans="2:8" ht="33.6">
      <c r="B48" s="117" t="s">
        <v>20</v>
      </c>
      <c r="C48" s="117" t="s">
        <v>0</v>
      </c>
      <c r="D48" s="117" t="s">
        <v>1</v>
      </c>
      <c r="E48" s="117" t="s">
        <v>2</v>
      </c>
      <c r="F48" s="117" t="s">
        <v>3</v>
      </c>
      <c r="G48" s="117" t="s">
        <v>4</v>
      </c>
      <c r="H48" s="116" t="e">
        <f t="shared" si="2"/>
        <v>#VALUE!</v>
      </c>
    </row>
    <row r="49" spans="1:8" ht="33.6">
      <c r="B49" s="118" t="s">
        <v>63</v>
      </c>
      <c r="C49" s="118" t="s">
        <v>64</v>
      </c>
      <c r="D49" s="116">
        <v>4776.6400000000003</v>
      </c>
      <c r="E49" s="116">
        <v>4048</v>
      </c>
      <c r="F49" s="116">
        <f>E49*9%</f>
        <v>364.32</v>
      </c>
      <c r="G49" s="116">
        <f>E49*9%</f>
        <v>364.32</v>
      </c>
      <c r="H49" s="116">
        <f t="shared" si="2"/>
        <v>4776.6399999999994</v>
      </c>
    </row>
    <row r="50" spans="1:8" ht="33.6">
      <c r="B50" s="118" t="s">
        <v>65</v>
      </c>
      <c r="C50" s="118" t="s">
        <v>64</v>
      </c>
      <c r="D50" s="116">
        <v>175560.4</v>
      </c>
      <c r="E50" s="116">
        <v>148780</v>
      </c>
      <c r="F50" s="116">
        <f t="shared" ref="F50:F55" si="7">E50*9%</f>
        <v>13390.199999999999</v>
      </c>
      <c r="G50" s="116">
        <f t="shared" ref="G50:G55" si="8">E50*9%</f>
        <v>13390.199999999999</v>
      </c>
      <c r="H50" s="116">
        <f t="shared" si="2"/>
        <v>175560.40000000002</v>
      </c>
    </row>
    <row r="51" spans="1:8" ht="33.6">
      <c r="B51" s="118" t="s">
        <v>66</v>
      </c>
      <c r="C51" s="118" t="s">
        <v>64</v>
      </c>
      <c r="D51" s="116">
        <v>99739.5</v>
      </c>
      <c r="E51" s="116">
        <v>84525</v>
      </c>
      <c r="F51" s="116">
        <f t="shared" si="7"/>
        <v>7607.25</v>
      </c>
      <c r="G51" s="116">
        <f t="shared" si="8"/>
        <v>7607.25</v>
      </c>
      <c r="H51" s="116">
        <f t="shared" si="2"/>
        <v>99739.5</v>
      </c>
    </row>
    <row r="52" spans="1:8" ht="33.6">
      <c r="B52" s="118" t="s">
        <v>67</v>
      </c>
      <c r="C52" s="118" t="s">
        <v>64</v>
      </c>
      <c r="D52" s="116">
        <v>4194.8999999999996</v>
      </c>
      <c r="E52" s="116">
        <v>3555</v>
      </c>
      <c r="F52" s="116">
        <f t="shared" si="7"/>
        <v>319.95</v>
      </c>
      <c r="G52" s="116">
        <f t="shared" si="8"/>
        <v>319.95</v>
      </c>
      <c r="H52" s="116">
        <f t="shared" si="2"/>
        <v>4194.8999999999996</v>
      </c>
    </row>
    <row r="53" spans="1:8" ht="33.6">
      <c r="B53" s="118" t="s">
        <v>68</v>
      </c>
      <c r="C53" s="118" t="s">
        <v>64</v>
      </c>
      <c r="D53" s="116">
        <v>15389.56</v>
      </c>
      <c r="E53" s="116">
        <v>13042</v>
      </c>
      <c r="F53" s="116">
        <f t="shared" si="7"/>
        <v>1173.78</v>
      </c>
      <c r="G53" s="116">
        <f t="shared" si="8"/>
        <v>1173.78</v>
      </c>
      <c r="H53" s="116">
        <f t="shared" si="2"/>
        <v>15389.560000000001</v>
      </c>
    </row>
    <row r="54" spans="1:8" ht="33.6">
      <c r="B54" s="118" t="s">
        <v>69</v>
      </c>
      <c r="C54" s="118" t="s">
        <v>64</v>
      </c>
      <c r="D54" s="116">
        <v>6770.84</v>
      </c>
      <c r="E54" s="116">
        <v>5738</v>
      </c>
      <c r="F54" s="116">
        <f t="shared" si="7"/>
        <v>516.41999999999996</v>
      </c>
      <c r="G54" s="116">
        <f t="shared" si="8"/>
        <v>516.41999999999996</v>
      </c>
      <c r="H54" s="116">
        <f>E54+F54+G54</f>
        <v>6770.84</v>
      </c>
    </row>
    <row r="55" spans="1:8" ht="38.4" customHeight="1">
      <c r="A55" s="116" t="s">
        <v>71</v>
      </c>
      <c r="B55" s="118" t="s">
        <v>70</v>
      </c>
      <c r="C55" s="119">
        <v>44447</v>
      </c>
      <c r="D55" s="116">
        <v>7375</v>
      </c>
      <c r="E55" s="116">
        <v>6250</v>
      </c>
      <c r="F55" s="116">
        <f t="shared" si="7"/>
        <v>562.5</v>
      </c>
      <c r="G55" s="116">
        <f t="shared" si="8"/>
        <v>562.5</v>
      </c>
      <c r="H55" s="116">
        <f t="shared" si="2"/>
        <v>7375</v>
      </c>
    </row>
    <row r="56" spans="1:8" s="124" customFormat="1">
      <c r="B56" s="122"/>
      <c r="C56" s="122"/>
      <c r="D56" s="123">
        <f>SUM(D49:D55)</f>
        <v>313806.84000000008</v>
      </c>
      <c r="E56" s="123">
        <f>SUM(E49:E55)</f>
        <v>265938</v>
      </c>
      <c r="F56" s="122">
        <f>SUM(F49:F55)</f>
        <v>23934.419999999995</v>
      </c>
      <c r="G56" s="122">
        <f>SUM(G49:G55)</f>
        <v>23934.419999999995</v>
      </c>
      <c r="H56" s="116">
        <f t="shared" si="2"/>
        <v>313806.83999999997</v>
      </c>
    </row>
    <row r="57" spans="1:8">
      <c r="B57" s="120"/>
      <c r="C57" s="120"/>
      <c r="D57" s="120"/>
      <c r="E57" s="120"/>
      <c r="F57" s="120"/>
      <c r="G57" s="120"/>
      <c r="H57" s="116">
        <f t="shared" si="2"/>
        <v>0</v>
      </c>
    </row>
    <row r="58" spans="1:8">
      <c r="B58" s="115">
        <v>44440</v>
      </c>
      <c r="C58" s="115"/>
      <c r="D58" s="115"/>
      <c r="E58" s="115"/>
      <c r="F58" s="115"/>
      <c r="G58" s="115"/>
      <c r="H58" s="116">
        <f t="shared" ref="H58" si="9">E58+F58+G58</f>
        <v>0</v>
      </c>
    </row>
    <row r="59" spans="1:8" ht="33.6">
      <c r="B59" s="117" t="s">
        <v>20</v>
      </c>
      <c r="C59" s="117" t="s">
        <v>0</v>
      </c>
      <c r="D59" s="117" t="s">
        <v>1</v>
      </c>
      <c r="E59" s="117" t="s">
        <v>2</v>
      </c>
      <c r="F59" s="117" t="s">
        <v>3</v>
      </c>
      <c r="G59" s="117" t="s">
        <v>4</v>
      </c>
      <c r="H59" s="116" t="e">
        <f>E59+F59+G59</f>
        <v>#VALUE!</v>
      </c>
    </row>
    <row r="60" spans="1:8" ht="33.6">
      <c r="B60" s="118" t="s">
        <v>72</v>
      </c>
      <c r="C60" s="118" t="s">
        <v>73</v>
      </c>
      <c r="D60" s="116">
        <v>73026.66</v>
      </c>
      <c r="E60" s="116">
        <v>61887</v>
      </c>
      <c r="F60" s="116">
        <f>E60*9%</f>
        <v>5569.83</v>
      </c>
      <c r="G60" s="116">
        <f>E60*9%</f>
        <v>5569.83</v>
      </c>
      <c r="H60" s="116">
        <f t="shared" ref="H60:H70" si="10">E60+F60+G60</f>
        <v>73026.66</v>
      </c>
    </row>
    <row r="61" spans="1:8" ht="33.6">
      <c r="B61" s="118" t="s">
        <v>74</v>
      </c>
      <c r="C61" s="118" t="s">
        <v>73</v>
      </c>
      <c r="D61" s="116">
        <v>916657.04</v>
      </c>
      <c r="E61" s="116">
        <v>776828</v>
      </c>
      <c r="F61" s="116">
        <f t="shared" ref="F61:F67" si="11">E61*9%</f>
        <v>69914.52</v>
      </c>
      <c r="G61" s="116">
        <f t="shared" ref="G61:G67" si="12">E61*9%</f>
        <v>69914.52</v>
      </c>
      <c r="H61" s="116">
        <f t="shared" si="10"/>
        <v>916657.04</v>
      </c>
    </row>
    <row r="62" spans="1:8" ht="33.6">
      <c r="B62" s="118" t="s">
        <v>75</v>
      </c>
      <c r="C62" s="119">
        <v>44386</v>
      </c>
      <c r="D62" s="116">
        <v>5876.4</v>
      </c>
      <c r="E62" s="116">
        <v>4980</v>
      </c>
      <c r="F62" s="116">
        <f t="shared" si="11"/>
        <v>448.2</v>
      </c>
      <c r="G62" s="116">
        <f t="shared" si="12"/>
        <v>448.2</v>
      </c>
      <c r="H62" s="116">
        <f t="shared" si="10"/>
        <v>5876.4</v>
      </c>
    </row>
    <row r="63" spans="1:8" ht="33.6">
      <c r="B63" s="118" t="s">
        <v>76</v>
      </c>
      <c r="C63" s="119">
        <v>44386</v>
      </c>
      <c r="D63" s="116">
        <v>49878.6</v>
      </c>
      <c r="E63" s="116">
        <v>42270</v>
      </c>
      <c r="F63" s="116">
        <f t="shared" si="11"/>
        <v>3804.2999999999997</v>
      </c>
      <c r="G63" s="116">
        <f t="shared" si="12"/>
        <v>3804.2999999999997</v>
      </c>
      <c r="H63" s="116">
        <f t="shared" si="10"/>
        <v>49878.600000000006</v>
      </c>
    </row>
    <row r="64" spans="1:8" ht="33.6">
      <c r="B64" s="118" t="s">
        <v>77</v>
      </c>
      <c r="C64" s="119">
        <v>44386</v>
      </c>
      <c r="D64" s="116">
        <v>1020558.4</v>
      </c>
      <c r="E64" s="116">
        <v>864880</v>
      </c>
      <c r="F64" s="116">
        <f t="shared" si="11"/>
        <v>77839.199999999997</v>
      </c>
      <c r="G64" s="116">
        <f t="shared" si="12"/>
        <v>77839.199999999997</v>
      </c>
      <c r="H64" s="116">
        <f t="shared" si="10"/>
        <v>1020558.3999999999</v>
      </c>
    </row>
    <row r="65" spans="1:8" ht="33.6">
      <c r="B65" s="118" t="s">
        <v>78</v>
      </c>
      <c r="C65" s="119">
        <v>44205</v>
      </c>
      <c r="D65" s="116">
        <v>51853.919999999998</v>
      </c>
      <c r="E65" s="116">
        <v>43944</v>
      </c>
      <c r="F65" s="116">
        <f t="shared" si="11"/>
        <v>3954.96</v>
      </c>
      <c r="G65" s="116">
        <f t="shared" si="12"/>
        <v>3954.96</v>
      </c>
      <c r="H65" s="116">
        <f t="shared" si="10"/>
        <v>51853.919999999998</v>
      </c>
    </row>
    <row r="66" spans="1:8" ht="33.6">
      <c r="B66" s="118" t="s">
        <v>79</v>
      </c>
      <c r="C66" s="119">
        <v>44205</v>
      </c>
      <c r="D66" s="116">
        <v>162556.79999999999</v>
      </c>
      <c r="E66" s="116">
        <v>137760</v>
      </c>
      <c r="F66" s="116">
        <f t="shared" si="11"/>
        <v>12398.4</v>
      </c>
      <c r="G66" s="116">
        <f t="shared" si="12"/>
        <v>12398.4</v>
      </c>
      <c r="H66" s="116">
        <f t="shared" si="10"/>
        <v>162556.79999999999</v>
      </c>
    </row>
    <row r="67" spans="1:8" ht="23.4" customHeight="1">
      <c r="A67" s="116" t="s">
        <v>81</v>
      </c>
      <c r="B67" s="118" t="s">
        <v>80</v>
      </c>
      <c r="C67" s="118" t="s">
        <v>73</v>
      </c>
      <c r="D67" s="116">
        <v>9995</v>
      </c>
      <c r="E67" s="116">
        <v>8470</v>
      </c>
      <c r="F67" s="116">
        <f t="shared" si="11"/>
        <v>762.3</v>
      </c>
      <c r="G67" s="116">
        <f t="shared" si="12"/>
        <v>762.3</v>
      </c>
      <c r="H67" s="116">
        <f t="shared" si="10"/>
        <v>9994.5999999999985</v>
      </c>
    </row>
    <row r="68" spans="1:8" s="124" customFormat="1" ht="23.4" customHeight="1">
      <c r="B68" s="117"/>
      <c r="C68" s="117"/>
      <c r="D68" s="125">
        <f>SUM(D60:D67)</f>
        <v>2290402.8199999998</v>
      </c>
      <c r="E68" s="125">
        <f>SUM(E60:E67)</f>
        <v>1941019</v>
      </c>
      <c r="F68" s="125">
        <f>SUM(F60:F67)</f>
        <v>174691.70999999996</v>
      </c>
      <c r="G68" s="125">
        <f>SUM(G60:G67)</f>
        <v>174691.70999999996</v>
      </c>
      <c r="H68" s="116">
        <f t="shared" si="10"/>
        <v>2290402.42</v>
      </c>
    </row>
    <row r="69" spans="1:8">
      <c r="B69" s="120"/>
      <c r="C69" s="120"/>
      <c r="D69" s="120"/>
      <c r="E69" s="120"/>
      <c r="F69" s="120"/>
      <c r="G69" s="120"/>
      <c r="H69" s="116">
        <f t="shared" si="10"/>
        <v>0</v>
      </c>
    </row>
    <row r="70" spans="1:8">
      <c r="B70" s="115">
        <v>44470</v>
      </c>
      <c r="C70" s="115"/>
      <c r="D70" s="115"/>
      <c r="E70" s="115"/>
      <c r="F70" s="115"/>
      <c r="G70" s="115"/>
      <c r="H70" s="116">
        <f t="shared" si="10"/>
        <v>0</v>
      </c>
    </row>
    <row r="71" spans="1:8" ht="33.6">
      <c r="B71" s="122" t="s">
        <v>20</v>
      </c>
      <c r="C71" s="122" t="s">
        <v>0</v>
      </c>
      <c r="D71" s="122" t="s">
        <v>1</v>
      </c>
      <c r="E71" s="122" t="s">
        <v>2</v>
      </c>
      <c r="F71" s="122" t="s">
        <v>3</v>
      </c>
      <c r="G71" s="122" t="s">
        <v>4</v>
      </c>
      <c r="H71" s="116" t="e">
        <f>E71+F71+G71</f>
        <v>#VALUE!</v>
      </c>
    </row>
    <row r="72" spans="1:8" ht="33.6">
      <c r="B72" s="120" t="s">
        <v>82</v>
      </c>
      <c r="C72" s="120" t="s">
        <v>83</v>
      </c>
      <c r="D72" s="116">
        <v>67708.399999999994</v>
      </c>
      <c r="E72" s="116">
        <v>57380</v>
      </c>
      <c r="F72" s="116">
        <f>E72*9%</f>
        <v>5164.2</v>
      </c>
      <c r="G72" s="116">
        <f>E72*9%</f>
        <v>5164.2</v>
      </c>
      <c r="H72" s="116">
        <f t="shared" ref="H72:H93" si="13">E72+F72+G72</f>
        <v>67708.399999999994</v>
      </c>
    </row>
    <row r="73" spans="1:8" ht="33.6">
      <c r="B73" s="120" t="s">
        <v>84</v>
      </c>
      <c r="C73" s="120" t="s">
        <v>85</v>
      </c>
      <c r="D73" s="116">
        <v>14160</v>
      </c>
      <c r="E73" s="116">
        <v>12000</v>
      </c>
      <c r="F73" s="116">
        <f t="shared" ref="F73:F77" si="14">E73*9%</f>
        <v>1080</v>
      </c>
      <c r="G73" s="116">
        <f t="shared" ref="G73:G77" si="15">E73*9%</f>
        <v>1080</v>
      </c>
      <c r="H73" s="116">
        <f t="shared" si="13"/>
        <v>14160</v>
      </c>
    </row>
    <row r="74" spans="1:8" ht="33.6">
      <c r="B74" s="120" t="s">
        <v>86</v>
      </c>
      <c r="C74" s="120" t="s">
        <v>85</v>
      </c>
      <c r="D74" s="116">
        <v>277878</v>
      </c>
      <c r="E74" s="116">
        <v>235490</v>
      </c>
      <c r="F74" s="116">
        <f t="shared" si="14"/>
        <v>21194.1</v>
      </c>
      <c r="G74" s="116">
        <f t="shared" si="15"/>
        <v>21194.1</v>
      </c>
      <c r="H74" s="116">
        <f t="shared" si="13"/>
        <v>277878.2</v>
      </c>
    </row>
    <row r="75" spans="1:8" ht="33.6">
      <c r="B75" s="120" t="s">
        <v>87</v>
      </c>
      <c r="C75" s="121">
        <v>44206</v>
      </c>
      <c r="D75" s="116">
        <v>541762.78</v>
      </c>
      <c r="E75" s="116">
        <v>459121</v>
      </c>
      <c r="F75" s="116">
        <f t="shared" si="14"/>
        <v>41320.89</v>
      </c>
      <c r="G75" s="116">
        <f t="shared" si="15"/>
        <v>41320.89</v>
      </c>
      <c r="H75" s="116">
        <f t="shared" si="13"/>
        <v>541762.78</v>
      </c>
    </row>
    <row r="76" spans="1:8" ht="33.6">
      <c r="B76" s="120" t="s">
        <v>88</v>
      </c>
      <c r="C76" s="121">
        <v>44449</v>
      </c>
      <c r="D76" s="116">
        <v>8543.2000000000007</v>
      </c>
      <c r="E76" s="116">
        <v>7240</v>
      </c>
      <c r="F76" s="116">
        <f t="shared" si="14"/>
        <v>651.6</v>
      </c>
      <c r="G76" s="116">
        <f t="shared" si="15"/>
        <v>651.6</v>
      </c>
      <c r="H76" s="116">
        <f t="shared" si="13"/>
        <v>8543.2000000000007</v>
      </c>
    </row>
    <row r="77" spans="1:8" ht="33.6">
      <c r="B77" s="120" t="s">
        <v>89</v>
      </c>
      <c r="C77" s="121">
        <v>44449</v>
      </c>
      <c r="D77" s="116">
        <v>556548.18000000005</v>
      </c>
      <c r="E77" s="116">
        <v>471651</v>
      </c>
      <c r="F77" s="116">
        <f t="shared" si="14"/>
        <v>42448.59</v>
      </c>
      <c r="G77" s="116">
        <f t="shared" si="15"/>
        <v>42448.59</v>
      </c>
      <c r="H77" s="116">
        <f t="shared" si="13"/>
        <v>556548.17999999993</v>
      </c>
    </row>
    <row r="78" spans="1:8" s="124" customFormat="1">
      <c r="B78" s="122"/>
      <c r="C78" s="122"/>
      <c r="D78" s="123">
        <f>SUM(D72:D77)</f>
        <v>1466600.56</v>
      </c>
      <c r="E78" s="123">
        <f>SUM(E72:E77)</f>
        <v>1242882</v>
      </c>
      <c r="F78" s="123">
        <f>SUM(F72:F77)</f>
        <v>111859.38</v>
      </c>
      <c r="G78" s="123">
        <f>SUM(G72:G77)</f>
        <v>111859.38</v>
      </c>
      <c r="H78" s="116">
        <f t="shared" si="13"/>
        <v>1466600.7599999998</v>
      </c>
    </row>
    <row r="79" spans="1:8">
      <c r="B79" s="120"/>
      <c r="C79" s="120"/>
      <c r="D79" s="120"/>
      <c r="E79" s="120"/>
      <c r="F79" s="120"/>
      <c r="G79" s="120"/>
      <c r="H79" s="116">
        <f t="shared" si="13"/>
        <v>0</v>
      </c>
    </row>
    <row r="80" spans="1:8">
      <c r="B80" s="115">
        <v>44501</v>
      </c>
      <c r="C80" s="115"/>
      <c r="D80" s="115"/>
      <c r="E80" s="115"/>
      <c r="F80" s="115"/>
      <c r="G80" s="115"/>
      <c r="H80" s="116">
        <f t="shared" si="13"/>
        <v>0</v>
      </c>
    </row>
    <row r="81" spans="1:8" ht="33.6">
      <c r="B81" s="117" t="s">
        <v>20</v>
      </c>
      <c r="C81" s="117" t="s">
        <v>0</v>
      </c>
      <c r="D81" s="117" t="s">
        <v>1</v>
      </c>
      <c r="E81" s="117" t="s">
        <v>2</v>
      </c>
      <c r="F81" s="117" t="s">
        <v>3</v>
      </c>
      <c r="G81" s="117" t="s">
        <v>4</v>
      </c>
      <c r="H81" s="116" t="e">
        <f t="shared" si="13"/>
        <v>#VALUE!</v>
      </c>
    </row>
    <row r="82" spans="1:8" ht="33.6">
      <c r="B82" s="118" t="s">
        <v>90</v>
      </c>
      <c r="C82" s="119">
        <v>44327</v>
      </c>
      <c r="D82" s="116">
        <v>311296.98</v>
      </c>
      <c r="E82" s="116">
        <v>263811</v>
      </c>
      <c r="F82" s="116">
        <f>E82*9%</f>
        <v>23742.989999999998</v>
      </c>
      <c r="G82" s="116">
        <f>E82*9%</f>
        <v>23742.989999999998</v>
      </c>
      <c r="H82" s="116">
        <f t="shared" si="13"/>
        <v>311296.98</v>
      </c>
    </row>
    <row r="83" spans="1:8" ht="33.6">
      <c r="B83" s="118" t="s">
        <v>91</v>
      </c>
      <c r="C83" s="119">
        <v>44327</v>
      </c>
      <c r="D83" s="116">
        <v>15014.32</v>
      </c>
      <c r="E83" s="116">
        <v>12724</v>
      </c>
      <c r="F83" s="116">
        <f t="shared" ref="F83:F87" si="16">E83*9%</f>
        <v>1145.1599999999999</v>
      </c>
      <c r="G83" s="116">
        <f t="shared" ref="G83:G87" si="17">E83*9%</f>
        <v>1145.1599999999999</v>
      </c>
      <c r="H83" s="116">
        <f t="shared" si="13"/>
        <v>15014.32</v>
      </c>
    </row>
    <row r="84" spans="1:8" ht="33.6">
      <c r="B84" s="118" t="s">
        <v>92</v>
      </c>
      <c r="C84" s="118" t="s">
        <v>93</v>
      </c>
      <c r="D84" s="116">
        <v>21080.7</v>
      </c>
      <c r="E84" s="116">
        <v>17865</v>
      </c>
      <c r="F84" s="116">
        <f t="shared" si="16"/>
        <v>1607.85</v>
      </c>
      <c r="G84" s="116">
        <f t="shared" si="17"/>
        <v>1607.85</v>
      </c>
      <c r="H84" s="116">
        <f>E84+F84+G84</f>
        <v>21080.699999999997</v>
      </c>
    </row>
    <row r="85" spans="1:8" ht="33.6">
      <c r="B85" s="118" t="s">
        <v>94</v>
      </c>
      <c r="C85" s="118" t="s">
        <v>95</v>
      </c>
      <c r="D85" s="116">
        <v>69583.42</v>
      </c>
      <c r="E85" s="116">
        <v>58969</v>
      </c>
      <c r="F85" s="116">
        <f t="shared" si="16"/>
        <v>5307.21</v>
      </c>
      <c r="G85" s="116">
        <f t="shared" si="17"/>
        <v>5307.21</v>
      </c>
      <c r="H85" s="116">
        <f t="shared" si="13"/>
        <v>69583.42</v>
      </c>
    </row>
    <row r="86" spans="1:8" ht="33.6">
      <c r="B86" s="118" t="s">
        <v>96</v>
      </c>
      <c r="C86" s="118" t="s">
        <v>97</v>
      </c>
      <c r="D86" s="116">
        <v>5664</v>
      </c>
      <c r="E86" s="116">
        <v>4800</v>
      </c>
      <c r="F86" s="116">
        <f t="shared" si="16"/>
        <v>432</v>
      </c>
      <c r="G86" s="116">
        <f t="shared" si="17"/>
        <v>432</v>
      </c>
      <c r="H86" s="116">
        <f t="shared" si="13"/>
        <v>5664</v>
      </c>
    </row>
    <row r="87" spans="1:8" ht="33.6">
      <c r="B87" s="118" t="s">
        <v>98</v>
      </c>
      <c r="C87" s="118" t="s">
        <v>95</v>
      </c>
      <c r="D87" s="116">
        <v>46371.64</v>
      </c>
      <c r="E87" s="116">
        <v>39298</v>
      </c>
      <c r="F87" s="116">
        <f t="shared" si="16"/>
        <v>3536.8199999999997</v>
      </c>
      <c r="G87" s="116">
        <f t="shared" si="17"/>
        <v>3536.8199999999997</v>
      </c>
      <c r="H87" s="116">
        <f t="shared" si="13"/>
        <v>46371.64</v>
      </c>
    </row>
    <row r="88" spans="1:8" s="124" customFormat="1">
      <c r="B88" s="122"/>
      <c r="C88" s="122"/>
      <c r="D88" s="122">
        <f>SUM(D82:D87)</f>
        <v>469011.06</v>
      </c>
      <c r="E88" s="123">
        <f>SUM(E82:E87)</f>
        <v>397467</v>
      </c>
      <c r="F88" s="123">
        <f>SUM(F82:F87)</f>
        <v>35772.03</v>
      </c>
      <c r="G88" s="123">
        <f>SUM(G82:G87)</f>
        <v>35772.03</v>
      </c>
      <c r="H88" s="116">
        <f t="shared" si="13"/>
        <v>469011.06000000006</v>
      </c>
    </row>
    <row r="89" spans="1:8">
      <c r="B89" s="120"/>
      <c r="C89" s="120"/>
      <c r="D89" s="120"/>
      <c r="E89" s="120"/>
      <c r="F89" s="120"/>
      <c r="G89" s="120"/>
      <c r="H89" s="116">
        <f t="shared" si="13"/>
        <v>0</v>
      </c>
    </row>
    <row r="90" spans="1:8">
      <c r="B90" s="115">
        <v>44531</v>
      </c>
      <c r="C90" s="115"/>
      <c r="D90" s="115"/>
      <c r="E90" s="115"/>
      <c r="F90" s="115"/>
      <c r="G90" s="115"/>
      <c r="H90" s="116">
        <f t="shared" si="13"/>
        <v>0</v>
      </c>
    </row>
    <row r="91" spans="1:8" ht="33.6">
      <c r="B91" s="117" t="s">
        <v>20</v>
      </c>
      <c r="C91" s="117" t="s">
        <v>0</v>
      </c>
      <c r="D91" s="117" t="s">
        <v>1</v>
      </c>
      <c r="E91" s="117" t="s">
        <v>2</v>
      </c>
      <c r="F91" s="117" t="s">
        <v>3</v>
      </c>
      <c r="G91" s="117" t="s">
        <v>4</v>
      </c>
      <c r="H91" s="116" t="e">
        <f t="shared" si="13"/>
        <v>#VALUE!</v>
      </c>
    </row>
    <row r="92" spans="1:8" ht="33.6">
      <c r="B92" s="118" t="s">
        <v>99</v>
      </c>
      <c r="C92" s="119">
        <v>44420</v>
      </c>
      <c r="D92" s="116">
        <v>46810.6</v>
      </c>
      <c r="E92" s="116">
        <v>39670</v>
      </c>
      <c r="F92" s="116">
        <f>E92*9%</f>
        <v>3570.2999999999997</v>
      </c>
      <c r="G92" s="116">
        <f>E92*9%</f>
        <v>3570.2999999999997</v>
      </c>
      <c r="H92" s="116">
        <f t="shared" si="13"/>
        <v>46810.600000000006</v>
      </c>
    </row>
    <row r="93" spans="1:8" ht="33.6">
      <c r="B93" s="118" t="s">
        <v>100</v>
      </c>
      <c r="C93" s="119">
        <v>44420</v>
      </c>
      <c r="D93" s="116">
        <v>447591.8</v>
      </c>
      <c r="E93" s="116">
        <v>379315</v>
      </c>
      <c r="F93" s="116">
        <f t="shared" ref="F93:F94" si="18">E93*9%</f>
        <v>34138.35</v>
      </c>
      <c r="G93" s="116">
        <f t="shared" ref="G93:G95" si="19">E93*9%</f>
        <v>34138.35</v>
      </c>
      <c r="H93" s="116">
        <f t="shared" si="13"/>
        <v>447591.69999999995</v>
      </c>
    </row>
    <row r="94" spans="1:8" ht="57" customHeight="1">
      <c r="A94" s="116" t="s">
        <v>71</v>
      </c>
      <c r="B94" s="118" t="s">
        <v>101</v>
      </c>
      <c r="C94" s="118" t="s">
        <v>97</v>
      </c>
      <c r="D94" s="116">
        <v>13806</v>
      </c>
      <c r="E94" s="116">
        <v>11700</v>
      </c>
      <c r="F94" s="116">
        <f t="shared" si="18"/>
        <v>1053</v>
      </c>
      <c r="G94" s="116">
        <f t="shared" si="19"/>
        <v>1053</v>
      </c>
      <c r="H94" s="116">
        <f>E94+F94+G94</f>
        <v>13806</v>
      </c>
    </row>
    <row r="95" spans="1:8" ht="57" customHeight="1">
      <c r="B95" s="118" t="s">
        <v>124</v>
      </c>
      <c r="C95" s="118"/>
      <c r="D95" s="116">
        <v>24957</v>
      </c>
      <c r="E95" s="116">
        <v>21150</v>
      </c>
      <c r="F95" s="116">
        <f>E95*9%</f>
        <v>1903.5</v>
      </c>
      <c r="G95" s="116">
        <f t="shared" si="19"/>
        <v>1903.5</v>
      </c>
    </row>
    <row r="96" spans="1:8" s="124" customFormat="1">
      <c r="B96" s="122"/>
      <c r="C96" s="122"/>
      <c r="D96" s="123">
        <f>SUM(D92:D95)</f>
        <v>533165.39999999991</v>
      </c>
      <c r="E96" s="123">
        <f>SUM(E92:E95)</f>
        <v>451835</v>
      </c>
      <c r="F96" s="123">
        <f>SUM(F92:F95)</f>
        <v>40665.15</v>
      </c>
      <c r="G96" s="123">
        <f>SUM(G92:G95)</f>
        <v>40665.15</v>
      </c>
      <c r="H96" s="116">
        <f t="shared" ref="H96:H125" si="20">E96+F96+G96</f>
        <v>533165.30000000005</v>
      </c>
    </row>
    <row r="97" spans="2:8">
      <c r="B97" s="120"/>
      <c r="C97" s="120"/>
      <c r="D97" s="120"/>
      <c r="E97" s="120"/>
      <c r="F97" s="120"/>
      <c r="G97" s="120"/>
      <c r="H97" s="116">
        <f t="shared" si="20"/>
        <v>0</v>
      </c>
    </row>
    <row r="98" spans="2:8">
      <c r="B98" s="115">
        <v>44197</v>
      </c>
      <c r="C98" s="129"/>
      <c r="D98" s="129"/>
      <c r="E98" s="129"/>
      <c r="F98" s="129"/>
      <c r="G98" s="129"/>
      <c r="H98" s="116">
        <f t="shared" si="20"/>
        <v>0</v>
      </c>
    </row>
    <row r="99" spans="2:8" ht="33.6">
      <c r="B99" s="117" t="s">
        <v>20</v>
      </c>
      <c r="C99" s="117" t="s">
        <v>0</v>
      </c>
      <c r="D99" s="117" t="s">
        <v>1</v>
      </c>
      <c r="E99" s="117" t="s">
        <v>2</v>
      </c>
      <c r="F99" s="117" t="s">
        <v>3</v>
      </c>
      <c r="G99" s="117" t="s">
        <v>4</v>
      </c>
      <c r="H99" s="116" t="e">
        <f t="shared" si="20"/>
        <v>#VALUE!</v>
      </c>
    </row>
    <row r="100" spans="2:8" ht="33.6">
      <c r="B100" s="118" t="s">
        <v>102</v>
      </c>
      <c r="C100" s="118" t="s">
        <v>103</v>
      </c>
      <c r="D100" s="116">
        <v>163194</v>
      </c>
      <c r="E100" s="116">
        <v>138300</v>
      </c>
      <c r="F100" s="116">
        <f>E100*9%</f>
        <v>12447</v>
      </c>
      <c r="G100" s="116">
        <f>E100*9%</f>
        <v>12447</v>
      </c>
      <c r="H100" s="116">
        <f t="shared" si="20"/>
        <v>163194</v>
      </c>
    </row>
    <row r="101" spans="2:8" ht="33.6">
      <c r="B101" s="118" t="s">
        <v>104</v>
      </c>
      <c r="C101" s="118" t="s">
        <v>105</v>
      </c>
      <c r="D101" s="116">
        <v>729009.9</v>
      </c>
      <c r="E101" s="116">
        <v>617805</v>
      </c>
      <c r="F101" s="116">
        <f t="shared" ref="F101:F104" si="21">E101*9%</f>
        <v>55602.45</v>
      </c>
      <c r="G101" s="116">
        <f t="shared" ref="G101:G104" si="22">E101*9%</f>
        <v>55602.45</v>
      </c>
      <c r="H101" s="116">
        <f t="shared" si="20"/>
        <v>729009.89999999991</v>
      </c>
    </row>
    <row r="102" spans="2:8" ht="33.6">
      <c r="B102" s="118" t="s">
        <v>106</v>
      </c>
      <c r="C102" s="118" t="s">
        <v>103</v>
      </c>
      <c r="D102" s="116">
        <v>50706.96</v>
      </c>
      <c r="E102" s="116">
        <v>42972</v>
      </c>
      <c r="F102" s="116">
        <f t="shared" si="21"/>
        <v>3867.48</v>
      </c>
      <c r="G102" s="116">
        <f t="shared" si="22"/>
        <v>3867.48</v>
      </c>
      <c r="H102" s="116">
        <f t="shared" si="20"/>
        <v>50706.960000000006</v>
      </c>
    </row>
    <row r="103" spans="2:8" ht="33.6">
      <c r="B103" s="118" t="s">
        <v>107</v>
      </c>
      <c r="C103" s="118" t="s">
        <v>108</v>
      </c>
      <c r="D103" s="116">
        <v>1200520.2</v>
      </c>
      <c r="E103" s="116">
        <v>1017390</v>
      </c>
      <c r="F103" s="116">
        <f t="shared" si="21"/>
        <v>91565.099999999991</v>
      </c>
      <c r="G103" s="116">
        <f t="shared" si="22"/>
        <v>91565.099999999991</v>
      </c>
      <c r="H103" s="116">
        <f t="shared" si="20"/>
        <v>1200520.2000000002</v>
      </c>
    </row>
    <row r="104" spans="2:8" ht="33.6">
      <c r="B104" s="118" t="s">
        <v>109</v>
      </c>
      <c r="C104" s="119">
        <v>44866</v>
      </c>
      <c r="D104" s="116">
        <v>99580.2</v>
      </c>
      <c r="E104" s="116">
        <v>84390</v>
      </c>
      <c r="F104" s="116">
        <f t="shared" si="21"/>
        <v>7595.0999999999995</v>
      </c>
      <c r="G104" s="116">
        <f t="shared" si="22"/>
        <v>7595.0999999999995</v>
      </c>
      <c r="H104" s="116">
        <f t="shared" si="20"/>
        <v>99580.200000000012</v>
      </c>
    </row>
    <row r="105" spans="2:8" s="124" customFormat="1">
      <c r="B105" s="117"/>
      <c r="C105" s="130"/>
      <c r="D105" s="125">
        <f>SUM(D100:D104)</f>
        <v>2243011.2600000002</v>
      </c>
      <c r="E105" s="125">
        <f>SUM(E100:E104)</f>
        <v>1900857</v>
      </c>
      <c r="F105" s="125">
        <f>SUM(F100:F104)</f>
        <v>171077.12999999998</v>
      </c>
      <c r="G105" s="125">
        <f>SUM(G100:G104)</f>
        <v>171077.12999999998</v>
      </c>
      <c r="H105" s="116">
        <f t="shared" si="20"/>
        <v>2243011.2599999998</v>
      </c>
    </row>
    <row r="106" spans="2:8">
      <c r="B106" s="120"/>
      <c r="C106" s="120"/>
      <c r="D106" s="120"/>
      <c r="E106" s="120"/>
      <c r="F106" s="120"/>
      <c r="G106" s="120"/>
      <c r="H106" s="116">
        <f t="shared" si="20"/>
        <v>0</v>
      </c>
    </row>
    <row r="107" spans="2:8">
      <c r="B107" s="115">
        <v>44228</v>
      </c>
      <c r="C107" s="129"/>
      <c r="D107" s="129"/>
      <c r="E107" s="129"/>
      <c r="F107" s="129"/>
      <c r="G107" s="129"/>
      <c r="H107" s="116">
        <f t="shared" si="20"/>
        <v>0</v>
      </c>
    </row>
    <row r="108" spans="2:8" ht="33.6">
      <c r="B108" s="117" t="s">
        <v>20</v>
      </c>
      <c r="C108" s="117" t="s">
        <v>0</v>
      </c>
      <c r="D108" s="117" t="s">
        <v>1</v>
      </c>
      <c r="E108" s="117" t="s">
        <v>2</v>
      </c>
      <c r="F108" s="117" t="s">
        <v>3</v>
      </c>
      <c r="G108" s="117" t="s">
        <v>4</v>
      </c>
      <c r="H108" s="116" t="e">
        <f t="shared" si="20"/>
        <v>#VALUE!</v>
      </c>
    </row>
    <row r="109" spans="2:8" ht="33.6">
      <c r="B109" s="118" t="s">
        <v>110</v>
      </c>
      <c r="C109" s="119">
        <v>44744</v>
      </c>
      <c r="D109" s="116">
        <v>57141.5</v>
      </c>
      <c r="E109" s="116">
        <v>48425</v>
      </c>
      <c r="F109" s="116">
        <f>E109*9%</f>
        <v>4358.25</v>
      </c>
      <c r="G109" s="116">
        <f>E109*9%</f>
        <v>4358.25</v>
      </c>
      <c r="H109" s="116">
        <f t="shared" si="20"/>
        <v>57141.5</v>
      </c>
    </row>
    <row r="110" spans="2:8" ht="33.6">
      <c r="B110" s="118" t="s">
        <v>111</v>
      </c>
      <c r="C110" s="118" t="s">
        <v>112</v>
      </c>
      <c r="D110" s="116">
        <v>63643.3</v>
      </c>
      <c r="E110" s="116">
        <v>53935</v>
      </c>
      <c r="F110" s="116">
        <f t="shared" ref="F110:F114" si="23">E110*9%</f>
        <v>4854.1499999999996</v>
      </c>
      <c r="G110" s="116">
        <f t="shared" ref="G110:G114" si="24">E110*9%</f>
        <v>4854.1499999999996</v>
      </c>
      <c r="H110" s="116">
        <f t="shared" si="20"/>
        <v>63643.3</v>
      </c>
    </row>
    <row r="111" spans="2:8" ht="33.6">
      <c r="B111" s="118" t="s">
        <v>113</v>
      </c>
      <c r="C111" s="119">
        <v>44744</v>
      </c>
      <c r="D111" s="116">
        <v>56640</v>
      </c>
      <c r="E111" s="116">
        <v>48000</v>
      </c>
      <c r="F111" s="116">
        <f t="shared" si="23"/>
        <v>4320</v>
      </c>
      <c r="G111" s="116">
        <f t="shared" si="24"/>
        <v>4320</v>
      </c>
      <c r="H111" s="116">
        <f t="shared" si="20"/>
        <v>56640</v>
      </c>
    </row>
    <row r="112" spans="2:8" ht="33.6">
      <c r="B112" s="118" t="s">
        <v>114</v>
      </c>
      <c r="C112" s="119">
        <v>44744</v>
      </c>
      <c r="D112" s="116">
        <v>45105.5</v>
      </c>
      <c r="E112" s="116">
        <v>38225</v>
      </c>
      <c r="F112" s="116">
        <f t="shared" si="23"/>
        <v>3440.25</v>
      </c>
      <c r="G112" s="116">
        <f t="shared" si="24"/>
        <v>3440.25</v>
      </c>
      <c r="H112" s="116">
        <f t="shared" si="20"/>
        <v>45105.5</v>
      </c>
    </row>
    <row r="113" spans="1:8" ht="33.6">
      <c r="B113" s="118" t="s">
        <v>115</v>
      </c>
      <c r="C113" s="118" t="s">
        <v>112</v>
      </c>
      <c r="D113" s="116">
        <v>138440</v>
      </c>
      <c r="E113" s="116">
        <v>117322</v>
      </c>
      <c r="F113" s="116">
        <f t="shared" si="23"/>
        <v>10558.98</v>
      </c>
      <c r="G113" s="116">
        <f t="shared" si="24"/>
        <v>10558.98</v>
      </c>
      <c r="H113" s="116">
        <f t="shared" si="20"/>
        <v>138439.96</v>
      </c>
    </row>
    <row r="114" spans="1:8" ht="28.8" customHeight="1">
      <c r="A114" s="131" t="s">
        <v>117</v>
      </c>
      <c r="B114" s="118" t="s">
        <v>116</v>
      </c>
      <c r="C114" s="119">
        <v>44806</v>
      </c>
      <c r="D114" s="127">
        <v>2938</v>
      </c>
      <c r="E114" s="116">
        <v>2490</v>
      </c>
      <c r="F114" s="116">
        <f t="shared" si="23"/>
        <v>224.1</v>
      </c>
      <c r="G114" s="116">
        <f t="shared" si="24"/>
        <v>224.1</v>
      </c>
      <c r="H114" s="116">
        <f t="shared" si="20"/>
        <v>2938.2</v>
      </c>
    </row>
    <row r="115" spans="1:8" s="124" customFormat="1">
      <c r="B115" s="122"/>
      <c r="C115" s="122"/>
      <c r="D115" s="123">
        <f>SUM(D109:D114)</f>
        <v>363908.3</v>
      </c>
      <c r="E115" s="123">
        <f>SUM(E109:E114)</f>
        <v>308397</v>
      </c>
      <c r="F115" s="123">
        <f>SUM(F109:F114)</f>
        <v>27755.73</v>
      </c>
      <c r="G115" s="123">
        <f>SUM(G109:G114)</f>
        <v>27755.73</v>
      </c>
      <c r="H115" s="116">
        <f t="shared" si="20"/>
        <v>363908.45999999996</v>
      </c>
    </row>
    <row r="116" spans="1:8">
      <c r="B116" s="120"/>
      <c r="C116" s="120"/>
      <c r="D116" s="120"/>
      <c r="E116" s="120"/>
      <c r="F116" s="120"/>
      <c r="G116" s="120"/>
      <c r="H116" s="116">
        <f t="shared" si="20"/>
        <v>0</v>
      </c>
    </row>
    <row r="117" spans="1:8">
      <c r="B117" s="115">
        <v>44256</v>
      </c>
      <c r="C117" s="129"/>
      <c r="D117" s="129"/>
      <c r="E117" s="129"/>
      <c r="F117" s="129"/>
      <c r="G117" s="129"/>
      <c r="H117" s="116">
        <f t="shared" si="20"/>
        <v>0</v>
      </c>
    </row>
    <row r="118" spans="1:8" ht="33.6">
      <c r="B118" s="117" t="s">
        <v>20</v>
      </c>
      <c r="C118" s="117" t="s">
        <v>0</v>
      </c>
      <c r="D118" s="117" t="s">
        <v>1</v>
      </c>
      <c r="E118" s="117" t="s">
        <v>2</v>
      </c>
      <c r="F118" s="117" t="s">
        <v>3</v>
      </c>
      <c r="G118" s="117" t="s">
        <v>4</v>
      </c>
      <c r="H118" s="116" t="e">
        <f t="shared" si="20"/>
        <v>#VALUE!</v>
      </c>
    </row>
    <row r="119" spans="1:8" ht="33.6">
      <c r="B119" s="120" t="s">
        <v>118</v>
      </c>
      <c r="C119" s="120" t="s">
        <v>119</v>
      </c>
      <c r="D119" s="116">
        <v>132878.62</v>
      </c>
      <c r="E119" s="116">
        <v>112609</v>
      </c>
      <c r="F119" s="116">
        <f>E119*9%</f>
        <v>10134.81</v>
      </c>
      <c r="G119" s="116">
        <f>E119*9%</f>
        <v>10134.81</v>
      </c>
      <c r="H119" s="116">
        <f t="shared" si="20"/>
        <v>132878.62</v>
      </c>
    </row>
    <row r="120" spans="1:8" ht="33.6">
      <c r="B120" s="120" t="s">
        <v>120</v>
      </c>
      <c r="C120" s="121">
        <v>44745</v>
      </c>
      <c r="D120" s="116">
        <v>21237.64</v>
      </c>
      <c r="E120" s="116">
        <v>17998</v>
      </c>
      <c r="F120" s="116">
        <f>E120*9%</f>
        <v>1619.82</v>
      </c>
      <c r="G120" s="116">
        <f>E120*9%</f>
        <v>1619.82</v>
      </c>
      <c r="H120" s="116">
        <f t="shared" si="20"/>
        <v>21237.64</v>
      </c>
    </row>
    <row r="121" spans="1:8">
      <c r="B121" s="120" t="s">
        <v>124</v>
      </c>
      <c r="C121" s="121"/>
      <c r="D121" s="116">
        <v>360156.06</v>
      </c>
      <c r="E121" s="116">
        <v>305217</v>
      </c>
      <c r="F121" s="116">
        <f>E121*9%</f>
        <v>27469.53</v>
      </c>
      <c r="G121" s="116">
        <f>E121*9%</f>
        <v>27469.53</v>
      </c>
    </row>
    <row r="122" spans="1:8" s="124" customFormat="1">
      <c r="B122" s="122"/>
      <c r="C122" s="122"/>
      <c r="D122" s="122">
        <f>SUM(D119:D121)</f>
        <v>514272.32</v>
      </c>
      <c r="E122" s="122">
        <f>SUM(E119:E121)</f>
        <v>435824</v>
      </c>
      <c r="F122" s="123">
        <f>SUM(F119:F121)</f>
        <v>39224.159999999996</v>
      </c>
      <c r="G122" s="123">
        <f>SUM(G119:G121)</f>
        <v>39224.159999999996</v>
      </c>
      <c r="H122" s="116">
        <f t="shared" si="20"/>
        <v>514272.31999999995</v>
      </c>
    </row>
    <row r="123" spans="1:8" ht="16.8" customHeight="1">
      <c r="H123" s="116">
        <f t="shared" si="20"/>
        <v>0</v>
      </c>
    </row>
    <row r="124" spans="1:8" ht="33.6">
      <c r="D124" s="117" t="s">
        <v>1</v>
      </c>
      <c r="E124" s="117" t="s">
        <v>2</v>
      </c>
      <c r="F124" s="117" t="s">
        <v>3</v>
      </c>
      <c r="G124" s="117" t="s">
        <v>4</v>
      </c>
      <c r="H124" s="116" t="e">
        <f t="shared" si="20"/>
        <v>#VALUE!</v>
      </c>
    </row>
    <row r="125" spans="1:8" s="124" customFormat="1">
      <c r="D125" s="123">
        <f>D14+D28+D34+D45+D56+D68+D78+D88+D96+D105+D115+D122</f>
        <v>12634513.840000002</v>
      </c>
      <c r="E125" s="123">
        <f>E14+E28+E34+E45+E56+E68+E78+E88+E96+E105+E115+E122</f>
        <v>10707215</v>
      </c>
      <c r="F125" s="123">
        <f>F14+F28+F34+F45+F56+F68+F78+F88+F96+F105+F115+F122</f>
        <v>963649.35000000009</v>
      </c>
      <c r="G125" s="123">
        <f>G14+G28+G34+G45+G56+G68+G78+G88+G96+G105+G115+G122</f>
        <v>963649.35000000009</v>
      </c>
      <c r="H125" s="116">
        <f t="shared" si="20"/>
        <v>12634513.699999999</v>
      </c>
    </row>
    <row r="131" spans="4:4">
      <c r="D131" s="116">
        <f>8*D125/100</f>
        <v>1010761.1072000001</v>
      </c>
    </row>
  </sheetData>
  <mergeCells count="12">
    <mergeCell ref="B107:G107"/>
    <mergeCell ref="B117:G117"/>
    <mergeCell ref="B1:G1"/>
    <mergeCell ref="B16:G16"/>
    <mergeCell ref="B98:G98"/>
    <mergeCell ref="B30:G30"/>
    <mergeCell ref="B36:G36"/>
    <mergeCell ref="B47:G47"/>
    <mergeCell ref="B58:G58"/>
    <mergeCell ref="B70:G70"/>
    <mergeCell ref="B80:G80"/>
    <mergeCell ref="B90:G9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J272"/>
  <sheetViews>
    <sheetView workbookViewId="0">
      <selection activeCell="E21" sqref="E21"/>
    </sheetView>
  </sheetViews>
  <sheetFormatPr defaultColWidth="9.109375" defaultRowHeight="14.4"/>
  <cols>
    <col min="1" max="1" width="17.109375" style="27" customWidth="1"/>
    <col min="2" max="2" width="39.6640625" style="27" customWidth="1"/>
    <col min="3" max="3" width="19.88671875" style="27" customWidth="1"/>
    <col min="4" max="4" width="16.109375" style="27" bestFit="1" customWidth="1"/>
    <col min="5" max="5" width="18" style="27" customWidth="1"/>
    <col min="6" max="6" width="12.88671875" style="27" customWidth="1"/>
    <col min="7" max="7" width="15.6640625" style="27" customWidth="1"/>
    <col min="8" max="8" width="26.33203125" style="27" customWidth="1"/>
    <col min="9" max="9" width="9.109375" style="27"/>
    <col min="10" max="10" width="24.5546875" style="27" customWidth="1"/>
    <col min="11" max="16384" width="9.109375" style="27"/>
  </cols>
  <sheetData>
    <row r="2" spans="1:10" ht="21">
      <c r="A2" s="96" t="s">
        <v>137</v>
      </c>
      <c r="B2" s="97"/>
      <c r="C2" s="97"/>
      <c r="D2" s="97"/>
      <c r="E2" s="97"/>
      <c r="F2" s="97"/>
      <c r="G2" s="97"/>
      <c r="H2" s="97"/>
      <c r="I2" s="97"/>
      <c r="J2" s="98"/>
    </row>
    <row r="3" spans="1:10" ht="21">
      <c r="A3" s="99" t="s">
        <v>147</v>
      </c>
      <c r="B3" s="100"/>
      <c r="C3" s="100"/>
      <c r="D3" s="100"/>
      <c r="E3" s="100"/>
      <c r="F3" s="100"/>
      <c r="G3" s="100"/>
      <c r="H3" s="100"/>
      <c r="I3" s="100"/>
      <c r="J3" s="101"/>
    </row>
    <row r="4" spans="1:10" s="29" customFormat="1">
      <c r="A4" s="37" t="s">
        <v>138</v>
      </c>
      <c r="B4" s="37" t="s">
        <v>139</v>
      </c>
      <c r="C4" s="37" t="s">
        <v>148</v>
      </c>
      <c r="D4" s="37" t="s">
        <v>140</v>
      </c>
      <c r="E4" s="37" t="s">
        <v>149</v>
      </c>
      <c r="F4" s="37" t="s">
        <v>141</v>
      </c>
      <c r="G4" s="37" t="s">
        <v>142</v>
      </c>
      <c r="H4" s="38" t="s">
        <v>143</v>
      </c>
      <c r="I4" s="38" t="s">
        <v>150</v>
      </c>
      <c r="J4" s="38" t="s">
        <v>151</v>
      </c>
    </row>
    <row r="5" spans="1:10" s="28" customFormat="1" ht="15.6">
      <c r="A5" s="30">
        <v>44287</v>
      </c>
      <c r="B5" s="31" t="s">
        <v>145</v>
      </c>
      <c r="C5" s="31">
        <v>10965</v>
      </c>
      <c r="D5" s="31">
        <v>62400</v>
      </c>
      <c r="E5" s="31">
        <v>11232</v>
      </c>
      <c r="F5" s="31"/>
      <c r="G5" s="31"/>
      <c r="H5" s="32">
        <f>D5+E5+F5+G5</f>
        <v>73632</v>
      </c>
      <c r="I5" s="32"/>
      <c r="J5" s="32" t="s">
        <v>152</v>
      </c>
    </row>
    <row r="6" spans="1:10" s="29" customFormat="1" ht="15.6">
      <c r="A6" s="34">
        <v>44288</v>
      </c>
      <c r="B6" s="32" t="s">
        <v>153</v>
      </c>
      <c r="C6" s="32" t="s">
        <v>154</v>
      </c>
      <c r="D6" s="32">
        <v>10680</v>
      </c>
      <c r="E6" s="32">
        <v>1922</v>
      </c>
      <c r="F6" s="32"/>
      <c r="G6" s="32"/>
      <c r="H6" s="32">
        <f>D6+E6+F6+G6</f>
        <v>12602</v>
      </c>
      <c r="I6" s="32"/>
      <c r="J6" s="32" t="s">
        <v>155</v>
      </c>
    </row>
    <row r="7" spans="1:10" s="29" customFormat="1" ht="15.6">
      <c r="A7" s="34">
        <v>44288</v>
      </c>
      <c r="B7" s="32" t="s">
        <v>156</v>
      </c>
      <c r="C7" s="32" t="s">
        <v>157</v>
      </c>
      <c r="D7" s="32">
        <v>130700</v>
      </c>
      <c r="E7" s="32">
        <v>23526</v>
      </c>
      <c r="F7" s="32"/>
      <c r="G7" s="32"/>
      <c r="H7" s="32">
        <f t="shared" ref="H7:H19" si="0">D7+E7+F7+G7</f>
        <v>154226</v>
      </c>
      <c r="I7" s="32"/>
      <c r="J7" s="32" t="s">
        <v>158</v>
      </c>
    </row>
    <row r="8" spans="1:10" s="29" customFormat="1" ht="31.2">
      <c r="A8" s="34">
        <v>44288</v>
      </c>
      <c r="B8" s="32" t="s">
        <v>159</v>
      </c>
      <c r="C8" s="32">
        <v>2410151020</v>
      </c>
      <c r="D8" s="32">
        <v>4370</v>
      </c>
      <c r="E8" s="32">
        <v>786.6</v>
      </c>
      <c r="F8" s="32"/>
      <c r="G8" s="32"/>
      <c r="H8" s="32">
        <f t="shared" si="0"/>
        <v>5156.6000000000004</v>
      </c>
      <c r="I8" s="32"/>
      <c r="J8" s="32" t="s">
        <v>160</v>
      </c>
    </row>
    <row r="9" spans="1:10" s="29" customFormat="1" ht="15.6">
      <c r="A9" s="34">
        <v>44289</v>
      </c>
      <c r="B9" s="32" t="s">
        <v>161</v>
      </c>
      <c r="C9" s="32" t="s">
        <v>162</v>
      </c>
      <c r="D9" s="32">
        <v>6673.8</v>
      </c>
      <c r="E9" s="32"/>
      <c r="F9" s="32">
        <v>600.6</v>
      </c>
      <c r="G9" s="32">
        <v>600.6</v>
      </c>
      <c r="H9" s="32">
        <f t="shared" si="0"/>
        <v>7875.0000000000009</v>
      </c>
      <c r="I9" s="32"/>
      <c r="J9" s="32" t="s">
        <v>163</v>
      </c>
    </row>
    <row r="10" spans="1:10" s="29" customFormat="1" ht="15.6">
      <c r="A10" s="34">
        <v>44289</v>
      </c>
      <c r="B10" s="32" t="s">
        <v>164</v>
      </c>
      <c r="C10" s="39">
        <v>6850</v>
      </c>
      <c r="D10" s="32">
        <v>7752</v>
      </c>
      <c r="E10" s="32"/>
      <c r="F10" s="32">
        <v>697.68</v>
      </c>
      <c r="G10" s="32">
        <v>697.68</v>
      </c>
      <c r="H10" s="32">
        <f t="shared" si="0"/>
        <v>9147.36</v>
      </c>
      <c r="I10" s="32"/>
      <c r="J10" s="32" t="s">
        <v>165</v>
      </c>
    </row>
    <row r="11" spans="1:10" s="29" customFormat="1" ht="15.6">
      <c r="A11" s="34">
        <v>44291</v>
      </c>
      <c r="B11" s="32" t="s">
        <v>166</v>
      </c>
      <c r="C11" s="39" t="s">
        <v>167</v>
      </c>
      <c r="D11" s="32">
        <v>104475</v>
      </c>
      <c r="E11" s="32">
        <v>18805.5</v>
      </c>
      <c r="F11" s="32"/>
      <c r="G11" s="32"/>
      <c r="H11" s="32">
        <f t="shared" si="0"/>
        <v>123280.5</v>
      </c>
      <c r="I11" s="32"/>
      <c r="J11" s="32" t="s">
        <v>168</v>
      </c>
    </row>
    <row r="12" spans="1:10" s="29" customFormat="1" ht="15.6">
      <c r="A12" s="34">
        <v>44294</v>
      </c>
      <c r="B12" s="32" t="s">
        <v>145</v>
      </c>
      <c r="C12" s="39">
        <v>11013</v>
      </c>
      <c r="D12" s="32">
        <v>83300</v>
      </c>
      <c r="E12" s="32">
        <v>14994</v>
      </c>
      <c r="F12" s="32"/>
      <c r="G12" s="32"/>
      <c r="H12" s="32">
        <f t="shared" si="0"/>
        <v>98294</v>
      </c>
      <c r="I12" s="32"/>
      <c r="J12" s="32" t="s">
        <v>152</v>
      </c>
    </row>
    <row r="13" spans="1:10" s="28" customFormat="1" ht="15.6">
      <c r="A13" s="34">
        <v>44295</v>
      </c>
      <c r="B13" s="32" t="s">
        <v>169</v>
      </c>
      <c r="C13" s="32" t="s">
        <v>170</v>
      </c>
      <c r="D13" s="32">
        <v>24610</v>
      </c>
      <c r="E13" s="32">
        <v>4429.8</v>
      </c>
      <c r="F13" s="32"/>
      <c r="G13" s="32"/>
      <c r="H13" s="32">
        <f t="shared" si="0"/>
        <v>29039.8</v>
      </c>
      <c r="I13" s="32"/>
      <c r="J13" s="32" t="s">
        <v>171</v>
      </c>
    </row>
    <row r="14" spans="1:10" s="28" customFormat="1" ht="15.6">
      <c r="A14" s="34">
        <v>44295</v>
      </c>
      <c r="B14" s="32" t="s">
        <v>172</v>
      </c>
      <c r="C14" s="32" t="s">
        <v>173</v>
      </c>
      <c r="D14" s="32">
        <v>22250</v>
      </c>
      <c r="E14" s="32">
        <v>4005</v>
      </c>
      <c r="F14" s="32"/>
      <c r="G14" s="32"/>
      <c r="H14" s="32">
        <f t="shared" si="0"/>
        <v>26255</v>
      </c>
      <c r="I14" s="32"/>
      <c r="J14" s="32" t="s">
        <v>174</v>
      </c>
    </row>
    <row r="15" spans="1:10" s="28" customFormat="1" ht="15.6">
      <c r="A15" s="34">
        <v>44296</v>
      </c>
      <c r="B15" s="32" t="s">
        <v>175</v>
      </c>
      <c r="C15" s="32" t="s">
        <v>176</v>
      </c>
      <c r="D15" s="32">
        <v>4942.78</v>
      </c>
      <c r="E15" s="32"/>
      <c r="F15" s="32">
        <v>444.85</v>
      </c>
      <c r="G15" s="32">
        <v>444.85</v>
      </c>
      <c r="H15" s="32">
        <f t="shared" si="0"/>
        <v>5832.4800000000005</v>
      </c>
      <c r="I15" s="32"/>
      <c r="J15" s="32" t="s">
        <v>177</v>
      </c>
    </row>
    <row r="16" spans="1:10" s="28" customFormat="1" ht="15.6">
      <c r="A16" s="34">
        <v>44296</v>
      </c>
      <c r="B16" s="32" t="s">
        <v>175</v>
      </c>
      <c r="C16" s="32" t="s">
        <v>178</v>
      </c>
      <c r="D16" s="32">
        <v>6496.83</v>
      </c>
      <c r="E16" s="32"/>
      <c r="F16" s="32">
        <v>909.54</v>
      </c>
      <c r="G16" s="32">
        <v>909.54</v>
      </c>
      <c r="H16" s="32">
        <f t="shared" si="0"/>
        <v>8315.91</v>
      </c>
      <c r="I16" s="32"/>
      <c r="J16" s="32" t="s">
        <v>177</v>
      </c>
    </row>
    <row r="17" spans="1:10" s="28" customFormat="1" ht="15.6">
      <c r="A17" s="34">
        <v>44299</v>
      </c>
      <c r="B17" s="32" t="s">
        <v>169</v>
      </c>
      <c r="C17" s="32" t="s">
        <v>179</v>
      </c>
      <c r="D17" s="32">
        <v>16020</v>
      </c>
      <c r="E17" s="32">
        <v>2883.6</v>
      </c>
      <c r="F17" s="32"/>
      <c r="G17" s="32"/>
      <c r="H17" s="32">
        <f t="shared" si="0"/>
        <v>18903.599999999999</v>
      </c>
      <c r="I17" s="32"/>
      <c r="J17" s="32" t="s">
        <v>171</v>
      </c>
    </row>
    <row r="18" spans="1:10" s="28" customFormat="1" ht="15.6">
      <c r="A18" s="34">
        <v>44301</v>
      </c>
      <c r="B18" s="32" t="s">
        <v>180</v>
      </c>
      <c r="C18" s="32" t="s">
        <v>181</v>
      </c>
      <c r="D18" s="32">
        <v>2541.9499999999998</v>
      </c>
      <c r="E18" s="32">
        <v>457.55</v>
      </c>
      <c r="F18" s="32"/>
      <c r="G18" s="32"/>
      <c r="H18" s="32">
        <f t="shared" si="0"/>
        <v>2999.5</v>
      </c>
      <c r="I18" s="32"/>
      <c r="J18" s="32" t="s">
        <v>182</v>
      </c>
    </row>
    <row r="19" spans="1:10" s="28" customFormat="1" ht="15.6">
      <c r="A19" s="34">
        <v>44302</v>
      </c>
      <c r="B19" s="32" t="s">
        <v>169</v>
      </c>
      <c r="C19" s="32" t="s">
        <v>183</v>
      </c>
      <c r="D19" s="32">
        <v>67470</v>
      </c>
      <c r="E19" s="32">
        <v>12144.61</v>
      </c>
      <c r="F19" s="32"/>
      <c r="G19" s="32"/>
      <c r="H19" s="32">
        <f t="shared" si="0"/>
        <v>79614.61</v>
      </c>
      <c r="I19" s="32"/>
      <c r="J19" s="32" t="s">
        <v>171</v>
      </c>
    </row>
    <row r="20" spans="1:10" s="29" customFormat="1" ht="21">
      <c r="A20" s="111" t="s">
        <v>146</v>
      </c>
      <c r="B20" s="112"/>
      <c r="C20" s="113"/>
      <c r="D20" s="36">
        <f>SUM(D5:D19)</f>
        <v>554682.3600000001</v>
      </c>
      <c r="E20" s="36">
        <f>SUM(E5:E19)</f>
        <v>95186.660000000018</v>
      </c>
      <c r="F20" s="36">
        <f>SUM(G5:G19)</f>
        <v>2652.67</v>
      </c>
      <c r="G20" s="36">
        <f>SUM(G5:G19)</f>
        <v>2652.67</v>
      </c>
      <c r="H20" s="36">
        <f>SUM(H5:H19)</f>
        <v>655174.36</v>
      </c>
      <c r="I20" s="36"/>
      <c r="J20" s="36"/>
    </row>
    <row r="22" spans="1:10" ht="21">
      <c r="A22" s="96" t="s">
        <v>184</v>
      </c>
      <c r="B22" s="97"/>
      <c r="C22" s="97"/>
      <c r="D22" s="97"/>
      <c r="E22" s="97"/>
      <c r="F22" s="97"/>
      <c r="G22" s="97"/>
      <c r="H22" s="97"/>
      <c r="I22" s="97"/>
      <c r="J22" s="98"/>
    </row>
    <row r="23" spans="1:10" ht="21">
      <c r="A23" s="99" t="s">
        <v>147</v>
      </c>
      <c r="B23" s="100"/>
      <c r="C23" s="100"/>
      <c r="D23" s="100"/>
      <c r="E23" s="100"/>
      <c r="F23" s="100"/>
      <c r="G23" s="100"/>
      <c r="H23" s="100"/>
      <c r="I23" s="100"/>
      <c r="J23" s="101"/>
    </row>
    <row r="24" spans="1:10" s="29" customFormat="1">
      <c r="A24" s="37" t="s">
        <v>138</v>
      </c>
      <c r="B24" s="37" t="s">
        <v>139</v>
      </c>
      <c r="C24" s="37" t="s">
        <v>148</v>
      </c>
      <c r="D24" s="37" t="s">
        <v>140</v>
      </c>
      <c r="E24" s="37" t="s">
        <v>149</v>
      </c>
      <c r="F24" s="37" t="s">
        <v>141</v>
      </c>
      <c r="G24" s="37" t="s">
        <v>142</v>
      </c>
      <c r="H24" s="38" t="s">
        <v>143</v>
      </c>
      <c r="I24" s="38" t="s">
        <v>150</v>
      </c>
      <c r="J24" s="38" t="s">
        <v>151</v>
      </c>
    </row>
    <row r="25" spans="1:10" s="29" customFormat="1" ht="15.6">
      <c r="A25" s="34"/>
      <c r="B25" s="32" t="s">
        <v>499</v>
      </c>
      <c r="C25" s="32"/>
      <c r="D25" s="32"/>
      <c r="E25" s="32"/>
      <c r="F25" s="32"/>
      <c r="G25" s="32"/>
      <c r="H25" s="32"/>
      <c r="I25" s="32"/>
      <c r="J25" s="32"/>
    </row>
    <row r="26" spans="1:10" s="29" customFormat="1" ht="15.6">
      <c r="A26" s="34"/>
      <c r="B26" s="32"/>
      <c r="C26" s="32"/>
      <c r="D26" s="32"/>
      <c r="E26" s="32"/>
      <c r="F26" s="32"/>
      <c r="G26" s="32"/>
      <c r="H26" s="32"/>
      <c r="I26" s="32"/>
      <c r="J26" s="32"/>
    </row>
    <row r="27" spans="1:10" s="29" customFormat="1" ht="15.6">
      <c r="A27" s="34"/>
      <c r="B27" s="32"/>
      <c r="C27" s="32"/>
      <c r="D27" s="32"/>
      <c r="E27" s="32"/>
      <c r="F27" s="32"/>
      <c r="G27" s="32"/>
      <c r="H27" s="32"/>
      <c r="I27" s="32"/>
      <c r="J27" s="32"/>
    </row>
    <row r="28" spans="1:10" s="29" customFormat="1" ht="15.6">
      <c r="A28" s="34"/>
      <c r="B28" s="32"/>
      <c r="C28" s="32"/>
      <c r="D28" s="40"/>
      <c r="E28" s="32"/>
      <c r="F28" s="32"/>
      <c r="G28" s="32"/>
      <c r="H28" s="32"/>
      <c r="I28" s="32"/>
      <c r="J28" s="32"/>
    </row>
    <row r="29" spans="1:10" s="29" customFormat="1" ht="15.6">
      <c r="A29" s="34"/>
      <c r="B29" s="32"/>
      <c r="C29" s="32"/>
      <c r="D29" s="40"/>
      <c r="E29" s="32"/>
      <c r="F29" s="32"/>
      <c r="G29" s="32"/>
      <c r="H29" s="32"/>
      <c r="I29" s="32"/>
      <c r="J29" s="32"/>
    </row>
    <row r="30" spans="1:10" s="29" customFormat="1" ht="15.6">
      <c r="A30" s="34"/>
      <c r="B30" s="32"/>
      <c r="C30" s="32"/>
      <c r="D30" s="32"/>
      <c r="E30" s="32"/>
      <c r="F30" s="32"/>
      <c r="G30" s="32"/>
      <c r="H30" s="32"/>
      <c r="I30" s="32"/>
      <c r="J30" s="32"/>
    </row>
    <row r="31" spans="1:10" s="29" customFormat="1" ht="21">
      <c r="A31" s="111" t="s">
        <v>146</v>
      </c>
      <c r="B31" s="112"/>
      <c r="C31" s="113"/>
      <c r="D31" s="36"/>
      <c r="E31" s="36">
        <v>29289.61</v>
      </c>
      <c r="F31" s="36">
        <v>6337.7</v>
      </c>
      <c r="G31" s="36">
        <v>6337.7</v>
      </c>
      <c r="H31" s="36"/>
      <c r="I31" s="36"/>
      <c r="J31" s="36"/>
    </row>
    <row r="33" spans="1:10" ht="21">
      <c r="A33" s="96" t="s">
        <v>185</v>
      </c>
      <c r="B33" s="97"/>
      <c r="C33" s="97"/>
      <c r="D33" s="97"/>
      <c r="E33" s="97"/>
      <c r="F33" s="97"/>
      <c r="G33" s="97"/>
      <c r="H33" s="97"/>
      <c r="I33" s="97"/>
      <c r="J33" s="98"/>
    </row>
    <row r="34" spans="1:10" ht="21">
      <c r="A34" s="99" t="s">
        <v>147</v>
      </c>
      <c r="B34" s="100"/>
      <c r="C34" s="100"/>
      <c r="D34" s="100"/>
      <c r="E34" s="100"/>
      <c r="F34" s="100"/>
      <c r="G34" s="100"/>
      <c r="H34" s="100"/>
      <c r="I34" s="100"/>
      <c r="J34" s="101"/>
    </row>
    <row r="35" spans="1:10" s="29" customFormat="1">
      <c r="A35" s="37" t="s">
        <v>138</v>
      </c>
      <c r="B35" s="37" t="s">
        <v>139</v>
      </c>
      <c r="C35" s="37" t="s">
        <v>148</v>
      </c>
      <c r="D35" s="37" t="s">
        <v>140</v>
      </c>
      <c r="E35" s="37" t="s">
        <v>149</v>
      </c>
      <c r="F35" s="37" t="s">
        <v>141</v>
      </c>
      <c r="G35" s="37" t="s">
        <v>142</v>
      </c>
      <c r="H35" s="38" t="s">
        <v>143</v>
      </c>
      <c r="I35" s="38" t="s">
        <v>150</v>
      </c>
      <c r="J35" s="38" t="s">
        <v>151</v>
      </c>
    </row>
    <row r="36" spans="1:10" s="29" customFormat="1" ht="15.6">
      <c r="A36" s="34"/>
      <c r="B36" s="32"/>
      <c r="C36" s="32"/>
      <c r="D36" s="32"/>
      <c r="E36" s="32"/>
      <c r="F36" s="32"/>
      <c r="G36" s="32"/>
      <c r="H36" s="32"/>
      <c r="I36" s="32"/>
      <c r="J36" s="32"/>
    </row>
    <row r="37" spans="1:10" s="29" customFormat="1" ht="15.6">
      <c r="A37" s="34"/>
      <c r="B37" s="32"/>
      <c r="C37" s="32"/>
      <c r="D37" s="32"/>
      <c r="E37" s="32"/>
      <c r="F37" s="32"/>
      <c r="G37" s="32"/>
      <c r="H37" s="32"/>
      <c r="I37" s="32"/>
      <c r="J37" s="32"/>
    </row>
    <row r="38" spans="1:10" s="29" customFormat="1" ht="15.6">
      <c r="A38" s="34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29" customFormat="1" ht="15.6">
      <c r="A39" s="34"/>
      <c r="B39" s="32"/>
      <c r="C39" s="32"/>
      <c r="D39" s="40"/>
      <c r="E39" s="32"/>
      <c r="F39" s="32"/>
      <c r="G39" s="32"/>
      <c r="H39" s="32"/>
      <c r="I39" s="32"/>
      <c r="J39" s="32"/>
    </row>
    <row r="40" spans="1:10" s="29" customFormat="1" ht="15.6">
      <c r="A40" s="34"/>
      <c r="B40" s="32"/>
      <c r="C40" s="32"/>
      <c r="D40" s="40"/>
      <c r="E40" s="32"/>
      <c r="F40" s="32"/>
      <c r="G40" s="32"/>
      <c r="H40" s="32"/>
      <c r="I40" s="32"/>
      <c r="J40" s="32"/>
    </row>
    <row r="41" spans="1:10" s="29" customFormat="1" ht="15.6">
      <c r="A41" s="34"/>
      <c r="B41" s="32"/>
      <c r="C41" s="32"/>
      <c r="D41" s="32"/>
      <c r="E41" s="32"/>
      <c r="F41" s="32"/>
      <c r="G41" s="32"/>
      <c r="H41" s="32"/>
      <c r="I41" s="32"/>
      <c r="J41" s="32"/>
    </row>
    <row r="42" spans="1:10" s="29" customFormat="1" ht="21">
      <c r="A42" s="111" t="s">
        <v>146</v>
      </c>
      <c r="B42" s="112"/>
      <c r="C42" s="113"/>
      <c r="D42" s="36"/>
      <c r="E42" s="36">
        <v>60011.41</v>
      </c>
      <c r="F42" s="36">
        <v>1843.69</v>
      </c>
      <c r="G42" s="36">
        <v>1843.69</v>
      </c>
      <c r="H42" s="36"/>
      <c r="I42" s="36"/>
      <c r="J42" s="36"/>
    </row>
    <row r="44" spans="1:10" ht="21">
      <c r="A44" s="96" t="s">
        <v>186</v>
      </c>
      <c r="B44" s="97"/>
      <c r="C44" s="97"/>
      <c r="D44" s="97"/>
      <c r="E44" s="97"/>
      <c r="F44" s="97"/>
      <c r="G44" s="97"/>
      <c r="H44" s="97"/>
      <c r="I44" s="97"/>
      <c r="J44" s="98"/>
    </row>
    <row r="45" spans="1:10" ht="21">
      <c r="A45" s="99" t="s">
        <v>147</v>
      </c>
      <c r="B45" s="100"/>
      <c r="C45" s="100"/>
      <c r="D45" s="100"/>
      <c r="E45" s="100"/>
      <c r="F45" s="100"/>
      <c r="G45" s="100"/>
      <c r="H45" s="100"/>
      <c r="I45" s="100"/>
      <c r="J45" s="101"/>
    </row>
    <row r="46" spans="1:10">
      <c r="A46" s="45" t="s">
        <v>138</v>
      </c>
      <c r="B46" s="45" t="s">
        <v>139</v>
      </c>
      <c r="C46" s="45" t="s">
        <v>148</v>
      </c>
      <c r="D46" s="45" t="s">
        <v>140</v>
      </c>
      <c r="E46" s="45" t="s">
        <v>149</v>
      </c>
      <c r="F46" s="45" t="s">
        <v>141</v>
      </c>
      <c r="G46" s="45" t="s">
        <v>142</v>
      </c>
      <c r="H46" s="46" t="s">
        <v>143</v>
      </c>
      <c r="I46" s="46" t="s">
        <v>150</v>
      </c>
      <c r="J46" s="46" t="s">
        <v>151</v>
      </c>
    </row>
    <row r="47" spans="1:10" ht="15.6">
      <c r="A47" s="47">
        <v>44378</v>
      </c>
      <c r="B47" s="43" t="s">
        <v>187</v>
      </c>
      <c r="C47" s="43" t="s">
        <v>188</v>
      </c>
      <c r="D47" s="43">
        <v>6800</v>
      </c>
      <c r="E47" s="43"/>
      <c r="F47" s="43">
        <v>612</v>
      </c>
      <c r="G47" s="43">
        <v>612</v>
      </c>
      <c r="H47" s="43">
        <f t="shared" ref="H47:H65" si="1">D47+E47+F47+G47</f>
        <v>8024</v>
      </c>
      <c r="I47" s="43"/>
      <c r="J47" s="43" t="s">
        <v>189</v>
      </c>
    </row>
    <row r="48" spans="1:10" ht="15.6">
      <c r="A48" s="47">
        <v>44378</v>
      </c>
      <c r="B48" s="43" t="s">
        <v>190</v>
      </c>
      <c r="C48" s="43" t="s">
        <v>191</v>
      </c>
      <c r="D48" s="43">
        <v>19500</v>
      </c>
      <c r="E48" s="43">
        <v>3510</v>
      </c>
      <c r="F48" s="43"/>
      <c r="G48" s="43"/>
      <c r="H48" s="43">
        <f t="shared" si="1"/>
        <v>23010</v>
      </c>
      <c r="I48" s="43"/>
      <c r="J48" s="43" t="s">
        <v>192</v>
      </c>
    </row>
    <row r="49" spans="1:10" ht="15.6">
      <c r="A49" s="47">
        <v>44379</v>
      </c>
      <c r="B49" s="43" t="s">
        <v>172</v>
      </c>
      <c r="C49" s="43" t="s">
        <v>193</v>
      </c>
      <c r="D49" s="43">
        <v>126000</v>
      </c>
      <c r="E49" s="43">
        <v>22680</v>
      </c>
      <c r="F49" s="43"/>
      <c r="G49" s="43"/>
      <c r="H49" s="43">
        <f t="shared" si="1"/>
        <v>148680</v>
      </c>
      <c r="I49" s="43"/>
      <c r="J49" s="43" t="s">
        <v>174</v>
      </c>
    </row>
    <row r="50" spans="1:10" ht="15.6">
      <c r="A50" s="47">
        <v>44382</v>
      </c>
      <c r="B50" s="43" t="s">
        <v>194</v>
      </c>
      <c r="C50" s="43" t="s">
        <v>195</v>
      </c>
      <c r="D50" s="43">
        <v>18105</v>
      </c>
      <c r="E50" s="43"/>
      <c r="F50" s="43">
        <v>1086.3</v>
      </c>
      <c r="G50" s="43">
        <v>1086.3</v>
      </c>
      <c r="H50" s="43">
        <f t="shared" si="1"/>
        <v>20277.599999999999</v>
      </c>
      <c r="I50" s="43"/>
      <c r="J50" s="43" t="s">
        <v>196</v>
      </c>
    </row>
    <row r="51" spans="1:10" ht="15.6">
      <c r="A51" s="47">
        <v>44383</v>
      </c>
      <c r="B51" s="43" t="s">
        <v>194</v>
      </c>
      <c r="C51" s="43" t="s">
        <v>197</v>
      </c>
      <c r="D51" s="43">
        <v>506.34</v>
      </c>
      <c r="E51" s="43"/>
      <c r="F51" s="43">
        <v>45.57</v>
      </c>
      <c r="G51" s="43">
        <v>45.57</v>
      </c>
      <c r="H51" s="43">
        <f t="shared" si="1"/>
        <v>597.48</v>
      </c>
      <c r="I51" s="43"/>
      <c r="J51" s="43" t="s">
        <v>196</v>
      </c>
    </row>
    <row r="52" spans="1:10" ht="15.6">
      <c r="A52" s="47">
        <v>44384</v>
      </c>
      <c r="B52" s="43" t="s">
        <v>198</v>
      </c>
      <c r="C52" s="43" t="s">
        <v>199</v>
      </c>
      <c r="D52" s="43">
        <v>28600</v>
      </c>
      <c r="E52" s="43"/>
      <c r="F52" s="43">
        <v>2574</v>
      </c>
      <c r="G52" s="43">
        <v>2574</v>
      </c>
      <c r="H52" s="43">
        <f t="shared" si="1"/>
        <v>33748</v>
      </c>
      <c r="I52" s="43"/>
      <c r="J52" s="43" t="s">
        <v>200</v>
      </c>
    </row>
    <row r="53" spans="1:10" ht="15.6">
      <c r="A53" s="47">
        <v>44384</v>
      </c>
      <c r="B53" s="43" t="s">
        <v>198</v>
      </c>
      <c r="C53" s="43" t="s">
        <v>201</v>
      </c>
      <c r="D53" s="43">
        <v>6745</v>
      </c>
      <c r="E53" s="43">
        <v>1214.0999999999999</v>
      </c>
      <c r="F53" s="43"/>
      <c r="G53" s="43"/>
      <c r="H53" s="43">
        <f t="shared" si="1"/>
        <v>7959.1</v>
      </c>
      <c r="I53" s="43"/>
      <c r="J53" s="43" t="s">
        <v>202</v>
      </c>
    </row>
    <row r="54" spans="1:10" ht="15.6">
      <c r="A54" s="47">
        <v>44385</v>
      </c>
      <c r="B54" s="43" t="s">
        <v>203</v>
      </c>
      <c r="C54" s="43" t="s">
        <v>204</v>
      </c>
      <c r="D54" s="43">
        <v>4040</v>
      </c>
      <c r="E54" s="43">
        <v>727.2</v>
      </c>
      <c r="F54" s="43"/>
      <c r="G54" s="43"/>
      <c r="H54" s="43">
        <f t="shared" si="1"/>
        <v>4767.2</v>
      </c>
      <c r="I54" s="43"/>
      <c r="J54" s="43" t="s">
        <v>171</v>
      </c>
    </row>
    <row r="55" spans="1:10" ht="15.6">
      <c r="A55" s="47">
        <v>44387</v>
      </c>
      <c r="B55" s="43" t="s">
        <v>205</v>
      </c>
      <c r="C55" s="43" t="s">
        <v>206</v>
      </c>
      <c r="D55" s="43">
        <v>508.4</v>
      </c>
      <c r="E55" s="43"/>
      <c r="F55" s="43">
        <v>45.76</v>
      </c>
      <c r="G55" s="43">
        <v>45.76</v>
      </c>
      <c r="H55" s="43">
        <f t="shared" si="1"/>
        <v>599.91999999999996</v>
      </c>
      <c r="I55" s="43"/>
      <c r="J55" s="43" t="s">
        <v>207</v>
      </c>
    </row>
    <row r="56" spans="1:10" ht="15.6">
      <c r="A56" s="47">
        <v>44388</v>
      </c>
      <c r="B56" s="42" t="s">
        <v>208</v>
      </c>
      <c r="C56" s="42" t="s">
        <v>209</v>
      </c>
      <c r="D56" s="43">
        <v>264</v>
      </c>
      <c r="E56" s="43"/>
      <c r="F56" s="43">
        <v>23.76</v>
      </c>
      <c r="G56" s="43">
        <v>23.76</v>
      </c>
      <c r="H56" s="43">
        <f t="shared" si="1"/>
        <v>311.52</v>
      </c>
      <c r="I56" s="43"/>
      <c r="J56" s="42" t="s">
        <v>210</v>
      </c>
    </row>
    <row r="57" spans="1:10" ht="15.6">
      <c r="A57" s="47">
        <v>44388</v>
      </c>
      <c r="B57" s="42" t="s">
        <v>211</v>
      </c>
      <c r="C57" s="42" t="s">
        <v>212</v>
      </c>
      <c r="D57" s="43">
        <v>135</v>
      </c>
      <c r="E57" s="43"/>
      <c r="F57" s="43">
        <v>12.15</v>
      </c>
      <c r="G57" s="43">
        <v>12.15</v>
      </c>
      <c r="H57" s="43">
        <f t="shared" si="1"/>
        <v>159.30000000000001</v>
      </c>
      <c r="I57" s="43"/>
      <c r="J57" s="42" t="s">
        <v>213</v>
      </c>
    </row>
    <row r="58" spans="1:10" ht="15.6">
      <c r="A58" s="47">
        <v>44389</v>
      </c>
      <c r="B58" s="43" t="s">
        <v>203</v>
      </c>
      <c r="C58" s="43" t="s">
        <v>214</v>
      </c>
      <c r="D58" s="43">
        <v>9220</v>
      </c>
      <c r="E58" s="43">
        <v>1659.6</v>
      </c>
      <c r="F58" s="43"/>
      <c r="G58" s="43"/>
      <c r="H58" s="43">
        <f t="shared" si="1"/>
        <v>10879.6</v>
      </c>
      <c r="I58" s="43"/>
      <c r="J58" s="43" t="s">
        <v>171</v>
      </c>
    </row>
    <row r="59" spans="1:10" ht="15.6">
      <c r="A59" s="47">
        <v>44390</v>
      </c>
      <c r="B59" s="43" t="s">
        <v>190</v>
      </c>
      <c r="C59" s="43" t="s">
        <v>215</v>
      </c>
      <c r="D59" s="43">
        <v>5000</v>
      </c>
      <c r="E59" s="43">
        <v>900</v>
      </c>
      <c r="F59" s="43"/>
      <c r="G59" s="43"/>
      <c r="H59" s="43">
        <f t="shared" si="1"/>
        <v>5900</v>
      </c>
      <c r="I59" s="43"/>
      <c r="J59" s="43" t="s">
        <v>192</v>
      </c>
    </row>
    <row r="60" spans="1:10" ht="31.2">
      <c r="A60" s="47">
        <v>44390</v>
      </c>
      <c r="B60" s="42" t="s">
        <v>216</v>
      </c>
      <c r="C60" s="42">
        <v>2881042544</v>
      </c>
      <c r="D60" s="43">
        <v>2470</v>
      </c>
      <c r="E60" s="43">
        <v>130</v>
      </c>
      <c r="F60" s="43"/>
      <c r="G60" s="43"/>
      <c r="H60" s="43">
        <f t="shared" si="1"/>
        <v>2600</v>
      </c>
      <c r="I60" s="43"/>
      <c r="J60" s="42" t="s">
        <v>217</v>
      </c>
    </row>
    <row r="61" spans="1:10" ht="15.6">
      <c r="A61" s="47">
        <v>44392</v>
      </c>
      <c r="B61" s="43" t="s">
        <v>218</v>
      </c>
      <c r="C61" s="43" t="s">
        <v>219</v>
      </c>
      <c r="D61" s="43">
        <v>4406.78</v>
      </c>
      <c r="E61" s="43"/>
      <c r="F61" s="43">
        <v>396.61</v>
      </c>
      <c r="G61" s="43">
        <v>396.61</v>
      </c>
      <c r="H61" s="43">
        <f t="shared" si="1"/>
        <v>5199.9999999999991</v>
      </c>
      <c r="I61" s="43"/>
      <c r="J61" s="43" t="s">
        <v>220</v>
      </c>
    </row>
    <row r="62" spans="1:10" ht="15.6">
      <c r="A62" s="47">
        <v>44400</v>
      </c>
      <c r="B62" s="42" t="s">
        <v>221</v>
      </c>
      <c r="C62" s="42" t="s">
        <v>222</v>
      </c>
      <c r="D62" s="43">
        <v>254.24</v>
      </c>
      <c r="E62" s="43"/>
      <c r="F62" s="43">
        <v>22.88</v>
      </c>
      <c r="G62" s="43">
        <v>22.88</v>
      </c>
      <c r="H62" s="43">
        <f t="shared" si="1"/>
        <v>300</v>
      </c>
      <c r="I62" s="43"/>
      <c r="J62" s="42" t="s">
        <v>223</v>
      </c>
    </row>
    <row r="63" spans="1:10" ht="15.6">
      <c r="A63" s="47">
        <v>44405</v>
      </c>
      <c r="B63" s="43" t="s">
        <v>203</v>
      </c>
      <c r="C63" s="43" t="s">
        <v>224</v>
      </c>
      <c r="D63" s="43">
        <v>8480</v>
      </c>
      <c r="E63" s="43">
        <v>1526.4</v>
      </c>
      <c r="F63" s="43"/>
      <c r="G63" s="43"/>
      <c r="H63" s="43">
        <f t="shared" si="1"/>
        <v>10006.4</v>
      </c>
      <c r="I63" s="43"/>
      <c r="J63" s="43" t="s">
        <v>171</v>
      </c>
    </row>
    <row r="64" spans="1:10" ht="15.6">
      <c r="A64" s="47">
        <v>44407</v>
      </c>
      <c r="B64" s="43" t="s">
        <v>225</v>
      </c>
      <c r="C64" s="43" t="s">
        <v>226</v>
      </c>
      <c r="D64" s="43">
        <v>484.25</v>
      </c>
      <c r="E64" s="43"/>
      <c r="F64" s="43">
        <v>43.58</v>
      </c>
      <c r="G64" s="43">
        <v>43.58</v>
      </c>
      <c r="H64" s="43">
        <f t="shared" si="1"/>
        <v>571.41000000000008</v>
      </c>
      <c r="I64" s="43"/>
      <c r="J64" s="43" t="s">
        <v>227</v>
      </c>
    </row>
    <row r="65" spans="1:10" ht="15.6">
      <c r="A65" s="47">
        <v>44408</v>
      </c>
      <c r="B65" s="42" t="s">
        <v>228</v>
      </c>
      <c r="C65" s="42" t="s">
        <v>229</v>
      </c>
      <c r="D65" s="43">
        <v>36</v>
      </c>
      <c r="E65" s="43"/>
      <c r="F65" s="43">
        <v>3.28</v>
      </c>
      <c r="G65" s="43">
        <v>3.28</v>
      </c>
      <c r="H65" s="43">
        <f t="shared" si="1"/>
        <v>42.56</v>
      </c>
      <c r="I65" s="43"/>
      <c r="J65" s="48" t="s">
        <v>230</v>
      </c>
    </row>
    <row r="66" spans="1:10" ht="21">
      <c r="A66" s="110" t="s">
        <v>146</v>
      </c>
      <c r="B66" s="110"/>
      <c r="C66" s="110"/>
      <c r="D66" s="49">
        <f>SUM(D47:D65)</f>
        <v>241555.00999999998</v>
      </c>
      <c r="E66" s="49">
        <f>SUM(E47:E65)</f>
        <v>32347.3</v>
      </c>
      <c r="F66" s="49">
        <f>SUM(F47:F65)</f>
        <v>4865.8899999999994</v>
      </c>
      <c r="G66" s="49">
        <f>SUM(G47:G65)</f>
        <v>4865.8899999999994</v>
      </c>
      <c r="H66" s="50">
        <f>SUM(H47:H65)</f>
        <v>283634.09000000003</v>
      </c>
      <c r="I66" s="49"/>
      <c r="J66" s="49"/>
    </row>
    <row r="67" spans="1:10">
      <c r="A67" s="51"/>
      <c r="B67" s="51"/>
      <c r="C67" s="51"/>
    </row>
    <row r="68" spans="1:10" ht="21">
      <c r="A68" s="96" t="s">
        <v>231</v>
      </c>
      <c r="B68" s="97"/>
      <c r="C68" s="97"/>
      <c r="D68" s="97"/>
      <c r="E68" s="97"/>
      <c r="F68" s="97"/>
      <c r="G68" s="97"/>
      <c r="H68" s="97"/>
      <c r="I68" s="97"/>
      <c r="J68" s="98"/>
    </row>
    <row r="69" spans="1:10" ht="21">
      <c r="A69" s="99" t="s">
        <v>147</v>
      </c>
      <c r="B69" s="100"/>
      <c r="C69" s="100"/>
      <c r="D69" s="100"/>
      <c r="E69" s="100"/>
      <c r="F69" s="100"/>
      <c r="G69" s="100"/>
      <c r="H69" s="100"/>
      <c r="I69" s="100"/>
      <c r="J69" s="101"/>
    </row>
    <row r="70" spans="1:10">
      <c r="A70" s="45" t="s">
        <v>138</v>
      </c>
      <c r="B70" s="45" t="s">
        <v>139</v>
      </c>
      <c r="C70" s="45" t="s">
        <v>148</v>
      </c>
      <c r="D70" s="45" t="s">
        <v>140</v>
      </c>
      <c r="E70" s="45" t="s">
        <v>149</v>
      </c>
      <c r="F70" s="45" t="s">
        <v>141</v>
      </c>
      <c r="G70" s="45" t="s">
        <v>142</v>
      </c>
      <c r="H70" s="46" t="s">
        <v>143</v>
      </c>
      <c r="I70" s="46" t="s">
        <v>150</v>
      </c>
      <c r="J70" s="46" t="s">
        <v>151</v>
      </c>
    </row>
    <row r="71" spans="1:10" ht="15.6">
      <c r="A71" s="41">
        <v>44410</v>
      </c>
      <c r="B71" s="42" t="s">
        <v>232</v>
      </c>
      <c r="C71" s="53">
        <v>31013507630000</v>
      </c>
      <c r="D71" s="42">
        <v>12894</v>
      </c>
      <c r="E71" s="42">
        <v>2321</v>
      </c>
      <c r="F71" s="42"/>
      <c r="G71" s="42"/>
      <c r="H71" s="43">
        <f t="shared" ref="H71:H94" si="2">D71+E71+F71+G71</f>
        <v>15215</v>
      </c>
      <c r="I71" s="43"/>
      <c r="J71" s="42" t="s">
        <v>233</v>
      </c>
    </row>
    <row r="72" spans="1:10" ht="15.6">
      <c r="A72" s="47">
        <v>44415</v>
      </c>
      <c r="B72" s="43" t="s">
        <v>187</v>
      </c>
      <c r="C72" s="43" t="s">
        <v>234</v>
      </c>
      <c r="D72" s="43">
        <v>250</v>
      </c>
      <c r="E72" s="43"/>
      <c r="F72" s="43">
        <v>22.5</v>
      </c>
      <c r="G72" s="43">
        <v>22.5</v>
      </c>
      <c r="H72" s="43">
        <f t="shared" si="2"/>
        <v>295</v>
      </c>
      <c r="I72" s="43"/>
      <c r="J72" s="43" t="s">
        <v>235</v>
      </c>
    </row>
    <row r="73" spans="1:10" ht="15.6">
      <c r="A73" s="47">
        <v>44415</v>
      </c>
      <c r="B73" s="43" t="s">
        <v>236</v>
      </c>
      <c r="C73" s="43" t="s">
        <v>237</v>
      </c>
      <c r="D73" s="43">
        <v>101.68</v>
      </c>
      <c r="E73" s="43"/>
      <c r="F73" s="43">
        <v>9.15</v>
      </c>
      <c r="G73" s="43">
        <v>9.15</v>
      </c>
      <c r="H73" s="43">
        <f t="shared" si="2"/>
        <v>119.98000000000002</v>
      </c>
      <c r="I73" s="43"/>
      <c r="J73" s="43" t="s">
        <v>196</v>
      </c>
    </row>
    <row r="74" spans="1:10" ht="15.6">
      <c r="A74" s="47">
        <v>44417</v>
      </c>
      <c r="B74" s="43" t="s">
        <v>203</v>
      </c>
      <c r="C74" s="43" t="s">
        <v>238</v>
      </c>
      <c r="D74" s="43">
        <v>35740</v>
      </c>
      <c r="E74" s="43">
        <v>6433.2</v>
      </c>
      <c r="F74" s="43"/>
      <c r="G74" s="43"/>
      <c r="H74" s="43">
        <f t="shared" si="2"/>
        <v>42173.2</v>
      </c>
      <c r="I74" s="43"/>
      <c r="J74" s="43" t="s">
        <v>171</v>
      </c>
    </row>
    <row r="75" spans="1:10" ht="15.6">
      <c r="A75" s="47">
        <v>44418</v>
      </c>
      <c r="B75" s="43" t="s">
        <v>239</v>
      </c>
      <c r="C75" s="43" t="s">
        <v>240</v>
      </c>
      <c r="D75" s="43">
        <v>3644</v>
      </c>
      <c r="E75" s="43">
        <v>655.92</v>
      </c>
      <c r="F75" s="43"/>
      <c r="G75" s="43"/>
      <c r="H75" s="43">
        <f t="shared" si="2"/>
        <v>4299.92</v>
      </c>
      <c r="I75" s="43"/>
      <c r="J75" s="43" t="s">
        <v>241</v>
      </c>
    </row>
    <row r="76" spans="1:10" ht="15.6">
      <c r="A76" s="47">
        <v>44418</v>
      </c>
      <c r="B76" s="43" t="s">
        <v>203</v>
      </c>
      <c r="C76" s="43" t="s">
        <v>242</v>
      </c>
      <c r="D76" s="43">
        <v>22400</v>
      </c>
      <c r="E76" s="43">
        <v>4032</v>
      </c>
      <c r="F76" s="43"/>
      <c r="G76" s="43"/>
      <c r="H76" s="43">
        <f t="shared" si="2"/>
        <v>26432</v>
      </c>
      <c r="I76" s="43"/>
      <c r="J76" s="43" t="s">
        <v>171</v>
      </c>
    </row>
    <row r="77" spans="1:10" ht="15.6">
      <c r="A77" s="47">
        <v>44419</v>
      </c>
      <c r="B77" s="48" t="s">
        <v>208</v>
      </c>
      <c r="C77" s="42" t="s">
        <v>243</v>
      </c>
      <c r="D77" s="43">
        <v>264</v>
      </c>
      <c r="E77" s="43"/>
      <c r="F77" s="43">
        <v>23.76</v>
      </c>
      <c r="G77" s="43">
        <v>23.76</v>
      </c>
      <c r="H77" s="43">
        <f t="shared" si="2"/>
        <v>311.52</v>
      </c>
      <c r="I77" s="43"/>
      <c r="J77" s="42" t="s">
        <v>210</v>
      </c>
    </row>
    <row r="78" spans="1:10" ht="15.6">
      <c r="A78" s="47">
        <v>44419</v>
      </c>
      <c r="B78" s="42" t="s">
        <v>211</v>
      </c>
      <c r="C78" s="42" t="s">
        <v>244</v>
      </c>
      <c r="D78" s="43">
        <v>135</v>
      </c>
      <c r="E78" s="43"/>
      <c r="F78" s="43">
        <v>12.15</v>
      </c>
      <c r="G78" s="43">
        <v>12.15</v>
      </c>
      <c r="H78" s="43">
        <f t="shared" si="2"/>
        <v>159.30000000000001</v>
      </c>
      <c r="I78" s="43"/>
      <c r="J78" s="48" t="s">
        <v>213</v>
      </c>
    </row>
    <row r="79" spans="1:10" ht="15.6">
      <c r="A79" s="47">
        <v>44420</v>
      </c>
      <c r="B79" s="42" t="s">
        <v>245</v>
      </c>
      <c r="C79" s="42" t="s">
        <v>246</v>
      </c>
      <c r="D79" s="43">
        <v>29900</v>
      </c>
      <c r="E79" s="43"/>
      <c r="F79" s="43">
        <v>2691</v>
      </c>
      <c r="G79" s="43">
        <v>2691</v>
      </c>
      <c r="H79" s="43">
        <f t="shared" si="2"/>
        <v>35282</v>
      </c>
      <c r="I79" s="43"/>
      <c r="J79" s="42" t="s">
        <v>247</v>
      </c>
    </row>
    <row r="80" spans="1:10" ht="15.6">
      <c r="A80" s="47">
        <v>44424</v>
      </c>
      <c r="B80" s="43" t="s">
        <v>248</v>
      </c>
      <c r="C80" s="43" t="s">
        <v>249</v>
      </c>
      <c r="D80" s="43">
        <v>20680</v>
      </c>
      <c r="E80" s="43"/>
      <c r="F80" s="43">
        <v>1861.2</v>
      </c>
      <c r="G80" s="43">
        <v>1861.2</v>
      </c>
      <c r="H80" s="43">
        <f t="shared" si="2"/>
        <v>24402.400000000001</v>
      </c>
      <c r="I80" s="43"/>
      <c r="J80" s="43" t="s">
        <v>250</v>
      </c>
    </row>
    <row r="81" spans="1:10" ht="15.6">
      <c r="A81" s="47">
        <v>44425</v>
      </c>
      <c r="B81" s="43" t="s">
        <v>251</v>
      </c>
      <c r="C81" s="43" t="s">
        <v>252</v>
      </c>
      <c r="D81" s="43">
        <v>10500</v>
      </c>
      <c r="E81" s="43">
        <v>1890</v>
      </c>
      <c r="F81" s="43"/>
      <c r="G81" s="43"/>
      <c r="H81" s="43">
        <f t="shared" si="2"/>
        <v>12390</v>
      </c>
      <c r="I81" s="43"/>
      <c r="J81" s="43" t="s">
        <v>253</v>
      </c>
    </row>
    <row r="82" spans="1:10" ht="15.6">
      <c r="A82" s="47">
        <v>44384</v>
      </c>
      <c r="B82" s="42" t="s">
        <v>144</v>
      </c>
      <c r="C82" s="43">
        <v>7000234976</v>
      </c>
      <c r="D82" s="43">
        <v>13042</v>
      </c>
      <c r="E82" s="43"/>
      <c r="F82" s="43">
        <v>1173.78</v>
      </c>
      <c r="G82" s="43">
        <v>1173.78</v>
      </c>
      <c r="H82" s="43">
        <f t="shared" si="2"/>
        <v>15389.560000000001</v>
      </c>
      <c r="I82" s="43"/>
      <c r="J82" s="42" t="s">
        <v>254</v>
      </c>
    </row>
    <row r="83" spans="1:10" ht="15.6">
      <c r="A83" s="47">
        <v>44384</v>
      </c>
      <c r="B83" s="42" t="s">
        <v>144</v>
      </c>
      <c r="C83" s="43">
        <v>7000234977</v>
      </c>
      <c r="D83" s="43">
        <v>4048</v>
      </c>
      <c r="E83" s="43"/>
      <c r="F83" s="43">
        <v>364.32</v>
      </c>
      <c r="G83" s="43">
        <v>364.32</v>
      </c>
      <c r="H83" s="43">
        <f t="shared" si="2"/>
        <v>4776.6399999999994</v>
      </c>
      <c r="I83" s="43"/>
      <c r="J83" s="42" t="s">
        <v>254</v>
      </c>
    </row>
    <row r="84" spans="1:10" ht="15.6">
      <c r="A84" s="47">
        <v>44396</v>
      </c>
      <c r="B84" s="42" t="s">
        <v>144</v>
      </c>
      <c r="C84" s="43">
        <v>7000236371</v>
      </c>
      <c r="D84" s="43">
        <v>5738</v>
      </c>
      <c r="E84" s="43"/>
      <c r="F84" s="43">
        <v>516.41999999999996</v>
      </c>
      <c r="G84" s="43">
        <v>516.41999999999996</v>
      </c>
      <c r="H84" s="43">
        <f t="shared" si="2"/>
        <v>6770.84</v>
      </c>
      <c r="I84" s="43"/>
      <c r="J84" s="42" t="s">
        <v>254</v>
      </c>
    </row>
    <row r="85" spans="1:10" ht="15.6">
      <c r="A85" s="47">
        <v>44396</v>
      </c>
      <c r="B85" s="42" t="s">
        <v>144</v>
      </c>
      <c r="C85" s="43">
        <v>7000236372</v>
      </c>
      <c r="D85" s="43">
        <v>3555</v>
      </c>
      <c r="E85" s="43"/>
      <c r="F85" s="43">
        <v>319.95</v>
      </c>
      <c r="G85" s="43">
        <v>319.95</v>
      </c>
      <c r="H85" s="43">
        <f t="shared" si="2"/>
        <v>4194.8999999999996</v>
      </c>
      <c r="I85" s="43"/>
      <c r="J85" s="42" t="s">
        <v>255</v>
      </c>
    </row>
    <row r="86" spans="1:10" ht="15.6">
      <c r="A86" s="47">
        <v>44428</v>
      </c>
      <c r="B86" s="42" t="s">
        <v>256</v>
      </c>
      <c r="C86" s="43" t="s">
        <v>257</v>
      </c>
      <c r="D86" s="43">
        <v>8305.93</v>
      </c>
      <c r="E86" s="43">
        <v>2593.0700000000002</v>
      </c>
      <c r="F86" s="43"/>
      <c r="G86" s="43"/>
      <c r="H86" s="43">
        <f t="shared" si="2"/>
        <v>10899</v>
      </c>
      <c r="I86" s="43"/>
      <c r="J86" s="42" t="s">
        <v>258</v>
      </c>
    </row>
    <row r="87" spans="1:10" ht="15.6">
      <c r="A87" s="47">
        <v>44432</v>
      </c>
      <c r="B87" s="42" t="s">
        <v>203</v>
      </c>
      <c r="C87" s="43" t="s">
        <v>259</v>
      </c>
      <c r="D87" s="43">
        <v>13960</v>
      </c>
      <c r="E87" s="43">
        <v>2512.8000000000002</v>
      </c>
      <c r="F87" s="43"/>
      <c r="G87" s="43"/>
      <c r="H87" s="43">
        <f t="shared" si="2"/>
        <v>16472.8</v>
      </c>
      <c r="I87" s="43"/>
      <c r="J87" s="42" t="s">
        <v>171</v>
      </c>
    </row>
    <row r="88" spans="1:10" ht="15.6">
      <c r="A88" s="47">
        <v>44434</v>
      </c>
      <c r="B88" s="43" t="s">
        <v>260</v>
      </c>
      <c r="C88" s="43" t="s">
        <v>261</v>
      </c>
      <c r="D88" s="43">
        <v>1144.05</v>
      </c>
      <c r="E88" s="43"/>
      <c r="F88" s="43">
        <v>102.96</v>
      </c>
      <c r="G88" s="43">
        <v>102.96</v>
      </c>
      <c r="H88" s="43">
        <f t="shared" si="2"/>
        <v>1349.97</v>
      </c>
      <c r="I88" s="43"/>
      <c r="J88" s="42" t="s">
        <v>262</v>
      </c>
    </row>
    <row r="89" spans="1:10" ht="31.2">
      <c r="A89" s="47">
        <v>44434</v>
      </c>
      <c r="B89" s="54" t="s">
        <v>263</v>
      </c>
      <c r="C89" s="43" t="s">
        <v>264</v>
      </c>
      <c r="D89" s="43">
        <v>14530</v>
      </c>
      <c r="E89" s="43">
        <v>2615.4</v>
      </c>
      <c r="F89" s="43"/>
      <c r="G89" s="43"/>
      <c r="H89" s="43">
        <f t="shared" si="2"/>
        <v>17145.400000000001</v>
      </c>
      <c r="I89" s="43"/>
      <c r="J89" s="43" t="s">
        <v>265</v>
      </c>
    </row>
    <row r="90" spans="1:10" ht="15.6">
      <c r="A90" s="47">
        <v>44435</v>
      </c>
      <c r="B90" s="43" t="s">
        <v>198</v>
      </c>
      <c r="C90" s="43" t="s">
        <v>266</v>
      </c>
      <c r="D90" s="43">
        <v>414670</v>
      </c>
      <c r="E90" s="43">
        <v>74640.600000000006</v>
      </c>
      <c r="F90" s="43"/>
      <c r="G90" s="43"/>
      <c r="H90" s="43">
        <f t="shared" si="2"/>
        <v>489310.6</v>
      </c>
      <c r="I90" s="43"/>
      <c r="J90" s="42" t="s">
        <v>202</v>
      </c>
    </row>
    <row r="91" spans="1:10" ht="15.6">
      <c r="A91" s="47">
        <v>44435</v>
      </c>
      <c r="B91" s="43" t="s">
        <v>198</v>
      </c>
      <c r="C91" s="43" t="s">
        <v>267</v>
      </c>
      <c r="D91" s="43">
        <v>561040</v>
      </c>
      <c r="E91" s="43">
        <v>100987.2</v>
      </c>
      <c r="F91" s="43"/>
      <c r="G91" s="43"/>
      <c r="H91" s="43">
        <f t="shared" si="2"/>
        <v>662027.19999999995</v>
      </c>
      <c r="I91" s="43"/>
      <c r="J91" s="52" t="s">
        <v>268</v>
      </c>
    </row>
    <row r="92" spans="1:10" ht="15.6">
      <c r="A92" s="47">
        <v>44436</v>
      </c>
      <c r="B92" s="43" t="s">
        <v>203</v>
      </c>
      <c r="C92" s="43" t="s">
        <v>269</v>
      </c>
      <c r="D92" s="43">
        <v>23090</v>
      </c>
      <c r="E92" s="43">
        <v>4156.2</v>
      </c>
      <c r="F92" s="43"/>
      <c r="G92" s="43"/>
      <c r="H92" s="43">
        <f t="shared" si="2"/>
        <v>27246.2</v>
      </c>
      <c r="I92" s="43"/>
      <c r="J92" s="42" t="s">
        <v>171</v>
      </c>
    </row>
    <row r="93" spans="1:10" ht="15.6">
      <c r="A93" s="47">
        <v>44439</v>
      </c>
      <c r="B93" s="43" t="s">
        <v>187</v>
      </c>
      <c r="C93" s="43" t="s">
        <v>270</v>
      </c>
      <c r="D93" s="43">
        <v>1050</v>
      </c>
      <c r="E93" s="43"/>
      <c r="F93" s="43">
        <v>94.5</v>
      </c>
      <c r="G93" s="43">
        <v>94.5</v>
      </c>
      <c r="H93" s="43">
        <f t="shared" si="2"/>
        <v>1239</v>
      </c>
      <c r="I93" s="43"/>
      <c r="J93" s="43" t="s">
        <v>235</v>
      </c>
    </row>
    <row r="94" spans="1:10" ht="15.6">
      <c r="A94" s="47">
        <v>44439</v>
      </c>
      <c r="B94" s="48" t="s">
        <v>228</v>
      </c>
      <c r="C94" s="48" t="s">
        <v>271</v>
      </c>
      <c r="D94" s="43">
        <v>31.5</v>
      </c>
      <c r="E94" s="43"/>
      <c r="F94" s="43">
        <v>2.87</v>
      </c>
      <c r="G94" s="43">
        <v>2.87</v>
      </c>
      <c r="H94" s="43">
        <f t="shared" si="2"/>
        <v>37.239999999999995</v>
      </c>
      <c r="I94" s="43"/>
      <c r="J94" s="42" t="s">
        <v>230</v>
      </c>
    </row>
    <row r="95" spans="1:10" ht="21">
      <c r="A95" s="106" t="s">
        <v>146</v>
      </c>
      <c r="B95" s="106"/>
      <c r="C95" s="106"/>
      <c r="D95" s="55">
        <f>SUM(D71:D94)</f>
        <v>1200713.1599999999</v>
      </c>
      <c r="E95" s="55">
        <f>SUM(E71:E94)</f>
        <v>202837.39</v>
      </c>
      <c r="F95" s="55">
        <f>SUM(F71:F94)</f>
        <v>7194.5599999999995</v>
      </c>
      <c r="G95" s="55">
        <f>SUM(G71:G94)</f>
        <v>7194.5599999999995</v>
      </c>
      <c r="H95" s="55">
        <f>SUM(H71:H94)</f>
        <v>1417939.67</v>
      </c>
      <c r="I95" s="55"/>
      <c r="J95" s="55"/>
    </row>
    <row r="97" spans="1:10" ht="21">
      <c r="A97" s="96" t="s">
        <v>272</v>
      </c>
      <c r="B97" s="97"/>
      <c r="C97" s="97"/>
      <c r="D97" s="97"/>
      <c r="E97" s="97"/>
      <c r="F97" s="97"/>
      <c r="G97" s="97"/>
      <c r="H97" s="97"/>
      <c r="I97" s="97"/>
      <c r="J97" s="98"/>
    </row>
    <row r="98" spans="1:10" ht="21">
      <c r="A98" s="99" t="s">
        <v>147</v>
      </c>
      <c r="B98" s="100"/>
      <c r="C98" s="100"/>
      <c r="D98" s="100"/>
      <c r="E98" s="100"/>
      <c r="F98" s="100"/>
      <c r="G98" s="100"/>
      <c r="H98" s="100"/>
      <c r="I98" s="100"/>
      <c r="J98" s="101"/>
    </row>
    <row r="99" spans="1:10">
      <c r="A99" s="57" t="s">
        <v>138</v>
      </c>
      <c r="B99" s="57" t="s">
        <v>139</v>
      </c>
      <c r="C99" s="57" t="s">
        <v>148</v>
      </c>
      <c r="D99" s="57" t="s">
        <v>140</v>
      </c>
      <c r="E99" s="57" t="s">
        <v>149</v>
      </c>
      <c r="F99" s="57" t="s">
        <v>141</v>
      </c>
      <c r="G99" s="57" t="s">
        <v>142</v>
      </c>
      <c r="H99" s="58" t="s">
        <v>143</v>
      </c>
      <c r="I99" s="58" t="s">
        <v>150</v>
      </c>
      <c r="J99" s="58" t="s">
        <v>151</v>
      </c>
    </row>
    <row r="100" spans="1:10" ht="15.6">
      <c r="A100" s="59">
        <v>44443</v>
      </c>
      <c r="B100" s="32" t="s">
        <v>273</v>
      </c>
      <c r="C100" s="35">
        <v>327</v>
      </c>
      <c r="D100" s="35">
        <v>5784</v>
      </c>
      <c r="E100" s="35"/>
      <c r="F100" s="35">
        <v>520</v>
      </c>
      <c r="G100" s="35">
        <v>520</v>
      </c>
      <c r="H100" s="35">
        <f t="shared" ref="H100:H126" si="3">D100+E100+F100+G100</f>
        <v>6824</v>
      </c>
      <c r="I100" s="35"/>
      <c r="J100" s="35" t="s">
        <v>274</v>
      </c>
    </row>
    <row r="101" spans="1:10" ht="15.6">
      <c r="A101" s="59">
        <v>44445</v>
      </c>
      <c r="B101" s="43" t="s">
        <v>198</v>
      </c>
      <c r="C101" s="35" t="s">
        <v>275</v>
      </c>
      <c r="D101" s="35">
        <v>248496</v>
      </c>
      <c r="E101" s="35"/>
      <c r="F101" s="35">
        <v>22364.639999999999</v>
      </c>
      <c r="G101" s="35">
        <v>22364.639999999999</v>
      </c>
      <c r="H101" s="35">
        <f t="shared" si="3"/>
        <v>293225.28000000003</v>
      </c>
      <c r="I101" s="35"/>
      <c r="J101" s="35" t="s">
        <v>200</v>
      </c>
    </row>
    <row r="102" spans="1:10" ht="15.6">
      <c r="A102" s="59">
        <v>44446</v>
      </c>
      <c r="B102" s="32" t="s">
        <v>276</v>
      </c>
      <c r="C102" s="35" t="s">
        <v>277</v>
      </c>
      <c r="D102" s="35">
        <v>27909.75</v>
      </c>
      <c r="E102" s="35"/>
      <c r="F102" s="35">
        <v>2511.88</v>
      </c>
      <c r="G102" s="35">
        <v>2511.88</v>
      </c>
      <c r="H102" s="35">
        <f t="shared" si="3"/>
        <v>32933.51</v>
      </c>
      <c r="I102" s="35"/>
      <c r="J102" s="35" t="s">
        <v>278</v>
      </c>
    </row>
    <row r="103" spans="1:10" ht="15.6">
      <c r="A103" s="59">
        <v>44446</v>
      </c>
      <c r="B103" s="32" t="s">
        <v>198</v>
      </c>
      <c r="C103" s="35" t="s">
        <v>279</v>
      </c>
      <c r="D103" s="60">
        <v>52955.7</v>
      </c>
      <c r="E103" s="35"/>
      <c r="F103" s="35">
        <v>4766.01</v>
      </c>
      <c r="G103" s="35">
        <v>4766.01</v>
      </c>
      <c r="H103" s="35">
        <f t="shared" si="3"/>
        <v>62487.72</v>
      </c>
      <c r="I103" s="35"/>
      <c r="J103" s="35" t="s">
        <v>200</v>
      </c>
    </row>
    <row r="104" spans="1:10" ht="15.6">
      <c r="A104" s="61">
        <v>44446</v>
      </c>
      <c r="B104" s="62" t="s">
        <v>172</v>
      </c>
      <c r="C104" s="63" t="s">
        <v>280</v>
      </c>
      <c r="D104" s="64">
        <v>81000</v>
      </c>
      <c r="E104" s="63">
        <v>14580</v>
      </c>
      <c r="F104" s="63"/>
      <c r="G104" s="63"/>
      <c r="H104" s="63">
        <f t="shared" si="3"/>
        <v>95580</v>
      </c>
      <c r="I104" s="63"/>
      <c r="J104" s="63" t="s">
        <v>174</v>
      </c>
    </row>
    <row r="105" spans="1:10" ht="15.6">
      <c r="A105" s="47">
        <v>44450</v>
      </c>
      <c r="B105" s="42" t="s">
        <v>208</v>
      </c>
      <c r="C105" s="42" t="s">
        <v>281</v>
      </c>
      <c r="D105" s="43">
        <v>264</v>
      </c>
      <c r="E105" s="43"/>
      <c r="F105" s="43">
        <v>23.76</v>
      </c>
      <c r="G105" s="43">
        <v>23.76</v>
      </c>
      <c r="H105" s="43">
        <f t="shared" si="3"/>
        <v>311.52</v>
      </c>
      <c r="I105" s="43"/>
      <c r="J105" s="48" t="s">
        <v>210</v>
      </c>
    </row>
    <row r="106" spans="1:10" ht="31.2">
      <c r="A106" s="65">
        <v>44450</v>
      </c>
      <c r="B106" s="66" t="s">
        <v>282</v>
      </c>
      <c r="C106" s="52" t="s">
        <v>283</v>
      </c>
      <c r="D106" s="67">
        <v>30</v>
      </c>
      <c r="E106" s="68">
        <v>5.4</v>
      </c>
      <c r="F106" s="68"/>
      <c r="G106" s="68"/>
      <c r="H106" s="68">
        <f t="shared" si="3"/>
        <v>35.4</v>
      </c>
      <c r="I106" s="68"/>
      <c r="J106" s="69" t="s">
        <v>284</v>
      </c>
    </row>
    <row r="107" spans="1:10" ht="15.6">
      <c r="A107" s="47">
        <v>44450</v>
      </c>
      <c r="B107" s="42" t="s">
        <v>285</v>
      </c>
      <c r="C107" s="42" t="s">
        <v>286</v>
      </c>
      <c r="D107" s="43">
        <v>835</v>
      </c>
      <c r="E107" s="43">
        <v>41.75</v>
      </c>
      <c r="F107" s="43"/>
      <c r="G107" s="43"/>
      <c r="H107" s="43">
        <f t="shared" si="3"/>
        <v>876.75</v>
      </c>
      <c r="I107" s="43"/>
      <c r="J107" s="42" t="s">
        <v>287</v>
      </c>
    </row>
    <row r="108" spans="1:10" ht="15.6">
      <c r="A108" s="59">
        <v>44453</v>
      </c>
      <c r="B108" s="32" t="s">
        <v>288</v>
      </c>
      <c r="C108" s="35">
        <v>122</v>
      </c>
      <c r="D108" s="60">
        <v>1586</v>
      </c>
      <c r="E108" s="35">
        <v>190.32</v>
      </c>
      <c r="F108" s="35"/>
      <c r="G108" s="35"/>
      <c r="H108" s="35">
        <f t="shared" si="3"/>
        <v>1776.32</v>
      </c>
      <c r="I108" s="35"/>
      <c r="J108" s="35" t="s">
        <v>289</v>
      </c>
    </row>
    <row r="109" spans="1:10" ht="15.6">
      <c r="A109" s="59">
        <v>44454</v>
      </c>
      <c r="B109" s="32" t="s">
        <v>276</v>
      </c>
      <c r="C109" s="35" t="s">
        <v>290</v>
      </c>
      <c r="D109" s="60">
        <v>27685.87</v>
      </c>
      <c r="E109" s="35"/>
      <c r="F109" s="35">
        <v>2491.73</v>
      </c>
      <c r="G109" s="35">
        <v>2491.73</v>
      </c>
      <c r="H109" s="35">
        <f t="shared" si="3"/>
        <v>32669.329999999998</v>
      </c>
      <c r="I109" s="35"/>
      <c r="J109" s="35" t="s">
        <v>278</v>
      </c>
    </row>
    <row r="110" spans="1:10" ht="15.6">
      <c r="A110" s="59">
        <v>44454</v>
      </c>
      <c r="B110" s="32" t="s">
        <v>203</v>
      </c>
      <c r="C110" s="35" t="s">
        <v>291</v>
      </c>
      <c r="D110" s="60">
        <v>54650</v>
      </c>
      <c r="E110" s="35">
        <v>9837</v>
      </c>
      <c r="F110" s="35"/>
      <c r="G110" s="35"/>
      <c r="H110" s="35">
        <f t="shared" si="3"/>
        <v>64487</v>
      </c>
      <c r="I110" s="35"/>
      <c r="J110" s="35" t="s">
        <v>171</v>
      </c>
    </row>
    <row r="111" spans="1:10" ht="15.6">
      <c r="A111" s="59">
        <v>44454</v>
      </c>
      <c r="B111" s="32" t="s">
        <v>172</v>
      </c>
      <c r="C111" s="35" t="s">
        <v>292</v>
      </c>
      <c r="D111" s="60">
        <v>3750</v>
      </c>
      <c r="E111" s="35">
        <v>675</v>
      </c>
      <c r="F111" s="35"/>
      <c r="G111" s="35"/>
      <c r="H111" s="35">
        <f t="shared" si="3"/>
        <v>4425</v>
      </c>
      <c r="I111" s="35"/>
      <c r="J111" s="35" t="s">
        <v>174</v>
      </c>
    </row>
    <row r="112" spans="1:10" ht="15.6">
      <c r="A112" s="47">
        <v>44454</v>
      </c>
      <c r="B112" s="42" t="s">
        <v>293</v>
      </c>
      <c r="C112" s="42" t="s">
        <v>294</v>
      </c>
      <c r="D112" s="43">
        <v>4218</v>
      </c>
      <c r="E112" s="43"/>
      <c r="F112" s="43">
        <v>105.45</v>
      </c>
      <c r="G112" s="43">
        <v>105.45</v>
      </c>
      <c r="H112" s="43">
        <f t="shared" si="3"/>
        <v>4428.8999999999996</v>
      </c>
      <c r="I112" s="43"/>
      <c r="J112" s="42" t="s">
        <v>295</v>
      </c>
    </row>
    <row r="113" spans="1:10" ht="15.6">
      <c r="A113" s="47">
        <v>44454</v>
      </c>
      <c r="B113" s="42" t="s">
        <v>293</v>
      </c>
      <c r="C113" s="42" t="s">
        <v>296</v>
      </c>
      <c r="D113" s="43">
        <v>1406</v>
      </c>
      <c r="E113" s="43"/>
      <c r="F113" s="43">
        <v>35.15</v>
      </c>
      <c r="G113" s="43">
        <v>35.15</v>
      </c>
      <c r="H113" s="43">
        <f t="shared" si="3"/>
        <v>1476.3000000000002</v>
      </c>
      <c r="I113" s="43"/>
      <c r="J113" s="42" t="s">
        <v>295</v>
      </c>
    </row>
    <row r="114" spans="1:10" ht="15.6">
      <c r="A114" s="59">
        <v>44455</v>
      </c>
      <c r="B114" s="32" t="s">
        <v>297</v>
      </c>
      <c r="C114" s="35" t="s">
        <v>298</v>
      </c>
      <c r="D114" s="60">
        <v>2800</v>
      </c>
      <c r="E114" s="35"/>
      <c r="F114" s="35">
        <v>252</v>
      </c>
      <c r="G114" s="35">
        <v>252</v>
      </c>
      <c r="H114" s="35">
        <f t="shared" si="3"/>
        <v>3304</v>
      </c>
      <c r="I114" s="35"/>
      <c r="J114" s="35" t="s">
        <v>299</v>
      </c>
    </row>
    <row r="115" spans="1:10" ht="15.6">
      <c r="A115" s="61">
        <v>44456</v>
      </c>
      <c r="B115" s="62" t="s">
        <v>198</v>
      </c>
      <c r="C115" s="63" t="s">
        <v>300</v>
      </c>
      <c r="D115" s="64">
        <v>7020</v>
      </c>
      <c r="E115" s="63"/>
      <c r="F115" s="63">
        <v>631.79999999999995</v>
      </c>
      <c r="G115" s="63">
        <v>631.79999999999995</v>
      </c>
      <c r="H115" s="63">
        <f t="shared" si="3"/>
        <v>8283.6</v>
      </c>
      <c r="I115" s="63"/>
      <c r="J115" s="63" t="s">
        <v>200</v>
      </c>
    </row>
    <row r="116" spans="1:10" ht="31.2">
      <c r="A116" s="47">
        <v>44456</v>
      </c>
      <c r="B116" s="42" t="s">
        <v>216</v>
      </c>
      <c r="C116" s="48">
        <v>2881045623</v>
      </c>
      <c r="D116" s="43">
        <v>830.6</v>
      </c>
      <c r="E116" s="43">
        <v>149.5</v>
      </c>
      <c r="F116" s="43"/>
      <c r="G116" s="43"/>
      <c r="H116" s="43">
        <f t="shared" si="3"/>
        <v>980.1</v>
      </c>
      <c r="I116" s="43"/>
      <c r="J116" s="42" t="s">
        <v>217</v>
      </c>
    </row>
    <row r="117" spans="1:10" ht="15.6">
      <c r="A117" s="70">
        <v>44461</v>
      </c>
      <c r="B117" s="71" t="s">
        <v>301</v>
      </c>
      <c r="C117" s="72" t="s">
        <v>302</v>
      </c>
      <c r="D117" s="73">
        <v>63728.800000000003</v>
      </c>
      <c r="E117" s="73"/>
      <c r="F117" s="73">
        <v>5735.59</v>
      </c>
      <c r="G117" s="73">
        <v>5735.59</v>
      </c>
      <c r="H117" s="43">
        <f t="shared" si="3"/>
        <v>75199.98</v>
      </c>
      <c r="I117" s="73"/>
      <c r="J117" s="71" t="s">
        <v>303</v>
      </c>
    </row>
    <row r="118" spans="1:10" ht="31.2">
      <c r="A118" s="70">
        <v>44463</v>
      </c>
      <c r="B118" s="74" t="s">
        <v>263</v>
      </c>
      <c r="C118" s="73" t="s">
        <v>304</v>
      </c>
      <c r="D118" s="73">
        <v>8800</v>
      </c>
      <c r="E118" s="73">
        <v>1584</v>
      </c>
      <c r="F118" s="73"/>
      <c r="G118" s="73"/>
      <c r="H118" s="75">
        <f t="shared" si="3"/>
        <v>10384</v>
      </c>
      <c r="I118" s="73"/>
      <c r="J118" s="73" t="s">
        <v>305</v>
      </c>
    </row>
    <row r="119" spans="1:10" ht="15.6">
      <c r="A119" s="47">
        <v>44464</v>
      </c>
      <c r="B119" s="43" t="s">
        <v>236</v>
      </c>
      <c r="C119" s="43" t="s">
        <v>306</v>
      </c>
      <c r="D119" s="43">
        <v>200.89</v>
      </c>
      <c r="E119" s="43"/>
      <c r="F119" s="43">
        <v>12.05</v>
      </c>
      <c r="G119" s="43">
        <v>12.05</v>
      </c>
      <c r="H119" s="35">
        <f t="shared" si="3"/>
        <v>224.99</v>
      </c>
      <c r="I119" s="43"/>
      <c r="J119" s="43" t="s">
        <v>196</v>
      </c>
    </row>
    <row r="120" spans="1:10" ht="15.6">
      <c r="A120" s="47">
        <v>44466</v>
      </c>
      <c r="B120" s="43" t="s">
        <v>203</v>
      </c>
      <c r="C120" s="43" t="s">
        <v>307</v>
      </c>
      <c r="D120" s="43">
        <v>91900</v>
      </c>
      <c r="E120" s="43">
        <v>16542</v>
      </c>
      <c r="F120" s="43"/>
      <c r="G120" s="43"/>
      <c r="H120" s="35">
        <f t="shared" si="3"/>
        <v>108442</v>
      </c>
      <c r="I120" s="43"/>
      <c r="J120" s="43" t="s">
        <v>171</v>
      </c>
    </row>
    <row r="121" spans="1:10" ht="15.6">
      <c r="A121" s="47">
        <v>44466</v>
      </c>
      <c r="B121" s="42" t="s">
        <v>308</v>
      </c>
      <c r="C121" s="42" t="s">
        <v>309</v>
      </c>
      <c r="D121" s="43">
        <v>4888.67</v>
      </c>
      <c r="E121" s="43"/>
      <c r="F121" s="43">
        <v>684.41</v>
      </c>
      <c r="G121" s="43">
        <v>684.41</v>
      </c>
      <c r="H121" s="43">
        <f t="shared" si="3"/>
        <v>6257.49</v>
      </c>
      <c r="I121" s="43"/>
      <c r="J121" s="42" t="s">
        <v>177</v>
      </c>
    </row>
    <row r="122" spans="1:10" ht="15.6">
      <c r="A122" s="47">
        <v>44467</v>
      </c>
      <c r="B122" s="43" t="s">
        <v>310</v>
      </c>
      <c r="C122" s="43" t="s">
        <v>311</v>
      </c>
      <c r="D122" s="43">
        <v>1380</v>
      </c>
      <c r="E122" s="43"/>
      <c r="F122" s="43">
        <v>124.2</v>
      </c>
      <c r="G122" s="43">
        <v>124.2</v>
      </c>
      <c r="H122" s="35">
        <f t="shared" si="3"/>
        <v>1628.4</v>
      </c>
      <c r="I122" s="43"/>
      <c r="J122" s="43" t="s">
        <v>312</v>
      </c>
    </row>
    <row r="123" spans="1:10" ht="15.6">
      <c r="A123" s="47">
        <v>44467</v>
      </c>
      <c r="B123" s="43" t="s">
        <v>172</v>
      </c>
      <c r="C123" s="43" t="s">
        <v>313</v>
      </c>
      <c r="D123" s="43">
        <v>24030</v>
      </c>
      <c r="E123" s="43">
        <v>4325.3999999999996</v>
      </c>
      <c r="F123" s="43"/>
      <c r="G123" s="43"/>
      <c r="H123" s="35">
        <f t="shared" si="3"/>
        <v>28355.4</v>
      </c>
      <c r="I123" s="43"/>
      <c r="J123" s="43" t="s">
        <v>174</v>
      </c>
    </row>
    <row r="124" spans="1:10" ht="15.6">
      <c r="A124" s="47">
        <v>44469</v>
      </c>
      <c r="B124" s="43" t="s">
        <v>310</v>
      </c>
      <c r="C124" s="43" t="s">
        <v>314</v>
      </c>
      <c r="D124" s="43">
        <v>1480</v>
      </c>
      <c r="E124" s="43"/>
      <c r="F124" s="43">
        <v>133.19999999999999</v>
      </c>
      <c r="G124" s="43">
        <v>133.19999999999999</v>
      </c>
      <c r="H124" s="35">
        <f t="shared" si="3"/>
        <v>1746.4</v>
      </c>
      <c r="I124" s="43"/>
      <c r="J124" s="43" t="s">
        <v>312</v>
      </c>
    </row>
    <row r="125" spans="1:10" ht="15.6">
      <c r="A125" s="47">
        <v>44469</v>
      </c>
      <c r="B125" s="43" t="s">
        <v>198</v>
      </c>
      <c r="C125" s="43" t="s">
        <v>315</v>
      </c>
      <c r="D125" s="43">
        <v>7250</v>
      </c>
      <c r="E125" s="43"/>
      <c r="F125" s="43">
        <v>652.5</v>
      </c>
      <c r="G125" s="43">
        <v>652.5</v>
      </c>
      <c r="H125" s="35">
        <f t="shared" si="3"/>
        <v>8555</v>
      </c>
      <c r="I125" s="43"/>
      <c r="J125" s="43" t="s">
        <v>200</v>
      </c>
    </row>
    <row r="126" spans="1:10" ht="15.6">
      <c r="A126" s="47">
        <v>44469</v>
      </c>
      <c r="B126" s="43" t="s">
        <v>198</v>
      </c>
      <c r="C126" s="43" t="s">
        <v>316</v>
      </c>
      <c r="D126" s="43">
        <v>38850</v>
      </c>
      <c r="E126" s="43"/>
      <c r="F126" s="43">
        <v>3496.5</v>
      </c>
      <c r="G126" s="43">
        <v>3496.5</v>
      </c>
      <c r="H126" s="35">
        <f t="shared" si="3"/>
        <v>45843</v>
      </c>
      <c r="I126" s="43"/>
      <c r="J126" s="43" t="s">
        <v>200</v>
      </c>
    </row>
    <row r="127" spans="1:10" ht="21">
      <c r="A127" s="105" t="s">
        <v>146</v>
      </c>
      <c r="B127" s="105"/>
      <c r="C127" s="105"/>
      <c r="D127" s="44">
        <f>SUM(D100:D126)</f>
        <v>763729.28</v>
      </c>
      <c r="E127" s="44">
        <f>SUM(E100:E126)</f>
        <v>47930.37</v>
      </c>
      <c r="F127" s="44">
        <f>SUM(F100:F126)</f>
        <v>44540.869999999995</v>
      </c>
      <c r="G127" s="44">
        <f>SUM(G100:G126)</f>
        <v>44540.869999999995</v>
      </c>
      <c r="H127" s="44">
        <f>SUM(H100:H126)</f>
        <v>900741.39000000013</v>
      </c>
      <c r="I127" s="44"/>
      <c r="J127" s="44"/>
    </row>
    <row r="129" spans="1:10" ht="21">
      <c r="A129" s="96" t="s">
        <v>317</v>
      </c>
      <c r="B129" s="97"/>
      <c r="C129" s="97"/>
      <c r="D129" s="97"/>
      <c r="E129" s="97"/>
      <c r="F129" s="97"/>
      <c r="G129" s="97"/>
      <c r="H129" s="97"/>
      <c r="I129" s="97"/>
      <c r="J129" s="98"/>
    </row>
    <row r="130" spans="1:10" ht="21">
      <c r="A130" s="99" t="s">
        <v>147</v>
      </c>
      <c r="B130" s="100"/>
      <c r="C130" s="100"/>
      <c r="D130" s="100"/>
      <c r="E130" s="100"/>
      <c r="F130" s="100"/>
      <c r="G130" s="100"/>
      <c r="H130" s="100"/>
      <c r="I130" s="100"/>
      <c r="J130" s="101"/>
    </row>
    <row r="131" spans="1:10">
      <c r="A131" s="57" t="s">
        <v>138</v>
      </c>
      <c r="B131" s="57" t="s">
        <v>139</v>
      </c>
      <c r="C131" s="57" t="s">
        <v>148</v>
      </c>
      <c r="D131" s="57" t="s">
        <v>140</v>
      </c>
      <c r="E131" s="57" t="s">
        <v>149</v>
      </c>
      <c r="F131" s="57" t="s">
        <v>141</v>
      </c>
      <c r="G131" s="57" t="s">
        <v>142</v>
      </c>
      <c r="H131" s="58" t="s">
        <v>143</v>
      </c>
      <c r="I131" s="58" t="s">
        <v>150</v>
      </c>
      <c r="J131" s="58" t="s">
        <v>151</v>
      </c>
    </row>
    <row r="132" spans="1:10" ht="15.6">
      <c r="A132" s="47">
        <v>44470</v>
      </c>
      <c r="B132" s="43" t="s">
        <v>161</v>
      </c>
      <c r="C132" s="43" t="s">
        <v>318</v>
      </c>
      <c r="D132" s="43">
        <v>4890</v>
      </c>
      <c r="E132" s="43"/>
      <c r="F132" s="43">
        <v>440</v>
      </c>
      <c r="G132" s="43">
        <v>440</v>
      </c>
      <c r="H132" s="43">
        <f t="shared" ref="H132:H161" si="4">D132+E132+F132+G132</f>
        <v>5770</v>
      </c>
      <c r="I132" s="43"/>
      <c r="J132" s="43" t="s">
        <v>319</v>
      </c>
    </row>
    <row r="133" spans="1:10" ht="15.6">
      <c r="A133" s="47">
        <v>44470</v>
      </c>
      <c r="B133" s="43" t="s">
        <v>260</v>
      </c>
      <c r="C133" s="43" t="s">
        <v>320</v>
      </c>
      <c r="D133" s="43">
        <v>1576.5</v>
      </c>
      <c r="E133" s="43"/>
      <c r="F133" s="43">
        <v>141.75</v>
      </c>
      <c r="G133" s="43">
        <v>141.75</v>
      </c>
      <c r="H133" s="43">
        <f t="shared" si="4"/>
        <v>1860</v>
      </c>
      <c r="I133" s="43"/>
      <c r="J133" s="43" t="s">
        <v>262</v>
      </c>
    </row>
    <row r="134" spans="1:10" ht="31.2">
      <c r="A134" s="47">
        <v>44470</v>
      </c>
      <c r="B134" s="76" t="s">
        <v>263</v>
      </c>
      <c r="C134" s="43" t="s">
        <v>321</v>
      </c>
      <c r="D134" s="43">
        <v>13250</v>
      </c>
      <c r="E134" s="43">
        <v>2385</v>
      </c>
      <c r="F134" s="43"/>
      <c r="G134" s="43"/>
      <c r="H134" s="43">
        <f t="shared" si="4"/>
        <v>15635</v>
      </c>
      <c r="I134" s="43"/>
      <c r="J134" s="43" t="s">
        <v>265</v>
      </c>
    </row>
    <row r="135" spans="1:10" ht="15.6">
      <c r="A135" s="47">
        <v>44472</v>
      </c>
      <c r="B135" s="43" t="s">
        <v>322</v>
      </c>
      <c r="C135" s="43" t="s">
        <v>323</v>
      </c>
      <c r="D135" s="43">
        <v>323.08999999999997</v>
      </c>
      <c r="E135" s="43">
        <v>58.16</v>
      </c>
      <c r="F135" s="43"/>
      <c r="G135" s="43"/>
      <c r="H135" s="43">
        <f t="shared" si="4"/>
        <v>381.25</v>
      </c>
      <c r="I135" s="43"/>
      <c r="J135" s="43" t="s">
        <v>324</v>
      </c>
    </row>
    <row r="136" spans="1:10" ht="15.6">
      <c r="A136" s="47">
        <v>44472</v>
      </c>
      <c r="B136" s="43" t="s">
        <v>325</v>
      </c>
      <c r="C136" s="43" t="s">
        <v>326</v>
      </c>
      <c r="D136" s="43">
        <v>41100.85</v>
      </c>
      <c r="E136" s="43">
        <v>7398.15</v>
      </c>
      <c r="F136" s="43"/>
      <c r="G136" s="43"/>
      <c r="H136" s="43">
        <f t="shared" si="4"/>
        <v>48499</v>
      </c>
      <c r="I136" s="43"/>
      <c r="J136" s="43" t="s">
        <v>327</v>
      </c>
    </row>
    <row r="137" spans="1:10" ht="15.6">
      <c r="A137" s="47">
        <v>44473</v>
      </c>
      <c r="B137" s="43" t="s">
        <v>161</v>
      </c>
      <c r="C137" s="43" t="s">
        <v>328</v>
      </c>
      <c r="D137" s="43">
        <v>1070</v>
      </c>
      <c r="E137" s="43"/>
      <c r="F137" s="43">
        <v>96.5</v>
      </c>
      <c r="G137" s="43">
        <v>96.5</v>
      </c>
      <c r="H137" s="43">
        <f t="shared" si="4"/>
        <v>1263</v>
      </c>
      <c r="I137" s="43"/>
      <c r="J137" s="43" t="s">
        <v>319</v>
      </c>
    </row>
    <row r="138" spans="1:10" ht="15.6">
      <c r="A138" s="47">
        <v>44473</v>
      </c>
      <c r="B138" s="43" t="s">
        <v>322</v>
      </c>
      <c r="C138" s="43" t="s">
        <v>329</v>
      </c>
      <c r="D138" s="43">
        <v>643.80999999999995</v>
      </c>
      <c r="E138" s="43">
        <v>32.19</v>
      </c>
      <c r="F138" s="43"/>
      <c r="G138" s="43"/>
      <c r="H138" s="43">
        <f t="shared" si="4"/>
        <v>676</v>
      </c>
      <c r="I138" s="43"/>
      <c r="J138" s="43" t="s">
        <v>324</v>
      </c>
    </row>
    <row r="139" spans="1:10" ht="15.6">
      <c r="A139" s="47">
        <v>44474</v>
      </c>
      <c r="B139" s="43" t="s">
        <v>203</v>
      </c>
      <c r="C139" s="43" t="s">
        <v>330</v>
      </c>
      <c r="D139" s="43">
        <v>43800</v>
      </c>
      <c r="E139" s="43">
        <v>7884</v>
      </c>
      <c r="F139" s="43"/>
      <c r="G139" s="43"/>
      <c r="H139" s="43">
        <f t="shared" si="4"/>
        <v>51684</v>
      </c>
      <c r="I139" s="43"/>
      <c r="J139" s="43" t="s">
        <v>171</v>
      </c>
    </row>
    <row r="140" spans="1:10" ht="15.6">
      <c r="A140" s="47">
        <v>44474</v>
      </c>
      <c r="B140" s="43" t="s">
        <v>331</v>
      </c>
      <c r="C140" s="43" t="s">
        <v>332</v>
      </c>
      <c r="D140" s="43">
        <v>437.14</v>
      </c>
      <c r="E140" s="43">
        <v>21.86</v>
      </c>
      <c r="F140" s="43"/>
      <c r="G140" s="43"/>
      <c r="H140" s="43">
        <f t="shared" si="4"/>
        <v>459</v>
      </c>
      <c r="I140" s="43"/>
      <c r="J140" s="43" t="s">
        <v>333</v>
      </c>
    </row>
    <row r="141" spans="1:10" ht="31.2">
      <c r="A141" s="47">
        <v>44475</v>
      </c>
      <c r="B141" s="43" t="s">
        <v>263</v>
      </c>
      <c r="C141" s="43" t="s">
        <v>334</v>
      </c>
      <c r="D141" s="43">
        <v>6605</v>
      </c>
      <c r="E141" s="43">
        <v>1188.9000000000001</v>
      </c>
      <c r="F141" s="43"/>
      <c r="G141" s="43"/>
      <c r="H141" s="43">
        <f t="shared" si="4"/>
        <v>7793.9</v>
      </c>
      <c r="I141" s="43"/>
      <c r="J141" s="43" t="s">
        <v>265</v>
      </c>
    </row>
    <row r="142" spans="1:10" ht="15.6">
      <c r="A142" s="47">
        <v>44477</v>
      </c>
      <c r="B142" s="43" t="s">
        <v>161</v>
      </c>
      <c r="C142" s="77" t="s">
        <v>335</v>
      </c>
      <c r="D142" s="43">
        <v>690</v>
      </c>
      <c r="E142" s="43"/>
      <c r="F142" s="43">
        <v>62</v>
      </c>
      <c r="G142" s="43">
        <v>62</v>
      </c>
      <c r="H142" s="43">
        <f t="shared" si="4"/>
        <v>814</v>
      </c>
      <c r="I142" s="43"/>
      <c r="J142" s="43" t="s">
        <v>319</v>
      </c>
    </row>
    <row r="143" spans="1:10" ht="15.6">
      <c r="A143" s="47">
        <v>44477</v>
      </c>
      <c r="B143" s="43" t="s">
        <v>203</v>
      </c>
      <c r="C143" s="77" t="s">
        <v>336</v>
      </c>
      <c r="D143" s="43">
        <v>46850</v>
      </c>
      <c r="E143" s="43">
        <v>8433</v>
      </c>
      <c r="F143" s="43"/>
      <c r="G143" s="43"/>
      <c r="H143" s="43">
        <f t="shared" si="4"/>
        <v>55283</v>
      </c>
      <c r="I143" s="43"/>
      <c r="J143" s="43" t="s">
        <v>171</v>
      </c>
    </row>
    <row r="144" spans="1:10" ht="15.6">
      <c r="A144" s="47">
        <v>44480</v>
      </c>
      <c r="B144" s="43" t="s">
        <v>208</v>
      </c>
      <c r="C144" s="43" t="s">
        <v>337</v>
      </c>
      <c r="D144" s="43">
        <v>264</v>
      </c>
      <c r="E144" s="43"/>
      <c r="F144" s="43">
        <v>23.76</v>
      </c>
      <c r="G144" s="43">
        <v>23.76</v>
      </c>
      <c r="H144" s="43">
        <f t="shared" si="4"/>
        <v>311.52</v>
      </c>
      <c r="I144" s="43"/>
      <c r="J144" s="43" t="s">
        <v>210</v>
      </c>
    </row>
    <row r="145" spans="1:10" ht="15.6">
      <c r="A145" s="47">
        <v>44480</v>
      </c>
      <c r="B145" s="43" t="s">
        <v>338</v>
      </c>
      <c r="C145" s="43" t="s">
        <v>339</v>
      </c>
      <c r="D145" s="43">
        <v>5754.24</v>
      </c>
      <c r="E145" s="43">
        <v>1035.76</v>
      </c>
      <c r="F145" s="43"/>
      <c r="G145" s="43"/>
      <c r="H145" s="43">
        <f t="shared" si="4"/>
        <v>6790</v>
      </c>
      <c r="I145" s="43"/>
      <c r="J145" s="43" t="s">
        <v>340</v>
      </c>
    </row>
    <row r="146" spans="1:10" ht="15.6">
      <c r="A146" s="47">
        <v>44481</v>
      </c>
      <c r="B146" s="43" t="s">
        <v>203</v>
      </c>
      <c r="C146" s="77" t="s">
        <v>341</v>
      </c>
      <c r="D146" s="43">
        <v>18000</v>
      </c>
      <c r="E146" s="43">
        <v>3240</v>
      </c>
      <c r="F146" s="43"/>
      <c r="G146" s="43"/>
      <c r="H146" s="43">
        <f t="shared" si="4"/>
        <v>21240</v>
      </c>
      <c r="I146" s="43"/>
      <c r="J146" s="43" t="s">
        <v>171</v>
      </c>
    </row>
    <row r="147" spans="1:10" ht="15.6">
      <c r="A147" s="47">
        <v>44486</v>
      </c>
      <c r="B147" s="43" t="s">
        <v>342</v>
      </c>
      <c r="C147" s="43" t="s">
        <v>343</v>
      </c>
      <c r="D147" s="43">
        <v>84951.46</v>
      </c>
      <c r="E147" s="43">
        <v>2548.54</v>
      </c>
      <c r="F147" s="43"/>
      <c r="G147" s="43"/>
      <c r="H147" s="43">
        <f t="shared" si="4"/>
        <v>87500</v>
      </c>
      <c r="I147" s="43"/>
      <c r="J147" s="43" t="s">
        <v>344</v>
      </c>
    </row>
    <row r="148" spans="1:10" ht="15.6">
      <c r="A148" s="47">
        <v>44487</v>
      </c>
      <c r="B148" s="43" t="s">
        <v>310</v>
      </c>
      <c r="C148" s="77" t="s">
        <v>345</v>
      </c>
      <c r="D148" s="43">
        <v>680</v>
      </c>
      <c r="E148" s="43"/>
      <c r="F148" s="43">
        <v>61</v>
      </c>
      <c r="G148" s="43">
        <v>61</v>
      </c>
      <c r="H148" s="43">
        <f t="shared" si="4"/>
        <v>802</v>
      </c>
      <c r="I148" s="43"/>
      <c r="J148" s="43" t="s">
        <v>312</v>
      </c>
    </row>
    <row r="149" spans="1:10" ht="15.6">
      <c r="A149" s="47">
        <v>44487</v>
      </c>
      <c r="B149" s="43" t="s">
        <v>161</v>
      </c>
      <c r="C149" s="77" t="s">
        <v>346</v>
      </c>
      <c r="D149" s="43">
        <v>2100</v>
      </c>
      <c r="E149" s="43"/>
      <c r="F149" s="43">
        <v>189</v>
      </c>
      <c r="G149" s="43">
        <v>189</v>
      </c>
      <c r="H149" s="43">
        <f t="shared" si="4"/>
        <v>2478</v>
      </c>
      <c r="I149" s="43"/>
      <c r="J149" s="43" t="s">
        <v>319</v>
      </c>
    </row>
    <row r="150" spans="1:10" ht="15.6">
      <c r="A150" s="47">
        <v>44487</v>
      </c>
      <c r="B150" s="43" t="s">
        <v>156</v>
      </c>
      <c r="C150" s="77" t="s">
        <v>347</v>
      </c>
      <c r="D150" s="43">
        <v>18300</v>
      </c>
      <c r="E150" s="43">
        <v>3294</v>
      </c>
      <c r="F150" s="43"/>
      <c r="G150" s="43"/>
      <c r="H150" s="43">
        <f t="shared" si="4"/>
        <v>21594</v>
      </c>
      <c r="I150" s="43"/>
      <c r="J150" s="43" t="s">
        <v>158</v>
      </c>
    </row>
    <row r="151" spans="1:10" ht="15.6">
      <c r="A151" s="47">
        <v>44487</v>
      </c>
      <c r="B151" s="43" t="s">
        <v>348</v>
      </c>
      <c r="C151" s="43" t="s">
        <v>349</v>
      </c>
      <c r="D151" s="43">
        <v>22250</v>
      </c>
      <c r="E151" s="43">
        <v>4005</v>
      </c>
      <c r="F151" s="43"/>
      <c r="G151" s="43"/>
      <c r="H151" s="43">
        <f t="shared" si="4"/>
        <v>26255</v>
      </c>
      <c r="I151" s="43"/>
      <c r="J151" s="43" t="s">
        <v>174</v>
      </c>
    </row>
    <row r="152" spans="1:10" ht="15.6">
      <c r="A152" s="47">
        <v>44488</v>
      </c>
      <c r="B152" s="43" t="s">
        <v>203</v>
      </c>
      <c r="C152" s="77" t="s">
        <v>350</v>
      </c>
      <c r="D152" s="43">
        <v>43500</v>
      </c>
      <c r="E152" s="43">
        <v>7830</v>
      </c>
      <c r="F152" s="43"/>
      <c r="G152" s="43"/>
      <c r="H152" s="43">
        <f t="shared" si="4"/>
        <v>51330</v>
      </c>
      <c r="I152" s="43"/>
      <c r="J152" s="43" t="s">
        <v>171</v>
      </c>
    </row>
    <row r="153" spans="1:10" ht="31.2">
      <c r="A153" s="47">
        <v>44488</v>
      </c>
      <c r="B153" s="43" t="s">
        <v>351</v>
      </c>
      <c r="C153" s="43">
        <v>211489</v>
      </c>
      <c r="D153" s="43">
        <v>3640</v>
      </c>
      <c r="E153" s="43"/>
      <c r="F153" s="43">
        <v>218.4</v>
      </c>
      <c r="G153" s="43">
        <v>218.4</v>
      </c>
      <c r="H153" s="43">
        <f t="shared" si="4"/>
        <v>4076.8</v>
      </c>
      <c r="I153" s="43"/>
      <c r="J153" s="43" t="s">
        <v>352</v>
      </c>
    </row>
    <row r="154" spans="1:10" ht="15.6">
      <c r="A154" s="47">
        <v>44492</v>
      </c>
      <c r="B154" s="43" t="s">
        <v>310</v>
      </c>
      <c r="C154" s="77" t="s">
        <v>353</v>
      </c>
      <c r="D154" s="43">
        <v>150</v>
      </c>
      <c r="E154" s="43"/>
      <c r="F154" s="43">
        <v>13.5</v>
      </c>
      <c r="G154" s="43">
        <v>13.5</v>
      </c>
      <c r="H154" s="43">
        <f t="shared" si="4"/>
        <v>177</v>
      </c>
      <c r="I154" s="43"/>
      <c r="J154" s="43" t="s">
        <v>312</v>
      </c>
    </row>
    <row r="155" spans="1:10" ht="15.6">
      <c r="A155" s="47">
        <v>44493</v>
      </c>
      <c r="B155" s="43" t="s">
        <v>354</v>
      </c>
      <c r="C155" s="43" t="s">
        <v>355</v>
      </c>
      <c r="D155" s="43">
        <v>59321.19</v>
      </c>
      <c r="E155" s="43">
        <v>10677.81</v>
      </c>
      <c r="F155" s="43"/>
      <c r="G155" s="43"/>
      <c r="H155" s="43">
        <f t="shared" si="4"/>
        <v>69999</v>
      </c>
      <c r="I155" s="43"/>
      <c r="J155" s="43" t="s">
        <v>356</v>
      </c>
    </row>
    <row r="156" spans="1:10" ht="15.6">
      <c r="A156" s="47">
        <v>44494</v>
      </c>
      <c r="B156" s="43" t="s">
        <v>301</v>
      </c>
      <c r="C156" s="77" t="s">
        <v>357</v>
      </c>
      <c r="D156" s="43">
        <v>44915.199999999997</v>
      </c>
      <c r="E156" s="43"/>
      <c r="F156" s="43">
        <v>4042.4</v>
      </c>
      <c r="G156" s="43">
        <v>4042.4</v>
      </c>
      <c r="H156" s="43">
        <f t="shared" si="4"/>
        <v>53000</v>
      </c>
      <c r="I156" s="43"/>
      <c r="J156" s="43" t="s">
        <v>303</v>
      </c>
    </row>
    <row r="157" spans="1:10" ht="15.6">
      <c r="A157" s="47">
        <v>44494</v>
      </c>
      <c r="B157" s="32" t="s">
        <v>276</v>
      </c>
      <c r="C157" s="77" t="s">
        <v>358</v>
      </c>
      <c r="D157" s="43">
        <v>2700</v>
      </c>
      <c r="E157" s="43"/>
      <c r="F157" s="43">
        <v>243</v>
      </c>
      <c r="G157" s="43">
        <v>243</v>
      </c>
      <c r="H157" s="43">
        <f t="shared" si="4"/>
        <v>3186</v>
      </c>
      <c r="I157" s="43"/>
      <c r="J157" s="35" t="s">
        <v>278</v>
      </c>
    </row>
    <row r="158" spans="1:10" ht="15.6">
      <c r="A158" s="47">
        <v>44497</v>
      </c>
      <c r="B158" s="43" t="s">
        <v>331</v>
      </c>
      <c r="C158" s="43" t="s">
        <v>359</v>
      </c>
      <c r="D158" s="43">
        <v>90.68</v>
      </c>
      <c r="E158" s="43">
        <v>16.32</v>
      </c>
      <c r="F158" s="43"/>
      <c r="G158" s="43"/>
      <c r="H158" s="43">
        <f t="shared" si="4"/>
        <v>107</v>
      </c>
      <c r="I158" s="43"/>
      <c r="J158" s="43" t="s">
        <v>333</v>
      </c>
    </row>
    <row r="159" spans="1:10" ht="15.6">
      <c r="A159" s="47">
        <v>44497</v>
      </c>
      <c r="B159" s="43" t="s">
        <v>360</v>
      </c>
      <c r="C159" s="43" t="s">
        <v>361</v>
      </c>
      <c r="D159" s="43">
        <v>253.39</v>
      </c>
      <c r="E159" s="43">
        <v>45.61</v>
      </c>
      <c r="F159" s="43"/>
      <c r="G159" s="43"/>
      <c r="H159" s="43">
        <f t="shared" si="4"/>
        <v>299</v>
      </c>
      <c r="I159" s="43"/>
      <c r="J159" s="43" t="s">
        <v>362</v>
      </c>
    </row>
    <row r="160" spans="1:10" ht="15.6">
      <c r="A160" s="65">
        <v>44498</v>
      </c>
      <c r="B160" s="68" t="s">
        <v>203</v>
      </c>
      <c r="C160" s="68" t="s">
        <v>363</v>
      </c>
      <c r="D160" s="68">
        <v>56190</v>
      </c>
      <c r="E160" s="68">
        <v>10114</v>
      </c>
      <c r="F160" s="68"/>
      <c r="G160" s="68"/>
      <c r="H160" s="68">
        <f t="shared" si="4"/>
        <v>66304</v>
      </c>
      <c r="I160" s="68"/>
      <c r="J160" s="68" t="s">
        <v>171</v>
      </c>
    </row>
    <row r="161" spans="1:10" ht="15.6">
      <c r="A161" s="47">
        <v>44500</v>
      </c>
      <c r="B161" s="43" t="s">
        <v>228</v>
      </c>
      <c r="C161" s="43" t="s">
        <v>364</v>
      </c>
      <c r="D161" s="43">
        <v>25</v>
      </c>
      <c r="E161" s="43"/>
      <c r="F161" s="43">
        <v>2.25</v>
      </c>
      <c r="G161" s="43">
        <v>2.25</v>
      </c>
      <c r="H161" s="43">
        <f t="shared" si="4"/>
        <v>29.5</v>
      </c>
      <c r="I161" s="43"/>
      <c r="J161" s="43" t="s">
        <v>230</v>
      </c>
    </row>
    <row r="162" spans="1:10" ht="21">
      <c r="A162" s="107" t="s">
        <v>146</v>
      </c>
      <c r="B162" s="108"/>
      <c r="C162" s="109"/>
      <c r="D162" s="55">
        <f>SUM(D132:D161)</f>
        <v>524321.55000000005</v>
      </c>
      <c r="E162" s="55">
        <f>SUM(E132:E161)</f>
        <v>70208.299999999988</v>
      </c>
      <c r="F162" s="55">
        <f>SUM(F132:F161)</f>
        <v>5533.56</v>
      </c>
      <c r="G162" s="55">
        <f>SUM(G132:G161)</f>
        <v>5533.56</v>
      </c>
      <c r="H162" s="55">
        <f>SUM(H132:H161)</f>
        <v>605596.97</v>
      </c>
      <c r="I162" s="55"/>
      <c r="J162" s="55"/>
    </row>
    <row r="163" spans="1:10">
      <c r="H163" s="78" t="s">
        <v>365</v>
      </c>
    </row>
    <row r="164" spans="1:10" ht="21">
      <c r="A164" s="96" t="s">
        <v>366</v>
      </c>
      <c r="B164" s="97"/>
      <c r="C164" s="97"/>
      <c r="D164" s="97"/>
      <c r="E164" s="97"/>
      <c r="F164" s="97"/>
      <c r="G164" s="97"/>
      <c r="H164" s="97"/>
      <c r="I164" s="97"/>
      <c r="J164" s="98"/>
    </row>
    <row r="165" spans="1:10" ht="21">
      <c r="A165" s="99" t="s">
        <v>147</v>
      </c>
      <c r="B165" s="100"/>
      <c r="C165" s="100"/>
      <c r="D165" s="100"/>
      <c r="E165" s="100"/>
      <c r="F165" s="100"/>
      <c r="G165" s="100"/>
      <c r="H165" s="100"/>
      <c r="I165" s="100"/>
      <c r="J165" s="101"/>
    </row>
    <row r="166" spans="1:10">
      <c r="A166" s="57" t="s">
        <v>138</v>
      </c>
      <c r="B166" s="57" t="s">
        <v>139</v>
      </c>
      <c r="C166" s="57" t="s">
        <v>148</v>
      </c>
      <c r="D166" s="57" t="s">
        <v>140</v>
      </c>
      <c r="E166" s="57" t="s">
        <v>149</v>
      </c>
      <c r="F166" s="57" t="s">
        <v>141</v>
      </c>
      <c r="G166" s="57" t="s">
        <v>142</v>
      </c>
      <c r="H166" s="58" t="s">
        <v>143</v>
      </c>
      <c r="I166" s="58" t="s">
        <v>150</v>
      </c>
      <c r="J166" s="58" t="s">
        <v>151</v>
      </c>
    </row>
    <row r="167" spans="1:10" ht="15.6">
      <c r="A167" s="59">
        <v>44503</v>
      </c>
      <c r="B167" s="43" t="s">
        <v>203</v>
      </c>
      <c r="C167" s="35" t="s">
        <v>367</v>
      </c>
      <c r="D167" s="35">
        <v>48805</v>
      </c>
      <c r="E167" s="35">
        <v>8785</v>
      </c>
      <c r="F167" s="35"/>
      <c r="G167" s="35"/>
      <c r="H167" s="35">
        <f t="shared" ref="H167:H182" si="5">D167+E167+F167+G167</f>
        <v>57590</v>
      </c>
      <c r="I167" s="35"/>
      <c r="J167" s="43" t="s">
        <v>171</v>
      </c>
    </row>
    <row r="168" spans="1:10" ht="15.6">
      <c r="A168" s="61">
        <v>44509</v>
      </c>
      <c r="B168" s="68" t="s">
        <v>368</v>
      </c>
      <c r="C168" s="63" t="s">
        <v>369</v>
      </c>
      <c r="D168" s="63">
        <v>844</v>
      </c>
      <c r="E168" s="63">
        <v>152</v>
      </c>
      <c r="F168" s="63"/>
      <c r="G168" s="63"/>
      <c r="H168" s="35">
        <f t="shared" si="5"/>
        <v>996</v>
      </c>
      <c r="I168" s="63"/>
      <c r="J168" s="68" t="s">
        <v>370</v>
      </c>
    </row>
    <row r="169" spans="1:10" ht="15.6">
      <c r="A169" s="79">
        <v>44511</v>
      </c>
      <c r="B169" s="43" t="s">
        <v>203</v>
      </c>
      <c r="C169" s="80" t="s">
        <v>371</v>
      </c>
      <c r="D169" s="80">
        <v>36465</v>
      </c>
      <c r="E169" s="80">
        <v>6564</v>
      </c>
      <c r="F169" s="80"/>
      <c r="G169" s="80"/>
      <c r="H169" s="80">
        <f t="shared" si="5"/>
        <v>43029</v>
      </c>
      <c r="I169" s="80"/>
      <c r="J169" s="80" t="s">
        <v>171</v>
      </c>
    </row>
    <row r="170" spans="1:10" ht="15.6">
      <c r="A170" s="47">
        <v>44511</v>
      </c>
      <c r="B170" s="43" t="s">
        <v>208</v>
      </c>
      <c r="C170" s="43" t="s">
        <v>372</v>
      </c>
      <c r="D170" s="43">
        <v>264</v>
      </c>
      <c r="E170" s="43"/>
      <c r="F170" s="43">
        <v>23.76</v>
      </c>
      <c r="G170" s="43">
        <v>23.76</v>
      </c>
      <c r="H170" s="43">
        <f t="shared" si="5"/>
        <v>311.52</v>
      </c>
      <c r="I170" s="43"/>
      <c r="J170" s="43" t="s">
        <v>210</v>
      </c>
    </row>
    <row r="171" spans="1:10" ht="15.6">
      <c r="A171" s="47">
        <v>44513</v>
      </c>
      <c r="B171" s="43" t="s">
        <v>368</v>
      </c>
      <c r="C171" s="43" t="s">
        <v>373</v>
      </c>
      <c r="D171" s="43">
        <v>7968</v>
      </c>
      <c r="E171" s="43">
        <v>1434</v>
      </c>
      <c r="F171" s="43"/>
      <c r="G171" s="43"/>
      <c r="H171" s="43">
        <f t="shared" si="5"/>
        <v>9402</v>
      </c>
      <c r="I171" s="43"/>
      <c r="J171" s="43" t="s">
        <v>370</v>
      </c>
    </row>
    <row r="172" spans="1:10" ht="15.6">
      <c r="A172" s="47">
        <v>44516</v>
      </c>
      <c r="B172" s="43" t="s">
        <v>331</v>
      </c>
      <c r="C172" s="43" t="s">
        <v>374</v>
      </c>
      <c r="D172" s="43">
        <v>7736.44</v>
      </c>
      <c r="E172" s="43">
        <v>1392.55</v>
      </c>
      <c r="F172" s="43"/>
      <c r="G172" s="43"/>
      <c r="H172" s="43">
        <f t="shared" si="5"/>
        <v>9128.99</v>
      </c>
      <c r="I172" s="43"/>
      <c r="J172" s="43" t="s">
        <v>333</v>
      </c>
    </row>
    <row r="173" spans="1:10" ht="15.6">
      <c r="A173" s="59">
        <v>44519</v>
      </c>
      <c r="B173" s="32" t="s">
        <v>203</v>
      </c>
      <c r="C173" s="35" t="s">
        <v>375</v>
      </c>
      <c r="D173" s="35">
        <v>3570</v>
      </c>
      <c r="E173" s="35">
        <v>643</v>
      </c>
      <c r="F173" s="35"/>
      <c r="G173" s="35"/>
      <c r="H173" s="35">
        <f t="shared" si="5"/>
        <v>4213</v>
      </c>
      <c r="I173" s="35"/>
      <c r="J173" s="35" t="s">
        <v>171</v>
      </c>
    </row>
    <row r="174" spans="1:10" ht="15.6">
      <c r="A174" s="47">
        <v>44522</v>
      </c>
      <c r="B174" s="43" t="s">
        <v>376</v>
      </c>
      <c r="C174" s="43" t="s">
        <v>377</v>
      </c>
      <c r="D174" s="43">
        <v>211.86</v>
      </c>
      <c r="E174" s="43">
        <v>38.130000000000003</v>
      </c>
      <c r="F174" s="43"/>
      <c r="G174" s="43"/>
      <c r="H174" s="43">
        <f t="shared" si="5"/>
        <v>249.99</v>
      </c>
      <c r="I174" s="43"/>
      <c r="J174" s="43" t="s">
        <v>378</v>
      </c>
    </row>
    <row r="175" spans="1:10" ht="15.6">
      <c r="A175" s="47">
        <v>44525</v>
      </c>
      <c r="B175" s="43" t="s">
        <v>310</v>
      </c>
      <c r="C175" s="43" t="s">
        <v>379</v>
      </c>
      <c r="D175" s="81">
        <v>400</v>
      </c>
      <c r="E175" s="43"/>
      <c r="F175" s="43">
        <v>36</v>
      </c>
      <c r="G175" s="43">
        <v>36</v>
      </c>
      <c r="H175" s="43">
        <f t="shared" si="5"/>
        <v>472</v>
      </c>
      <c r="I175" s="43"/>
      <c r="J175" s="43" t="s">
        <v>312</v>
      </c>
    </row>
    <row r="176" spans="1:10" ht="15.6">
      <c r="A176" s="47">
        <v>44525</v>
      </c>
      <c r="B176" s="43" t="s">
        <v>368</v>
      </c>
      <c r="C176" s="43" t="s">
        <v>380</v>
      </c>
      <c r="D176" s="81">
        <v>10624</v>
      </c>
      <c r="E176" s="43">
        <v>1912</v>
      </c>
      <c r="F176" s="43"/>
      <c r="G176" s="43"/>
      <c r="H176" s="43">
        <f t="shared" si="5"/>
        <v>12536</v>
      </c>
      <c r="I176" s="43"/>
      <c r="J176" s="43" t="s">
        <v>370</v>
      </c>
    </row>
    <row r="177" spans="1:10" ht="31.2">
      <c r="A177" s="47">
        <v>44525</v>
      </c>
      <c r="B177" s="43" t="s">
        <v>381</v>
      </c>
      <c r="C177" s="43" t="s">
        <v>382</v>
      </c>
      <c r="D177" s="43">
        <v>10000</v>
      </c>
      <c r="E177" s="43">
        <v>1800</v>
      </c>
      <c r="F177" s="43"/>
      <c r="G177" s="43"/>
      <c r="H177" s="43">
        <f t="shared" si="5"/>
        <v>11800</v>
      </c>
      <c r="I177" s="43"/>
      <c r="J177" s="43" t="s">
        <v>383</v>
      </c>
    </row>
    <row r="178" spans="1:10" ht="15.6">
      <c r="A178" s="47">
        <v>44527</v>
      </c>
      <c r="B178" s="43" t="s">
        <v>236</v>
      </c>
      <c r="C178" s="43" t="s">
        <v>384</v>
      </c>
      <c r="D178" s="43">
        <v>992.84</v>
      </c>
      <c r="E178" s="43"/>
      <c r="F178" s="43">
        <v>62.58</v>
      </c>
      <c r="G178" s="43">
        <v>62.58</v>
      </c>
      <c r="H178" s="43">
        <f t="shared" si="5"/>
        <v>1118</v>
      </c>
      <c r="I178" s="43"/>
      <c r="J178" s="43" t="s">
        <v>196</v>
      </c>
    </row>
    <row r="179" spans="1:10" ht="15.6">
      <c r="A179" s="47">
        <v>44527</v>
      </c>
      <c r="B179" s="42" t="s">
        <v>331</v>
      </c>
      <c r="C179" s="42" t="s">
        <v>385</v>
      </c>
      <c r="D179" s="43">
        <v>17703.39</v>
      </c>
      <c r="E179" s="43">
        <v>3186.61</v>
      </c>
      <c r="F179" s="43"/>
      <c r="G179" s="43"/>
      <c r="H179" s="43">
        <f t="shared" si="5"/>
        <v>20890</v>
      </c>
      <c r="I179" s="43"/>
      <c r="J179" s="42" t="s">
        <v>333</v>
      </c>
    </row>
    <row r="180" spans="1:10" ht="15.6">
      <c r="A180" s="47">
        <v>44530</v>
      </c>
      <c r="B180" s="43" t="s">
        <v>203</v>
      </c>
      <c r="C180" s="43" t="s">
        <v>386</v>
      </c>
      <c r="D180" s="43">
        <v>30300</v>
      </c>
      <c r="E180" s="43">
        <v>5454</v>
      </c>
      <c r="F180" s="43"/>
      <c r="G180" s="43"/>
      <c r="H180" s="43">
        <f t="shared" si="5"/>
        <v>35754</v>
      </c>
      <c r="I180" s="43"/>
      <c r="J180" s="43" t="s">
        <v>171</v>
      </c>
    </row>
    <row r="181" spans="1:10" ht="15.6">
      <c r="A181" s="47">
        <v>44530</v>
      </c>
      <c r="B181" s="43" t="s">
        <v>156</v>
      </c>
      <c r="C181" s="43" t="s">
        <v>387</v>
      </c>
      <c r="D181" s="43">
        <v>45650</v>
      </c>
      <c r="E181" s="43">
        <v>8217</v>
      </c>
      <c r="F181" s="43"/>
      <c r="G181" s="43"/>
      <c r="H181" s="43">
        <f t="shared" si="5"/>
        <v>53867</v>
      </c>
      <c r="I181" s="43"/>
      <c r="J181" s="43" t="s">
        <v>158</v>
      </c>
    </row>
    <row r="182" spans="1:10" ht="15.6">
      <c r="A182" s="47">
        <v>44530</v>
      </c>
      <c r="B182" s="43" t="s">
        <v>236</v>
      </c>
      <c r="C182" s="43" t="s">
        <v>388</v>
      </c>
      <c r="D182" s="43">
        <v>2482.1</v>
      </c>
      <c r="E182" s="43"/>
      <c r="F182" s="43">
        <v>156.44999999999999</v>
      </c>
      <c r="G182" s="43">
        <v>156.44999999999999</v>
      </c>
      <c r="H182" s="43">
        <f t="shared" si="5"/>
        <v>2794.9999999999995</v>
      </c>
      <c r="I182" s="43"/>
      <c r="J182" s="43" t="s">
        <v>196</v>
      </c>
    </row>
    <row r="183" spans="1:10" ht="21">
      <c r="A183" s="105" t="s">
        <v>146</v>
      </c>
      <c r="B183" s="105"/>
      <c r="C183" s="105"/>
      <c r="D183" s="44">
        <f>SUM(D167:D182)</f>
        <v>224016.63</v>
      </c>
      <c r="E183" s="44">
        <f>SUM(E167:E182)</f>
        <v>39578.29</v>
      </c>
      <c r="F183" s="44">
        <f>SUM(F167:F182)</f>
        <v>278.78999999999996</v>
      </c>
      <c r="G183" s="44">
        <f>SUM(G167:G182)</f>
        <v>278.78999999999996</v>
      </c>
      <c r="H183" s="44">
        <f>SUM(H167:H182)</f>
        <v>264152.5</v>
      </c>
      <c r="I183" s="44"/>
      <c r="J183" s="44"/>
    </row>
    <row r="185" spans="1:10" ht="21">
      <c r="A185" s="96" t="s">
        <v>389</v>
      </c>
      <c r="B185" s="97"/>
      <c r="C185" s="97"/>
      <c r="D185" s="97"/>
      <c r="E185" s="97"/>
      <c r="F185" s="97"/>
      <c r="G185" s="97"/>
      <c r="H185" s="97"/>
      <c r="I185" s="97"/>
      <c r="J185" s="98"/>
    </row>
    <row r="186" spans="1:10" ht="21">
      <c r="A186" s="99" t="s">
        <v>147</v>
      </c>
      <c r="B186" s="100"/>
      <c r="C186" s="100"/>
      <c r="D186" s="100"/>
      <c r="E186" s="100"/>
      <c r="F186" s="100"/>
      <c r="G186" s="100"/>
      <c r="H186" s="100"/>
      <c r="I186" s="100"/>
      <c r="J186" s="101"/>
    </row>
    <row r="187" spans="1:10">
      <c r="A187" s="57" t="s">
        <v>138</v>
      </c>
      <c r="B187" s="57" t="s">
        <v>139</v>
      </c>
      <c r="C187" s="57" t="s">
        <v>148</v>
      </c>
      <c r="D187" s="57" t="s">
        <v>140</v>
      </c>
      <c r="E187" s="57" t="s">
        <v>149</v>
      </c>
      <c r="F187" s="57" t="s">
        <v>141</v>
      </c>
      <c r="G187" s="57" t="s">
        <v>142</v>
      </c>
      <c r="H187" s="58" t="s">
        <v>143</v>
      </c>
      <c r="I187" s="58" t="s">
        <v>150</v>
      </c>
      <c r="J187" s="58" t="s">
        <v>151</v>
      </c>
    </row>
    <row r="188" spans="1:10" ht="31.2">
      <c r="A188" s="41">
        <v>44532</v>
      </c>
      <c r="B188" s="42" t="s">
        <v>390</v>
      </c>
      <c r="C188" s="42">
        <v>608945</v>
      </c>
      <c r="D188" s="42">
        <v>18008.47</v>
      </c>
      <c r="E188" s="42">
        <v>3241.53</v>
      </c>
      <c r="F188" s="42"/>
      <c r="G188" s="42"/>
      <c r="H188" s="43">
        <f>D188+E188+F188+G188</f>
        <v>21250</v>
      </c>
      <c r="I188" s="43"/>
      <c r="J188" s="43" t="s">
        <v>391</v>
      </c>
    </row>
    <row r="189" spans="1:10" ht="31.2">
      <c r="A189" s="41">
        <v>44532</v>
      </c>
      <c r="B189" s="42" t="s">
        <v>390</v>
      </c>
      <c r="C189" s="42" t="s">
        <v>392</v>
      </c>
      <c r="D189" s="42">
        <v>16601.560000000001</v>
      </c>
      <c r="E189" s="42">
        <v>4648.43</v>
      </c>
      <c r="F189" s="42"/>
      <c r="G189" s="42"/>
      <c r="H189" s="43">
        <f>D189+E189+F189+G189</f>
        <v>21249.99</v>
      </c>
      <c r="I189" s="43"/>
      <c r="J189" s="43" t="s">
        <v>391</v>
      </c>
    </row>
    <row r="190" spans="1:10" ht="15.6">
      <c r="A190" s="41">
        <v>44532</v>
      </c>
      <c r="B190" s="42" t="s">
        <v>393</v>
      </c>
      <c r="C190" s="42">
        <v>1870</v>
      </c>
      <c r="D190" s="42">
        <v>1810.26</v>
      </c>
      <c r="E190" s="42"/>
      <c r="F190" s="42">
        <v>162.87</v>
      </c>
      <c r="G190" s="42">
        <v>162.87</v>
      </c>
      <c r="H190" s="43">
        <f>D190+E190+F190+G190</f>
        <v>2136</v>
      </c>
      <c r="I190" s="43"/>
      <c r="J190" s="43" t="s">
        <v>394</v>
      </c>
    </row>
    <row r="191" spans="1:10" ht="15.6">
      <c r="A191" s="41">
        <v>44533</v>
      </c>
      <c r="B191" s="42" t="s">
        <v>368</v>
      </c>
      <c r="C191" s="42" t="s">
        <v>395</v>
      </c>
      <c r="D191" s="42">
        <v>10624</v>
      </c>
      <c r="E191" s="42">
        <v>1912.32</v>
      </c>
      <c r="F191" s="42"/>
      <c r="G191" s="42"/>
      <c r="H191" s="43">
        <v>12536</v>
      </c>
      <c r="I191" s="43"/>
      <c r="J191" s="43" t="s">
        <v>370</v>
      </c>
    </row>
    <row r="192" spans="1:10" ht="15.6">
      <c r="A192" s="79">
        <v>44534</v>
      </c>
      <c r="B192" s="43" t="s">
        <v>218</v>
      </c>
      <c r="C192" s="80" t="s">
        <v>396</v>
      </c>
      <c r="D192" s="80">
        <v>7584.19</v>
      </c>
      <c r="E192" s="80"/>
      <c r="F192" s="80">
        <v>682.58</v>
      </c>
      <c r="G192" s="80">
        <v>682.58</v>
      </c>
      <c r="H192" s="43">
        <f t="shared" ref="H192:H224" si="6">D192+E192+F192+G192</f>
        <v>8949.35</v>
      </c>
      <c r="I192" s="80"/>
      <c r="J192" s="80" t="s">
        <v>303</v>
      </c>
    </row>
    <row r="193" spans="1:10" ht="15.6">
      <c r="A193" s="79">
        <v>44535</v>
      </c>
      <c r="B193" s="43" t="s">
        <v>397</v>
      </c>
      <c r="C193" s="82">
        <v>211207006211</v>
      </c>
      <c r="D193" s="80">
        <v>8074.14</v>
      </c>
      <c r="E193" s="80">
        <v>1453.35</v>
      </c>
      <c r="F193" s="80"/>
      <c r="G193" s="80"/>
      <c r="H193" s="43">
        <f t="shared" si="6"/>
        <v>9527.49</v>
      </c>
      <c r="I193" s="80"/>
      <c r="J193" s="80" t="s">
        <v>398</v>
      </c>
    </row>
    <row r="194" spans="1:10" ht="15.6">
      <c r="A194" s="83">
        <v>44536</v>
      </c>
      <c r="B194" s="68" t="s">
        <v>203</v>
      </c>
      <c r="C194" s="84" t="s">
        <v>399</v>
      </c>
      <c r="D194" s="84">
        <v>16750</v>
      </c>
      <c r="E194" s="84">
        <v>3015</v>
      </c>
      <c r="F194" s="84"/>
      <c r="G194" s="84"/>
      <c r="H194" s="68">
        <f t="shared" si="6"/>
        <v>19765</v>
      </c>
      <c r="I194" s="84"/>
      <c r="J194" s="84" t="s">
        <v>171</v>
      </c>
    </row>
    <row r="195" spans="1:10" ht="15.6">
      <c r="A195" s="47">
        <v>44536</v>
      </c>
      <c r="B195" s="43" t="s">
        <v>400</v>
      </c>
      <c r="C195" s="43" t="s">
        <v>401</v>
      </c>
      <c r="D195" s="43">
        <v>1284.76</v>
      </c>
      <c r="E195" s="43">
        <v>64.23</v>
      </c>
      <c r="F195" s="43"/>
      <c r="G195" s="43"/>
      <c r="H195" s="43">
        <f t="shared" si="6"/>
        <v>1348.99</v>
      </c>
      <c r="I195" s="43"/>
      <c r="J195" s="43" t="s">
        <v>402</v>
      </c>
    </row>
    <row r="196" spans="1:10" ht="31.2">
      <c r="A196" s="47">
        <v>44536</v>
      </c>
      <c r="B196" s="42" t="s">
        <v>403</v>
      </c>
      <c r="C196" s="42" t="s">
        <v>404</v>
      </c>
      <c r="D196" s="43">
        <v>5592.37</v>
      </c>
      <c r="E196" s="43">
        <v>1006.63</v>
      </c>
      <c r="F196" s="43"/>
      <c r="G196" s="43"/>
      <c r="H196" s="43">
        <f t="shared" si="6"/>
        <v>6599</v>
      </c>
      <c r="I196" s="43"/>
      <c r="J196" s="42" t="s">
        <v>405</v>
      </c>
    </row>
    <row r="197" spans="1:10" ht="31.2">
      <c r="A197" s="65">
        <v>44536</v>
      </c>
      <c r="B197" s="69" t="s">
        <v>403</v>
      </c>
      <c r="C197" s="69" t="s">
        <v>406</v>
      </c>
      <c r="D197" s="68">
        <v>8388.98</v>
      </c>
      <c r="E197" s="68">
        <v>1510.02</v>
      </c>
      <c r="F197" s="68"/>
      <c r="G197" s="68"/>
      <c r="H197" s="68">
        <f t="shared" si="6"/>
        <v>9899</v>
      </c>
      <c r="I197" s="68"/>
      <c r="J197" s="69" t="s">
        <v>405</v>
      </c>
    </row>
    <row r="198" spans="1:10" ht="15.6">
      <c r="A198" s="65">
        <v>44536</v>
      </c>
      <c r="B198" s="69" t="s">
        <v>218</v>
      </c>
      <c r="C198" s="69" t="s">
        <v>407</v>
      </c>
      <c r="D198" s="68">
        <v>23407.64</v>
      </c>
      <c r="E198" s="68"/>
      <c r="F198" s="68">
        <v>2106.69</v>
      </c>
      <c r="G198" s="68">
        <v>2106.69</v>
      </c>
      <c r="H198" s="68">
        <f t="shared" si="6"/>
        <v>27621.019999999997</v>
      </c>
      <c r="I198" s="68"/>
      <c r="J198" s="69" t="s">
        <v>303</v>
      </c>
    </row>
    <row r="199" spans="1:10" ht="15.6">
      <c r="A199" s="65">
        <v>44536</v>
      </c>
      <c r="B199" s="69" t="s">
        <v>273</v>
      </c>
      <c r="C199" s="69">
        <v>513</v>
      </c>
      <c r="D199" s="68">
        <v>14020</v>
      </c>
      <c r="E199" s="68"/>
      <c r="F199" s="68">
        <v>1710</v>
      </c>
      <c r="G199" s="68">
        <v>1710</v>
      </c>
      <c r="H199" s="68">
        <f t="shared" si="6"/>
        <v>17440</v>
      </c>
      <c r="I199" s="68"/>
      <c r="J199" s="69" t="s">
        <v>274</v>
      </c>
    </row>
    <row r="200" spans="1:10" ht="15.6">
      <c r="A200" s="65">
        <v>44536</v>
      </c>
      <c r="B200" s="69" t="s">
        <v>203</v>
      </c>
      <c r="C200" s="69" t="s">
        <v>399</v>
      </c>
      <c r="D200" s="68">
        <v>16750</v>
      </c>
      <c r="E200" s="68">
        <v>3015</v>
      </c>
      <c r="F200" s="68"/>
      <c r="G200" s="68"/>
      <c r="H200" s="68">
        <f t="shared" si="6"/>
        <v>19765</v>
      </c>
      <c r="I200" s="68"/>
      <c r="J200" s="69" t="s">
        <v>171</v>
      </c>
    </row>
    <row r="201" spans="1:10" ht="31.2">
      <c r="A201" s="65">
        <v>44540</v>
      </c>
      <c r="B201" s="69" t="s">
        <v>408</v>
      </c>
      <c r="C201" s="69">
        <v>562</v>
      </c>
      <c r="D201" s="68">
        <v>19792.37</v>
      </c>
      <c r="E201" s="68"/>
      <c r="F201" s="68">
        <v>1781.31</v>
      </c>
      <c r="G201" s="68">
        <v>1781.31</v>
      </c>
      <c r="H201" s="68">
        <v>23355</v>
      </c>
      <c r="I201" s="68"/>
      <c r="J201" s="69" t="s">
        <v>409</v>
      </c>
    </row>
    <row r="202" spans="1:10" ht="15.6">
      <c r="A202" s="47">
        <v>44541</v>
      </c>
      <c r="B202" s="42" t="s">
        <v>208</v>
      </c>
      <c r="C202" s="48" t="s">
        <v>410</v>
      </c>
      <c r="D202" s="43">
        <v>149.6</v>
      </c>
      <c r="E202" s="43"/>
      <c r="F202" s="43">
        <v>13.46</v>
      </c>
      <c r="G202" s="43">
        <v>13.46</v>
      </c>
      <c r="H202" s="43">
        <f t="shared" si="6"/>
        <v>176.52</v>
      </c>
      <c r="I202" s="43"/>
      <c r="J202" s="42" t="s">
        <v>210</v>
      </c>
    </row>
    <row r="203" spans="1:10" ht="15.6">
      <c r="A203" s="70">
        <v>44543</v>
      </c>
      <c r="B203" s="71" t="s">
        <v>310</v>
      </c>
      <c r="C203" s="71" t="s">
        <v>411</v>
      </c>
      <c r="D203" s="73">
        <v>2100</v>
      </c>
      <c r="E203" s="73"/>
      <c r="F203" s="73">
        <v>189</v>
      </c>
      <c r="G203" s="73">
        <v>189</v>
      </c>
      <c r="H203" s="43">
        <f t="shared" si="6"/>
        <v>2478</v>
      </c>
      <c r="I203" s="73"/>
      <c r="J203" s="71" t="s">
        <v>312</v>
      </c>
    </row>
    <row r="204" spans="1:10" ht="15.6">
      <c r="A204" s="47">
        <v>44543</v>
      </c>
      <c r="B204" s="43" t="s">
        <v>198</v>
      </c>
      <c r="C204" s="42" t="s">
        <v>412</v>
      </c>
      <c r="D204" s="43">
        <v>38960</v>
      </c>
      <c r="E204" s="43">
        <v>7012.8</v>
      </c>
      <c r="F204" s="43"/>
      <c r="G204" s="43"/>
      <c r="H204" s="43">
        <v>45972.800000000003</v>
      </c>
      <c r="I204" s="43"/>
      <c r="J204" s="42" t="s">
        <v>413</v>
      </c>
    </row>
    <row r="205" spans="1:10" ht="15.6">
      <c r="A205" s="47">
        <v>44543</v>
      </c>
      <c r="B205" s="42" t="s">
        <v>368</v>
      </c>
      <c r="C205" s="42" t="s">
        <v>414</v>
      </c>
      <c r="D205" s="43">
        <v>21248</v>
      </c>
      <c r="E205" s="43">
        <v>3825</v>
      </c>
      <c r="F205" s="43"/>
      <c r="G205" s="43"/>
      <c r="H205" s="43">
        <f t="shared" si="6"/>
        <v>25073</v>
      </c>
      <c r="I205" s="43"/>
      <c r="J205" s="42" t="s">
        <v>370</v>
      </c>
    </row>
    <row r="206" spans="1:10" ht="15.6">
      <c r="A206" s="47">
        <v>44545</v>
      </c>
      <c r="B206" s="42" t="s">
        <v>415</v>
      </c>
      <c r="C206" s="42" t="s">
        <v>416</v>
      </c>
      <c r="D206" s="43">
        <v>12100</v>
      </c>
      <c r="E206" s="43"/>
      <c r="F206" s="43">
        <v>1089</v>
      </c>
      <c r="G206" s="43">
        <v>1089</v>
      </c>
      <c r="H206" s="43">
        <f t="shared" si="6"/>
        <v>14278</v>
      </c>
      <c r="I206" s="43"/>
      <c r="J206" s="42" t="s">
        <v>417</v>
      </c>
    </row>
    <row r="207" spans="1:10" ht="15.6">
      <c r="A207" s="47">
        <v>44546</v>
      </c>
      <c r="B207" s="42" t="s">
        <v>418</v>
      </c>
      <c r="C207" s="42" t="s">
        <v>419</v>
      </c>
      <c r="D207" s="43">
        <v>402.55</v>
      </c>
      <c r="E207" s="43"/>
      <c r="F207" s="43">
        <v>36.229999999999997</v>
      </c>
      <c r="G207" s="43">
        <v>36.229999999999997</v>
      </c>
      <c r="H207" s="43">
        <f t="shared" si="6"/>
        <v>475.01000000000005</v>
      </c>
      <c r="I207" s="43"/>
      <c r="J207" s="42" t="s">
        <v>420</v>
      </c>
    </row>
    <row r="208" spans="1:10" ht="15.6">
      <c r="A208" s="47">
        <v>44547</v>
      </c>
      <c r="B208" s="42" t="s">
        <v>418</v>
      </c>
      <c r="C208" s="42" t="s">
        <v>421</v>
      </c>
      <c r="D208" s="43">
        <v>677.97</v>
      </c>
      <c r="E208" s="43"/>
      <c r="F208" s="43">
        <v>61.02</v>
      </c>
      <c r="G208" s="43">
        <v>61.02</v>
      </c>
      <c r="H208" s="43">
        <f t="shared" si="6"/>
        <v>800.01</v>
      </c>
      <c r="I208" s="43"/>
      <c r="J208" s="42" t="s">
        <v>420</v>
      </c>
    </row>
    <row r="209" spans="1:10" ht="15.6">
      <c r="A209" s="47">
        <v>44547</v>
      </c>
      <c r="B209" s="42" t="s">
        <v>260</v>
      </c>
      <c r="C209" s="42" t="s">
        <v>422</v>
      </c>
      <c r="D209" s="43">
        <v>215</v>
      </c>
      <c r="E209" s="43"/>
      <c r="F209" s="43">
        <v>19.350000000000001</v>
      </c>
      <c r="G209" s="43">
        <v>19.350000000000001</v>
      </c>
      <c r="H209" s="43">
        <v>254</v>
      </c>
      <c r="I209" s="43"/>
      <c r="J209" s="42" t="s">
        <v>262</v>
      </c>
    </row>
    <row r="210" spans="1:10" ht="15.6">
      <c r="A210" s="47">
        <v>44548</v>
      </c>
      <c r="B210" s="42" t="s">
        <v>203</v>
      </c>
      <c r="C210" s="42" t="s">
        <v>423</v>
      </c>
      <c r="D210" s="43">
        <v>25125</v>
      </c>
      <c r="E210" s="43">
        <v>4523</v>
      </c>
      <c r="F210" s="43"/>
      <c r="G210" s="43"/>
      <c r="H210" s="43">
        <f t="shared" si="6"/>
        <v>29648</v>
      </c>
      <c r="I210" s="43"/>
      <c r="J210" s="42" t="s">
        <v>171</v>
      </c>
    </row>
    <row r="211" spans="1:10" ht="15.6">
      <c r="A211" s="47">
        <v>44551</v>
      </c>
      <c r="B211" s="42" t="s">
        <v>415</v>
      </c>
      <c r="C211" s="42" t="s">
        <v>416</v>
      </c>
      <c r="D211" s="43">
        <v>6050</v>
      </c>
      <c r="E211" s="43"/>
      <c r="F211" s="43">
        <v>544.5</v>
      </c>
      <c r="G211" s="43">
        <v>544.5</v>
      </c>
      <c r="H211" s="43">
        <f t="shared" si="6"/>
        <v>7139</v>
      </c>
      <c r="I211" s="43"/>
      <c r="J211" s="42" t="s">
        <v>417</v>
      </c>
    </row>
    <row r="212" spans="1:10" ht="15.6">
      <c r="A212" s="47">
        <v>44551</v>
      </c>
      <c r="B212" s="42" t="s">
        <v>418</v>
      </c>
      <c r="C212" s="42" t="s">
        <v>424</v>
      </c>
      <c r="D212" s="43">
        <v>315.39999999999998</v>
      </c>
      <c r="E212" s="43"/>
      <c r="F212" s="43">
        <v>28.3</v>
      </c>
      <c r="G212" s="43">
        <v>28.3</v>
      </c>
      <c r="H212" s="43">
        <f t="shared" si="6"/>
        <v>372</v>
      </c>
      <c r="I212" s="43"/>
      <c r="J212" s="42" t="s">
        <v>420</v>
      </c>
    </row>
    <row r="213" spans="1:10" ht="15.6">
      <c r="A213" s="47">
        <v>44552</v>
      </c>
      <c r="B213" s="42" t="s">
        <v>425</v>
      </c>
      <c r="C213" s="42" t="s">
        <v>426</v>
      </c>
      <c r="D213" s="43">
        <v>52311.87</v>
      </c>
      <c r="E213" s="43">
        <v>9416.1299999999992</v>
      </c>
      <c r="F213" s="43"/>
      <c r="G213" s="43"/>
      <c r="H213" s="43">
        <f t="shared" si="6"/>
        <v>61728</v>
      </c>
      <c r="I213" s="43"/>
      <c r="J213" s="42" t="s">
        <v>427</v>
      </c>
    </row>
    <row r="214" spans="1:10" ht="15.6">
      <c r="A214" s="47">
        <v>44552</v>
      </c>
      <c r="B214" s="43" t="s">
        <v>331</v>
      </c>
      <c r="C214" s="43" t="s">
        <v>428</v>
      </c>
      <c r="D214" s="43">
        <v>6355.08</v>
      </c>
      <c r="E214" s="43">
        <v>1143.9100000000001</v>
      </c>
      <c r="F214" s="43"/>
      <c r="G214" s="43"/>
      <c r="H214" s="43">
        <f t="shared" si="6"/>
        <v>7498.99</v>
      </c>
      <c r="I214" s="43"/>
      <c r="J214" s="43" t="s">
        <v>333</v>
      </c>
    </row>
    <row r="215" spans="1:10" ht="15.6">
      <c r="A215" s="47">
        <v>44553</v>
      </c>
      <c r="B215" s="42" t="s">
        <v>198</v>
      </c>
      <c r="C215" s="42" t="s">
        <v>429</v>
      </c>
      <c r="D215" s="43">
        <v>355000</v>
      </c>
      <c r="E215" s="43"/>
      <c r="F215" s="43">
        <v>31950</v>
      </c>
      <c r="G215" s="43">
        <v>31950</v>
      </c>
      <c r="H215" s="43">
        <f t="shared" si="6"/>
        <v>418900</v>
      </c>
      <c r="I215" s="43"/>
      <c r="J215" s="42" t="s">
        <v>200</v>
      </c>
    </row>
    <row r="216" spans="1:10" ht="15.6">
      <c r="A216" s="47">
        <v>44554</v>
      </c>
      <c r="B216" s="42" t="s">
        <v>198</v>
      </c>
      <c r="C216" s="42" t="s">
        <v>430</v>
      </c>
      <c r="D216" s="43">
        <v>1134960</v>
      </c>
      <c r="E216" s="43">
        <v>204292.8</v>
      </c>
      <c r="F216" s="43"/>
      <c r="G216" s="43"/>
      <c r="H216" s="43">
        <v>1339252.8</v>
      </c>
      <c r="I216" s="43"/>
      <c r="J216" s="42" t="s">
        <v>431</v>
      </c>
    </row>
    <row r="217" spans="1:10" ht="15.6">
      <c r="A217" s="47">
        <v>44554</v>
      </c>
      <c r="B217" s="42" t="s">
        <v>198</v>
      </c>
      <c r="C217" s="42" t="s">
        <v>432</v>
      </c>
      <c r="D217" s="43">
        <v>240740</v>
      </c>
      <c r="E217" s="43">
        <v>43333.2</v>
      </c>
      <c r="F217" s="43"/>
      <c r="G217" s="43"/>
      <c r="H217" s="43">
        <f t="shared" si="6"/>
        <v>284073.2</v>
      </c>
      <c r="I217" s="43"/>
      <c r="J217" s="42" t="s">
        <v>431</v>
      </c>
    </row>
    <row r="218" spans="1:10" ht="15.6">
      <c r="A218" s="47">
        <v>44555</v>
      </c>
      <c r="B218" s="42" t="s">
        <v>433</v>
      </c>
      <c r="C218" s="42" t="s">
        <v>434</v>
      </c>
      <c r="D218" s="43">
        <v>4375</v>
      </c>
      <c r="E218" s="43">
        <v>787.5</v>
      </c>
      <c r="F218" s="43"/>
      <c r="G218" s="43"/>
      <c r="H218" s="43">
        <f t="shared" si="6"/>
        <v>5162.5</v>
      </c>
      <c r="I218" s="43"/>
      <c r="J218" s="42" t="s">
        <v>241</v>
      </c>
    </row>
    <row r="219" spans="1:10" ht="15.6">
      <c r="A219" s="47">
        <v>44557</v>
      </c>
      <c r="B219" s="42" t="s">
        <v>415</v>
      </c>
      <c r="C219" s="42" t="s">
        <v>435</v>
      </c>
      <c r="D219" s="43">
        <v>13350</v>
      </c>
      <c r="E219" s="43"/>
      <c r="F219" s="43">
        <v>1201.5</v>
      </c>
      <c r="G219" s="43">
        <v>1201.5</v>
      </c>
      <c r="H219" s="43">
        <f t="shared" si="6"/>
        <v>15753</v>
      </c>
      <c r="I219" s="43"/>
      <c r="J219" s="42" t="s">
        <v>417</v>
      </c>
    </row>
    <row r="220" spans="1:10" ht="31.2">
      <c r="A220" s="47">
        <v>44557</v>
      </c>
      <c r="B220" s="42" t="s">
        <v>436</v>
      </c>
      <c r="C220" s="42" t="s">
        <v>437</v>
      </c>
      <c r="D220" s="43">
        <v>2000</v>
      </c>
      <c r="E220" s="43">
        <v>360</v>
      </c>
      <c r="F220" s="43"/>
      <c r="G220" s="43"/>
      <c r="H220" s="43">
        <f t="shared" si="6"/>
        <v>2360</v>
      </c>
      <c r="I220" s="43"/>
      <c r="J220" s="42" t="s">
        <v>438</v>
      </c>
    </row>
    <row r="221" spans="1:10" ht="15.6">
      <c r="A221" s="47">
        <v>44558</v>
      </c>
      <c r="B221" s="42" t="s">
        <v>439</v>
      </c>
      <c r="C221" s="42" t="s">
        <v>440</v>
      </c>
      <c r="D221" s="43">
        <v>1330</v>
      </c>
      <c r="E221" s="43"/>
      <c r="F221" s="43">
        <v>119.7</v>
      </c>
      <c r="G221" s="43">
        <v>119.7</v>
      </c>
      <c r="H221" s="43">
        <f t="shared" si="6"/>
        <v>1569.4</v>
      </c>
      <c r="I221" s="43"/>
      <c r="J221" s="42" t="s">
        <v>441</v>
      </c>
    </row>
    <row r="222" spans="1:10" ht="15.6">
      <c r="A222" s="47">
        <v>44558</v>
      </c>
      <c r="B222" s="42" t="s">
        <v>415</v>
      </c>
      <c r="C222" s="42" t="s">
        <v>442</v>
      </c>
      <c r="D222" s="43">
        <v>11200</v>
      </c>
      <c r="E222" s="43"/>
      <c r="F222" s="43">
        <v>1008</v>
      </c>
      <c r="G222" s="43">
        <v>1008</v>
      </c>
      <c r="H222" s="43">
        <f t="shared" si="6"/>
        <v>13216</v>
      </c>
      <c r="I222" s="43"/>
      <c r="J222" s="42" t="s">
        <v>417</v>
      </c>
    </row>
    <row r="223" spans="1:10" ht="31.2">
      <c r="A223" s="47">
        <v>44558</v>
      </c>
      <c r="B223" s="42" t="s">
        <v>443</v>
      </c>
      <c r="C223" s="42" t="s">
        <v>444</v>
      </c>
      <c r="D223" s="43">
        <v>7500</v>
      </c>
      <c r="E223" s="43"/>
      <c r="F223" s="43">
        <v>675</v>
      </c>
      <c r="G223" s="43">
        <v>675</v>
      </c>
      <c r="H223" s="43">
        <f t="shared" si="6"/>
        <v>8850</v>
      </c>
      <c r="I223" s="43"/>
      <c r="J223" s="42" t="s">
        <v>445</v>
      </c>
    </row>
    <row r="224" spans="1:10" ht="15.6">
      <c r="A224" s="47">
        <v>44560</v>
      </c>
      <c r="B224" s="42" t="s">
        <v>439</v>
      </c>
      <c r="C224" s="42" t="s">
        <v>446</v>
      </c>
      <c r="D224" s="43">
        <v>10500</v>
      </c>
      <c r="E224" s="43"/>
      <c r="F224" s="43">
        <v>945</v>
      </c>
      <c r="G224" s="43">
        <v>945</v>
      </c>
      <c r="H224" s="43">
        <f t="shared" si="6"/>
        <v>12390</v>
      </c>
      <c r="I224" s="43"/>
      <c r="J224" s="42" t="s">
        <v>441</v>
      </c>
    </row>
    <row r="225" spans="1:10" ht="21">
      <c r="A225" s="93" t="s">
        <v>146</v>
      </c>
      <c r="B225" s="94"/>
      <c r="C225" s="95"/>
      <c r="D225" s="44">
        <f>SUM(D188:D224)</f>
        <v>2115654.21</v>
      </c>
      <c r="E225" s="44">
        <f>SUM(E188:E224)</f>
        <v>294560.84999999998</v>
      </c>
      <c r="F225" s="44">
        <f>SUM(F188:F224)</f>
        <v>44323.509999999995</v>
      </c>
      <c r="G225" s="44">
        <f>SUM(G188:G224)</f>
        <v>44323.509999999995</v>
      </c>
      <c r="H225" s="44">
        <f>SUM(H188:H224)</f>
        <v>2498862.0700000003</v>
      </c>
      <c r="I225" s="44"/>
      <c r="J225" s="44"/>
    </row>
    <row r="228" spans="1:10" ht="21">
      <c r="A228" s="96" t="s">
        <v>447</v>
      </c>
      <c r="B228" s="97"/>
      <c r="C228" s="97"/>
      <c r="D228" s="97"/>
      <c r="E228" s="97"/>
      <c r="F228" s="97"/>
      <c r="G228" s="97"/>
      <c r="H228" s="97"/>
      <c r="I228" s="97"/>
      <c r="J228" s="98"/>
    </row>
    <row r="229" spans="1:10" ht="21">
      <c r="A229" s="99" t="s">
        <v>147</v>
      </c>
      <c r="B229" s="100"/>
      <c r="C229" s="100"/>
      <c r="D229" s="100"/>
      <c r="E229" s="100"/>
      <c r="F229" s="100"/>
      <c r="G229" s="100"/>
      <c r="H229" s="100"/>
      <c r="I229" s="100"/>
      <c r="J229" s="101"/>
    </row>
    <row r="230" spans="1:10">
      <c r="A230" s="57" t="s">
        <v>138</v>
      </c>
      <c r="B230" s="57" t="s">
        <v>139</v>
      </c>
      <c r="C230" s="57" t="s">
        <v>148</v>
      </c>
      <c r="D230" s="57" t="s">
        <v>140</v>
      </c>
      <c r="E230" s="57" t="s">
        <v>149</v>
      </c>
      <c r="F230" s="57" t="s">
        <v>141</v>
      </c>
      <c r="G230" s="57" t="s">
        <v>142</v>
      </c>
      <c r="H230" s="58" t="s">
        <v>143</v>
      </c>
      <c r="I230" s="58" t="s">
        <v>150</v>
      </c>
      <c r="J230" s="58" t="s">
        <v>151</v>
      </c>
    </row>
    <row r="231" spans="1:10" ht="15.6">
      <c r="A231" s="56">
        <v>44564</v>
      </c>
      <c r="B231" s="33" t="s">
        <v>448</v>
      </c>
      <c r="C231" s="33" t="s">
        <v>449</v>
      </c>
      <c r="D231" s="33">
        <v>379.28</v>
      </c>
      <c r="E231" s="33">
        <v>68.27</v>
      </c>
      <c r="F231" s="33"/>
      <c r="G231" s="33"/>
      <c r="H231" s="35">
        <f>D231+E231+F231+G231</f>
        <v>447.54999999999995</v>
      </c>
      <c r="I231" s="35"/>
      <c r="J231" s="43" t="s">
        <v>450</v>
      </c>
    </row>
    <row r="232" spans="1:10" ht="15.6">
      <c r="A232" s="47">
        <v>44565</v>
      </c>
      <c r="B232" s="43" t="s">
        <v>425</v>
      </c>
      <c r="C232" s="43" t="s">
        <v>451</v>
      </c>
      <c r="D232" s="43">
        <v>2880.51</v>
      </c>
      <c r="E232" s="43">
        <v>518.49</v>
      </c>
      <c r="F232" s="43"/>
      <c r="G232" s="43"/>
      <c r="H232" s="43">
        <f>D232+E232+F232+G232</f>
        <v>3399</v>
      </c>
      <c r="I232" s="43"/>
      <c r="J232" s="43" t="s">
        <v>427</v>
      </c>
    </row>
    <row r="233" spans="1:10" ht="15.6">
      <c r="A233" s="47">
        <v>44569</v>
      </c>
      <c r="B233" s="43" t="s">
        <v>203</v>
      </c>
      <c r="C233" s="43" t="s">
        <v>452</v>
      </c>
      <c r="D233" s="43">
        <v>19665</v>
      </c>
      <c r="E233" s="43">
        <v>3539.7</v>
      </c>
      <c r="F233" s="43"/>
      <c r="G233" s="43"/>
      <c r="H233" s="43">
        <v>23205</v>
      </c>
      <c r="I233" s="43"/>
      <c r="J233" s="43" t="s">
        <v>171</v>
      </c>
    </row>
    <row r="234" spans="1:10" ht="15.6">
      <c r="A234" s="47">
        <v>44569</v>
      </c>
      <c r="B234" s="43" t="s">
        <v>418</v>
      </c>
      <c r="C234" s="43" t="s">
        <v>453</v>
      </c>
      <c r="D234" s="43">
        <v>211.85</v>
      </c>
      <c r="E234" s="43"/>
      <c r="F234" s="43">
        <v>19.07</v>
      </c>
      <c r="G234" s="43">
        <v>19.07</v>
      </c>
      <c r="H234" s="43">
        <v>250</v>
      </c>
      <c r="I234" s="43"/>
      <c r="J234" s="43" t="s">
        <v>420</v>
      </c>
    </row>
    <row r="235" spans="1:10" ht="15.6">
      <c r="A235" s="47">
        <v>44578</v>
      </c>
      <c r="B235" s="43" t="s">
        <v>203</v>
      </c>
      <c r="C235" s="43" t="s">
        <v>454</v>
      </c>
      <c r="D235" s="43">
        <v>25805</v>
      </c>
      <c r="E235" s="43">
        <v>4644.8999999999996</v>
      </c>
      <c r="F235" s="43"/>
      <c r="G235" s="43"/>
      <c r="H235" s="43">
        <v>30450</v>
      </c>
      <c r="I235" s="43"/>
      <c r="J235" s="43" t="s">
        <v>171</v>
      </c>
    </row>
    <row r="236" spans="1:10" ht="15.6">
      <c r="A236" s="47">
        <v>44578</v>
      </c>
      <c r="B236" s="43" t="s">
        <v>455</v>
      </c>
      <c r="C236" s="43" t="s">
        <v>456</v>
      </c>
      <c r="D236" s="43">
        <v>4850</v>
      </c>
      <c r="E236" s="43"/>
      <c r="F236" s="43">
        <v>436.5</v>
      </c>
      <c r="G236" s="43">
        <v>436.5</v>
      </c>
      <c r="H236" s="43">
        <f t="shared" ref="H236" si="7">D236+E236+F236+G236</f>
        <v>5723</v>
      </c>
      <c r="I236" s="43"/>
      <c r="J236" s="43" t="s">
        <v>457</v>
      </c>
    </row>
    <row r="237" spans="1:10" ht="15.6">
      <c r="A237" s="47">
        <v>44579</v>
      </c>
      <c r="B237" s="43" t="s">
        <v>218</v>
      </c>
      <c r="C237" s="43" t="s">
        <v>458</v>
      </c>
      <c r="D237" s="43">
        <v>40254.25</v>
      </c>
      <c r="E237" s="43"/>
      <c r="F237" s="43">
        <v>3622.88</v>
      </c>
      <c r="G237" s="43">
        <v>3622.88</v>
      </c>
      <c r="H237" s="43">
        <v>47500</v>
      </c>
      <c r="I237" s="43"/>
      <c r="J237" s="43" t="s">
        <v>303</v>
      </c>
    </row>
    <row r="238" spans="1:10" ht="15.6">
      <c r="A238" s="47">
        <v>44585</v>
      </c>
      <c r="B238" s="43" t="s">
        <v>203</v>
      </c>
      <c r="C238" s="77" t="s">
        <v>459</v>
      </c>
      <c r="D238" s="43">
        <v>37600</v>
      </c>
      <c r="E238" s="43">
        <v>6768</v>
      </c>
      <c r="F238" s="43"/>
      <c r="G238" s="43"/>
      <c r="H238" s="43">
        <f t="shared" ref="H238" si="8">D238+E238+F238+G238</f>
        <v>44368</v>
      </c>
      <c r="I238" s="43"/>
      <c r="J238" s="43" t="s">
        <v>171</v>
      </c>
    </row>
    <row r="239" spans="1:10" ht="15.6">
      <c r="A239" s="47">
        <v>44588</v>
      </c>
      <c r="B239" s="43" t="s">
        <v>218</v>
      </c>
      <c r="C239" s="77" t="s">
        <v>460</v>
      </c>
      <c r="D239" s="43">
        <v>40254.25</v>
      </c>
      <c r="E239" s="43"/>
      <c r="F239" s="43">
        <v>3622.88</v>
      </c>
      <c r="G239" s="43">
        <v>3622.88</v>
      </c>
      <c r="H239" s="43">
        <v>47500</v>
      </c>
      <c r="I239" s="43"/>
      <c r="J239" s="43" t="s">
        <v>303</v>
      </c>
    </row>
    <row r="240" spans="1:10" ht="15.6">
      <c r="A240" s="47">
        <v>44592</v>
      </c>
      <c r="B240" s="42" t="s">
        <v>228</v>
      </c>
      <c r="C240" s="42" t="s">
        <v>461</v>
      </c>
      <c r="D240" s="43">
        <v>800</v>
      </c>
      <c r="E240" s="43"/>
      <c r="F240" s="43">
        <v>72</v>
      </c>
      <c r="G240" s="43">
        <v>72</v>
      </c>
      <c r="H240" s="43">
        <f>D240+E240+F240+G240</f>
        <v>944</v>
      </c>
      <c r="I240" s="43"/>
      <c r="J240" s="42" t="s">
        <v>230</v>
      </c>
    </row>
    <row r="241" spans="1:10" ht="21">
      <c r="A241" s="93" t="s">
        <v>146</v>
      </c>
      <c r="B241" s="94"/>
      <c r="C241" s="95"/>
      <c r="D241" s="44">
        <f>SUM(D231:D240)</f>
        <v>172700.14</v>
      </c>
      <c r="E241" s="44">
        <f>SUM(E231:E240)</f>
        <v>15539.36</v>
      </c>
      <c r="F241" s="44">
        <f>SUM(F231:F240)</f>
        <v>7773.33</v>
      </c>
      <c r="G241" s="44">
        <f>SUM(G231:G240)</f>
        <v>7773.33</v>
      </c>
      <c r="H241" s="44">
        <f>SUM(H231:H240)</f>
        <v>203786.55</v>
      </c>
      <c r="I241" s="44"/>
      <c r="J241" s="44"/>
    </row>
    <row r="243" spans="1:10" ht="21">
      <c r="A243" s="96" t="s">
        <v>462</v>
      </c>
      <c r="B243" s="97"/>
      <c r="C243" s="97"/>
      <c r="D243" s="97"/>
      <c r="E243" s="97"/>
      <c r="F243" s="97"/>
      <c r="G243" s="97"/>
      <c r="H243" s="97"/>
      <c r="I243" s="97"/>
      <c r="J243" s="98"/>
    </row>
    <row r="244" spans="1:10" ht="21">
      <c r="A244" s="99" t="s">
        <v>147</v>
      </c>
      <c r="B244" s="100"/>
      <c r="C244" s="100"/>
      <c r="D244" s="100"/>
      <c r="E244" s="100"/>
      <c r="F244" s="100"/>
      <c r="G244" s="100"/>
      <c r="H244" s="100"/>
      <c r="I244" s="100"/>
      <c r="J244" s="101"/>
    </row>
    <row r="245" spans="1:10">
      <c r="A245" s="57" t="s">
        <v>138</v>
      </c>
      <c r="B245" s="57" t="s">
        <v>139</v>
      </c>
      <c r="C245" s="57" t="s">
        <v>148</v>
      </c>
      <c r="D245" s="57" t="s">
        <v>140</v>
      </c>
      <c r="E245" s="57" t="s">
        <v>149</v>
      </c>
      <c r="F245" s="57" t="s">
        <v>141</v>
      </c>
      <c r="G245" s="57" t="s">
        <v>142</v>
      </c>
      <c r="H245" s="58" t="s">
        <v>143</v>
      </c>
      <c r="I245" s="58" t="s">
        <v>150</v>
      </c>
      <c r="J245" s="58" t="s">
        <v>151</v>
      </c>
    </row>
    <row r="246" spans="1:10" ht="15.6">
      <c r="A246" s="79">
        <v>44594</v>
      </c>
      <c r="B246" s="43" t="s">
        <v>368</v>
      </c>
      <c r="C246" s="80" t="s">
        <v>463</v>
      </c>
      <c r="D246" s="80">
        <v>15936</v>
      </c>
      <c r="E246" s="80">
        <v>2868</v>
      </c>
      <c r="F246" s="80"/>
      <c r="G246" s="80"/>
      <c r="H246" s="80">
        <f>D246+E246+F246+G246</f>
        <v>18804</v>
      </c>
      <c r="I246" s="80"/>
      <c r="J246" s="80" t="s">
        <v>370</v>
      </c>
    </row>
    <row r="247" spans="1:10" ht="31.2">
      <c r="A247" s="47">
        <v>44594</v>
      </c>
      <c r="B247" s="42" t="s">
        <v>464</v>
      </c>
      <c r="C247" s="42" t="s">
        <v>465</v>
      </c>
      <c r="D247" s="43">
        <v>474.28</v>
      </c>
      <c r="E247" s="43">
        <v>23.71</v>
      </c>
      <c r="F247" s="43"/>
      <c r="G247" s="43"/>
      <c r="H247" s="43">
        <v>498</v>
      </c>
      <c r="I247" s="43"/>
      <c r="J247" s="42" t="s">
        <v>466</v>
      </c>
    </row>
    <row r="248" spans="1:10" ht="15.6">
      <c r="A248" s="79">
        <v>44596</v>
      </c>
      <c r="B248" s="43" t="s">
        <v>467</v>
      </c>
      <c r="C248" s="80" t="s">
        <v>468</v>
      </c>
      <c r="D248" s="80">
        <v>508.48</v>
      </c>
      <c r="E248" s="80"/>
      <c r="F248" s="80">
        <v>45.76</v>
      </c>
      <c r="G248" s="80">
        <v>45.76</v>
      </c>
      <c r="H248" s="80">
        <f t="shared" ref="H248:H261" si="9">D248+E248+F248+G248</f>
        <v>600</v>
      </c>
      <c r="I248" s="80"/>
      <c r="J248" s="80" t="s">
        <v>469</v>
      </c>
    </row>
    <row r="249" spans="1:10" ht="15.6">
      <c r="A249" s="79">
        <v>44597</v>
      </c>
      <c r="B249" s="43" t="s">
        <v>218</v>
      </c>
      <c r="C249" s="80" t="s">
        <v>470</v>
      </c>
      <c r="D249" s="80">
        <v>24152.55</v>
      </c>
      <c r="E249" s="80"/>
      <c r="F249" s="80">
        <v>2173.73</v>
      </c>
      <c r="G249" s="80">
        <v>2173.73</v>
      </c>
      <c r="H249" s="80">
        <v>28500</v>
      </c>
      <c r="I249" s="80"/>
      <c r="J249" s="80" t="s">
        <v>303</v>
      </c>
    </row>
    <row r="250" spans="1:10" ht="15.6">
      <c r="A250" s="79">
        <v>44597</v>
      </c>
      <c r="B250" s="43" t="s">
        <v>175</v>
      </c>
      <c r="C250" s="80" t="s">
        <v>471</v>
      </c>
      <c r="D250" s="80">
        <v>2868.17</v>
      </c>
      <c r="E250" s="80"/>
      <c r="F250" s="80">
        <v>258.14999999999998</v>
      </c>
      <c r="G250" s="80">
        <v>258.14999999999998</v>
      </c>
      <c r="H250" s="80">
        <f t="shared" si="9"/>
        <v>3384.4700000000003</v>
      </c>
      <c r="I250" s="80"/>
      <c r="J250" s="80" t="s">
        <v>472</v>
      </c>
    </row>
    <row r="251" spans="1:10" ht="31.2">
      <c r="A251" s="47">
        <v>44598</v>
      </c>
      <c r="B251" s="42" t="s">
        <v>473</v>
      </c>
      <c r="C251" s="42" t="s">
        <v>474</v>
      </c>
      <c r="D251" s="43">
        <v>668.75</v>
      </c>
      <c r="E251" s="43">
        <v>80.25</v>
      </c>
      <c r="F251" s="43"/>
      <c r="G251" s="43"/>
      <c r="H251" s="43">
        <f t="shared" si="9"/>
        <v>749</v>
      </c>
      <c r="I251" s="43"/>
      <c r="J251" s="42" t="s">
        <v>475</v>
      </c>
    </row>
    <row r="252" spans="1:10" ht="15.6">
      <c r="A252" s="79">
        <v>44600</v>
      </c>
      <c r="B252" s="43" t="s">
        <v>161</v>
      </c>
      <c r="C252" s="80" t="s">
        <v>476</v>
      </c>
      <c r="D252" s="80">
        <v>3368.7</v>
      </c>
      <c r="E252" s="80"/>
      <c r="F252" s="80">
        <v>303.18</v>
      </c>
      <c r="G252" s="80">
        <v>303.18</v>
      </c>
      <c r="H252" s="80">
        <v>3975</v>
      </c>
      <c r="I252" s="80"/>
      <c r="J252" s="80" t="s">
        <v>319</v>
      </c>
    </row>
    <row r="253" spans="1:10" ht="15.6">
      <c r="A253" s="79">
        <v>44600</v>
      </c>
      <c r="B253" s="43" t="s">
        <v>203</v>
      </c>
      <c r="C253" s="80" t="s">
        <v>477</v>
      </c>
      <c r="D253" s="80">
        <v>91170</v>
      </c>
      <c r="E253" s="80">
        <v>16410.599999999999</v>
      </c>
      <c r="F253" s="80"/>
      <c r="G253" s="80"/>
      <c r="H253" s="80">
        <v>107581</v>
      </c>
      <c r="I253" s="80"/>
      <c r="J253" s="80" t="s">
        <v>171</v>
      </c>
    </row>
    <row r="254" spans="1:10" ht="15.6">
      <c r="A254" s="79">
        <v>44601</v>
      </c>
      <c r="B254" s="43" t="s">
        <v>478</v>
      </c>
      <c r="C254" s="80" t="s">
        <v>479</v>
      </c>
      <c r="D254" s="80">
        <v>1313.56</v>
      </c>
      <c r="E254" s="80"/>
      <c r="F254" s="80">
        <v>118.22</v>
      </c>
      <c r="G254" s="80">
        <v>118.22</v>
      </c>
      <c r="H254" s="80">
        <f t="shared" si="9"/>
        <v>1550</v>
      </c>
      <c r="I254" s="80"/>
      <c r="J254" s="80" t="s">
        <v>480</v>
      </c>
    </row>
    <row r="255" spans="1:10" ht="15.6">
      <c r="A255" s="47">
        <v>44601</v>
      </c>
      <c r="B255" s="42" t="s">
        <v>481</v>
      </c>
      <c r="C255" s="42" t="s">
        <v>482</v>
      </c>
      <c r="D255" s="43">
        <v>63550.85</v>
      </c>
      <c r="E255" s="43">
        <v>11439.15</v>
      </c>
      <c r="F255" s="43"/>
      <c r="G255" s="43"/>
      <c r="H255" s="43">
        <f t="shared" si="9"/>
        <v>74990</v>
      </c>
      <c r="I255" s="43"/>
      <c r="J255" s="42" t="s">
        <v>483</v>
      </c>
    </row>
    <row r="256" spans="1:10" ht="15.6">
      <c r="A256" s="47">
        <v>44604</v>
      </c>
      <c r="B256" s="42" t="s">
        <v>484</v>
      </c>
      <c r="C256" s="42" t="s">
        <v>485</v>
      </c>
      <c r="D256" s="43">
        <v>53924.58</v>
      </c>
      <c r="E256" s="43"/>
      <c r="F256" s="43">
        <v>4853.21</v>
      </c>
      <c r="G256" s="43">
        <v>4853.21</v>
      </c>
      <c r="H256" s="43">
        <f t="shared" si="9"/>
        <v>63631</v>
      </c>
      <c r="I256" s="43"/>
      <c r="J256" s="42" t="s">
        <v>486</v>
      </c>
    </row>
    <row r="257" spans="1:10" ht="15.6">
      <c r="A257" s="47">
        <v>44611</v>
      </c>
      <c r="B257" s="42" t="s">
        <v>187</v>
      </c>
      <c r="C257" s="42" t="s">
        <v>487</v>
      </c>
      <c r="D257" s="43">
        <v>1750</v>
      </c>
      <c r="E257" s="43"/>
      <c r="F257" s="43">
        <v>157.5</v>
      </c>
      <c r="G257" s="43">
        <v>157.5</v>
      </c>
      <c r="H257" s="43">
        <f t="shared" si="9"/>
        <v>2065</v>
      </c>
      <c r="I257" s="43"/>
      <c r="J257" s="42" t="s">
        <v>189</v>
      </c>
    </row>
    <row r="258" spans="1:10" ht="15.6">
      <c r="A258" s="47">
        <v>44611</v>
      </c>
      <c r="B258" s="42" t="s">
        <v>488</v>
      </c>
      <c r="C258" s="42" t="s">
        <v>489</v>
      </c>
      <c r="D258" s="43">
        <v>860</v>
      </c>
      <c r="E258" s="43"/>
      <c r="F258" s="43">
        <v>77.400000000000006</v>
      </c>
      <c r="G258" s="43">
        <v>77.400000000000006</v>
      </c>
      <c r="H258" s="43">
        <v>1015</v>
      </c>
      <c r="I258" s="43"/>
      <c r="J258" s="42" t="s">
        <v>490</v>
      </c>
    </row>
    <row r="259" spans="1:10" ht="15.6">
      <c r="A259" s="79">
        <v>44613</v>
      </c>
      <c r="B259" s="43" t="s">
        <v>218</v>
      </c>
      <c r="C259" s="80" t="s">
        <v>491</v>
      </c>
      <c r="D259" s="80">
        <v>16101.7</v>
      </c>
      <c r="E259" s="80"/>
      <c r="F259" s="80">
        <v>1449.15</v>
      </c>
      <c r="G259" s="80">
        <v>1449.15</v>
      </c>
      <c r="H259" s="43">
        <f t="shared" si="9"/>
        <v>19000.000000000004</v>
      </c>
      <c r="I259" s="80"/>
      <c r="J259" s="80" t="s">
        <v>303</v>
      </c>
    </row>
    <row r="260" spans="1:10" ht="15.6">
      <c r="A260" s="83">
        <v>44614</v>
      </c>
      <c r="B260" s="68" t="s">
        <v>187</v>
      </c>
      <c r="C260" s="84" t="s">
        <v>492</v>
      </c>
      <c r="D260" s="84">
        <v>850</v>
      </c>
      <c r="E260" s="84"/>
      <c r="F260" s="84">
        <v>76.5</v>
      </c>
      <c r="G260" s="84">
        <v>76.5</v>
      </c>
      <c r="H260" s="68">
        <f t="shared" si="9"/>
        <v>1003</v>
      </c>
      <c r="I260" s="84"/>
      <c r="J260" s="84" t="s">
        <v>189</v>
      </c>
    </row>
    <row r="261" spans="1:10" ht="15.6">
      <c r="A261" s="47">
        <v>44620</v>
      </c>
      <c r="B261" s="43" t="s">
        <v>228</v>
      </c>
      <c r="C261" s="43" t="s">
        <v>493</v>
      </c>
      <c r="D261" s="43">
        <v>325</v>
      </c>
      <c r="E261" s="43"/>
      <c r="F261" s="43">
        <v>29.25</v>
      </c>
      <c r="G261" s="43">
        <v>29.25</v>
      </c>
      <c r="H261" s="43">
        <f t="shared" si="9"/>
        <v>383.5</v>
      </c>
      <c r="I261" s="43"/>
      <c r="J261" s="43" t="s">
        <v>230</v>
      </c>
    </row>
    <row r="262" spans="1:10" ht="21">
      <c r="A262" s="102" t="s">
        <v>146</v>
      </c>
      <c r="B262" s="103"/>
      <c r="C262" s="104"/>
      <c r="D262" s="85">
        <f>SUM(D246:D261)</f>
        <v>277822.62</v>
      </c>
      <c r="E262" s="85">
        <f>SUM(E246:E261)</f>
        <v>30821.71</v>
      </c>
      <c r="F262" s="85">
        <f>SUM(F246:F261)</f>
        <v>9542.0499999999993</v>
      </c>
      <c r="G262" s="85">
        <f>SUM(G246:G261)</f>
        <v>9542.0499999999993</v>
      </c>
      <c r="H262" s="85">
        <f>SUM(H246:H261)</f>
        <v>327728.96999999997</v>
      </c>
      <c r="I262" s="85"/>
      <c r="J262" s="85"/>
    </row>
    <row r="264" spans="1:10" ht="21">
      <c r="A264" s="96" t="s">
        <v>494</v>
      </c>
      <c r="B264" s="97"/>
      <c r="C264" s="97"/>
      <c r="D264" s="97"/>
      <c r="E264" s="97"/>
      <c r="F264" s="97"/>
      <c r="G264" s="97"/>
      <c r="H264" s="97"/>
      <c r="I264" s="97"/>
      <c r="J264" s="98"/>
    </row>
    <row r="265" spans="1:10" ht="21">
      <c r="A265" s="99" t="s">
        <v>147</v>
      </c>
      <c r="B265" s="100"/>
      <c r="C265" s="100"/>
      <c r="D265" s="100"/>
      <c r="E265" s="100"/>
      <c r="F265" s="100"/>
      <c r="G265" s="100"/>
      <c r="H265" s="100"/>
      <c r="I265" s="100"/>
      <c r="J265" s="101"/>
    </row>
    <row r="266" spans="1:10">
      <c r="A266" s="57" t="s">
        <v>138</v>
      </c>
      <c r="B266" s="57" t="s">
        <v>139</v>
      </c>
      <c r="C266" s="57" t="s">
        <v>148</v>
      </c>
      <c r="D266" s="57" t="s">
        <v>140</v>
      </c>
      <c r="E266" s="57" t="s">
        <v>149</v>
      </c>
      <c r="F266" s="57" t="s">
        <v>141</v>
      </c>
      <c r="G266" s="57" t="s">
        <v>142</v>
      </c>
      <c r="H266" s="58" t="s">
        <v>143</v>
      </c>
      <c r="I266" s="58" t="s">
        <v>150</v>
      </c>
      <c r="J266" s="58" t="s">
        <v>151</v>
      </c>
    </row>
    <row r="267" spans="1:10" ht="15.6">
      <c r="A267" s="59">
        <v>44635</v>
      </c>
      <c r="B267" s="43" t="s">
        <v>203</v>
      </c>
      <c r="C267" s="35" t="s">
        <v>495</v>
      </c>
      <c r="D267" s="35">
        <v>45375</v>
      </c>
      <c r="E267" s="35">
        <v>8167.5</v>
      </c>
      <c r="F267" s="35"/>
      <c r="G267" s="35"/>
      <c r="H267" s="35">
        <v>53543</v>
      </c>
      <c r="I267" s="35"/>
      <c r="J267" s="35" t="s">
        <v>171</v>
      </c>
    </row>
    <row r="268" spans="1:10" ht="15.6">
      <c r="A268" s="59">
        <v>44636</v>
      </c>
      <c r="B268" s="32" t="s">
        <v>496</v>
      </c>
      <c r="C268" s="35" t="s">
        <v>497</v>
      </c>
      <c r="D268" s="35">
        <v>25000</v>
      </c>
      <c r="E268" s="35">
        <v>4500</v>
      </c>
      <c r="F268" s="35"/>
      <c r="G268" s="35"/>
      <c r="H268" s="35">
        <f t="shared" ref="H268:H269" si="10">D268+E268+F268+G268</f>
        <v>29500</v>
      </c>
      <c r="I268" s="35"/>
      <c r="J268" s="35" t="s">
        <v>174</v>
      </c>
    </row>
    <row r="269" spans="1:10" ht="15.6">
      <c r="A269" s="59">
        <v>44643</v>
      </c>
      <c r="B269" s="32" t="s">
        <v>496</v>
      </c>
      <c r="C269" s="35" t="s">
        <v>498</v>
      </c>
      <c r="D269" s="35">
        <v>22250</v>
      </c>
      <c r="E269" s="35">
        <v>4005</v>
      </c>
      <c r="F269" s="35"/>
      <c r="G269" s="35"/>
      <c r="H269" s="35">
        <f t="shared" si="10"/>
        <v>26255</v>
      </c>
      <c r="I269" s="35"/>
      <c r="J269" s="35" t="s">
        <v>174</v>
      </c>
    </row>
    <row r="270" spans="1:10" ht="21">
      <c r="A270" s="93" t="s">
        <v>146</v>
      </c>
      <c r="B270" s="94"/>
      <c r="C270" s="95"/>
      <c r="D270" s="44">
        <f>SUM(D267:D269)</f>
        <v>92625</v>
      </c>
      <c r="E270" s="44">
        <f>SUM(E267:E269)</f>
        <v>16672.5</v>
      </c>
      <c r="F270" s="44">
        <f>SUM(F267:F269)</f>
        <v>0</v>
      </c>
      <c r="G270" s="44">
        <f>SUM(G267:G269)</f>
        <v>0</v>
      </c>
      <c r="H270" s="44">
        <f>SUM(H267:H269)</f>
        <v>109298</v>
      </c>
      <c r="I270" s="44"/>
      <c r="J270" s="44"/>
    </row>
    <row r="272" spans="1:10" s="86" customFormat="1" ht="21">
      <c r="D272" s="86">
        <f>D20+D31+D42+D66+D95+D127+D162+D183+D225+D241+D262+D270</f>
        <v>6167819.96</v>
      </c>
      <c r="E272" s="86">
        <f>E20+E31+E42+E66+E95+E127+E162+E183+E225+E241+E262+E270</f>
        <v>934983.75</v>
      </c>
      <c r="F272" s="86">
        <f>F20+F31+F42+F66+F95+F127+F162+F183+F225+F241+F262+F270</f>
        <v>134886.61999999997</v>
      </c>
      <c r="G272" s="86">
        <f>G20+G31+G42+G66+G95+G127+G162+G183+G225+G241+G262+G270</f>
        <v>134886.61999999997</v>
      </c>
      <c r="H272" s="86">
        <f>H20+H31+H42+H66+H95+H127+H162+H183+H225+H241+H262+H270</f>
        <v>7266914.5700000003</v>
      </c>
    </row>
  </sheetData>
  <mergeCells count="36">
    <mergeCell ref="A23:J23"/>
    <mergeCell ref="A31:C31"/>
    <mergeCell ref="A33:J33"/>
    <mergeCell ref="A2:J2"/>
    <mergeCell ref="A3:J3"/>
    <mergeCell ref="A20:C20"/>
    <mergeCell ref="A22:J22"/>
    <mergeCell ref="A45:J45"/>
    <mergeCell ref="A66:C66"/>
    <mergeCell ref="A68:J68"/>
    <mergeCell ref="A69:J69"/>
    <mergeCell ref="A34:J34"/>
    <mergeCell ref="A42:C42"/>
    <mergeCell ref="A44:J44"/>
    <mergeCell ref="A129:J129"/>
    <mergeCell ref="A130:J130"/>
    <mergeCell ref="A162:C162"/>
    <mergeCell ref="A164:J164"/>
    <mergeCell ref="A95:C95"/>
    <mergeCell ref="A97:J97"/>
    <mergeCell ref="A98:J98"/>
    <mergeCell ref="A127:C127"/>
    <mergeCell ref="A186:J186"/>
    <mergeCell ref="A225:C225"/>
    <mergeCell ref="A228:J228"/>
    <mergeCell ref="A165:J165"/>
    <mergeCell ref="A183:C183"/>
    <mergeCell ref="A185:J185"/>
    <mergeCell ref="A262:C262"/>
    <mergeCell ref="A264:J264"/>
    <mergeCell ref="A265:J265"/>
    <mergeCell ref="A270:C270"/>
    <mergeCell ref="A229:J229"/>
    <mergeCell ref="A241:C241"/>
    <mergeCell ref="A243:J243"/>
    <mergeCell ref="A244:J24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GST Portal</vt:lpstr>
      <vt:lpstr>TDS</vt:lpstr>
      <vt:lpstr>Loan Interest</vt:lpstr>
      <vt:lpstr>GST purchse of portal</vt:lpstr>
      <vt:lpstr>Balance on 31st March</vt:lpstr>
      <vt:lpstr>GST</vt:lpstr>
      <vt:lpstr>GST 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2022-08-01T06:14:33Z</dcterms:modified>
</cp:coreProperties>
</file>