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730" windowHeight="11760" firstSheet="16" activeTab="22"/>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Vision Designs 202" sheetId="23" r:id="rId23"/>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3" l="1"/>
  <c r="E6" i="23" l="1"/>
  <c r="E7" i="23"/>
  <c r="E8" i="23"/>
  <c r="E9" i="23"/>
  <c r="E3" i="23"/>
  <c r="E4" i="23"/>
  <c r="E10" i="23" s="1"/>
  <c r="E5" i="23"/>
  <c r="E2"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<sst xmlns="http://schemas.openxmlformats.org/spreadsheetml/2006/main" count="1104" uniqueCount="431">
  <si>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</si>
  <si>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</si>
  <si>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</si>
  <si>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</si>
  <si>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</si>
  <si>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</si>
  <si>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</si>
  <si>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</si>
  <si>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</si>
  <si>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</si>
  <si>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</si>
  <si>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</si>
  <si>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</si>
  <si>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</si>
  <si>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</si>
  <si>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</si>
  <si>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</si>
  <si>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</si>
  <si>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</si>
  <si>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</si>
  <si>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</si>
  <si>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</si>
  <si>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</si>
  <si>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</si>
  <si>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</si>
  <si>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</si>
  <si>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</si>
  <si>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</si>
  <si>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</si>
  <si>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</si>
  <si>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</si>
  <si>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</si>
  <si>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</si>
  <si>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</si>
  <si>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</si>
  <si>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</si>
  <si>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</si>
  <si>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</si>
  <si>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</si>
  <si>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</si>
  <si>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</si>
  <si>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</si>
  <si>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</si>
  <si>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</si>
  <si>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</si>
  <si>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</si>
  <si>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</si>
  <si>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</si>
  <si>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</si>
  <si>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</si>
  <si>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</si>
  <si>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</si>
  <si>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</si>
  <si>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</si>
  <si>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</si>
  <si>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</si>
  <si>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</si>
  <si>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</si>
  <si>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</si>
  <si>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</si>
  <si>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</si>
  <si>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</si>
  <si>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</si>
  <si>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</si>
  <si>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</si>
  <si>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</si>
  <si>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</si>
  <si>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</si>
  <si>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</si>
  <si>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</si>
  <si>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</si>
  <si>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</si>
  <si>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</si>
  <si>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</si>
  <si>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</si>
  <si>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</si>
  <si>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</si>
  <si>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</si>
  <si>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</si>
  <si>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</si>
  <si>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</si>
  <si>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</si>
  <si>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</si>
  <si>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</si>
  <si>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</si>
  <si>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</si>
  <si>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</si>
  <si>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</si>
  <si>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</si>
  <si>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</si>
  <si>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</si>
  <si>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</si>
  <si>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</si>
  <si>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</si>
  <si>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</si>
  <si>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</si>
  <si>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</si>
  <si>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</si>
  <si>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</si>
  <si>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</si>
  <si>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</si>
  <si>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</si>
  <si>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</si>
  <si>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</si>
  <si>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</si>
  <si>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</si>
  <si>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</si>
  <si>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</si>
  <si>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</si>
  <si>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</si>
  <si>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</si>
  <si>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</si>
  <si>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</si>
  <si>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</si>
  <si>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</si>
  <si>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</si>
  <si>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</si>
  <si>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</si>
  <si>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</si>
  <si>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</si>
  <si>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</si>
  <si>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</si>
  <si>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</si>
  <si>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</si>
  <si>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</si>
  <si>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</si>
  <si>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</si>
  <si>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</si>
  <si>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</si>
  <si>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</si>
  <si>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</si>
  <si>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</si>
  <si>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</si>
  <si>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</si>
  <si>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</si>
  <si>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</si>
  <si>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</si>
  <si>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</si>
  <si>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</si>
  <si>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</si>
  <si>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</si>
  <si>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</si>
  <si>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</si>
  <si>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</si>
  <si>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</si>
  <si>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</si>
  <si>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</si>
  <si>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</si>
  <si>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</si>
  <si>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</si>
  <si>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</si>
  <si>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</si>
  <si>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</si>
  <si>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</si>
  <si>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</si>
  <si>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</si>
  <si>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</si>
  <si>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</si>
  <si>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</si>
  <si>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</si>
  <si>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</si>
  <si>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</si>
  <si>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</si>
  <si>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</si>
  <si>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</si>
  <si>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</si>
  <si>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</si>
  <si>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</si>
  <si>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</si>
  <si>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</si>
  <si>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</si>
  <si>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</si>
  <si>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</si>
  <si>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</si>
  <si>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</si>
  <si>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</si>
  <si>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</si>
  <si>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</si>
  <si>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</si>
  <si>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</si>
  <si>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</si>
  <si>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</si>
  <si>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</si>
  <si>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</si>
  <si>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</si>
  <si>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</si>
  <si>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</si>
  <si>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</si>
  <si>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</si>
  <si>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</si>
  <si>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</si>
  <si>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</si>
  <si>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</si>
  <si>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</si>
  <si>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</si>
  <si>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</si>
  <si>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</si>
  <si>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</si>
  <si>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</si>
  <si>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</si>
  <si>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</si>
  <si>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</si>
  <si>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</si>
  <si>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</si>
  <si>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</si>
  <si>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</si>
  <si>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</si>
  <si>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</si>
  <si>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</si>
  <si>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</si>
  <si>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</si>
  <si>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</si>
  <si>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</si>
  <si>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</si>
  <si>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</si>
  <si>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</si>
  <si>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</si>
  <si>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</si>
  <si>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</si>
  <si>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</si>
  <si>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</si>
  <si>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</si>
  <si>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</si>
  <si>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</si>
  <si>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</si>
  <si>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</si>
  <si>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</si>
  <si>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</si>
  <si>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</si>
  <si>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</si>
  <si>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</si>
  <si>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</si>
  <si>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</si>
  <si>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</si>
  <si>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</si>
  <si>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</si>
  <si>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</si>
  <si>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</si>
  <si>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</si>
  <si>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</si>
  <si>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</si>
  <si>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</si>
  <si>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</si>
  <si>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</si>
  <si>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</si>
  <si>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</si>
  <si>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</si>
  <si>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</si>
  <si>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</si>
  <si>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</si>
  <si>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</si>
  <si>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</si>
  <si>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</si>
  <si>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</si>
  <si>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</si>
  <si>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</si>
  <si>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</si>
  <si>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</si>
  <si>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</si>
  <si>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</si>
  <si>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</si>
  <si>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</si>
  <si>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</si>
  <si>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</si>
  <si>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</si>
  <si>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</si>
  <si>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</si>
  <si>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</si>
  <si>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</si>
  <si>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</si>
  <si>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</si>
  <si>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</si>
  <si>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</si>
  <si>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</si>
  <si>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</si>
  <si>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</si>
  <si>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</si>
  <si>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</si>
  <si>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</si>
  <si>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</si>
  <si>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</si>
  <si>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</si>
  <si>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</si>
  <si>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</si>
  <si>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</si>
  <si>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</si>
  <si>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</si>
  <si>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</si>
  <si>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</si>
  <si>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</si>
  <si>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</si>
  <si>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</si>
  <si>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</si>
  <si>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</si>
  <si>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</si>
  <si>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</si>
  <si>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</si>
  <si>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</si>
  <si>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</si>
  <si>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</si>
  <si>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</si>
  <si>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</si>
  <si>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</si>
  <si>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</si>
  <si>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</si>
  <si>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</si>
  <si>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</si>
  <si>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</si>
  <si>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</si>
  <si>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</si>
  <si>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</si>
  <si>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</si>
  <si>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</si>
  <si>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</si>
  <si>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</si>
  <si>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</si>
  <si>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</si>
  <si>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</si>
  <si>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</si>
  <si>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</si>
  <si>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</si>
  <si>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</si>
  <si>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</si>
  <si>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</si>
  <si>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</si>
  <si>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</si>
  <si>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</si>
  <si>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</si>
  <si>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</si>
  <si>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</si>
  <si>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</si>
  <si>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</si>
  <si>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</si>
  <si>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</si>
  <si>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</si>
  <si>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</si>
  <si>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</si>
  <si>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</si>
  <si>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</si>
  <si>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</si>
  <si>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</si>
  <si>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</si>
  <si>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</si>
  <si>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</si>
  <si>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</si>
  <si>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</si>
  <si>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</si>
  <si>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</si>
  <si>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</si>
  <si>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</si>
  <si>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</si>
  <si>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</si>
  <si>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</si>
  <si>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</si>
  <si>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</si>
  <si>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</si>
  <si>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</si>
  <si>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</si>
  <si>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</si>
  <si>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</si>
  <si>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</si>
  <si>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</si>
  <si>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</si>
  <si>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</si>
  <si>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</si>
  <si>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</si>
  <si>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</si>
  <si>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</si>
  <si>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</si>
  <si>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</si>
  <si>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</si>
  <si>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</si>
  <si>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</si>
  <si>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</si>
  <si>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</si>
  <si>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</si>
  <si>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</si>
  <si>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</si>
  <si>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</si>
  <si>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</si>
  <si>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</si>
  <si>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</si>
  <si>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</si>
  <si>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</si>
  <si>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</si>
  <si>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</si>
  <si>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</si>
  <si>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</si>
  <si>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</si>
  <si>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</si>
  <si>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</si>
  <si>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</si>
  <si>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</si>
  <si>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</si>
  <si>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</si>
  <si>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</si>
  <si>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</si>
  <si>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</si>
  <si>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</si>
  <si>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</si>
  <si>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</si>
  <si>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</si>
  <si>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</si>
  <si>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</si>
  <si>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</si>
  <si>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</si>
  <si>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</si>
  <si>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</si>
  <si>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</si>
  <si>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</si>
  <si>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</si>
  <si>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</si>
  <si>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</si>
  <si>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</si>
  <si>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</si>
  <si>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</si>
  <si>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</si>
  <si>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</si>
  <si>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</si>
  <si>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</si>
  <si>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</si>
  <si>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</si>
  <si>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</si>
  <si>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</si>
  <si>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</si>
  <si>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</si>
  <si>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</si>
  <si>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</si>
  <si>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</si>
  <si>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Honeywell 2MP IP Bullet with inbuilt Audio</t>
  </si>
  <si>
    <t>Honeywell 2MP IP Dome with inbuilt Audio</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</si>
</sst>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5">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ColWidth="8.85546875" defaultRowHeight="12.75"/>
  <cols>
    <col min="1" max="1" width="6.28515625" style="4" customWidth="1"/>
    <col min="2" max="2" width="49.28515625" style="4" customWidth="1"/>
    <col min="3" max="3" width="6.5703125" style="4" customWidth="1"/>
    <col min="4" max="4" width="8.28515625" style="4" customWidth="1"/>
    <col min="5" max="16384" width="8.85546875" style="4"/>
  </cols>
  <sheetData>
    <row r="1" spans="1:5" ht="15.6" customHeight="1">
      <c r="A1" s="3" t="s">
        <v>0</v>
      </c>
      <c r="B1" s="3" t="s">
        <v>1</v>
      </c>
      <c r="C1" s="3" t="s">
        <v>20</v>
      </c>
      <c r="D1" s="3" t="s">
        <v>19</v>
      </c>
      <c r="E1" s="3" t="s">
        <v>2</v>
      </c>
    </row>
    <row r="2" spans="1:5" ht="23.45"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5.5">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5" customHeight="1">
      <c r="A18" s="134" t="s">
        <v>2</v>
      </c>
      <c r="B18" s="135"/>
      <c r="C18" s="135"/>
      <c r="D18" s="136"/>
      <c r="E18" s="3">
        <f>SUM(E2:E17)</f>
        <v>539070</v>
      </c>
    </row>
    <row r="19" spans="1:5" ht="14.45" customHeight="1">
      <c r="A19" s="5"/>
      <c r="B19" s="5"/>
      <c r="C19" s="5"/>
      <c r="D19" s="5"/>
      <c r="E19" s="5"/>
    </row>
    <row r="20" spans="1:5">
      <c r="A20" s="6" t="s">
        <v>26</v>
      </c>
    </row>
    <row r="21" spans="1:5" ht="25.5">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4" t="s">
        <v>2</v>
      </c>
      <c r="B27" s="135"/>
      <c r="C27" s="135"/>
      <c r="D27" s="136"/>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ColWidth="8.85546875" defaultRowHeight="15"/>
  <cols>
    <col min="1" max="1" width="6.140625" style="42" customWidth="1"/>
    <col min="2" max="2" width="42.7109375" style="42" customWidth="1"/>
    <col min="3" max="16384" width="8.85546875" style="42"/>
  </cols>
  <sheetData>
    <row r="1" spans="1:6" ht="30">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ht="30">
      <c r="A5" s="24">
        <v>4</v>
      </c>
      <c r="B5" s="24" t="s">
        <v>164</v>
      </c>
      <c r="C5" s="24">
        <v>1</v>
      </c>
      <c r="D5" s="24">
        <v>9500</v>
      </c>
      <c r="E5" s="24">
        <f t="shared" si="0"/>
        <v>9500</v>
      </c>
    </row>
    <row r="6" spans="1:6">
      <c r="A6" s="24">
        <v>5</v>
      </c>
      <c r="B6" s="24" t="s">
        <v>116</v>
      </c>
      <c r="C6" s="24">
        <v>6</v>
      </c>
      <c r="D6" s="24">
        <v>175</v>
      </c>
      <c r="E6" s="24">
        <f t="shared" si="0"/>
        <v>1050</v>
      </c>
    </row>
    <row r="7" spans="1:6" ht="10.15" customHeight="1">
      <c r="A7" s="24">
        <v>6</v>
      </c>
      <c r="B7" s="24" t="s">
        <v>86</v>
      </c>
      <c r="C7" s="24">
        <v>1</v>
      </c>
      <c r="D7" s="24">
        <v>4000</v>
      </c>
      <c r="E7" s="24">
        <f t="shared" si="0"/>
        <v>4000</v>
      </c>
    </row>
    <row r="8" spans="1:6" ht="14.45" customHeight="1">
      <c r="A8" s="149" t="s">
        <v>87</v>
      </c>
      <c r="B8" s="150"/>
      <c r="C8" s="150"/>
      <c r="D8" s="151"/>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8" t="s">
        <v>166</v>
      </c>
      <c r="B19" s="158"/>
      <c r="C19" s="158"/>
      <c r="D19" s="158"/>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ColWidth="8.85546875" defaultRowHeight="15"/>
  <cols>
    <col min="1" max="1" width="8.85546875" style="42"/>
    <col min="2" max="2" width="34.7109375" style="42" customWidth="1"/>
    <col min="3" max="16384" width="8.85546875" style="42"/>
  </cols>
  <sheetData>
    <row r="1" spans="1:6" ht="30">
      <c r="A1" s="25" t="s">
        <v>79</v>
      </c>
      <c r="B1" s="25" t="s">
        <v>80</v>
      </c>
      <c r="C1" s="25" t="s">
        <v>81</v>
      </c>
      <c r="D1" s="25" t="s">
        <v>82</v>
      </c>
      <c r="E1" s="25" t="s">
        <v>83</v>
      </c>
    </row>
    <row r="2" spans="1:6" ht="53.45" customHeight="1">
      <c r="A2" s="24" t="s">
        <v>147</v>
      </c>
      <c r="B2" s="24" t="s">
        <v>171</v>
      </c>
      <c r="C2" s="24">
        <v>10</v>
      </c>
      <c r="D2" s="24">
        <v>6780</v>
      </c>
      <c r="E2" s="24">
        <f t="shared" ref="E2:E7" si="0">C2*D2</f>
        <v>67800</v>
      </c>
      <c r="F2" s="42">
        <f>3390*2</f>
        <v>6780</v>
      </c>
    </row>
    <row r="3" spans="1:6" ht="30">
      <c r="A3" s="24">
        <v>2</v>
      </c>
      <c r="B3" s="24" t="s">
        <v>137</v>
      </c>
      <c r="C3" s="24">
        <v>1</v>
      </c>
      <c r="D3" s="24">
        <v>11880</v>
      </c>
      <c r="E3" s="24">
        <f t="shared" si="0"/>
        <v>11880</v>
      </c>
      <c r="F3" s="42">
        <f>5940*2</f>
        <v>11880</v>
      </c>
    </row>
    <row r="4" spans="1:6" ht="30">
      <c r="A4" s="24">
        <v>3</v>
      </c>
      <c r="B4" s="24" t="s">
        <v>136</v>
      </c>
      <c r="C4" s="24">
        <v>1</v>
      </c>
      <c r="D4" s="24">
        <v>5500</v>
      </c>
      <c r="E4" s="24">
        <f t="shared" si="0"/>
        <v>5500</v>
      </c>
    </row>
    <row r="5" spans="1:6" ht="30">
      <c r="A5" s="24">
        <v>4</v>
      </c>
      <c r="B5" s="24" t="s">
        <v>134</v>
      </c>
      <c r="C5" s="24">
        <v>1</v>
      </c>
      <c r="D5" s="24">
        <v>11500</v>
      </c>
      <c r="E5" s="24">
        <f t="shared" si="0"/>
        <v>11500</v>
      </c>
    </row>
    <row r="6" spans="1:6" ht="30">
      <c r="A6" s="24">
        <v>6</v>
      </c>
      <c r="B6" s="24" t="s">
        <v>116</v>
      </c>
      <c r="C6" s="24">
        <v>22</v>
      </c>
      <c r="D6" s="24">
        <v>175</v>
      </c>
      <c r="E6" s="24">
        <f t="shared" si="0"/>
        <v>3850</v>
      </c>
    </row>
    <row r="7" spans="1:6" ht="30">
      <c r="A7" s="24">
        <v>7</v>
      </c>
      <c r="B7" s="24" t="s">
        <v>86</v>
      </c>
      <c r="C7" s="24">
        <v>1</v>
      </c>
      <c r="D7" s="24">
        <v>9900</v>
      </c>
      <c r="E7" s="24">
        <f t="shared" si="0"/>
        <v>9900</v>
      </c>
    </row>
    <row r="8" spans="1:6">
      <c r="A8" s="149" t="s">
        <v>87</v>
      </c>
      <c r="B8" s="150"/>
      <c r="C8" s="150"/>
      <c r="D8" s="151"/>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2" t="s">
        <v>170</v>
      </c>
      <c r="B19" s="153"/>
      <c r="C19" s="153"/>
      <c r="D19" s="153"/>
      <c r="E19" s="154"/>
    </row>
    <row r="20" spans="1:5">
      <c r="A20" s="155"/>
      <c r="B20" s="156"/>
      <c r="C20" s="156"/>
      <c r="D20" s="156"/>
      <c r="E20" s="157"/>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5"/>
  <cols>
    <col min="2" max="2" width="41.28515625" customWidth="1"/>
    <col min="5" max="5" width="15.5703125" customWidth="1"/>
    <col min="6" max="6" width="10.7109375" customWidth="1"/>
  </cols>
  <sheetData>
    <row r="1" spans="1:9">
      <c r="A1" t="s">
        <v>127</v>
      </c>
    </row>
    <row r="2" spans="1:9" ht="19.149999999999999"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5" customHeight="1">
      <c r="A4" s="45">
        <v>2</v>
      </c>
      <c r="B4" s="45" t="s">
        <v>176</v>
      </c>
      <c r="C4" s="45">
        <v>1</v>
      </c>
      <c r="D4" s="45">
        <v>9630</v>
      </c>
      <c r="E4" s="45">
        <f t="shared" si="0"/>
        <v>9630</v>
      </c>
    </row>
    <row r="5" spans="1:9" ht="13.15" customHeight="1">
      <c r="A5" s="45">
        <v>3</v>
      </c>
      <c r="B5" s="45" t="s">
        <v>172</v>
      </c>
      <c r="C5" s="45">
        <v>16</v>
      </c>
      <c r="D5" s="45">
        <v>60</v>
      </c>
      <c r="E5" s="45">
        <f t="shared" si="0"/>
        <v>960</v>
      </c>
    </row>
    <row r="6" spans="1:9" ht="22.9"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75">
      <c r="A9" s="45">
        <v>7</v>
      </c>
      <c r="B9" s="45" t="s">
        <v>175</v>
      </c>
      <c r="C9" s="45">
        <v>8</v>
      </c>
      <c r="D9" s="45">
        <v>100</v>
      </c>
      <c r="E9" s="45">
        <f t="shared" si="0"/>
        <v>800</v>
      </c>
    </row>
    <row r="10" spans="1:9" ht="22.15" customHeight="1">
      <c r="A10" s="45">
        <v>8</v>
      </c>
      <c r="B10" s="45" t="s">
        <v>86</v>
      </c>
      <c r="C10" s="45">
        <v>1</v>
      </c>
      <c r="D10" s="45">
        <v>9000</v>
      </c>
      <c r="E10" s="45">
        <f t="shared" si="0"/>
        <v>9000</v>
      </c>
      <c r="I10">
        <v>6000</v>
      </c>
    </row>
    <row r="11" spans="1:9">
      <c r="A11" s="149" t="s">
        <v>87</v>
      </c>
      <c r="B11" s="150"/>
      <c r="C11" s="150"/>
      <c r="D11" s="151"/>
      <c r="E11" s="25">
        <f>SUM(E3:E10)</f>
        <v>48140</v>
      </c>
    </row>
    <row r="13" spans="1:9">
      <c r="A13" s="161" t="s">
        <v>179</v>
      </c>
      <c r="B13" s="161"/>
      <c r="C13" s="161"/>
      <c r="D13" s="161"/>
    </row>
    <row r="15" spans="1:9">
      <c r="A15" s="46" t="s">
        <v>129</v>
      </c>
    </row>
    <row r="16" spans="1:9">
      <c r="A16" s="46" t="s">
        <v>141</v>
      </c>
    </row>
    <row r="17" spans="1:7">
      <c r="A17" s="47" t="s">
        <v>180</v>
      </c>
    </row>
    <row r="18" spans="1:7">
      <c r="A18" s="47" t="s">
        <v>181</v>
      </c>
    </row>
    <row r="19" spans="1:7">
      <c r="A19" s="47"/>
    </row>
    <row r="20" spans="1:7">
      <c r="A20" t="s">
        <v>128</v>
      </c>
    </row>
    <row r="21" spans="1:7" ht="15.75">
      <c r="A21" s="44" t="s">
        <v>79</v>
      </c>
      <c r="B21" s="44" t="s">
        <v>80</v>
      </c>
      <c r="C21" s="44" t="s">
        <v>81</v>
      </c>
      <c r="D21" s="44" t="s">
        <v>82</v>
      </c>
      <c r="E21" s="44" t="s">
        <v>83</v>
      </c>
    </row>
    <row r="22" spans="1:7" ht="15.75">
      <c r="A22" s="45">
        <v>1</v>
      </c>
      <c r="B22" s="45" t="s">
        <v>177</v>
      </c>
      <c r="C22" s="45">
        <v>8</v>
      </c>
      <c r="D22" s="45">
        <v>2540</v>
      </c>
      <c r="E22" s="45">
        <f t="shared" ref="E22:E29" si="1">C22*D22</f>
        <v>20320</v>
      </c>
      <c r="G22">
        <f>1270*2</f>
        <v>2540</v>
      </c>
    </row>
    <row r="23" spans="1:7" ht="15.75">
      <c r="A23" s="45">
        <v>2</v>
      </c>
      <c r="B23" s="45" t="s">
        <v>178</v>
      </c>
      <c r="C23" s="45">
        <v>1</v>
      </c>
      <c r="D23" s="45">
        <v>13700</v>
      </c>
      <c r="E23" s="45">
        <f t="shared" si="1"/>
        <v>13700</v>
      </c>
      <c r="G23">
        <f>6850*2</f>
        <v>13700</v>
      </c>
    </row>
    <row r="24" spans="1:7" ht="15.75">
      <c r="A24" s="45">
        <v>3</v>
      </c>
      <c r="B24" s="45" t="s">
        <v>172</v>
      </c>
      <c r="C24" s="45">
        <v>16</v>
      </c>
      <c r="D24" s="45">
        <v>60</v>
      </c>
      <c r="E24" s="45">
        <f t="shared" si="1"/>
        <v>960</v>
      </c>
    </row>
    <row r="25" spans="1:7" ht="15.75">
      <c r="A25" s="45">
        <v>4</v>
      </c>
      <c r="B25" s="45" t="s">
        <v>173</v>
      </c>
      <c r="C25" s="45">
        <v>8</v>
      </c>
      <c r="D25" s="45">
        <v>45</v>
      </c>
      <c r="E25" s="45">
        <f t="shared" si="1"/>
        <v>360</v>
      </c>
    </row>
    <row r="26" spans="1:7" ht="15.75">
      <c r="A26" s="45">
        <v>5</v>
      </c>
      <c r="B26" s="45" t="s">
        <v>174</v>
      </c>
      <c r="C26" s="45">
        <v>1</v>
      </c>
      <c r="D26" s="45">
        <v>1890</v>
      </c>
      <c r="E26" s="45">
        <f t="shared" si="1"/>
        <v>1890</v>
      </c>
    </row>
    <row r="27" spans="1:7" ht="13.9" customHeight="1">
      <c r="A27" s="45">
        <v>6</v>
      </c>
      <c r="B27" s="45" t="s">
        <v>136</v>
      </c>
      <c r="C27" s="45">
        <v>1</v>
      </c>
      <c r="D27" s="45">
        <v>5500</v>
      </c>
      <c r="E27" s="45">
        <f t="shared" si="1"/>
        <v>5500</v>
      </c>
    </row>
    <row r="28" spans="1:7" ht="15.75">
      <c r="A28" s="45">
        <v>7</v>
      </c>
      <c r="B28" s="45" t="s">
        <v>175</v>
      </c>
      <c r="C28" s="45">
        <v>8</v>
      </c>
      <c r="D28" s="45">
        <v>100</v>
      </c>
      <c r="E28" s="45">
        <f t="shared" si="1"/>
        <v>800</v>
      </c>
    </row>
    <row r="29" spans="1:7" ht="15.75">
      <c r="A29" s="45">
        <v>8</v>
      </c>
      <c r="B29" s="45" t="s">
        <v>86</v>
      </c>
      <c r="C29" s="45">
        <v>1</v>
      </c>
      <c r="D29" s="45">
        <v>9000</v>
      </c>
      <c r="E29" s="45">
        <f t="shared" si="1"/>
        <v>9000</v>
      </c>
    </row>
    <row r="30" spans="1:7">
      <c r="A30" s="149" t="s">
        <v>87</v>
      </c>
      <c r="B30" s="150"/>
      <c r="C30" s="150"/>
      <c r="D30" s="151"/>
      <c r="E30" s="25">
        <f>SUM(E22:E29)</f>
        <v>52530</v>
      </c>
    </row>
    <row r="32" spans="1:7" ht="15.75">
      <c r="A32" s="44" t="s">
        <v>79</v>
      </c>
      <c r="B32" s="44" t="s">
        <v>80</v>
      </c>
      <c r="C32" s="44" t="s">
        <v>81</v>
      </c>
      <c r="D32" s="44" t="s">
        <v>82</v>
      </c>
      <c r="E32" s="44" t="s">
        <v>83</v>
      </c>
    </row>
    <row r="33" spans="1:5" ht="15.75">
      <c r="A33" s="45">
        <v>1</v>
      </c>
      <c r="B33" s="45" t="s">
        <v>182</v>
      </c>
      <c r="C33" s="45">
        <v>8</v>
      </c>
      <c r="D33" s="45">
        <v>2250</v>
      </c>
      <c r="E33" s="45">
        <f>C33*D33</f>
        <v>18000</v>
      </c>
    </row>
    <row r="34" spans="1:5" ht="16.899999999999999" customHeight="1">
      <c r="A34" s="45">
        <v>2</v>
      </c>
      <c r="B34" s="45" t="s">
        <v>176</v>
      </c>
      <c r="C34" s="45">
        <v>1</v>
      </c>
      <c r="D34" s="45">
        <v>9630</v>
      </c>
      <c r="E34" s="45">
        <f t="shared" ref="E34:E40" si="2">C34*D34</f>
        <v>9630</v>
      </c>
    </row>
    <row r="35" spans="1:5" ht="15.75">
      <c r="A35" s="45">
        <v>3</v>
      </c>
      <c r="B35" s="45" t="s">
        <v>172</v>
      </c>
      <c r="C35" s="45">
        <v>16</v>
      </c>
      <c r="D35" s="45">
        <v>60</v>
      </c>
      <c r="E35" s="45">
        <f t="shared" si="2"/>
        <v>960</v>
      </c>
    </row>
    <row r="36" spans="1:5" ht="15.75">
      <c r="A36" s="45">
        <v>4</v>
      </c>
      <c r="B36" s="45" t="s">
        <v>173</v>
      </c>
      <c r="C36" s="45">
        <v>8</v>
      </c>
      <c r="D36" s="45">
        <v>45</v>
      </c>
      <c r="E36" s="45">
        <f t="shared" si="2"/>
        <v>360</v>
      </c>
    </row>
    <row r="37" spans="1:5" ht="15.75">
      <c r="A37" s="45">
        <v>5</v>
      </c>
      <c r="B37" s="45" t="s">
        <v>174</v>
      </c>
      <c r="C37" s="45">
        <v>1</v>
      </c>
      <c r="D37" s="45">
        <v>1890</v>
      </c>
      <c r="E37" s="45">
        <f t="shared" si="2"/>
        <v>1890</v>
      </c>
    </row>
    <row r="38" spans="1:5" ht="15.75">
      <c r="A38" s="45">
        <v>6</v>
      </c>
      <c r="B38" s="45" t="s">
        <v>136</v>
      </c>
      <c r="C38" s="45">
        <v>1</v>
      </c>
      <c r="D38" s="45">
        <v>5500</v>
      </c>
      <c r="E38" s="45">
        <f t="shared" si="2"/>
        <v>5500</v>
      </c>
    </row>
    <row r="39" spans="1:5" ht="15.75">
      <c r="A39" s="45">
        <v>7</v>
      </c>
      <c r="B39" s="45" t="s">
        <v>197</v>
      </c>
      <c r="C39" s="45">
        <v>1</v>
      </c>
      <c r="D39" s="45">
        <v>4000</v>
      </c>
      <c r="E39" s="45">
        <f t="shared" si="2"/>
        <v>4000</v>
      </c>
    </row>
    <row r="40" spans="1:5" ht="15.75">
      <c r="A40" s="45">
        <v>8</v>
      </c>
      <c r="B40" s="45" t="s">
        <v>198</v>
      </c>
      <c r="C40" s="45">
        <v>1</v>
      </c>
      <c r="D40" s="45">
        <v>1800</v>
      </c>
      <c r="E40" s="45">
        <f t="shared" si="2"/>
        <v>1800</v>
      </c>
    </row>
    <row r="41" spans="1:5" ht="15.6" customHeight="1">
      <c r="A41" s="159" t="s">
        <v>87</v>
      </c>
      <c r="B41" s="160"/>
      <c r="C41" s="160"/>
      <c r="D41" s="160"/>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5"/>
  <cols>
    <col min="1" max="1" width="7.5703125" customWidth="1"/>
    <col min="2" max="2" width="43.140625" customWidth="1"/>
    <col min="3" max="3" width="6.42578125" customWidth="1"/>
    <col min="4" max="4" width="22.140625" customWidth="1"/>
    <col min="5" max="5" width="10.85546875" customWidth="1"/>
  </cols>
  <sheetData>
    <row r="1" spans="1:7">
      <c r="A1" t="s">
        <v>127</v>
      </c>
    </row>
    <row r="2" spans="1:7" ht="13.9"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15"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99999999999999"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75">
      <c r="A9" s="45">
        <v>7</v>
      </c>
      <c r="B9" s="45" t="s">
        <v>175</v>
      </c>
      <c r="C9" s="45">
        <v>2</v>
      </c>
      <c r="D9" s="45">
        <v>100</v>
      </c>
      <c r="E9" s="45">
        <f t="shared" si="0"/>
        <v>200</v>
      </c>
    </row>
    <row r="10" spans="1:7" ht="13.9" customHeight="1">
      <c r="A10" s="45">
        <v>8</v>
      </c>
      <c r="B10" s="45" t="s">
        <v>86</v>
      </c>
      <c r="C10" s="45">
        <v>1</v>
      </c>
      <c r="D10" s="45">
        <v>2000</v>
      </c>
      <c r="E10" s="45">
        <f t="shared" si="0"/>
        <v>2000</v>
      </c>
    </row>
    <row r="11" spans="1:7">
      <c r="A11" s="149" t="s">
        <v>87</v>
      </c>
      <c r="B11" s="150"/>
      <c r="C11" s="150"/>
      <c r="D11" s="151"/>
      <c r="E11" s="25">
        <f>SUM(E3:E10)</f>
        <v>19630</v>
      </c>
    </row>
    <row r="13" spans="1:7">
      <c r="A13" s="162" t="s">
        <v>191</v>
      </c>
      <c r="B13" s="162"/>
      <c r="C13" s="162"/>
      <c r="D13" s="162"/>
    </row>
    <row r="15" spans="1:7">
      <c r="A15" s="48" t="s">
        <v>129</v>
      </c>
    </row>
    <row r="16" spans="1:7">
      <c r="A16" s="48" t="s">
        <v>141</v>
      </c>
    </row>
    <row r="17" spans="1:7">
      <c r="A17" s="47" t="s">
        <v>180</v>
      </c>
    </row>
    <row r="18" spans="1:7">
      <c r="A18" s="47" t="s">
        <v>181</v>
      </c>
    </row>
    <row r="19" spans="1:7">
      <c r="A19" s="47"/>
    </row>
    <row r="20" spans="1:7">
      <c r="A20" t="s">
        <v>128</v>
      </c>
    </row>
    <row r="21" spans="1:7" ht="22.15"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ht="30">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49" t="s">
        <v>87</v>
      </c>
      <c r="B28" s="150"/>
      <c r="C28" s="150"/>
      <c r="D28" s="151"/>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5"/>
  <cols>
    <col min="1" max="1" width="6.5703125" customWidth="1"/>
    <col min="2" max="2" width="54.42578125" customWidth="1"/>
    <col min="3" max="3" width="5.5703125" customWidth="1"/>
    <col min="4" max="4" width="7.5703125" customWidth="1"/>
    <col min="5" max="5" width="9" customWidth="1"/>
  </cols>
  <sheetData>
    <row r="1" spans="1:8">
      <c r="A1" s="40" t="s">
        <v>127</v>
      </c>
    </row>
    <row r="2" spans="1:8" ht="15" customHeight="1">
      <c r="A2" s="25" t="s">
        <v>79</v>
      </c>
      <c r="B2" s="25" t="s">
        <v>80</v>
      </c>
      <c r="C2" s="25" t="s">
        <v>81</v>
      </c>
      <c r="D2" s="25" t="s">
        <v>82</v>
      </c>
      <c r="E2" s="25" t="s">
        <v>83</v>
      </c>
    </row>
    <row r="3" spans="1:8" ht="44.45" customHeight="1">
      <c r="A3" s="24">
        <v>1</v>
      </c>
      <c r="B3" s="24" t="s">
        <v>84</v>
      </c>
      <c r="C3" s="24">
        <v>1</v>
      </c>
      <c r="D3" s="24">
        <v>14990</v>
      </c>
      <c r="E3" s="24">
        <f>C3*D3</f>
        <v>14990</v>
      </c>
    </row>
    <row r="4" spans="1:8" ht="16.899999999999999" customHeight="1">
      <c r="A4" s="24">
        <v>2</v>
      </c>
      <c r="B4" s="24" t="s">
        <v>85</v>
      </c>
      <c r="C4" s="24">
        <v>1</v>
      </c>
      <c r="D4" s="24">
        <v>2500</v>
      </c>
      <c r="E4" s="24">
        <f t="shared" ref="E4:E6" si="0">C4*D4</f>
        <v>2500</v>
      </c>
    </row>
    <row r="5" spans="1:8" ht="16.899999999999999" customHeight="1">
      <c r="A5" s="24">
        <v>3</v>
      </c>
      <c r="B5" s="24" t="s">
        <v>195</v>
      </c>
      <c r="C5" s="24">
        <v>1</v>
      </c>
      <c r="D5" s="24">
        <v>5000</v>
      </c>
      <c r="E5" s="24">
        <f t="shared" si="0"/>
        <v>5000</v>
      </c>
    </row>
    <row r="6" spans="1:8" ht="16.149999999999999" customHeight="1">
      <c r="A6" s="24">
        <v>4</v>
      </c>
      <c r="B6" s="24" t="s">
        <v>86</v>
      </c>
      <c r="C6" s="24">
        <v>1</v>
      </c>
      <c r="D6" s="24">
        <v>5000</v>
      </c>
      <c r="E6" s="24">
        <f t="shared" si="0"/>
        <v>5000</v>
      </c>
    </row>
    <row r="7" spans="1:8">
      <c r="A7" s="149" t="s">
        <v>87</v>
      </c>
      <c r="B7" s="150"/>
      <c r="C7" s="150"/>
      <c r="D7" s="151"/>
      <c r="E7" s="25">
        <f>SUM(E3:E6)</f>
        <v>27490</v>
      </c>
    </row>
    <row r="8" spans="1:8">
      <c r="A8" s="149" t="s">
        <v>88</v>
      </c>
      <c r="B8" s="150"/>
      <c r="C8" s="150"/>
      <c r="D8" s="151"/>
      <c r="E8" s="25">
        <f>E7*9%</f>
        <v>2474.1</v>
      </c>
    </row>
    <row r="9" spans="1:8">
      <c r="A9" s="149" t="s">
        <v>88</v>
      </c>
      <c r="B9" s="150"/>
      <c r="C9" s="150"/>
      <c r="D9" s="151"/>
      <c r="E9" s="25">
        <f>E7*9%</f>
        <v>2474.1</v>
      </c>
    </row>
    <row r="10" spans="1:8">
      <c r="A10" s="149" t="s">
        <v>89</v>
      </c>
      <c r="B10" s="150"/>
      <c r="C10" s="150"/>
      <c r="D10" s="151"/>
      <c r="E10" s="25">
        <f>SUM(E7:E9)</f>
        <v>32438.199999999997</v>
      </c>
    </row>
    <row r="12" spans="1:8">
      <c r="A12" s="40" t="s">
        <v>128</v>
      </c>
    </row>
    <row r="13" spans="1:8" ht="30">
      <c r="A13" s="25" t="s">
        <v>79</v>
      </c>
      <c r="B13" s="25" t="s">
        <v>80</v>
      </c>
      <c r="C13" s="25" t="s">
        <v>81</v>
      </c>
      <c r="D13" s="25" t="s">
        <v>82</v>
      </c>
      <c r="E13" s="25" t="s">
        <v>83</v>
      </c>
    </row>
    <row r="14" spans="1:8" ht="55.15"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49" t="s">
        <v>87</v>
      </c>
      <c r="B17" s="150"/>
      <c r="C17" s="150"/>
      <c r="D17" s="151"/>
      <c r="E17" s="25">
        <f>SUM(E14:E16)</f>
        <v>39000</v>
      </c>
    </row>
    <row r="18" spans="1:5">
      <c r="A18" s="149" t="s">
        <v>88</v>
      </c>
      <c r="B18" s="150"/>
      <c r="C18" s="150"/>
      <c r="D18" s="151"/>
      <c r="E18" s="25">
        <f>E17*9%</f>
        <v>3510</v>
      </c>
    </row>
    <row r="19" spans="1:5">
      <c r="A19" s="149" t="s">
        <v>88</v>
      </c>
      <c r="B19" s="150"/>
      <c r="C19" s="150"/>
      <c r="D19" s="151"/>
      <c r="E19" s="25">
        <f>E17*9%</f>
        <v>3510</v>
      </c>
    </row>
    <row r="20" spans="1:5">
      <c r="A20" s="149" t="s">
        <v>89</v>
      </c>
      <c r="B20" s="150"/>
      <c r="C20" s="150"/>
      <c r="D20" s="151"/>
      <c r="E20" s="25">
        <f>SUM(E17:E19)</f>
        <v>46020</v>
      </c>
    </row>
    <row r="22" spans="1:5">
      <c r="A22" s="40" t="s">
        <v>192</v>
      </c>
    </row>
    <row r="23" spans="1:5" ht="30">
      <c r="A23" s="25" t="s">
        <v>79</v>
      </c>
      <c r="B23" s="25" t="s">
        <v>80</v>
      </c>
      <c r="C23" s="25" t="s">
        <v>81</v>
      </c>
      <c r="D23" s="25" t="s">
        <v>82</v>
      </c>
      <c r="E23" s="25" t="s">
        <v>83</v>
      </c>
    </row>
    <row r="24" spans="1:5" ht="30">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49" t="s">
        <v>87</v>
      </c>
      <c r="B27" s="150"/>
      <c r="C27" s="150"/>
      <c r="D27" s="151"/>
      <c r="E27" s="25">
        <f>SUM(E24:E26)</f>
        <v>83600</v>
      </c>
    </row>
    <row r="28" spans="1:5">
      <c r="A28" s="149" t="s">
        <v>88</v>
      </c>
      <c r="B28" s="150"/>
      <c r="C28" s="150"/>
      <c r="D28" s="151"/>
      <c r="E28" s="25">
        <f>E27*9%</f>
        <v>7524</v>
      </c>
    </row>
    <row r="29" spans="1:5">
      <c r="A29" s="149" t="s">
        <v>88</v>
      </c>
      <c r="B29" s="150"/>
      <c r="C29" s="150"/>
      <c r="D29" s="151"/>
      <c r="E29" s="25">
        <f>E27*9%</f>
        <v>7524</v>
      </c>
    </row>
    <row r="30" spans="1:5">
      <c r="A30" s="149" t="s">
        <v>89</v>
      </c>
      <c r="B30" s="150"/>
      <c r="C30" s="150"/>
      <c r="D30" s="151"/>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86" workbookViewId="0">
      <selection activeCell="B252" sqref="B252"/>
    </sheetView>
  </sheetViews>
  <sheetFormatPr defaultColWidth="8.85546875" defaultRowHeight="12.75"/>
  <cols>
    <col min="1" max="1" width="5.140625" style="4" customWidth="1"/>
    <col min="2" max="2" width="35.7109375" style="4" customWidth="1"/>
    <col min="3" max="3" width="9.7109375" style="4" customWidth="1"/>
    <col min="4" max="4" width="10.85546875" style="4" customWidth="1"/>
    <col min="5" max="5" width="11" style="4" customWidth="1"/>
    <col min="6" max="6" width="6.28515625" style="4" customWidth="1"/>
    <col min="7" max="7" width="7" style="4" customWidth="1"/>
    <col min="8" max="8" width="8" style="4" customWidth="1"/>
    <col min="9" max="9" width="5.28515625" style="4" customWidth="1"/>
    <col min="10" max="10" width="6.140625" style="4" customWidth="1"/>
    <col min="11" max="11" width="7.7109375" style="4" customWidth="1"/>
    <col min="12" max="12" width="5.140625" style="4" customWidth="1"/>
    <col min="13" max="13" width="6.28515625" style="4" customWidth="1"/>
    <col min="14" max="16384" width="8.85546875" style="4"/>
  </cols>
  <sheetData>
    <row r="1" spans="1:5">
      <c r="A1" s="54" t="s">
        <v>199</v>
      </c>
    </row>
    <row r="2" spans="1:5">
      <c r="A2" s="54" t="s">
        <v>127</v>
      </c>
    </row>
    <row r="3" spans="1:5" s="55" customFormat="1" ht="25.5">
      <c r="A3" s="51" t="s">
        <v>200</v>
      </c>
      <c r="B3" s="51" t="s">
        <v>201</v>
      </c>
      <c r="C3" s="91" t="s">
        <v>81</v>
      </c>
      <c r="D3" s="91" t="s">
        <v>82</v>
      </c>
      <c r="E3" s="91" t="s">
        <v>83</v>
      </c>
    </row>
    <row r="4" spans="1:5" ht="50.45"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5.5">
      <c r="A9" s="8">
        <v>6</v>
      </c>
      <c r="B9" s="60" t="s">
        <v>206</v>
      </c>
      <c r="C9" s="8">
        <v>3</v>
      </c>
      <c r="D9" s="8">
        <v>25000</v>
      </c>
      <c r="E9" s="52">
        <f t="shared" si="0"/>
        <v>75000</v>
      </c>
    </row>
    <row r="10" spans="1:5">
      <c r="A10" s="134" t="s">
        <v>2</v>
      </c>
      <c r="B10" s="135"/>
      <c r="C10" s="135"/>
      <c r="D10" s="136"/>
      <c r="E10" s="56">
        <f>SUM(E4:E9)</f>
        <v>683400</v>
      </c>
    </row>
    <row r="12" spans="1:5">
      <c r="A12" s="106" t="s">
        <v>364</v>
      </c>
    </row>
    <row r="14" spans="1:5">
      <c r="A14" s="54" t="s">
        <v>128</v>
      </c>
    </row>
    <row r="15" spans="1:5" ht="25.5">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5.5">
      <c r="A20" s="8">
        <v>5</v>
      </c>
      <c r="B20" s="8" t="s">
        <v>206</v>
      </c>
      <c r="C20" s="8">
        <v>3</v>
      </c>
      <c r="D20" s="8">
        <v>25000</v>
      </c>
      <c r="E20" s="52">
        <f t="shared" si="1"/>
        <v>75000</v>
      </c>
    </row>
    <row r="21" spans="1:5">
      <c r="A21" s="134" t="s">
        <v>2</v>
      </c>
      <c r="B21" s="135"/>
      <c r="C21" s="135"/>
      <c r="D21" s="136"/>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5.5">
      <c r="A31" s="51" t="s">
        <v>200</v>
      </c>
      <c r="B31" s="51" t="s">
        <v>201</v>
      </c>
      <c r="C31" s="91" t="s">
        <v>362</v>
      </c>
      <c r="D31" s="91" t="s">
        <v>82</v>
      </c>
      <c r="E31" s="91" t="s">
        <v>83</v>
      </c>
    </row>
    <row r="32" spans="1:5" ht="38.25">
      <c r="A32" s="8" t="s">
        <v>147</v>
      </c>
      <c r="B32" s="8" t="s">
        <v>247</v>
      </c>
      <c r="C32" s="8">
        <v>1</v>
      </c>
      <c r="D32" s="8">
        <v>69000</v>
      </c>
      <c r="E32" s="52">
        <f>C32*D32</f>
        <v>69000</v>
      </c>
    </row>
    <row r="33" spans="1:5" ht="16.149999999999999"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9" customHeight="1">
      <c r="A37" s="8">
        <v>6</v>
      </c>
      <c r="B37" s="8" t="s">
        <v>209</v>
      </c>
      <c r="C37" s="8">
        <v>1</v>
      </c>
      <c r="D37" s="8">
        <v>25000</v>
      </c>
      <c r="E37" s="52">
        <f t="shared" si="2"/>
        <v>25000</v>
      </c>
    </row>
    <row r="38" spans="1:5">
      <c r="A38" s="134" t="s">
        <v>2</v>
      </c>
      <c r="B38" s="135"/>
      <c r="C38" s="135"/>
      <c r="D38" s="136"/>
      <c r="E38" s="56">
        <f>SUM(E32:E37)</f>
        <v>121600</v>
      </c>
    </row>
    <row r="40" spans="1:5" ht="13.15" customHeight="1">
      <c r="A40" s="106" t="s">
        <v>364</v>
      </c>
      <c r="B40" s="105"/>
      <c r="C40" s="105"/>
      <c r="D40" s="105"/>
    </row>
    <row r="42" spans="1:5">
      <c r="A42" s="57" t="s">
        <v>208</v>
      </c>
    </row>
    <row r="44" spans="1:5" ht="14.45" customHeight="1">
      <c r="A44" s="6" t="s">
        <v>210</v>
      </c>
    </row>
    <row r="45" spans="1:5">
      <c r="A45" s="57" t="s">
        <v>211</v>
      </c>
    </row>
    <row r="46" spans="1:5">
      <c r="A46" s="57"/>
    </row>
    <row r="47" spans="1:5">
      <c r="A47" s="57"/>
    </row>
    <row r="48" spans="1:5">
      <c r="A48" s="54" t="s">
        <v>365</v>
      </c>
    </row>
    <row r="49" spans="1:5" ht="25.5">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5.5">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5" t="s">
        <v>2</v>
      </c>
      <c r="B59" s="186"/>
      <c r="C59" s="186"/>
      <c r="D59" s="187"/>
      <c r="E59" s="56">
        <f>SUM(E50:E58)</f>
        <v>137500</v>
      </c>
    </row>
    <row r="61" spans="1:5">
      <c r="A61" s="106" t="s">
        <v>364</v>
      </c>
    </row>
    <row r="63" spans="1:5" ht="14.45" customHeight="1">
      <c r="A63" s="188" t="s">
        <v>240</v>
      </c>
      <c r="B63" s="188"/>
    </row>
    <row r="64" spans="1:5">
      <c r="A64" s="53" t="s">
        <v>216</v>
      </c>
    </row>
    <row r="67" spans="1:18">
      <c r="A67" s="54" t="s">
        <v>367</v>
      </c>
    </row>
    <row r="68" spans="1:18">
      <c r="A68" s="54" t="s">
        <v>236</v>
      </c>
    </row>
    <row r="69" spans="1:18" ht="25.5">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45"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5.5">
      <c r="A75" s="61">
        <v>6</v>
      </c>
      <c r="B75" s="90" t="s">
        <v>116</v>
      </c>
      <c r="C75" s="90">
        <v>20</v>
      </c>
      <c r="D75" s="90">
        <v>175</v>
      </c>
      <c r="E75" s="90">
        <f t="shared" si="4"/>
        <v>3500</v>
      </c>
    </row>
    <row r="76" spans="1:18">
      <c r="A76" s="90">
        <v>7</v>
      </c>
      <c r="B76" s="90" t="s">
        <v>220</v>
      </c>
      <c r="C76" s="90">
        <v>4</v>
      </c>
      <c r="D76" s="90">
        <v>2900</v>
      </c>
      <c r="E76" s="90">
        <f t="shared" si="4"/>
        <v>11600</v>
      </c>
    </row>
    <row r="77" spans="1:18" ht="25.5">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4" t="s">
        <v>87</v>
      </c>
      <c r="B79" s="135"/>
      <c r="C79" s="135"/>
      <c r="D79" s="136"/>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149999999999999" customHeight="1">
      <c r="A90" s="51" t="s">
        <v>200</v>
      </c>
      <c r="B90" s="91" t="s">
        <v>80</v>
      </c>
      <c r="C90" s="91" t="s">
        <v>261</v>
      </c>
      <c r="D90" s="91" t="s">
        <v>82</v>
      </c>
      <c r="E90" s="91" t="s">
        <v>83</v>
      </c>
    </row>
    <row r="91" spans="1:19" ht="25.5">
      <c r="A91" s="90">
        <v>1</v>
      </c>
      <c r="B91" s="90" t="s">
        <v>171</v>
      </c>
      <c r="C91" s="90">
        <v>7</v>
      </c>
      <c r="D91" s="90">
        <v>6780</v>
      </c>
      <c r="E91" s="90">
        <f>C91*D91</f>
        <v>47460</v>
      </c>
    </row>
    <row r="92" spans="1:19" ht="25.5">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5.5">
      <c r="A95" s="90">
        <v>5</v>
      </c>
      <c r="B95" s="90" t="s">
        <v>116</v>
      </c>
      <c r="C95" s="90">
        <v>20</v>
      </c>
      <c r="D95" s="90">
        <v>175</v>
      </c>
      <c r="E95" s="90">
        <f t="shared" si="5"/>
        <v>3500</v>
      </c>
    </row>
    <row r="96" spans="1:19">
      <c r="A96" s="90">
        <v>6</v>
      </c>
      <c r="B96" s="90" t="s">
        <v>220</v>
      </c>
      <c r="C96" s="90">
        <v>2</v>
      </c>
      <c r="D96" s="90">
        <v>2900</v>
      </c>
      <c r="E96" s="90">
        <f t="shared" si="5"/>
        <v>5800</v>
      </c>
    </row>
    <row r="97" spans="1:7" ht="25.5">
      <c r="A97" s="90">
        <v>7</v>
      </c>
      <c r="B97" s="90" t="s">
        <v>222</v>
      </c>
      <c r="C97" s="90">
        <v>65</v>
      </c>
      <c r="D97" s="90">
        <v>95</v>
      </c>
      <c r="E97" s="90">
        <f t="shared" si="5"/>
        <v>6175</v>
      </c>
    </row>
    <row r="98" spans="1:7" ht="25.5">
      <c r="A98" s="90">
        <v>8</v>
      </c>
      <c r="B98" s="90" t="s">
        <v>86</v>
      </c>
      <c r="C98" s="90">
        <v>1</v>
      </c>
      <c r="D98" s="90">
        <v>9000</v>
      </c>
      <c r="E98" s="90">
        <f t="shared" si="5"/>
        <v>9000</v>
      </c>
    </row>
    <row r="99" spans="1:7">
      <c r="A99" s="134" t="s">
        <v>87</v>
      </c>
      <c r="B99" s="135"/>
      <c r="C99" s="135"/>
      <c r="D99" s="135"/>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89.25">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1">
      <c r="A114" s="71">
        <v>1.1200000000000001</v>
      </c>
      <c r="B114" s="73"/>
      <c r="C114" s="72" t="s">
        <v>233</v>
      </c>
      <c r="D114" s="71">
        <v>3</v>
      </c>
      <c r="E114" s="90">
        <v>3000</v>
      </c>
      <c r="F114" s="90">
        <v>900</v>
      </c>
      <c r="G114" s="90">
        <f t="shared" ref="G114:G115" si="6">(E114+F114)*D114</f>
        <v>11700</v>
      </c>
    </row>
    <row r="115" spans="1:8" ht="47.45" customHeight="1">
      <c r="A115" s="71">
        <v>1.1299999999999999</v>
      </c>
      <c r="B115" s="73"/>
      <c r="C115" s="72" t="s">
        <v>234</v>
      </c>
      <c r="D115" s="71">
        <v>27</v>
      </c>
      <c r="E115" s="90">
        <v>960</v>
      </c>
      <c r="F115" s="90">
        <v>150</v>
      </c>
      <c r="G115" s="90">
        <f t="shared" si="6"/>
        <v>29970</v>
      </c>
    </row>
    <row r="116" spans="1:8" ht="36" customHeight="1">
      <c r="A116" s="71">
        <v>1.1399999999999999</v>
      </c>
      <c r="B116" s="184" t="s">
        <v>359</v>
      </c>
      <c r="C116" s="184"/>
      <c r="D116" s="71">
        <v>1</v>
      </c>
      <c r="E116" s="171">
        <v>9000</v>
      </c>
      <c r="F116" s="172"/>
      <c r="G116" s="90">
        <f>D116*E116</f>
        <v>9000</v>
      </c>
    </row>
    <row r="117" spans="1:8">
      <c r="A117" s="134" t="s">
        <v>87</v>
      </c>
      <c r="B117" s="135"/>
      <c r="C117" s="135"/>
      <c r="D117" s="135"/>
      <c r="E117" s="135"/>
      <c r="F117" s="136"/>
      <c r="G117" s="91">
        <f>SUM(G113:G116)</f>
        <v>116670</v>
      </c>
    </row>
    <row r="118" spans="1:8">
      <c r="A118" s="5"/>
      <c r="B118" s="5"/>
      <c r="C118" s="5"/>
      <c r="D118" s="5"/>
      <c r="E118" s="5"/>
      <c r="F118" s="5"/>
      <c r="G118" s="5"/>
      <c r="H118" s="5"/>
    </row>
    <row r="119" spans="1:8">
      <c r="A119" s="54" t="s">
        <v>372</v>
      </c>
    </row>
    <row r="120" spans="1:8" ht="89.25">
      <c r="A120" s="51" t="s">
        <v>200</v>
      </c>
      <c r="B120" s="66" t="s">
        <v>230</v>
      </c>
      <c r="C120" s="66" t="s">
        <v>80</v>
      </c>
      <c r="D120" s="66" t="s">
        <v>245</v>
      </c>
      <c r="E120" s="91" t="s">
        <v>82</v>
      </c>
      <c r="F120" s="91" t="s">
        <v>231</v>
      </c>
      <c r="G120" s="91" t="s">
        <v>83</v>
      </c>
    </row>
    <row r="121" spans="1:8" ht="52.9" customHeight="1">
      <c r="A121" s="108">
        <v>1.21</v>
      </c>
      <c r="B121" s="68" t="s">
        <v>232</v>
      </c>
      <c r="C121" s="68" t="s">
        <v>242</v>
      </c>
      <c r="D121" s="67">
        <v>1</v>
      </c>
      <c r="E121" s="90">
        <v>18000</v>
      </c>
      <c r="F121" s="90">
        <v>4000</v>
      </c>
      <c r="G121" s="90">
        <f>(E121+F121)*D121</f>
        <v>22000</v>
      </c>
    </row>
    <row r="122" spans="1:8" ht="25.9" customHeight="1">
      <c r="A122" s="67">
        <v>1.22</v>
      </c>
      <c r="B122" s="69"/>
      <c r="C122" s="68" t="s">
        <v>233</v>
      </c>
      <c r="D122" s="67">
        <v>1</v>
      </c>
      <c r="E122" s="90">
        <v>3000</v>
      </c>
      <c r="F122" s="90">
        <v>900</v>
      </c>
      <c r="G122" s="90">
        <f t="shared" ref="G122" si="7">(E122+F122)*D122</f>
        <v>3900</v>
      </c>
    </row>
    <row r="123" spans="1:8" ht="56.45" customHeight="1">
      <c r="A123" s="92">
        <v>1.23</v>
      </c>
      <c r="B123" s="103"/>
      <c r="C123" s="93" t="s">
        <v>234</v>
      </c>
      <c r="D123" s="92">
        <v>18</v>
      </c>
      <c r="E123" s="63">
        <v>960</v>
      </c>
      <c r="F123" s="63">
        <v>150</v>
      </c>
      <c r="G123" s="63">
        <f>(E123+F123)*D123</f>
        <v>19980</v>
      </c>
    </row>
    <row r="124" spans="1:8" ht="27" customHeight="1">
      <c r="A124" s="71">
        <v>1.24</v>
      </c>
      <c r="B124" s="184" t="s">
        <v>359</v>
      </c>
      <c r="C124" s="184"/>
      <c r="D124" s="71">
        <v>1</v>
      </c>
      <c r="E124" s="143">
        <v>9000</v>
      </c>
      <c r="F124" s="143"/>
      <c r="G124" s="94">
        <f>D124*E124</f>
        <v>9000</v>
      </c>
    </row>
    <row r="125" spans="1:8">
      <c r="A125" s="181" t="s">
        <v>87</v>
      </c>
      <c r="B125" s="182"/>
      <c r="C125" s="182"/>
      <c r="D125" s="182"/>
      <c r="E125" s="182"/>
      <c r="F125" s="183"/>
      <c r="G125" s="111">
        <f>SUM(G121:G124)</f>
        <v>54880</v>
      </c>
    </row>
    <row r="128" spans="1:8">
      <c r="A128" s="54" t="s">
        <v>373</v>
      </c>
    </row>
    <row r="129" spans="1:8">
      <c r="A129" s="54" t="s">
        <v>374</v>
      </c>
    </row>
    <row r="130" spans="1:8" ht="89.25">
      <c r="A130" s="66" t="s">
        <v>79</v>
      </c>
      <c r="B130" s="66" t="s">
        <v>230</v>
      </c>
      <c r="C130" s="66" t="s">
        <v>80</v>
      </c>
      <c r="D130" s="66" t="s">
        <v>245</v>
      </c>
      <c r="E130" s="91" t="s">
        <v>82</v>
      </c>
      <c r="F130" s="91" t="s">
        <v>231</v>
      </c>
      <c r="G130" s="91" t="s">
        <v>83</v>
      </c>
    </row>
    <row r="131" spans="1:8" ht="52.9" customHeight="1">
      <c r="A131" s="67">
        <v>2.11</v>
      </c>
      <c r="B131" s="68" t="s">
        <v>232</v>
      </c>
      <c r="C131" s="68" t="s">
        <v>243</v>
      </c>
      <c r="D131" s="67">
        <v>1</v>
      </c>
      <c r="E131" s="90">
        <v>18000</v>
      </c>
      <c r="F131" s="90">
        <v>4000</v>
      </c>
      <c r="G131" s="90">
        <f>(E131+F131)*D131</f>
        <v>22000</v>
      </c>
    </row>
    <row r="132" spans="1:8" ht="41.45"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69" t="s">
        <v>358</v>
      </c>
      <c r="C134" s="170"/>
      <c r="D134" s="71">
        <v>1</v>
      </c>
      <c r="E134" s="171">
        <v>12000</v>
      </c>
      <c r="F134" s="172"/>
      <c r="G134" s="90">
        <f t="shared" si="8"/>
        <v>12000</v>
      </c>
    </row>
    <row r="135" spans="1:8">
      <c r="A135" s="181" t="s">
        <v>87</v>
      </c>
      <c r="B135" s="182"/>
      <c r="C135" s="182"/>
      <c r="D135" s="182"/>
      <c r="E135" s="182"/>
      <c r="F135" s="183"/>
      <c r="G135" s="91">
        <f>SUM(G131:G134)</f>
        <v>51220</v>
      </c>
    </row>
    <row r="137" spans="1:8">
      <c r="A137" s="54" t="s">
        <v>375</v>
      </c>
    </row>
    <row r="138" spans="1:8" ht="89.25">
      <c r="A138" s="51" t="s">
        <v>200</v>
      </c>
      <c r="B138" s="66" t="s">
        <v>230</v>
      </c>
      <c r="C138" s="66" t="s">
        <v>80</v>
      </c>
      <c r="D138" s="66" t="s">
        <v>245</v>
      </c>
      <c r="E138" s="91" t="s">
        <v>82</v>
      </c>
      <c r="F138" s="91" t="s">
        <v>231</v>
      </c>
      <c r="G138" s="91" t="s">
        <v>83</v>
      </c>
    </row>
    <row r="139" spans="1:8" ht="67.150000000000006"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69" t="s">
        <v>358</v>
      </c>
      <c r="C142" s="170"/>
      <c r="D142" s="71">
        <v>1</v>
      </c>
      <c r="E142" s="171">
        <v>12000</v>
      </c>
      <c r="F142" s="172"/>
      <c r="G142" s="94">
        <f>D142*E142</f>
        <v>12000</v>
      </c>
    </row>
    <row r="143" spans="1:8">
      <c r="A143" s="181" t="s">
        <v>87</v>
      </c>
      <c r="B143" s="182"/>
      <c r="C143" s="182"/>
      <c r="D143" s="182"/>
      <c r="E143" s="182"/>
      <c r="F143" s="183"/>
      <c r="G143" s="111">
        <f>SUM(G139:G142)</f>
        <v>44560</v>
      </c>
    </row>
    <row r="144" spans="1:8">
      <c r="A144" s="5"/>
      <c r="B144" s="5"/>
      <c r="C144" s="5"/>
      <c r="D144" s="5"/>
      <c r="E144" s="5"/>
      <c r="F144" s="5"/>
      <c r="G144" s="5"/>
      <c r="H144" s="5"/>
    </row>
    <row r="145" spans="1:7">
      <c r="A145" s="54" t="s">
        <v>376</v>
      </c>
    </row>
    <row r="146" spans="1:7" ht="44.45" customHeight="1">
      <c r="A146" s="51" t="s">
        <v>200</v>
      </c>
      <c r="B146" s="66" t="s">
        <v>230</v>
      </c>
      <c r="C146" s="66" t="s">
        <v>80</v>
      </c>
      <c r="D146" s="66" t="s">
        <v>245</v>
      </c>
      <c r="E146" s="91" t="s">
        <v>82</v>
      </c>
      <c r="F146" s="91" t="s">
        <v>231</v>
      </c>
      <c r="G146" s="91" t="s">
        <v>83</v>
      </c>
    </row>
    <row r="147" spans="1:7" ht="64.900000000000006" customHeight="1">
      <c r="A147" s="67">
        <v>2.31</v>
      </c>
      <c r="B147" s="68" t="s">
        <v>232</v>
      </c>
      <c r="C147" s="68" t="s">
        <v>244</v>
      </c>
      <c r="D147" s="67">
        <v>1</v>
      </c>
      <c r="E147" s="90">
        <v>18000</v>
      </c>
      <c r="F147" s="90">
        <v>4000</v>
      </c>
      <c r="G147" s="90">
        <f>(E147+F147)*D147</f>
        <v>22000</v>
      </c>
    </row>
    <row r="148" spans="1:7" ht="58.15" customHeight="1">
      <c r="A148" s="67">
        <v>2.3199999999999998</v>
      </c>
      <c r="B148" s="69"/>
      <c r="C148" s="68" t="s">
        <v>233</v>
      </c>
      <c r="D148" s="67">
        <v>1</v>
      </c>
      <c r="E148" s="90">
        <v>3000</v>
      </c>
      <c r="F148" s="90">
        <v>900</v>
      </c>
      <c r="G148" s="90">
        <f t="shared" ref="G148:G149" si="10">(E148+F148)*D148</f>
        <v>3900</v>
      </c>
    </row>
    <row r="149" spans="1:7" ht="37.15" customHeight="1">
      <c r="A149" s="67">
        <v>2.33</v>
      </c>
      <c r="B149" s="69"/>
      <c r="C149" s="68" t="s">
        <v>234</v>
      </c>
      <c r="D149" s="67">
        <v>6</v>
      </c>
      <c r="E149" s="90">
        <v>960</v>
      </c>
      <c r="F149" s="90">
        <v>150</v>
      </c>
      <c r="G149" s="90">
        <f t="shared" si="10"/>
        <v>6660</v>
      </c>
    </row>
    <row r="150" spans="1:7" ht="18.600000000000001" customHeight="1">
      <c r="A150" s="110">
        <v>2.34</v>
      </c>
      <c r="B150" s="173" t="s">
        <v>358</v>
      </c>
      <c r="C150" s="174"/>
      <c r="D150" s="112">
        <v>1</v>
      </c>
      <c r="E150" s="175">
        <v>12000</v>
      </c>
      <c r="F150" s="176"/>
      <c r="G150" s="94">
        <f>D150*E150</f>
        <v>12000</v>
      </c>
    </row>
    <row r="151" spans="1:7">
      <c r="A151" s="178" t="s">
        <v>87</v>
      </c>
      <c r="B151" s="178"/>
      <c r="C151" s="178"/>
      <c r="D151" s="178"/>
      <c r="E151" s="178"/>
      <c r="F151" s="178"/>
      <c r="G151" s="91">
        <f>SUM(G147:G150)</f>
        <v>44560</v>
      </c>
    </row>
    <row r="154" spans="1:7" ht="15" customHeight="1">
      <c r="A154" s="177" t="s">
        <v>262</v>
      </c>
      <c r="B154" s="177"/>
    </row>
    <row r="156" spans="1:7" ht="27" customHeight="1">
      <c r="A156" s="51" t="s">
        <v>200</v>
      </c>
      <c r="B156" s="66" t="s">
        <v>80</v>
      </c>
      <c r="C156" s="66" t="s">
        <v>245</v>
      </c>
      <c r="D156" s="91" t="s">
        <v>82</v>
      </c>
      <c r="E156" s="91" t="s">
        <v>83</v>
      </c>
    </row>
    <row r="157" spans="1:7" ht="76.5">
      <c r="A157" s="67">
        <v>1</v>
      </c>
      <c r="B157" s="68" t="s">
        <v>263</v>
      </c>
      <c r="C157" s="67">
        <v>1</v>
      </c>
      <c r="D157" s="90">
        <v>125000</v>
      </c>
      <c r="E157" s="90">
        <f>C157*D157</f>
        <v>125000</v>
      </c>
    </row>
    <row r="158" spans="1:7" ht="25.5">
      <c r="A158" s="67">
        <v>2</v>
      </c>
      <c r="B158" s="68" t="s">
        <v>264</v>
      </c>
      <c r="C158" s="67">
        <v>2</v>
      </c>
      <c r="D158" s="90">
        <v>25000</v>
      </c>
      <c r="E158" s="90">
        <f t="shared" ref="E158:E162" si="11">C158*D158</f>
        <v>50000</v>
      </c>
    </row>
    <row r="159" spans="1:7">
      <c r="A159" s="179" t="s">
        <v>265</v>
      </c>
      <c r="B159" s="180"/>
      <c r="C159" s="180"/>
      <c r="D159" s="180"/>
      <c r="E159" s="88"/>
    </row>
    <row r="160" spans="1:7" ht="25.5">
      <c r="A160" s="71">
        <v>2</v>
      </c>
      <c r="B160" s="72" t="s">
        <v>266</v>
      </c>
      <c r="C160" s="71">
        <v>2</v>
      </c>
      <c r="D160" s="90">
        <v>25000</v>
      </c>
      <c r="E160" s="90">
        <f>C160*D160</f>
        <v>50000</v>
      </c>
    </row>
    <row r="161" spans="1:13">
      <c r="A161" s="71">
        <v>3</v>
      </c>
      <c r="B161" s="72" t="s">
        <v>267</v>
      </c>
      <c r="C161" s="71">
        <v>1</v>
      </c>
      <c r="D161" s="90">
        <v>5000</v>
      </c>
      <c r="E161" s="90">
        <f t="shared" si="11"/>
        <v>5000</v>
      </c>
    </row>
    <row r="162" spans="1:13" ht="25.5">
      <c r="A162" s="71">
        <v>4</v>
      </c>
      <c r="B162" s="90" t="s">
        <v>86</v>
      </c>
      <c r="C162" s="71">
        <v>1</v>
      </c>
      <c r="D162" s="90">
        <v>5000</v>
      </c>
      <c r="E162" s="90">
        <f t="shared" si="11"/>
        <v>5000</v>
      </c>
    </row>
    <row r="163" spans="1:13">
      <c r="A163" s="178" t="s">
        <v>2</v>
      </c>
      <c r="B163" s="178"/>
      <c r="C163" s="178"/>
      <c r="D163" s="178"/>
      <c r="E163" s="91">
        <f>E157+E158+E161+E162</f>
        <v>185000</v>
      </c>
      <c r="F163" s="87"/>
    </row>
    <row r="165" spans="1:13">
      <c r="A165" s="6" t="s">
        <v>268</v>
      </c>
    </row>
    <row r="167" spans="1:13">
      <c r="A167" s="54" t="s">
        <v>269</v>
      </c>
    </row>
    <row r="169" spans="1:13" s="10" customFormat="1">
      <c r="A169" s="54" t="s">
        <v>377</v>
      </c>
    </row>
    <row r="170" spans="1:13" s="87" customFormat="1" ht="43.9"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5.5">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5.5">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5.5">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5.5">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5.5">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5.5">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5.5">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5.5">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5.5">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5.5">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5.5">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5.5">
      <c r="A234" s="51" t="s">
        <v>200</v>
      </c>
      <c r="B234" s="66" t="s">
        <v>80</v>
      </c>
      <c r="C234" s="66" t="s">
        <v>81</v>
      </c>
      <c r="D234" s="91" t="s">
        <v>82</v>
      </c>
      <c r="E234" s="91" t="s">
        <v>83</v>
      </c>
    </row>
    <row r="235" spans="1:17" s="10" customFormat="1" ht="25.5">
      <c r="A235" s="92">
        <v>1</v>
      </c>
      <c r="B235" s="93" t="s">
        <v>348</v>
      </c>
      <c r="C235" s="92">
        <v>12</v>
      </c>
      <c r="D235" s="63">
        <v>9380</v>
      </c>
      <c r="E235" s="63">
        <f>C235*D235</f>
        <v>112560</v>
      </c>
      <c r="Q235" s="9" t="s">
        <v>342</v>
      </c>
    </row>
    <row r="236" spans="1:17" s="10" customFormat="1" ht="25.5">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15" customHeight="1">
      <c r="A241" s="134" t="s">
        <v>87</v>
      </c>
      <c r="B241" s="135"/>
      <c r="C241" s="135"/>
      <c r="D241" s="136"/>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149999999999999" customHeight="1">
      <c r="A248" s="51" t="s">
        <v>200</v>
      </c>
      <c r="B248" s="66" t="s">
        <v>80</v>
      </c>
      <c r="C248" s="66" t="s">
        <v>81</v>
      </c>
      <c r="D248" s="91" t="s">
        <v>82</v>
      </c>
      <c r="E248" s="91" t="s">
        <v>83</v>
      </c>
    </row>
    <row r="249" spans="1:17" s="10" customFormat="1" ht="37.15" customHeight="1">
      <c r="A249" s="92">
        <v>1</v>
      </c>
      <c r="B249" s="93" t="s">
        <v>354</v>
      </c>
      <c r="C249" s="92">
        <v>17</v>
      </c>
      <c r="D249" s="63">
        <v>3900</v>
      </c>
      <c r="E249" s="63">
        <f>C249*D249</f>
        <v>66300</v>
      </c>
      <c r="Q249" s="9" t="s">
        <v>342</v>
      </c>
    </row>
    <row r="250" spans="1:17" s="10" customFormat="1" ht="31.9"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15" customHeight="1">
      <c r="A253" s="71">
        <v>5</v>
      </c>
      <c r="B253" s="94" t="s">
        <v>86</v>
      </c>
      <c r="C253" s="71">
        <v>1</v>
      </c>
      <c r="D253" s="104">
        <v>25000</v>
      </c>
      <c r="E253" s="94">
        <f t="shared" si="13"/>
        <v>25000</v>
      </c>
      <c r="Q253" s="9"/>
    </row>
    <row r="254" spans="1:17" s="10" customFormat="1">
      <c r="A254" s="134" t="s">
        <v>87</v>
      </c>
      <c r="B254" s="135"/>
      <c r="C254" s="135"/>
      <c r="D254" s="136"/>
      <c r="E254" s="91">
        <f>SUM(E249:E253)</f>
        <v>313600</v>
      </c>
    </row>
    <row r="255" spans="1:17" s="10" customFormat="1"/>
    <row r="256" spans="1:17" s="10" customFormat="1"/>
    <row r="257" spans="1:6" ht="13.15" customHeight="1">
      <c r="A257" s="163" t="s">
        <v>378</v>
      </c>
      <c r="B257" s="164"/>
      <c r="C257" s="164"/>
      <c r="D257" s="164"/>
      <c r="E257" s="164"/>
      <c r="F257" s="165"/>
    </row>
    <row r="258" spans="1:6" ht="409.15" customHeight="1">
      <c r="A258" s="166"/>
      <c r="B258" s="167"/>
      <c r="C258" s="167"/>
      <c r="D258" s="167"/>
      <c r="E258" s="167"/>
      <c r="F258" s="168"/>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ColWidth="8.85546875" defaultRowHeight="12.75"/>
  <cols>
    <col min="1" max="1" width="7.28515625" style="7" customWidth="1"/>
    <col min="2" max="2" width="40.7109375" style="9" customWidth="1"/>
    <col min="3" max="3" width="8.85546875" style="9"/>
    <col min="4" max="4" width="11.140625" style="7" customWidth="1"/>
    <col min="5" max="5" width="11.7109375" style="7" customWidth="1"/>
    <col min="6" max="6" width="8.85546875" style="7"/>
    <col min="7" max="7" width="26.85546875" style="9" bestFit="1" customWidth="1"/>
    <col min="8" max="8" width="12.28515625" style="9" customWidth="1"/>
    <col min="9" max="9" width="27.5703125" style="7" customWidth="1"/>
    <col min="10" max="16384" width="8.85546875" style="7"/>
  </cols>
  <sheetData>
    <row r="1" spans="1:7">
      <c r="A1" s="7" t="s">
        <v>127</v>
      </c>
    </row>
    <row r="2" spans="1:7">
      <c r="A2" s="79" t="s">
        <v>250</v>
      </c>
    </row>
    <row r="3" spans="1:7">
      <c r="A3" s="58" t="s">
        <v>79</v>
      </c>
      <c r="B3" s="58" t="s">
        <v>80</v>
      </c>
      <c r="C3" s="58" t="s">
        <v>81</v>
      </c>
      <c r="D3" s="58" t="s">
        <v>82</v>
      </c>
      <c r="E3" s="58" t="s">
        <v>83</v>
      </c>
    </row>
    <row r="4" spans="1:7" ht="30">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5.5">
      <c r="A7" s="74">
        <v>4</v>
      </c>
      <c r="B7" s="74" t="s">
        <v>134</v>
      </c>
      <c r="C7" s="74">
        <v>1</v>
      </c>
      <c r="D7" s="74">
        <v>11500</v>
      </c>
      <c r="E7" s="74">
        <f t="shared" si="0"/>
        <v>11500</v>
      </c>
    </row>
    <row r="8" spans="1:7">
      <c r="A8" s="74">
        <v>6</v>
      </c>
      <c r="B8" s="74" t="s">
        <v>116</v>
      </c>
      <c r="C8" s="74">
        <v>12</v>
      </c>
      <c r="D8" s="74">
        <v>175</v>
      </c>
      <c r="E8" s="74">
        <f t="shared" si="0"/>
        <v>2100</v>
      </c>
    </row>
    <row r="9" spans="1:7" ht="25.5">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4" t="s">
        <v>87</v>
      </c>
      <c r="B12" s="135"/>
      <c r="C12" s="135"/>
      <c r="D12" s="136"/>
      <c r="E12" s="58">
        <f>SUM(E4:E11)</f>
        <v>86400</v>
      </c>
    </row>
    <row r="13" spans="1:7">
      <c r="A13" s="75"/>
      <c r="B13" s="75"/>
      <c r="C13" s="75"/>
      <c r="D13" s="75"/>
      <c r="E13" s="75"/>
    </row>
    <row r="14" spans="1:7" ht="14.45" customHeight="1">
      <c r="A14" s="178" t="s">
        <v>260</v>
      </c>
      <c r="B14" s="178"/>
      <c r="C14" s="178"/>
      <c r="D14" s="178"/>
      <c r="E14" s="178"/>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149999999999999" customHeight="1">
      <c r="A30" s="74" t="s">
        <v>147</v>
      </c>
      <c r="B30" s="74" t="s">
        <v>257</v>
      </c>
      <c r="C30" s="74">
        <v>5</v>
      </c>
      <c r="D30" s="74">
        <v>2620</v>
      </c>
      <c r="E30" s="74">
        <f t="shared" ref="E30:E38" si="1">C30*D30</f>
        <v>13100</v>
      </c>
      <c r="H30" s="9">
        <f>1310*2</f>
        <v>2620</v>
      </c>
    </row>
    <row r="31" spans="1:8" ht="19.149999999999999"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9"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4" t="s">
        <v>87</v>
      </c>
      <c r="B39" s="135"/>
      <c r="C39" s="135"/>
      <c r="D39" s="136"/>
      <c r="E39" s="58">
        <f>SUM(E30:E38)</f>
        <v>49015</v>
      </c>
    </row>
    <row r="41" spans="1:5">
      <c r="A41" s="178" t="s">
        <v>260</v>
      </c>
      <c r="B41" s="178"/>
      <c r="C41" s="178"/>
      <c r="D41" s="178"/>
      <c r="E41" s="178"/>
    </row>
    <row r="43" spans="1:5">
      <c r="A43" s="76" t="s">
        <v>253</v>
      </c>
    </row>
    <row r="45" spans="1:5" ht="15">
      <c r="A45" s="77" t="s">
        <v>129</v>
      </c>
    </row>
    <row r="46" spans="1:5" ht="15">
      <c r="A46" s="77" t="s">
        <v>141</v>
      </c>
    </row>
    <row r="47" spans="1:5" ht="15">
      <c r="A47" s="78" t="s">
        <v>180</v>
      </c>
    </row>
    <row r="48" spans="1:5" ht="15">
      <c r="A48" s="78" t="s">
        <v>181</v>
      </c>
    </row>
    <row r="50" spans="1:5">
      <c r="A50" s="6" t="s">
        <v>143</v>
      </c>
    </row>
    <row r="51" spans="1:5">
      <c r="A51" s="7" t="s">
        <v>256</v>
      </c>
    </row>
    <row r="59" spans="1:5" ht="13.5" thickBot="1"/>
    <row r="60" spans="1:5" ht="13.5" thickBot="1">
      <c r="A60" s="80" t="s">
        <v>79</v>
      </c>
      <c r="B60" s="81" t="s">
        <v>80</v>
      </c>
      <c r="C60" s="81" t="s">
        <v>81</v>
      </c>
      <c r="D60" s="81" t="s">
        <v>82</v>
      </c>
      <c r="E60" s="81" t="s">
        <v>83</v>
      </c>
    </row>
    <row r="61" spans="1:5" ht="13.5" thickBot="1">
      <c r="A61" s="82">
        <v>1</v>
      </c>
      <c r="B61" s="83" t="s">
        <v>258</v>
      </c>
      <c r="C61" s="83">
        <v>5</v>
      </c>
      <c r="D61" s="83">
        <v>6100</v>
      </c>
      <c r="E61" s="83">
        <v>30500</v>
      </c>
    </row>
    <row r="62" spans="1:5" ht="13.5" thickBot="1">
      <c r="A62" s="82">
        <v>2</v>
      </c>
      <c r="B62" s="83" t="s">
        <v>259</v>
      </c>
      <c r="C62" s="83">
        <v>1</v>
      </c>
      <c r="D62" s="83">
        <v>5800</v>
      </c>
      <c r="E62" s="83">
        <v>5800</v>
      </c>
    </row>
    <row r="63" spans="1:5" ht="13.5" thickBot="1">
      <c r="A63" s="82">
        <v>3</v>
      </c>
      <c r="B63" s="83" t="s">
        <v>172</v>
      </c>
      <c r="C63" s="83">
        <v>10</v>
      </c>
      <c r="D63" s="83">
        <v>60</v>
      </c>
      <c r="E63" s="83">
        <v>600</v>
      </c>
    </row>
    <row r="64" spans="1:5" ht="13.5" thickBot="1">
      <c r="A64" s="82">
        <v>4</v>
      </c>
      <c r="B64" s="83" t="s">
        <v>173</v>
      </c>
      <c r="C64" s="83">
        <v>5</v>
      </c>
      <c r="D64" s="83">
        <v>45</v>
      </c>
      <c r="E64" s="83">
        <v>225</v>
      </c>
    </row>
    <row r="65" spans="1:5" ht="13.5" thickBot="1">
      <c r="A65" s="82">
        <v>5</v>
      </c>
      <c r="B65" s="83" t="s">
        <v>174</v>
      </c>
      <c r="C65" s="83">
        <v>1</v>
      </c>
      <c r="D65" s="83">
        <v>1890</v>
      </c>
      <c r="E65" s="83">
        <v>1890</v>
      </c>
    </row>
    <row r="66" spans="1:5" ht="13.5" thickBot="1">
      <c r="A66" s="82">
        <v>6</v>
      </c>
      <c r="B66" s="83" t="s">
        <v>188</v>
      </c>
      <c r="C66" s="83">
        <v>1</v>
      </c>
      <c r="D66" s="83">
        <v>3500</v>
      </c>
      <c r="E66" s="83">
        <v>3500</v>
      </c>
    </row>
    <row r="67" spans="1:5" ht="13.5" thickBot="1">
      <c r="A67" s="82">
        <v>7</v>
      </c>
      <c r="B67" s="83" t="s">
        <v>175</v>
      </c>
      <c r="C67" s="83">
        <v>5</v>
      </c>
      <c r="D67" s="83">
        <v>100</v>
      </c>
      <c r="E67" s="83">
        <v>500</v>
      </c>
    </row>
    <row r="68" spans="1:5" ht="26.25" thickBot="1">
      <c r="A68" s="82">
        <v>8</v>
      </c>
      <c r="B68" s="83" t="s">
        <v>252</v>
      </c>
      <c r="C68" s="83">
        <v>180</v>
      </c>
      <c r="D68" s="83">
        <v>80</v>
      </c>
      <c r="E68" s="83">
        <v>14400</v>
      </c>
    </row>
    <row r="69" spans="1:5" ht="13.5" thickBot="1">
      <c r="A69" s="82">
        <v>9</v>
      </c>
      <c r="B69" s="83" t="s">
        <v>86</v>
      </c>
      <c r="C69" s="83">
        <v>1</v>
      </c>
      <c r="D69" s="83">
        <v>9000</v>
      </c>
      <c r="E69" s="83">
        <v>9000</v>
      </c>
    </row>
    <row r="70" spans="1:5" ht="13.5" thickBot="1">
      <c r="A70" s="189" t="s">
        <v>87</v>
      </c>
      <c r="B70" s="190"/>
      <c r="C70" s="190"/>
      <c r="D70" s="191"/>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3" sqref="A3:E17"/>
    </sheetView>
  </sheetViews>
  <sheetFormatPr defaultColWidth="8.85546875" defaultRowHeight="12.75"/>
  <cols>
    <col min="1" max="1" width="7.28515625" style="7" customWidth="1"/>
    <col min="2" max="2" width="40.7109375" style="9" customWidth="1"/>
    <col min="3" max="3" width="8.85546875" style="9"/>
    <col min="4" max="4" width="11.140625" style="7" customWidth="1"/>
    <col min="5" max="5" width="11.7109375" style="7" customWidth="1"/>
    <col min="6" max="16384" width="8.85546875" style="7"/>
  </cols>
  <sheetData>
    <row r="1" spans="1:5">
      <c r="A1" s="7" t="s">
        <v>127</v>
      </c>
    </row>
    <row r="2" spans="1:5">
      <c r="A2" s="79" t="s">
        <v>250</v>
      </c>
    </row>
    <row r="3" spans="1:5">
      <c r="A3" s="86" t="s">
        <v>79</v>
      </c>
      <c r="B3" s="86" t="s">
        <v>80</v>
      </c>
      <c r="C3" s="86" t="s">
        <v>81</v>
      </c>
      <c r="D3" s="86" t="s">
        <v>82</v>
      </c>
      <c r="E3" s="86" t="s">
        <v>83</v>
      </c>
    </row>
    <row r="4" spans="1:5" ht="30">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5.5">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4" t="s">
        <v>87</v>
      </c>
      <c r="B11" s="135"/>
      <c r="C11" s="135"/>
      <c r="D11" s="136"/>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149999999999999" customHeight="1">
      <c r="A25" s="85" t="s">
        <v>147</v>
      </c>
      <c r="B25" s="85" t="s">
        <v>257</v>
      </c>
      <c r="C25" s="85">
        <v>5</v>
      </c>
      <c r="D25" s="85">
        <v>2620</v>
      </c>
      <c r="E25" s="85">
        <f t="shared" ref="E25:E32" si="1">C25*D25</f>
        <v>13100</v>
      </c>
    </row>
    <row r="26" spans="1:5" ht="19.149999999999999"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4" t="s">
        <v>87</v>
      </c>
      <c r="B33" s="135"/>
      <c r="C33" s="135"/>
      <c r="D33" s="136"/>
      <c r="E33" s="86">
        <f>SUM(E25:E32)</f>
        <v>34615</v>
      </c>
    </row>
    <row r="35" spans="1:5" ht="15">
      <c r="A35" s="77" t="s">
        <v>129</v>
      </c>
    </row>
    <row r="36" spans="1:5" ht="15">
      <c r="A36" s="77" t="s">
        <v>141</v>
      </c>
    </row>
    <row r="37" spans="1:5" ht="15">
      <c r="A37" s="78" t="s">
        <v>180</v>
      </c>
    </row>
    <row r="38" spans="1:5" ht="15">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5"/>
  <cols>
    <col min="1" max="1" width="7.140625" customWidth="1"/>
    <col min="2" max="2" width="31.42578125" customWidth="1"/>
  </cols>
  <sheetData>
    <row r="1" spans="1:3">
      <c r="A1" s="114" t="s">
        <v>79</v>
      </c>
      <c r="B1" s="114" t="s">
        <v>80</v>
      </c>
      <c r="C1" s="114" t="s">
        <v>82</v>
      </c>
    </row>
    <row r="2" spans="1:3" ht="46.15" customHeight="1">
      <c r="A2" s="113">
        <v>1</v>
      </c>
      <c r="B2" s="113" t="s">
        <v>382</v>
      </c>
      <c r="C2" s="113">
        <v>414000</v>
      </c>
    </row>
    <row r="3" spans="1:3">
      <c r="A3" s="113">
        <v>2</v>
      </c>
      <c r="B3" s="113" t="s">
        <v>383</v>
      </c>
      <c r="C3" s="113">
        <v>96000</v>
      </c>
    </row>
    <row r="4" spans="1:3" ht="25.5">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5"/>
  <cols>
    <col min="1" max="1" width="7" customWidth="1"/>
    <col min="2" max="2" width="43.140625" customWidth="1"/>
    <col min="3" max="3" width="6.710937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149999999999999" customHeight="1">
      <c r="A5" s="116">
        <v>4</v>
      </c>
      <c r="B5" s="116" t="s">
        <v>86</v>
      </c>
      <c r="C5" s="116">
        <v>1</v>
      </c>
      <c r="D5" s="116">
        <v>5000</v>
      </c>
      <c r="E5" s="116">
        <f t="shared" si="0"/>
        <v>5000</v>
      </c>
    </row>
    <row r="6" spans="1:8">
      <c r="A6" s="134" t="s">
        <v>87</v>
      </c>
      <c r="B6" s="135"/>
      <c r="C6" s="135"/>
      <c r="D6" s="136"/>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ColWidth="8.85546875" defaultRowHeight="12.75"/>
  <cols>
    <col min="1" max="1" width="6.28515625" style="9" customWidth="1"/>
    <col min="2" max="2" width="66.5703125" style="7" customWidth="1"/>
    <col min="3" max="3" width="5.7109375" style="7" customWidth="1"/>
    <col min="4" max="4" width="7" style="7" customWidth="1"/>
    <col min="5" max="5" width="8.85546875" style="10" customWidth="1"/>
    <col min="6" max="6" width="13.7109375" style="10" customWidth="1"/>
    <col min="7" max="7" width="8.85546875" style="7"/>
    <col min="8" max="8" width="17.42578125" style="7" customWidth="1"/>
    <col min="9" max="16384" width="8.85546875" style="7"/>
  </cols>
  <sheetData>
    <row r="1" spans="1:6">
      <c r="A1" s="13">
        <v>1</v>
      </c>
      <c r="B1" s="141" t="s">
        <v>27</v>
      </c>
      <c r="C1" s="141"/>
      <c r="D1" s="141"/>
      <c r="E1" s="141"/>
      <c r="F1" s="141"/>
    </row>
    <row r="2" spans="1:6" ht="25.5">
      <c r="A2" s="3" t="s">
        <v>0</v>
      </c>
      <c r="B2" s="3" t="s">
        <v>1</v>
      </c>
      <c r="C2" s="3" t="s">
        <v>20</v>
      </c>
      <c r="D2" s="3" t="s">
        <v>114</v>
      </c>
      <c r="E2" s="3" t="s">
        <v>19</v>
      </c>
      <c r="F2" s="3" t="s">
        <v>2</v>
      </c>
    </row>
    <row r="3" spans="1:6">
      <c r="A3" s="12" t="s">
        <v>28</v>
      </c>
      <c r="B3" s="12" t="s">
        <v>29</v>
      </c>
      <c r="C3" s="8"/>
      <c r="D3" s="8"/>
      <c r="E3" s="2"/>
      <c r="F3" s="2"/>
    </row>
    <row r="4" spans="1:6" ht="38.25">
      <c r="A4" s="8"/>
      <c r="B4" s="8" t="s">
        <v>73</v>
      </c>
      <c r="C4" s="8"/>
      <c r="D4" s="8"/>
      <c r="E4" s="2"/>
      <c r="F4" s="2"/>
    </row>
    <row r="5" spans="1:6" ht="157.15" customHeight="1">
      <c r="A5" s="12" t="s">
        <v>30</v>
      </c>
      <c r="B5" s="8" t="s">
        <v>74</v>
      </c>
      <c r="C5" s="14">
        <v>1</v>
      </c>
      <c r="D5" s="12" t="s">
        <v>31</v>
      </c>
      <c r="E5" s="2">
        <v>375000</v>
      </c>
      <c r="F5" s="2">
        <f>E5*C5</f>
        <v>375000</v>
      </c>
    </row>
    <row r="6" spans="1:6" ht="89.25">
      <c r="A6" s="12" t="s">
        <v>32</v>
      </c>
      <c r="B6" s="12" t="s">
        <v>33</v>
      </c>
      <c r="C6" s="14">
        <v>1</v>
      </c>
      <c r="D6" s="12" t="s">
        <v>34</v>
      </c>
      <c r="E6" s="2">
        <v>780000</v>
      </c>
      <c r="F6" s="2">
        <f>E6*C6</f>
        <v>780000</v>
      </c>
    </row>
    <row r="7" spans="1:6" ht="127.5">
      <c r="A7" s="140" t="s">
        <v>35</v>
      </c>
      <c r="B7" s="8" t="s">
        <v>75</v>
      </c>
      <c r="C7" s="142">
        <v>2</v>
      </c>
      <c r="D7" s="140" t="s">
        <v>34</v>
      </c>
      <c r="E7" s="143">
        <v>567000</v>
      </c>
      <c r="F7" s="143">
        <f>E7*C7</f>
        <v>1134000</v>
      </c>
    </row>
    <row r="8" spans="1:6">
      <c r="A8" s="140"/>
      <c r="B8" s="12" t="s">
        <v>36</v>
      </c>
      <c r="C8" s="142"/>
      <c r="D8" s="140"/>
      <c r="E8" s="143"/>
      <c r="F8" s="143"/>
    </row>
    <row r="9" spans="1:6" ht="15" customHeight="1">
      <c r="A9" s="140"/>
      <c r="B9" s="12" t="s">
        <v>37</v>
      </c>
      <c r="C9" s="142"/>
      <c r="D9" s="140"/>
      <c r="E9" s="143"/>
      <c r="F9" s="143"/>
    </row>
    <row r="10" spans="1:6" ht="15" customHeight="1">
      <c r="A10" s="140"/>
      <c r="B10" s="12" t="s">
        <v>38</v>
      </c>
      <c r="C10" s="142"/>
      <c r="D10" s="140"/>
      <c r="E10" s="143"/>
      <c r="F10" s="143"/>
    </row>
    <row r="11" spans="1:6">
      <c r="A11" s="140"/>
      <c r="B11" s="12" t="s">
        <v>39</v>
      </c>
      <c r="C11" s="142"/>
      <c r="D11" s="140"/>
      <c r="E11" s="143"/>
      <c r="F11" s="143"/>
    </row>
    <row r="12" spans="1:6" ht="15" customHeight="1">
      <c r="A12" s="140"/>
      <c r="B12" s="12" t="s">
        <v>40</v>
      </c>
      <c r="C12" s="142"/>
      <c r="D12" s="140"/>
      <c r="E12" s="143"/>
      <c r="F12" s="143"/>
    </row>
    <row r="13" spans="1:6">
      <c r="A13" s="140"/>
      <c r="B13" s="12" t="s">
        <v>41</v>
      </c>
      <c r="C13" s="142"/>
      <c r="D13" s="140"/>
      <c r="E13" s="143"/>
      <c r="F13" s="143"/>
    </row>
    <row r="14" spans="1:6" ht="15" customHeight="1">
      <c r="A14" s="140"/>
      <c r="B14" s="12" t="s">
        <v>42</v>
      </c>
      <c r="C14" s="142"/>
      <c r="D14" s="140"/>
      <c r="E14" s="143"/>
      <c r="F14" s="143"/>
    </row>
    <row r="15" spans="1:6" ht="15" customHeight="1">
      <c r="A15" s="140"/>
      <c r="B15" s="12" t="s">
        <v>43</v>
      </c>
      <c r="C15" s="142"/>
      <c r="D15" s="140"/>
      <c r="E15" s="143"/>
      <c r="F15" s="143"/>
    </row>
    <row r="16" spans="1:6" ht="153">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37" t="s">
        <v>46</v>
      </c>
      <c r="C19" s="138"/>
      <c r="D19" s="138"/>
      <c r="E19" s="138"/>
      <c r="F19" s="139"/>
    </row>
    <row r="20" spans="1:6" ht="25.5">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3.75">
      <c r="A23" s="12" t="s">
        <v>32</v>
      </c>
      <c r="B23" s="8" t="s">
        <v>76</v>
      </c>
      <c r="C23" s="14">
        <v>2</v>
      </c>
      <c r="D23" s="12" t="s">
        <v>31</v>
      </c>
      <c r="E23" s="2">
        <v>24000</v>
      </c>
      <c r="F23" s="2">
        <f>E23*C23</f>
        <v>48000</v>
      </c>
    </row>
    <row r="24" spans="1:6" ht="51">
      <c r="A24" s="140" t="s">
        <v>35</v>
      </c>
      <c r="B24" s="8" t="s">
        <v>77</v>
      </c>
      <c r="C24" s="8"/>
      <c r="D24" s="8"/>
      <c r="E24" s="2"/>
      <c r="F24" s="2"/>
    </row>
    <row r="25" spans="1:6">
      <c r="A25" s="140"/>
      <c r="B25" s="12" t="s">
        <v>49</v>
      </c>
      <c r="C25" s="14">
        <v>100</v>
      </c>
      <c r="D25" s="12" t="s">
        <v>50</v>
      </c>
      <c r="E25" s="2">
        <v>130</v>
      </c>
      <c r="F25" s="2">
        <f t="shared" ref="F25:F27" si="0">E25*C25</f>
        <v>13000</v>
      </c>
    </row>
    <row r="26" spans="1:6">
      <c r="A26" s="140"/>
      <c r="B26" s="12" t="s">
        <v>51</v>
      </c>
      <c r="C26" s="14">
        <v>320</v>
      </c>
      <c r="D26" s="12" t="s">
        <v>50</v>
      </c>
      <c r="E26" s="2">
        <v>180</v>
      </c>
      <c r="F26" s="2">
        <f t="shared" si="0"/>
        <v>57600</v>
      </c>
    </row>
    <row r="27" spans="1:6">
      <c r="A27" s="140"/>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37" t="s">
        <v>53</v>
      </c>
      <c r="C30" s="138"/>
      <c r="D30" s="138"/>
      <c r="E30" s="138"/>
      <c r="F30" s="139"/>
    </row>
    <row r="31" spans="1:6" s="32" customFormat="1" ht="25.5">
      <c r="A31" s="3" t="s">
        <v>0</v>
      </c>
      <c r="B31" s="3" t="s">
        <v>1</v>
      </c>
      <c r="C31" s="3" t="s">
        <v>20</v>
      </c>
      <c r="D31" s="3" t="s">
        <v>94</v>
      </c>
      <c r="E31" s="3" t="s">
        <v>19</v>
      </c>
      <c r="F31" s="3" t="s">
        <v>2</v>
      </c>
    </row>
    <row r="32" spans="1:6" ht="63.75">
      <c r="A32" s="140" t="s">
        <v>28</v>
      </c>
      <c r="B32" s="8" t="s">
        <v>78</v>
      </c>
      <c r="C32" s="8"/>
      <c r="D32" s="8"/>
      <c r="E32" s="2"/>
      <c r="F32" s="2"/>
    </row>
    <row r="33" spans="1:9">
      <c r="A33" s="140"/>
      <c r="B33" s="12" t="s">
        <v>54</v>
      </c>
      <c r="C33" s="14">
        <v>1</v>
      </c>
      <c r="D33" s="12" t="s">
        <v>31</v>
      </c>
      <c r="E33" s="2"/>
      <c r="F33" s="2"/>
    </row>
    <row r="34" spans="1:9">
      <c r="A34" s="140"/>
      <c r="B34" s="12" t="s">
        <v>55</v>
      </c>
      <c r="C34" s="14">
        <v>1</v>
      </c>
      <c r="D34" s="12" t="s">
        <v>31</v>
      </c>
      <c r="E34" s="2"/>
      <c r="F34" s="2"/>
    </row>
    <row r="35" spans="1:9">
      <c r="A35" s="140"/>
      <c r="B35" s="12" t="s">
        <v>56</v>
      </c>
      <c r="C35" s="14">
        <v>2</v>
      </c>
      <c r="D35" s="12" t="s">
        <v>31</v>
      </c>
      <c r="E35" s="2"/>
      <c r="F35" s="2"/>
    </row>
    <row r="36" spans="1:9">
      <c r="A36" s="140"/>
      <c r="B36" s="12" t="s">
        <v>57</v>
      </c>
      <c r="C36" s="14">
        <v>6</v>
      </c>
      <c r="D36" s="12" t="s">
        <v>31</v>
      </c>
      <c r="E36" s="2"/>
      <c r="F36" s="2"/>
    </row>
    <row r="37" spans="1:9" ht="38.25">
      <c r="A37" s="140" t="s">
        <v>30</v>
      </c>
      <c r="B37" s="12" t="s">
        <v>58</v>
      </c>
      <c r="C37" s="8"/>
      <c r="D37" s="8"/>
      <c r="E37" s="2"/>
      <c r="F37" s="2"/>
    </row>
    <row r="38" spans="1:9">
      <c r="A38" s="140"/>
      <c r="B38" s="12" t="s">
        <v>59</v>
      </c>
      <c r="C38" s="14">
        <v>1</v>
      </c>
      <c r="D38" s="12" t="s">
        <v>31</v>
      </c>
      <c r="E38" s="2">
        <v>90000</v>
      </c>
      <c r="F38" s="2">
        <f t="shared" ref="F38:F42" si="1">E38*C38</f>
        <v>90000</v>
      </c>
    </row>
    <row r="39" spans="1:9">
      <c r="A39" s="140"/>
      <c r="B39" s="12" t="s">
        <v>60</v>
      </c>
      <c r="C39" s="14">
        <v>8</v>
      </c>
      <c r="D39" s="12" t="s">
        <v>31</v>
      </c>
      <c r="E39" s="2">
        <v>15000</v>
      </c>
      <c r="F39" s="2">
        <f t="shared" si="1"/>
        <v>120000</v>
      </c>
    </row>
    <row r="40" spans="1:9">
      <c r="A40" s="140"/>
      <c r="B40" s="12" t="s">
        <v>61</v>
      </c>
      <c r="C40" s="14">
        <v>3</v>
      </c>
      <c r="D40" s="12" t="s">
        <v>31</v>
      </c>
      <c r="E40" s="2">
        <v>50000</v>
      </c>
      <c r="F40" s="2">
        <f t="shared" si="1"/>
        <v>150000</v>
      </c>
    </row>
    <row r="41" spans="1:9">
      <c r="A41" s="140"/>
      <c r="B41" s="12" t="s">
        <v>62</v>
      </c>
      <c r="C41" s="14">
        <v>1</v>
      </c>
      <c r="D41" s="12" t="s">
        <v>31</v>
      </c>
      <c r="E41" s="2">
        <v>11000</v>
      </c>
      <c r="F41" s="2">
        <f t="shared" si="1"/>
        <v>11000</v>
      </c>
    </row>
    <row r="42" spans="1:9">
      <c r="A42" s="140"/>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37" t="s">
        <v>115</v>
      </c>
      <c r="C45" s="138"/>
      <c r="D45" s="138"/>
      <c r="E45" s="138"/>
      <c r="F45" s="139"/>
    </row>
    <row r="46" spans="1:9">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65.75">
      <c r="A48" s="29" t="s">
        <v>30</v>
      </c>
      <c r="B48" s="29" t="s">
        <v>98</v>
      </c>
      <c r="C48" s="29">
        <v>1</v>
      </c>
      <c r="D48" s="29" t="s">
        <v>31</v>
      </c>
      <c r="E48" s="29">
        <v>279000</v>
      </c>
      <c r="F48" s="29">
        <f t="shared" si="2"/>
        <v>279000</v>
      </c>
      <c r="H48" s="4"/>
    </row>
    <row r="49" spans="1:9" ht="51">
      <c r="A49" s="29" t="s">
        <v>32</v>
      </c>
      <c r="B49" s="29" t="s">
        <v>99</v>
      </c>
      <c r="C49" s="29">
        <v>2</v>
      </c>
      <c r="D49" s="29" t="s">
        <v>31</v>
      </c>
      <c r="E49" s="29">
        <v>89400</v>
      </c>
      <c r="F49" s="29">
        <f t="shared" si="2"/>
        <v>178800</v>
      </c>
      <c r="G49" s="28"/>
      <c r="H49" s="4"/>
      <c r="I49" s="28"/>
    </row>
    <row r="50" spans="1:9">
      <c r="A50" s="29" t="s">
        <v>35</v>
      </c>
      <c r="B50" s="29" t="s">
        <v>100</v>
      </c>
      <c r="C50" s="29">
        <v>16</v>
      </c>
      <c r="D50" s="29" t="s">
        <v>31</v>
      </c>
      <c r="E50" s="29">
        <v>9750</v>
      </c>
      <c r="F50" s="29">
        <f t="shared" si="2"/>
        <v>156000</v>
      </c>
      <c r="H50" s="4"/>
    </row>
    <row r="51" spans="1:9" ht="25.5">
      <c r="A51" s="29" t="s">
        <v>44</v>
      </c>
      <c r="B51" s="29" t="s">
        <v>101</v>
      </c>
      <c r="C51" s="29">
        <v>4</v>
      </c>
      <c r="D51" s="29" t="s">
        <v>31</v>
      </c>
      <c r="E51" s="29">
        <v>53900</v>
      </c>
      <c r="F51" s="29">
        <f t="shared" si="2"/>
        <v>215600</v>
      </c>
      <c r="H51" s="4"/>
    </row>
    <row r="52" spans="1:9" ht="25.5">
      <c r="A52" s="29" t="s">
        <v>109</v>
      </c>
      <c r="B52" s="29" t="s">
        <v>102</v>
      </c>
      <c r="C52" s="29">
        <v>200</v>
      </c>
      <c r="D52" s="29" t="s">
        <v>31</v>
      </c>
      <c r="E52" s="29">
        <v>360</v>
      </c>
      <c r="F52" s="29">
        <f t="shared" si="2"/>
        <v>72000</v>
      </c>
      <c r="H52" s="4"/>
    </row>
    <row r="53" spans="1:9" ht="25.5">
      <c r="A53" s="29" t="s">
        <v>110</v>
      </c>
      <c r="B53" s="29" t="s">
        <v>103</v>
      </c>
      <c r="C53" s="29">
        <v>16</v>
      </c>
      <c r="D53" s="29" t="s">
        <v>31</v>
      </c>
      <c r="E53" s="29">
        <v>6000</v>
      </c>
      <c r="F53" s="29">
        <f t="shared" si="2"/>
        <v>96000</v>
      </c>
      <c r="H53" s="4"/>
    </row>
    <row r="54" spans="1:9">
      <c r="A54" s="29" t="s">
        <v>111</v>
      </c>
      <c r="B54" s="29" t="s">
        <v>104</v>
      </c>
      <c r="C54" s="29">
        <v>16</v>
      </c>
      <c r="D54" s="29" t="s">
        <v>31</v>
      </c>
      <c r="E54" s="29">
        <v>1500</v>
      </c>
      <c r="F54" s="29">
        <f t="shared" si="2"/>
        <v>24000</v>
      </c>
      <c r="H54" s="4"/>
    </row>
    <row r="55" spans="1:9" ht="25.5">
      <c r="A55" s="29" t="s">
        <v>112</v>
      </c>
      <c r="B55" s="29" t="s">
        <v>105</v>
      </c>
      <c r="C55" s="29">
        <v>16</v>
      </c>
      <c r="D55" s="29" t="s">
        <v>31</v>
      </c>
      <c r="E55" s="29">
        <v>3750</v>
      </c>
      <c r="F55" s="29">
        <f t="shared" si="2"/>
        <v>60000</v>
      </c>
      <c r="H55" s="4"/>
    </row>
    <row r="56" spans="1:9" ht="25.5">
      <c r="A56" s="29" t="s">
        <v>113</v>
      </c>
      <c r="B56" s="29" t="s">
        <v>106</v>
      </c>
      <c r="C56" s="29">
        <v>4</v>
      </c>
      <c r="D56" s="29" t="s">
        <v>31</v>
      </c>
      <c r="E56" s="29">
        <v>4125</v>
      </c>
      <c r="F56" s="29">
        <f t="shared" si="2"/>
        <v>16500</v>
      </c>
      <c r="H56" s="4"/>
    </row>
    <row r="57" spans="1:9" ht="15.75">
      <c r="A57" s="146" t="s">
        <v>2</v>
      </c>
      <c r="B57" s="147"/>
      <c r="C57" s="147"/>
      <c r="D57" s="147"/>
      <c r="E57" s="148"/>
      <c r="F57" s="26">
        <f>F3+F4+F5+F6+F7+F16+F21+F22+F23+F24+F25+F26+F27+F32+F33+F34+F35+F36+F37+F38+F39+F40+F41+F42+F47+F48+F49+F50+F51+F52+F53+F54+F55+F56</f>
        <v>4890900</v>
      </c>
    </row>
    <row r="58" spans="1:9">
      <c r="A58" s="4"/>
      <c r="B58" s="4"/>
      <c r="C58" s="4"/>
      <c r="D58" s="4"/>
      <c r="E58" s="4"/>
      <c r="F58" s="4"/>
    </row>
    <row r="59" spans="1:9" ht="38.25">
      <c r="A59" s="4" t="s">
        <v>64</v>
      </c>
      <c r="B59" s="144" t="s">
        <v>65</v>
      </c>
      <c r="C59" s="144"/>
      <c r="D59" s="144"/>
      <c r="E59" s="144"/>
      <c r="F59" s="144"/>
    </row>
    <row r="60" spans="1:9" ht="38.25">
      <c r="A60" s="4" t="s">
        <v>66</v>
      </c>
      <c r="B60" s="30" t="s">
        <v>67</v>
      </c>
      <c r="C60" s="4"/>
      <c r="D60" s="4"/>
      <c r="E60" s="4"/>
      <c r="F60" s="4"/>
    </row>
    <row r="61" spans="1:9" ht="33" customHeight="1">
      <c r="A61" s="18" t="s">
        <v>68</v>
      </c>
      <c r="B61" s="145" t="s">
        <v>69</v>
      </c>
      <c r="C61" s="145"/>
      <c r="D61" s="145"/>
      <c r="E61" s="145"/>
      <c r="F61" s="145"/>
      <c r="G61" s="11"/>
    </row>
    <row r="62" spans="1:9" ht="28.5" customHeight="1">
      <c r="A62" s="18" t="s">
        <v>68</v>
      </c>
      <c r="B62" s="18" t="s">
        <v>70</v>
      </c>
      <c r="C62" s="18"/>
      <c r="D62" s="18"/>
      <c r="E62" s="18"/>
      <c r="F62" s="18"/>
      <c r="G62" s="11"/>
    </row>
    <row r="63" spans="1:9" ht="196.15" customHeight="1">
      <c r="A63" s="4" t="s">
        <v>71</v>
      </c>
      <c r="B63" s="145" t="s">
        <v>107</v>
      </c>
      <c r="C63" s="145"/>
      <c r="D63" s="145"/>
      <c r="E63" s="145"/>
      <c r="F63" s="145"/>
      <c r="G63" s="11"/>
    </row>
    <row r="64" spans="1:9" ht="69" customHeight="1">
      <c r="A64" s="18" t="s">
        <v>72</v>
      </c>
      <c r="B64" s="145" t="s">
        <v>108</v>
      </c>
      <c r="C64" s="145"/>
      <c r="D64" s="145"/>
      <c r="E64" s="145"/>
      <c r="F64" s="145"/>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5"/>
  <cols>
    <col min="1" max="1" width="7" customWidth="1"/>
    <col min="2" max="2" width="35.85546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5"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5.5">
      <c r="A9" s="131">
        <v>8</v>
      </c>
      <c r="B9" s="130" t="s">
        <v>86</v>
      </c>
      <c r="C9" s="130">
        <v>1</v>
      </c>
      <c r="D9" s="130">
        <v>2000</v>
      </c>
      <c r="E9" s="130">
        <f t="shared" si="0"/>
        <v>2000</v>
      </c>
      <c r="F9" s="7"/>
    </row>
    <row r="10" spans="1:8">
      <c r="A10" s="134" t="s">
        <v>87</v>
      </c>
      <c r="B10" s="135"/>
      <c r="C10" s="135"/>
      <c r="D10" s="136"/>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ColWidth="8.85546875" defaultRowHeight="12.75"/>
  <cols>
    <col min="1" max="1" width="8.28515625" style="4" customWidth="1"/>
    <col min="2" max="2" width="52.5703125" style="4" customWidth="1"/>
    <col min="3" max="3" width="5.28515625" style="4" customWidth="1"/>
    <col min="4" max="4" width="7.85546875" style="4" customWidth="1"/>
    <col min="5" max="9" width="8.85546875" style="4"/>
    <col min="10" max="10" width="14.7109375" style="4" customWidth="1"/>
    <col min="11" max="11" width="16.42578125" style="4" customWidth="1"/>
    <col min="12" max="16384" width="8.85546875" style="4"/>
  </cols>
  <sheetData>
    <row r="1" spans="1:10">
      <c r="A1" s="4" t="s">
        <v>127</v>
      </c>
    </row>
    <row r="2" spans="1:10" ht="13.9"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5" customHeight="1">
      <c r="A4" s="128">
        <v>2</v>
      </c>
      <c r="B4" s="128" t="s">
        <v>391</v>
      </c>
      <c r="C4" s="128">
        <v>1</v>
      </c>
      <c r="D4" s="128">
        <v>14910</v>
      </c>
      <c r="E4" s="128">
        <f t="shared" ref="E4:E14" si="0">C4*D4</f>
        <v>14910</v>
      </c>
      <c r="I4" s="4">
        <f>8550*2</f>
        <v>17100</v>
      </c>
      <c r="J4" s="38" t="s">
        <v>144</v>
      </c>
    </row>
    <row r="5" spans="1:10" ht="19.899999999999999" customHeight="1">
      <c r="A5" s="128">
        <v>3</v>
      </c>
      <c r="B5" s="128" t="s">
        <v>392</v>
      </c>
      <c r="C5" s="128">
        <v>1</v>
      </c>
      <c r="D5" s="128">
        <v>59700</v>
      </c>
      <c r="E5" s="128">
        <f t="shared" si="0"/>
        <v>59700</v>
      </c>
      <c r="I5" s="4">
        <f>32870*2</f>
        <v>65740</v>
      </c>
      <c r="J5" s="38" t="s">
        <v>395</v>
      </c>
    </row>
    <row r="6" spans="1:10" ht="19.899999999999999" customHeight="1">
      <c r="A6" s="128">
        <v>4</v>
      </c>
      <c r="B6" s="128" t="s">
        <v>226</v>
      </c>
      <c r="C6" s="128">
        <v>1</v>
      </c>
      <c r="D6" s="128">
        <v>13980</v>
      </c>
      <c r="E6" s="128">
        <f t="shared" si="0"/>
        <v>13980</v>
      </c>
      <c r="I6" s="4">
        <f>6990*2</f>
        <v>13980</v>
      </c>
    </row>
    <row r="7" spans="1:10" ht="25.9"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45"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5" customHeight="1">
      <c r="A14" s="128">
        <v>12</v>
      </c>
      <c r="B14" s="128" t="s">
        <v>86</v>
      </c>
      <c r="C14" s="128">
        <v>1</v>
      </c>
      <c r="D14" s="128">
        <v>18000</v>
      </c>
      <c r="E14" s="128">
        <f t="shared" si="0"/>
        <v>18000</v>
      </c>
    </row>
    <row r="15" spans="1:10">
      <c r="A15" s="134" t="s">
        <v>87</v>
      </c>
      <c r="B15" s="135"/>
      <c r="C15" s="135"/>
      <c r="D15" s="136"/>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ht="25.5">
      <c r="A24" s="125" t="s">
        <v>79</v>
      </c>
      <c r="B24" s="125" t="s">
        <v>80</v>
      </c>
      <c r="C24" s="125" t="s">
        <v>81</v>
      </c>
      <c r="D24" s="125" t="s">
        <v>82</v>
      </c>
      <c r="E24" s="125" t="s">
        <v>83</v>
      </c>
    </row>
    <row r="25" spans="1:8" ht="25.5">
      <c r="A25" s="124">
        <v>1</v>
      </c>
      <c r="B25" s="124" t="s">
        <v>422</v>
      </c>
      <c r="C25" s="124">
        <v>14</v>
      </c>
      <c r="D25" s="124">
        <v>7630</v>
      </c>
      <c r="E25" s="124">
        <f>C25*D25</f>
        <v>106820</v>
      </c>
      <c r="H25" s="4">
        <f>3816*2</f>
        <v>7632</v>
      </c>
    </row>
    <row r="26" spans="1:8" ht="38.25">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5.5">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4" t="s">
        <v>87</v>
      </c>
      <c r="B37" s="135"/>
      <c r="C37" s="135"/>
      <c r="D37" s="136"/>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ht="25.5">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5.5">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4" t="s">
        <v>87</v>
      </c>
      <c r="B63" s="135"/>
      <c r="C63" s="135"/>
      <c r="D63" s="136"/>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
    </sheetView>
  </sheetViews>
  <sheetFormatPr defaultColWidth="8.85546875" defaultRowHeight="15"/>
  <cols>
    <col min="1" max="1" width="7.28515625" style="126" customWidth="1"/>
    <col min="2" max="2" width="55" style="126" customWidth="1"/>
    <col min="3" max="16384" width="8.85546875" style="126"/>
  </cols>
  <sheetData>
    <row r="1" spans="1:5">
      <c r="A1" s="123" t="s">
        <v>0</v>
      </c>
      <c r="B1" s="123" t="s">
        <v>1</v>
      </c>
      <c r="C1" s="123" t="s">
        <v>20</v>
      </c>
      <c r="D1" s="123" t="s">
        <v>19</v>
      </c>
      <c r="E1" s="123" t="s">
        <v>2</v>
      </c>
    </row>
    <row r="2" spans="1:5" ht="25.15" customHeight="1">
      <c r="A2" s="192">
        <v>1</v>
      </c>
      <c r="B2" s="122" t="s">
        <v>420</v>
      </c>
      <c r="C2" s="192">
        <v>1</v>
      </c>
      <c r="D2" s="192">
        <v>42000</v>
      </c>
      <c r="E2" s="192">
        <f>C2*D2</f>
        <v>42000</v>
      </c>
    </row>
    <row r="3" spans="1:5" ht="30">
      <c r="A3" s="193"/>
      <c r="B3" s="24" t="s">
        <v>404</v>
      </c>
      <c r="C3" s="193"/>
      <c r="D3" s="193"/>
      <c r="E3" s="193"/>
    </row>
    <row r="4" spans="1:5">
      <c r="A4" s="193"/>
      <c r="B4" s="24" t="s">
        <v>405</v>
      </c>
      <c r="C4" s="193"/>
      <c r="D4" s="193"/>
      <c r="E4" s="193"/>
    </row>
    <row r="5" spans="1:5" ht="30">
      <c r="A5" s="193"/>
      <c r="B5" s="24" t="s">
        <v>406</v>
      </c>
      <c r="C5" s="193"/>
      <c r="D5" s="193"/>
      <c r="E5" s="193"/>
    </row>
    <row r="6" spans="1:5">
      <c r="A6" s="193"/>
      <c r="B6" s="24" t="s">
        <v>407</v>
      </c>
      <c r="C6" s="193"/>
      <c r="D6" s="193"/>
      <c r="E6" s="193"/>
    </row>
    <row r="7" spans="1:5">
      <c r="A7" s="193"/>
      <c r="B7" s="24" t="s">
        <v>408</v>
      </c>
      <c r="C7" s="193"/>
      <c r="D7" s="193"/>
      <c r="E7" s="193"/>
    </row>
    <row r="8" spans="1:5">
      <c r="A8" s="193"/>
      <c r="B8" s="24" t="s">
        <v>409</v>
      </c>
      <c r="C8" s="193"/>
      <c r="D8" s="193"/>
      <c r="E8" s="193"/>
    </row>
    <row r="9" spans="1:5">
      <c r="A9" s="193"/>
      <c r="B9" s="24" t="s">
        <v>410</v>
      </c>
      <c r="C9" s="193"/>
      <c r="D9" s="193"/>
      <c r="E9" s="193"/>
    </row>
    <row r="10" spans="1:5">
      <c r="A10" s="193"/>
      <c r="B10" s="24" t="s">
        <v>411</v>
      </c>
      <c r="C10" s="193"/>
      <c r="D10" s="193"/>
      <c r="E10" s="193"/>
    </row>
    <row r="11" spans="1:5">
      <c r="A11" s="193"/>
      <c r="B11" s="24" t="s">
        <v>412</v>
      </c>
      <c r="C11" s="193"/>
      <c r="D11" s="193"/>
      <c r="E11" s="193"/>
    </row>
    <row r="12" spans="1:5">
      <c r="A12" s="193"/>
      <c r="B12" s="24" t="s">
        <v>413</v>
      </c>
      <c r="C12" s="193"/>
      <c r="D12" s="193"/>
      <c r="E12" s="193"/>
    </row>
    <row r="13" spans="1:5" ht="30">
      <c r="A13" s="193"/>
      <c r="B13" s="24" t="s">
        <v>414</v>
      </c>
      <c r="C13" s="193"/>
      <c r="D13" s="193"/>
      <c r="E13" s="193"/>
    </row>
    <row r="14" spans="1:5">
      <c r="A14" s="193"/>
      <c r="B14" s="24" t="s">
        <v>415</v>
      </c>
      <c r="C14" s="193"/>
      <c r="D14" s="193"/>
      <c r="E14" s="193"/>
    </row>
    <row r="15" spans="1:5">
      <c r="A15" s="193"/>
      <c r="B15" s="24" t="s">
        <v>416</v>
      </c>
      <c r="C15" s="193"/>
      <c r="D15" s="193"/>
      <c r="E15" s="193"/>
    </row>
    <row r="16" spans="1:5">
      <c r="A16" s="193"/>
      <c r="B16" s="24" t="s">
        <v>417</v>
      </c>
      <c r="C16" s="193"/>
      <c r="D16" s="193"/>
      <c r="E16" s="193"/>
    </row>
    <row r="17" spans="1:5">
      <c r="A17" s="193"/>
      <c r="B17" s="24" t="s">
        <v>418</v>
      </c>
      <c r="C17" s="193"/>
      <c r="D17" s="193"/>
      <c r="E17" s="193"/>
    </row>
    <row r="18" spans="1:5">
      <c r="A18" s="193"/>
      <c r="B18" s="24" t="s">
        <v>419</v>
      </c>
      <c r="C18" s="193"/>
      <c r="D18" s="193"/>
      <c r="E18" s="193"/>
    </row>
    <row r="19" spans="1:5">
      <c r="A19" s="194"/>
      <c r="B19" s="127" t="s">
        <v>421</v>
      </c>
      <c r="C19" s="194"/>
      <c r="D19" s="194"/>
      <c r="E19" s="194"/>
    </row>
    <row r="20" spans="1:5">
      <c r="A20" s="178" t="s">
        <v>2</v>
      </c>
      <c r="B20" s="178"/>
      <c r="C20" s="178"/>
      <c r="D20" s="178"/>
      <c r="E20" s="123">
        <f>SUM(E2:E2)</f>
        <v>42000</v>
      </c>
    </row>
    <row r="55" spans="1:1" ht="30">
      <c r="A55" s="126" t="s">
        <v>402</v>
      </c>
    </row>
    <row r="56" spans="1:1" ht="60">
      <c r="A56" s="126" t="s">
        <v>403</v>
      </c>
    </row>
    <row r="57" spans="1:1" ht="240">
      <c r="A57" s="126" t="s">
        <v>404</v>
      </c>
    </row>
    <row r="58" spans="1:1" ht="60">
      <c r="A58" s="126" t="s">
        <v>405</v>
      </c>
    </row>
    <row r="59" spans="1:1" ht="150">
      <c r="A59" s="126" t="s">
        <v>406</v>
      </c>
    </row>
    <row r="60" spans="1:1" ht="120">
      <c r="A60" s="126" t="s">
        <v>407</v>
      </c>
    </row>
    <row r="61" spans="1:1" ht="45">
      <c r="A61" s="126" t="s">
        <v>408</v>
      </c>
    </row>
    <row r="62" spans="1:1" ht="105">
      <c r="A62" s="126" t="s">
        <v>409</v>
      </c>
    </row>
    <row r="63" spans="1:1" ht="60">
      <c r="A63" s="126" t="s">
        <v>410</v>
      </c>
    </row>
    <row r="64" spans="1:1" ht="150">
      <c r="A64" s="126" t="s">
        <v>411</v>
      </c>
    </row>
    <row r="65" spans="1:1" ht="165">
      <c r="A65" s="126" t="s">
        <v>412</v>
      </c>
    </row>
    <row r="66" spans="1:1" ht="135">
      <c r="A66" s="126" t="s">
        <v>413</v>
      </c>
    </row>
    <row r="67" spans="1:1" ht="150">
      <c r="A67" s="126" t="s">
        <v>414</v>
      </c>
    </row>
    <row r="68" spans="1:1" ht="120">
      <c r="A68" s="126" t="s">
        <v>415</v>
      </c>
    </row>
    <row r="69" spans="1:1" ht="75">
      <c r="A69" s="126" t="s">
        <v>416</v>
      </c>
    </row>
    <row r="70" spans="1:1" ht="150">
      <c r="A70" s="126" t="s">
        <v>417</v>
      </c>
    </row>
    <row r="71" spans="1:1" ht="30">
      <c r="A71" s="126" t="s">
        <v>418</v>
      </c>
    </row>
    <row r="72" spans="1:1" ht="120">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G7" sqref="G7"/>
    </sheetView>
  </sheetViews>
  <sheetFormatPr defaultRowHeight="15"/>
  <cols>
    <col min="1" max="1" width="8.7109375" customWidth="1"/>
    <col min="2" max="2" width="39.42578125" customWidth="1"/>
  </cols>
  <sheetData>
    <row r="1" spans="1:7">
      <c r="A1" s="133" t="s">
        <v>79</v>
      </c>
      <c r="B1" s="133" t="s">
        <v>80</v>
      </c>
      <c r="C1" s="133" t="s">
        <v>81</v>
      </c>
      <c r="D1" s="133" t="s">
        <v>82</v>
      </c>
      <c r="E1" s="133" t="s">
        <v>83</v>
      </c>
    </row>
    <row r="2" spans="1:7" ht="20.25" customHeight="1">
      <c r="A2" s="132">
        <v>1</v>
      </c>
      <c r="B2" s="24" t="s">
        <v>429</v>
      </c>
      <c r="C2" s="132">
        <v>2</v>
      </c>
      <c r="D2" s="132">
        <v>3900</v>
      </c>
      <c r="E2" s="132">
        <f>C2*D2</f>
        <v>7800</v>
      </c>
    </row>
    <row r="3" spans="1:7" ht="22.5" customHeight="1">
      <c r="A3" s="132">
        <v>2</v>
      </c>
      <c r="B3" s="24" t="s">
        <v>430</v>
      </c>
      <c r="C3" s="132">
        <v>6</v>
      </c>
      <c r="D3" s="132">
        <v>3900</v>
      </c>
      <c r="E3" s="132">
        <f t="shared" ref="E3:E9" si="0">C3*D3</f>
        <v>23400</v>
      </c>
    </row>
    <row r="4" spans="1:7" ht="28.5" customHeight="1">
      <c r="A4" s="132">
        <v>3</v>
      </c>
      <c r="B4" s="132" t="s">
        <v>137</v>
      </c>
      <c r="C4" s="132">
        <v>1</v>
      </c>
      <c r="D4" s="132">
        <v>11880</v>
      </c>
      <c r="E4" s="132">
        <f t="shared" si="0"/>
        <v>11880</v>
      </c>
      <c r="G4">
        <f>5940*2</f>
        <v>11880</v>
      </c>
    </row>
    <row r="5" spans="1:7" ht="18" customHeight="1">
      <c r="A5" s="132">
        <v>3</v>
      </c>
      <c r="B5" s="132" t="s">
        <v>136</v>
      </c>
      <c r="C5" s="132">
        <v>1</v>
      </c>
      <c r="D5" s="132">
        <v>5500</v>
      </c>
      <c r="E5" s="132">
        <f t="shared" si="0"/>
        <v>5500</v>
      </c>
    </row>
    <row r="6" spans="1:7" ht="29.25" customHeight="1">
      <c r="A6" s="132">
        <v>4</v>
      </c>
      <c r="B6" s="132" t="s">
        <v>134</v>
      </c>
      <c r="C6" s="132">
        <v>1</v>
      </c>
      <c r="D6" s="132">
        <v>11500</v>
      </c>
      <c r="E6" s="132">
        <f>C6*D6</f>
        <v>11500</v>
      </c>
    </row>
    <row r="7" spans="1:7" ht="25.5">
      <c r="A7" s="132">
        <v>5</v>
      </c>
      <c r="B7" s="132" t="s">
        <v>116</v>
      </c>
      <c r="C7" s="132">
        <v>18</v>
      </c>
      <c r="D7" s="132">
        <v>175</v>
      </c>
      <c r="E7" s="132">
        <f t="shared" si="0"/>
        <v>3150</v>
      </c>
    </row>
    <row r="8" spans="1:7">
      <c r="A8" s="132">
        <v>6</v>
      </c>
      <c r="B8" s="132" t="s">
        <v>175</v>
      </c>
      <c r="C8" s="132">
        <v>8</v>
      </c>
      <c r="D8" s="132">
        <v>100</v>
      </c>
      <c r="E8" s="132">
        <f t="shared" si="0"/>
        <v>800</v>
      </c>
    </row>
    <row r="9" spans="1:7" ht="25.5">
      <c r="A9" s="132">
        <v>7</v>
      </c>
      <c r="B9" s="132" t="s">
        <v>86</v>
      </c>
      <c r="C9" s="132">
        <v>1</v>
      </c>
      <c r="D9" s="132">
        <v>5000</v>
      </c>
      <c r="E9" s="132">
        <f t="shared" si="0"/>
        <v>5000</v>
      </c>
    </row>
    <row r="10" spans="1:7">
      <c r="A10" s="134" t="s">
        <v>87</v>
      </c>
      <c r="B10" s="135"/>
      <c r="C10" s="135"/>
      <c r="D10" s="136"/>
      <c r="E10" s="133">
        <f>SUM(E2:E9)</f>
        <v>69030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5"/>
  <cols>
    <col min="1" max="1" width="6" customWidth="1"/>
    <col min="2" max="2" width="41.28515625" customWidth="1"/>
    <col min="3" max="3" width="4.5703125" customWidth="1"/>
    <col min="4" max="4" width="6.7109375" customWidth="1"/>
    <col min="5" max="5" width="10.42578125" customWidth="1"/>
  </cols>
  <sheetData>
    <row r="1" spans="1:5" ht="19.899999999999999" customHeight="1">
      <c r="A1" s="25" t="s">
        <v>79</v>
      </c>
      <c r="B1" s="25" t="s">
        <v>80</v>
      </c>
      <c r="C1" s="25" t="s">
        <v>81</v>
      </c>
      <c r="D1" s="25" t="s">
        <v>82</v>
      </c>
      <c r="E1" s="25" t="s">
        <v>83</v>
      </c>
    </row>
    <row r="2" spans="1:5" ht="49.9" customHeight="1">
      <c r="A2" s="24">
        <v>1</v>
      </c>
      <c r="B2" s="24" t="s">
        <v>84</v>
      </c>
      <c r="C2" s="24">
        <v>1</v>
      </c>
      <c r="D2" s="24">
        <v>14990</v>
      </c>
      <c r="E2" s="24">
        <f>C2*D2</f>
        <v>14990</v>
      </c>
    </row>
    <row r="3" spans="1:5" ht="16.149999999999999"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49" t="s">
        <v>87</v>
      </c>
      <c r="B5" s="150"/>
      <c r="C5" s="150"/>
      <c r="D5" s="151"/>
      <c r="E5" s="25">
        <f>SUM(E2:E4)</f>
        <v>22490</v>
      </c>
    </row>
    <row r="6" spans="1:5">
      <c r="A6" s="149" t="s">
        <v>88</v>
      </c>
      <c r="B6" s="150"/>
      <c r="C6" s="150"/>
      <c r="D6" s="151"/>
      <c r="E6" s="25">
        <f>E5*9%</f>
        <v>2024.1</v>
      </c>
    </row>
    <row r="7" spans="1:5">
      <c r="A7" s="149" t="s">
        <v>88</v>
      </c>
      <c r="B7" s="150"/>
      <c r="C7" s="150"/>
      <c r="D7" s="151"/>
      <c r="E7" s="25">
        <f>E5*9%</f>
        <v>2024.1</v>
      </c>
    </row>
    <row r="8" spans="1:5" ht="11.45" customHeight="1">
      <c r="A8" s="149" t="s">
        <v>89</v>
      </c>
      <c r="B8" s="150"/>
      <c r="C8" s="150"/>
      <c r="D8" s="151"/>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5"/>
  <cols>
    <col min="1" max="1" width="6.85546875" customWidth="1"/>
    <col min="2" max="2" width="25.28515625" customWidth="1"/>
    <col min="3" max="3" width="6.28515625" customWidth="1"/>
    <col min="4" max="4" width="6.85546875" customWidth="1"/>
  </cols>
  <sheetData>
    <row r="1" spans="1:5" ht="13.9" customHeight="1">
      <c r="A1" s="25" t="s">
        <v>79</v>
      </c>
      <c r="B1" s="25" t="s">
        <v>80</v>
      </c>
      <c r="C1" s="25" t="s">
        <v>81</v>
      </c>
      <c r="D1" s="25" t="s">
        <v>82</v>
      </c>
      <c r="E1" s="25" t="s">
        <v>83</v>
      </c>
    </row>
    <row r="2" spans="1:5" ht="55.9" customHeight="1">
      <c r="A2" s="24">
        <v>1</v>
      </c>
      <c r="B2" s="24" t="s">
        <v>90</v>
      </c>
      <c r="C2" s="24">
        <v>1</v>
      </c>
      <c r="D2" s="24">
        <v>69600</v>
      </c>
      <c r="E2" s="24">
        <f>C2*D2</f>
        <v>69600</v>
      </c>
    </row>
    <row r="3" spans="1:5" ht="30">
      <c r="A3" s="24">
        <v>2</v>
      </c>
      <c r="B3" s="24" t="s">
        <v>86</v>
      </c>
      <c r="C3" s="24">
        <v>1</v>
      </c>
      <c r="D3" s="24">
        <v>5000</v>
      </c>
      <c r="E3" s="24">
        <f t="shared" ref="E3" si="0">C3*D3</f>
        <v>5000</v>
      </c>
    </row>
    <row r="4" spans="1:5">
      <c r="A4" s="149" t="s">
        <v>87</v>
      </c>
      <c r="B4" s="150"/>
      <c r="C4" s="150"/>
      <c r="D4" s="151"/>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5"/>
  <cols>
    <col min="2" max="2" width="55.7109375" customWidth="1"/>
  </cols>
  <sheetData>
    <row r="1" spans="1:8">
      <c r="A1" t="s">
        <v>127</v>
      </c>
    </row>
    <row r="2" spans="1:8" ht="10.15"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49" t="s">
        <v>87</v>
      </c>
      <c r="B15" s="150"/>
      <c r="C15" s="150"/>
      <c r="D15" s="151"/>
      <c r="E15" s="25">
        <f>SUM(E3:E14)</f>
        <v>107240</v>
      </c>
      <c r="F15" s="33"/>
    </row>
    <row r="17" spans="1:5">
      <c r="A17" t="s">
        <v>128</v>
      </c>
    </row>
    <row r="18" spans="1:5" ht="30">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49" t="s">
        <v>87</v>
      </c>
      <c r="B31" s="150"/>
      <c r="C31" s="150"/>
      <c r="D31" s="151"/>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5"/>
  <cols>
    <col min="1" max="1" width="6.140625" customWidth="1"/>
    <col min="2" max="2" width="43.42578125" customWidth="1"/>
    <col min="8" max="8" width="14" customWidth="1"/>
  </cols>
  <sheetData>
    <row r="1" spans="1:8" ht="21" customHeight="1">
      <c r="A1" s="25" t="s">
        <v>79</v>
      </c>
      <c r="B1" s="25" t="s">
        <v>80</v>
      </c>
      <c r="C1" s="25" t="s">
        <v>81</v>
      </c>
      <c r="D1" s="25" t="s">
        <v>82</v>
      </c>
      <c r="E1" s="25" t="s">
        <v>83</v>
      </c>
    </row>
    <row r="2" spans="1:8" ht="31.9" customHeight="1">
      <c r="A2" s="24" t="s">
        <v>147</v>
      </c>
      <c r="B2" s="24" t="s">
        <v>145</v>
      </c>
      <c r="C2" s="24">
        <v>2</v>
      </c>
      <c r="D2" s="24">
        <v>8900</v>
      </c>
      <c r="E2" s="24">
        <f t="shared" ref="E2:E8" si="0">C2*D2</f>
        <v>17800</v>
      </c>
      <c r="G2">
        <f>4660*2</f>
        <v>9320</v>
      </c>
      <c r="H2" s="38" t="s">
        <v>138</v>
      </c>
    </row>
    <row r="3" spans="1:8" ht="16.899999999999999" customHeight="1">
      <c r="A3" s="24">
        <v>2</v>
      </c>
      <c r="B3" s="24" t="s">
        <v>137</v>
      </c>
      <c r="C3" s="24">
        <v>1</v>
      </c>
      <c r="D3" s="24">
        <v>8820</v>
      </c>
      <c r="E3" s="24">
        <f t="shared" si="0"/>
        <v>8820</v>
      </c>
      <c r="F3">
        <f>4410*2</f>
        <v>8820</v>
      </c>
      <c r="H3" s="38" t="s">
        <v>139</v>
      </c>
    </row>
    <row r="4" spans="1:8" ht="17.45"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5" customHeight="1">
      <c r="A6" s="24">
        <v>5</v>
      </c>
      <c r="B6" s="24" t="s">
        <v>135</v>
      </c>
      <c r="C6" s="24">
        <v>1</v>
      </c>
      <c r="D6" s="24">
        <v>550</v>
      </c>
      <c r="E6" s="24">
        <f t="shared" si="0"/>
        <v>550</v>
      </c>
    </row>
    <row r="7" spans="1:8" ht="14.45" customHeight="1">
      <c r="A7" s="24">
        <v>6</v>
      </c>
      <c r="B7" s="24" t="s">
        <v>116</v>
      </c>
      <c r="C7" s="24">
        <v>6</v>
      </c>
      <c r="D7" s="24">
        <v>175</v>
      </c>
      <c r="E7" s="24">
        <f t="shared" si="0"/>
        <v>1050</v>
      </c>
    </row>
    <row r="8" spans="1:8">
      <c r="A8" s="24">
        <v>7</v>
      </c>
      <c r="B8" s="24" t="s">
        <v>86</v>
      </c>
      <c r="C8" s="24">
        <v>1</v>
      </c>
      <c r="D8" s="24">
        <v>4000</v>
      </c>
      <c r="E8" s="24">
        <f t="shared" si="0"/>
        <v>4000</v>
      </c>
    </row>
    <row r="9" spans="1:8">
      <c r="A9" s="149" t="s">
        <v>87</v>
      </c>
      <c r="B9" s="150"/>
      <c r="C9" s="150"/>
      <c r="D9" s="151"/>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149999999999999" customHeight="1">
      <c r="A19" s="152" t="s">
        <v>146</v>
      </c>
      <c r="B19" s="153"/>
      <c r="C19" s="153"/>
      <c r="D19" s="153"/>
      <c r="E19" s="154"/>
      <c r="G19">
        <f>8680*2</f>
        <v>17360</v>
      </c>
      <c r="H19" s="38" t="s">
        <v>144</v>
      </c>
    </row>
    <row r="20" spans="1:8" ht="11.45" customHeight="1">
      <c r="A20" s="155"/>
      <c r="B20" s="156"/>
      <c r="C20" s="156"/>
      <c r="D20" s="156"/>
      <c r="E20" s="157"/>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5"/>
  <cols>
    <col min="2" max="2" width="30.7109375" customWidth="1"/>
  </cols>
  <sheetData>
    <row r="1" spans="1:5" ht="30">
      <c r="A1" s="25" t="s">
        <v>79</v>
      </c>
      <c r="B1" s="25" t="s">
        <v>80</v>
      </c>
      <c r="C1" s="25" t="s">
        <v>81</v>
      </c>
      <c r="D1" s="25" t="s">
        <v>82</v>
      </c>
      <c r="E1" s="25" t="s">
        <v>83</v>
      </c>
    </row>
    <row r="2" spans="1:5" ht="30">
      <c r="A2" s="24">
        <v>1</v>
      </c>
      <c r="B2" s="24" t="s">
        <v>148</v>
      </c>
      <c r="C2" s="24">
        <v>4</v>
      </c>
      <c r="D2" s="24">
        <v>4500</v>
      </c>
      <c r="E2" s="24">
        <f t="shared" ref="E2:E5" si="0">C2*D2</f>
        <v>18000</v>
      </c>
    </row>
    <row r="3" spans="1:5">
      <c r="A3" s="24">
        <v>2</v>
      </c>
      <c r="B3" s="24" t="s">
        <v>149</v>
      </c>
      <c r="C3" s="24">
        <v>1</v>
      </c>
      <c r="D3" s="24">
        <v>48000</v>
      </c>
      <c r="E3" s="24">
        <f t="shared" si="0"/>
        <v>48000</v>
      </c>
    </row>
    <row r="4" spans="1:5" ht="30">
      <c r="A4" s="24">
        <v>3</v>
      </c>
      <c r="B4" s="24" t="s">
        <v>150</v>
      </c>
      <c r="C4" s="24">
        <v>1</v>
      </c>
      <c r="D4" s="24">
        <v>6900</v>
      </c>
      <c r="E4" s="24">
        <f t="shared" si="0"/>
        <v>6900</v>
      </c>
    </row>
    <row r="5" spans="1:5" ht="30">
      <c r="A5" s="24">
        <v>4</v>
      </c>
      <c r="B5" s="24" t="s">
        <v>86</v>
      </c>
      <c r="C5" s="24">
        <v>1</v>
      </c>
      <c r="D5" s="24">
        <v>6000</v>
      </c>
      <c r="E5" s="24">
        <f t="shared" si="0"/>
        <v>6000</v>
      </c>
    </row>
    <row r="6" spans="1:5">
      <c r="A6" s="149" t="s">
        <v>87</v>
      </c>
      <c r="B6" s="150"/>
      <c r="C6" s="150"/>
      <c r="D6" s="151"/>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5"/>
  <cols>
    <col min="1" max="1" width="6.7109375" customWidth="1"/>
    <col min="2" max="2" width="38.28515625" customWidth="1"/>
    <col min="3" max="3" width="5.28515625" customWidth="1"/>
    <col min="5" max="5" width="12.7109375" customWidth="1"/>
  </cols>
  <sheetData>
    <row r="1" spans="1:5" ht="14.45" customHeight="1">
      <c r="A1" s="25" t="s">
        <v>79</v>
      </c>
      <c r="B1" s="25" t="s">
        <v>80</v>
      </c>
      <c r="C1" s="25" t="s">
        <v>81</v>
      </c>
      <c r="D1" s="25" t="s">
        <v>82</v>
      </c>
      <c r="E1" s="25" t="s">
        <v>83</v>
      </c>
    </row>
    <row r="2" spans="1:5" ht="22.9"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99999999999999" customHeight="1">
      <c r="A6" s="24">
        <v>5</v>
      </c>
      <c r="B6" s="24" t="s">
        <v>155</v>
      </c>
      <c r="C6" s="24">
        <v>1</v>
      </c>
      <c r="D6" s="24">
        <v>45000</v>
      </c>
      <c r="E6" s="24">
        <f t="shared" si="0"/>
        <v>45000</v>
      </c>
    </row>
    <row r="7" spans="1:5" ht="19.149999999999999" customHeight="1">
      <c r="A7" s="24">
        <v>6</v>
      </c>
      <c r="B7" s="24" t="s">
        <v>156</v>
      </c>
      <c r="C7" s="24">
        <v>1</v>
      </c>
      <c r="D7" s="24">
        <v>39900</v>
      </c>
      <c r="E7" s="24">
        <f t="shared" si="0"/>
        <v>39900</v>
      </c>
    </row>
    <row r="8" spans="1:5" ht="22.15"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49" t="s">
        <v>87</v>
      </c>
      <c r="B11" s="150"/>
      <c r="C11" s="150"/>
      <c r="D11" s="151"/>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5"/>
  <cols>
    <col min="1" max="1" width="6.140625" customWidth="1"/>
    <col min="2" max="2" width="43.7109375" customWidth="1"/>
    <col min="3" max="3" width="5" customWidth="1"/>
  </cols>
  <sheetData>
    <row r="1" spans="1:7" ht="21" customHeight="1">
      <c r="A1" s="25" t="s">
        <v>79</v>
      </c>
      <c r="B1" s="25" t="s">
        <v>80</v>
      </c>
      <c r="C1" s="25" t="s">
        <v>81</v>
      </c>
      <c r="D1" s="25" t="s">
        <v>82</v>
      </c>
      <c r="E1" s="25" t="s">
        <v>83</v>
      </c>
    </row>
    <row r="2" spans="1:7" ht="13.9"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9" customHeight="1">
      <c r="A4" s="24">
        <v>3</v>
      </c>
      <c r="B4" s="24" t="s">
        <v>136</v>
      </c>
      <c r="C4" s="24">
        <v>1</v>
      </c>
      <c r="D4" s="24">
        <v>5500</v>
      </c>
      <c r="E4" s="24">
        <f t="shared" si="0"/>
        <v>5500</v>
      </c>
    </row>
    <row r="5" spans="1:7" ht="22.9"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49" t="s">
        <v>87</v>
      </c>
      <c r="B8" s="150"/>
      <c r="C8" s="150"/>
      <c r="D8" s="151"/>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149999999999999" customHeight="1">
      <c r="A19" s="158" t="s">
        <v>169</v>
      </c>
      <c r="B19" s="158"/>
      <c r="C19" s="158"/>
      <c r="D19" s="158"/>
      <c r="E19" s="41"/>
      <c r="G19">
        <f>3130*2</f>
        <v>6260</v>
      </c>
    </row>
    <row r="20" spans="1:7" ht="11.45"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Vision Designs 202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2023-07-13T10:30:30Z</dcterms:modified>
</cp:coreProperties>
</file>