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21" activeTab="26"/>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 name="Gonsalves 204" sheetId="26" r:id="rId26"/>
    <sheet name="Pinge 205" sheetId="27" r:id="rId2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0" i="27" l="1"/>
  <c r="E6" i="27" l="1"/>
  <c r="H59" i="27"/>
  <c r="E66" i="27"/>
  <c r="E67" i="27"/>
  <c r="E34" i="27"/>
  <c r="E53" i="27"/>
  <c r="E65" i="27"/>
  <c r="E64" i="27"/>
  <c r="E63" i="27"/>
  <c r="E62" i="27"/>
  <c r="E61" i="27"/>
  <c r="E60" i="27"/>
  <c r="E59" i="27"/>
  <c r="E35" i="27"/>
  <c r="E33" i="27"/>
  <c r="E32" i="27"/>
  <c r="E31" i="27"/>
  <c r="E30" i="27"/>
  <c r="E29" i="27"/>
  <c r="H28" i="27"/>
  <c r="E28" i="27"/>
  <c r="H27" i="27"/>
  <c r="E27" i="27"/>
  <c r="E54" i="27"/>
  <c r="E52" i="27"/>
  <c r="E51" i="27"/>
  <c r="E50" i="27"/>
  <c r="E49" i="27"/>
  <c r="E48" i="27"/>
  <c r="H47" i="27"/>
  <c r="E47" i="27"/>
  <c r="H46" i="27"/>
  <c r="E46" i="27"/>
  <c r="H15" i="27"/>
  <c r="E10" i="27"/>
  <c r="E9" i="27"/>
  <c r="E8" i="27"/>
  <c r="E7" i="27"/>
  <c r="E5" i="27"/>
  <c r="H4" i="27"/>
  <c r="E4" i="27"/>
  <c r="H3" i="27"/>
  <c r="E3" i="27"/>
  <c r="E36" i="27" l="1"/>
  <c r="E11" i="27"/>
  <c r="E68" i="27"/>
  <c r="E55" i="27"/>
  <c r="E11" i="26"/>
  <c r="E37" i="26"/>
  <c r="E35" i="26" l="1"/>
  <c r="I49" i="26"/>
  <c r="G30" i="26"/>
  <c r="G29" i="26"/>
  <c r="J20" i="26"/>
  <c r="G5" i="26"/>
  <c r="E9" i="26"/>
  <c r="E36" i="26"/>
  <c r="E34" i="26"/>
  <c r="E33" i="26"/>
  <c r="E32" i="26"/>
  <c r="E31" i="26"/>
  <c r="E30" i="26"/>
  <c r="E29" i="26"/>
  <c r="G4" i="26"/>
  <c r="G3" i="26"/>
  <c r="E10" i="26"/>
  <c r="E8" i="26"/>
  <c r="E7" i="26"/>
  <c r="E6" i="26"/>
  <c r="E5" i="26"/>
  <c r="E4" i="26"/>
  <c r="E3" i="26"/>
  <c r="G23" i="25" l="1"/>
  <c r="G24" i="25"/>
  <c r="G25" i="25"/>
  <c r="G26" i="25"/>
  <c r="G22" i="25"/>
  <c r="D17" i="25"/>
  <c r="D16" i="25"/>
  <c r="D15" i="25"/>
  <c r="G7" i="25"/>
  <c r="G2" i="25"/>
  <c r="G27" i="25" l="1"/>
  <c r="G3" i="25"/>
  <c r="G4" i="25"/>
  <c r="G5" i="25"/>
  <c r="G6" i="25"/>
  <c r="E10" i="24" l="1"/>
  <c r="E2" i="24" l="1"/>
  <c r="E3" i="24"/>
  <c r="E4" i="24"/>
  <c r="G4" i="24"/>
  <c r="E5" i="24"/>
  <c r="E6" i="24"/>
  <c r="E7" i="24"/>
  <c r="E8" i="24"/>
  <c r="E9" i="24"/>
  <c r="E11" i="23" l="1"/>
  <c r="G5" i="23" l="1"/>
  <c r="G3" i="23"/>
  <c r="G4" i="23"/>
  <c r="E4" i="23"/>
  <c r="E10" i="23"/>
  <c r="E9" i="23"/>
  <c r="E8" i="23"/>
  <c r="E7" i="23"/>
  <c r="E6" i="23"/>
  <c r="E5" i="23"/>
  <c r="E3" i="23"/>
  <c r="E10" i="20"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<sst xmlns="http://schemas.openxmlformats.org/spreadsheetml/2006/main" count="1291" uniqueCount="470">
  <si>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</si>
  <si>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</si>
  <si>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</si>
  <si>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</si>
  <si>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</si>
  <si>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</si>
  <si>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</si>
  <si>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</si>
  <si>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</si>
  <si>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</si>
  <si>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</si>
  <si>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</si>
  <si>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</si>
  <si>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</si>
  <si>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</si>
  <si>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</si>
  <si>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</si>
  <si>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</si>
  <si>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</si>
  <si>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</si>
  <si>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</si>
  <si>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</si>
  <si>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</si>
  <si>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</si>
  <si>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</si>
  <si>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</si>
  <si>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</si>
  <si>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</si>
  <si>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</si>
  <si>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</si>
  <si>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</si>
  <si>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</si>
  <si>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</si>
  <si>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</si>
  <si>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</si>
  <si>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</si>
  <si>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</si>
  <si>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</si>
  <si>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</si>
  <si>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</si>
  <si>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</si>
  <si>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</si>
  <si>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</si>
  <si>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</si>
  <si>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</si>
  <si>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</si>
  <si>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</si>
  <si>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</si>
  <si>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</si>
  <si>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</si>
  <si>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</si>
  <si>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</si>
  <si>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</si>
  <si>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</si>
  <si>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</si>
  <si>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</si>
  <si>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</si>
  <si>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</si>
  <si>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</si>
  <si>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</si>
  <si>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</si>
  <si>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</si>
  <si>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</si>
  <si>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</si>
  <si>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</si>
  <si>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</si>
  <si>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</si>
  <si>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</si>
  <si>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</si>
  <si>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</si>
  <si>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</si>
  <si>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</si>
  <si>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</si>
  <si>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</si>
  <si>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</si>
  <si>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</si>
  <si>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</si>
  <si>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</si>
  <si>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</si>
  <si>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</si>
  <si>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</si>
  <si>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</si>
  <si>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</si>
  <si>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</si>
  <si>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</si>
  <si>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</si>
  <si>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</si>
  <si>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</si>
  <si>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</si>
  <si>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</si>
  <si>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</si>
  <si>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</si>
  <si>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</si>
  <si>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</si>
  <si>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</si>
  <si>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</si>
  <si>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</si>
  <si>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</si>
  <si>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</si>
  <si>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</si>
  <si>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</si>
  <si>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</si>
  <si>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</si>
  <si>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</si>
  <si>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</si>
  <si>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</si>
  <si>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</si>
  <si>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</si>
  <si>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</si>
  <si>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</si>
  <si>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</si>
  <si>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</si>
  <si>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</si>
  <si>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</si>
  <si>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</si>
  <si>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</si>
  <si>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</si>
  <si>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</si>
  <si>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</si>
  <si>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</si>
  <si>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</si>
  <si>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</si>
  <si>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</si>
  <si>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</si>
  <si>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</si>
  <si>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</si>
  <si>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</si>
  <si>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</si>
  <si>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</si>
  <si>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</si>
  <si>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</si>
  <si>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</si>
  <si>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</si>
  <si>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</si>
  <si>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</si>
  <si>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</si>
  <si>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</si>
  <si>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</si>
  <si>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</si>
  <si>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</si>
  <si>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</si>
  <si>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</si>
  <si>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</si>
  <si>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</si>
  <si>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</si>
  <si>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</si>
  <si>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</si>
  <si>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</si>
  <si>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</si>
  <si>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</si>
  <si>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</si>
  <si>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</si>
  <si>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</si>
  <si>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</si>
  <si>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</si>
  <si>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</si>
  <si>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</si>
  <si>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</si>
  <si>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</si>
  <si>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</si>
  <si>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</si>
  <si>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</si>
  <si>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</si>
  <si>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</si>
  <si>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</si>
  <si>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</si>
  <si>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</si>
  <si>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</si>
  <si>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</si>
  <si>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</si>
  <si>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</si>
  <si>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</si>
  <si>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</si>
  <si>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</si>
  <si>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</si>
  <si>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</si>
  <si>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</si>
  <si>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</si>
  <si>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</si>
  <si>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</si>
  <si>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</si>
  <si>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</si>
  <si>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</si>
  <si>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</si>
  <si>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</si>
  <si>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</si>
  <si>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</si>
  <si>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</si>
  <si>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</si>
  <si>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</si>
  <si>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</si>
  <si>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</si>
  <si>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</si>
  <si>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</si>
  <si>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</si>
  <si>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</si>
  <si>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</si>
  <si>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</si>
  <si>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</si>
  <si>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</si>
  <si>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</si>
  <si>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</si>
  <si>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</si>
  <si>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</si>
  <si>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</si>
  <si>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</si>
  <si>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</si>
  <si>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</si>
  <si>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</si>
  <si>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</si>
  <si>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</si>
  <si>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</si>
  <si>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</si>
  <si>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</si>
  <si>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</si>
  <si>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</si>
  <si>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</si>
  <si>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</si>
  <si>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</si>
  <si>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</si>
  <si>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</si>
  <si>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</si>
  <si>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</si>
  <si>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</si>
  <si>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</si>
  <si>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</si>
  <si>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</si>
  <si>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</si>
  <si>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</si>
  <si>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</si>
  <si>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</si>
  <si>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</si>
  <si>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</si>
  <si>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</si>
  <si>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</si>
  <si>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</si>
  <si>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</si>
  <si>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</si>
  <si>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</si>
  <si>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</si>
  <si>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</si>
  <si>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</si>
  <si>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</si>
  <si>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</si>
  <si>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</si>
  <si>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</si>
  <si>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</si>
  <si>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</si>
  <si>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</si>
  <si>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</si>
  <si>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</si>
  <si>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</si>
  <si>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</si>
  <si>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</si>
  <si>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</si>
  <si>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</si>
  <si>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</si>
  <si>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</si>
  <si>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</si>
  <si>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</si>
  <si>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</si>
  <si>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</si>
  <si>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</si>
  <si>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</si>
  <si>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</si>
  <si>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</si>
  <si>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</si>
  <si>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</si>
  <si>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</si>
  <si>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</si>
  <si>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</si>
  <si>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</si>
  <si>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</si>
  <si>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</si>
  <si>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</si>
  <si>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</si>
  <si>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</si>
  <si>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</si>
  <si>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</si>
  <si>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</si>
  <si>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</si>
  <si>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</si>
  <si>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</si>
  <si>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</si>
  <si>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</si>
  <si>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</si>
  <si>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</si>
  <si>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</si>
  <si>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</si>
  <si>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</si>
  <si>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</si>
  <si>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</si>
  <si>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</si>
  <si>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</si>
  <si>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</si>
  <si>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</si>
  <si>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</si>
  <si>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</si>
  <si>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</si>
  <si>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</si>
  <si>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</si>
  <si>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</si>
  <si>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</si>
  <si>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</si>
  <si>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</si>
  <si>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</si>
  <si>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</si>
  <si>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</si>
  <si>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</si>
  <si>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</si>
  <si>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</si>
  <si>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</si>
  <si>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</si>
  <si>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</si>
  <si>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</si>
  <si>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</si>
  <si>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</si>
  <si>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</si>
  <si>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</si>
  <si>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</si>
  <si>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</si>
  <si>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</si>
  <si>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</si>
  <si>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</si>
  <si>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</si>
  <si>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</si>
  <si>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</si>
  <si>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</si>
  <si>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</si>
  <si>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</si>
  <si>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</si>
  <si>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</si>
  <si>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</si>
  <si>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</si>
  <si>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</si>
  <si>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</si>
  <si>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</si>
  <si>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</si>
  <si>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</si>
  <si>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</si>
  <si>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</si>
  <si>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</si>
  <si>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</si>
  <si>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</si>
  <si>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</si>
  <si>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</si>
  <si>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</si>
  <si>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</si>
  <si>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</si>
  <si>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</si>
  <si>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</si>
  <si>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</si>
  <si>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</si>
  <si>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</si>
  <si>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</si>
  <si>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</si>
  <si>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</si>
  <si>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</si>
  <si>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</si>
  <si>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</si>
  <si>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</si>
  <si>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</si>
  <si>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</si>
  <si>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</si>
  <si>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</si>
  <si>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</si>
  <si>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</si>
  <si>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</si>
  <si>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</si>
  <si>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</si>
  <si>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</si>
  <si>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</si>
  <si>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</si>
  <si>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</si>
  <si>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</si>
  <si>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</si>
  <si>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</si>
  <si>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</si>
  <si>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</si>
  <si>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</si>
  <si>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</si>
  <si>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</si>
  <si>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</si>
  <si>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</si>
  <si>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</si>
  <si>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</si>
  <si>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</si>
  <si>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</si>
  <si>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</si>
  <si>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</si>
  <si>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</si>
  <si>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</si>
  <si>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</si>
  <si>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</si>
  <si>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</si>
  <si>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</si>
  <si>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</si>
  <si>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</si>
  <si>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</si>
  <si>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</si>
  <si>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</si>
  <si>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</si>
  <si>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</si>
  <si>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</si>
  <si>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</si>
  <si>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</si>
  <si>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</si>
  <si>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</si>
  <si>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</si>
  <si>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</si>
  <si>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</si>
  <si>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</si>
  <si>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</si>
  <si>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</si>
  <si>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</si>
  <si>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</si>
  <si>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</si>
  <si>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</si>
  <si>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</si>
  <si>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</si>
  <si>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</si>
  <si>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</si>
  <si>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</si>
  <si>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</si>
  <si>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</si>
  <si>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</si>
  <si>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</si>
  <si>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</si>
  <si>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</si>
  <si>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</si>
  <si>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</si>
  <si>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</si>
  <si>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</si>
  <si>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</si>
  <si>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</si>
  <si>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</si>
  <si>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</si>
  <si>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</si>
  <si>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</si>
  <si>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</si>
  <si>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</si>
  <si>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</si>
  <si>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</si>
  <si>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</si>
  <si>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</si>
  <si>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</si>
  <si>
    <t>WD Purple Surveillance Hard Disk 4` TB</t>
  </si>
  <si>
    <t>Dahus 2MP IP Bullet with inbuilt Audio</t>
  </si>
  <si>
    <t>Dahua NVR Professional Series 16CH</t>
  </si>
  <si>
    <t>1) Dahua 4 MP Bullet camera @ 6500+- GST</t>
  </si>
  <si>
    <t>1) Honeywell 4 MP Bullet with inbuilt Audio 4 MM lens @ 6900+- GST</t>
  </si>
  <si>
    <t>If required extra Supply and laying of cat 6 cables through PVC pipe / casing caping to be chrarged as actualls @ 90/- per mtr + GST</t>
  </si>
  <si>
    <t>2) Honeywell NVR Professional Series 10CH 11880/- + GST</t>
  </si>
  <si>
    <t>I-HNVR-1220</t>
  </si>
  <si>
    <t>I-HABC-2005PI</t>
  </si>
  <si>
    <t>I-HA-DVR-2116-L</t>
  </si>
  <si>
    <t>4 + 2 Port POE Giga Switch D link or Secue Eye or Similar</t>
  </si>
  <si>
    <t>Supply and laying of cat 6 cables through provided PVC pipe / conduit to be chrarged as actualls</t>
  </si>
  <si>
    <t>Dahua 2MP IP Bullet with inbuilt Audio</t>
  </si>
  <si>
    <t>Cabling RJ 59 copper + 3 / Cat 6 with casing, cabling, laying</t>
  </si>
  <si>
    <t>Dahua2MP Bullet Camera</t>
  </si>
  <si>
    <t>Dahua 16 CH DVR, Professional series</t>
  </si>
  <si>
    <t>32ch dvr dahua 9510/-</t>
  </si>
  <si>
    <t>If required extra Supply and laying of cat 6 cables through provided  pipe / conduit to be chrarged as actualls @ 78/- per mtr + GST</t>
  </si>
  <si>
    <t>16 + 2 Port POE Giga Switch D link or Secue Eye or Similar</t>
  </si>
  <si>
    <t>Honeywell or Similar 2MP IP Bullet with inbuilt Audio</t>
  </si>
  <si>
    <t>Honeywell or Similar 2MP Bullet Camera</t>
  </si>
  <si>
    <t>Honeywell or Similar 16 CH DVR, Professional series</t>
  </si>
  <si>
    <t>Cabling RJ 59 copper + 3 / Cat 6 with casing, cabling, laying to be charged as actuals @ 78/- (per mtr) + GST</t>
  </si>
  <si>
    <t>Honeywell or Similar NVR Professional Series 20CH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</si>
</sst>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209">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3" fillId="0" borderId="1" xfId="0" applyFont="1" applyBorder="1" applyAlignment="1">
      <alignment horizontal="center" vertical="center"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16" fillId="0" borderId="1"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A21" sqref="A21:E27"/>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46" t="s">
        <v>2</v>
      </c>
      <c r="B18" s="147"/>
      <c r="C18" s="147"/>
      <c r="D18" s="148"/>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46" t="s">
        <v>2</v>
      </c>
      <c r="B27" s="147"/>
      <c r="C27" s="147"/>
      <c r="D27" s="148"/>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161" t="s">
        <v>87</v>
      </c>
      <c r="B8" s="162"/>
      <c r="C8" s="162"/>
      <c r="D8" s="163"/>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70" t="s">
        <v>166</v>
      </c>
      <c r="B19" s="170"/>
      <c r="C19" s="170"/>
      <c r="D19" s="170"/>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161" t="s">
        <v>87</v>
      </c>
      <c r="B8" s="162"/>
      <c r="C8" s="162"/>
      <c r="D8" s="163"/>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64" t="s">
        <v>170</v>
      </c>
      <c r="B19" s="165"/>
      <c r="C19" s="165"/>
      <c r="D19" s="165"/>
      <c r="E19" s="166"/>
    </row>
    <row r="20" spans="1:5">
      <c r="A20" s="167"/>
      <c r="B20" s="168"/>
      <c r="C20" s="168"/>
      <c r="D20" s="168"/>
      <c r="E20" s="169"/>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161" t="s">
        <v>87</v>
      </c>
      <c r="B11" s="162"/>
      <c r="C11" s="162"/>
      <c r="D11" s="163"/>
      <c r="E11" s="25">
        <f>SUM(E3:E10)</f>
        <v>48140</v>
      </c>
    </row>
    <row r="13" spans="1:9">
      <c r="A13" s="173" t="s">
        <v>179</v>
      </c>
      <c r="B13" s="173"/>
      <c r="C13" s="173"/>
      <c r="D13" s="173"/>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161" t="s">
        <v>87</v>
      </c>
      <c r="B30" s="162"/>
      <c r="C30" s="162"/>
      <c r="D30" s="163"/>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171" t="s">
        <v>87</v>
      </c>
      <c r="B41" s="172"/>
      <c r="C41" s="172"/>
      <c r="D41" s="172"/>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161" t="s">
        <v>87</v>
      </c>
      <c r="B11" s="162"/>
      <c r="C11" s="162"/>
      <c r="D11" s="163"/>
      <c r="E11" s="25">
        <f>SUM(E3:E10)</f>
        <v>19630</v>
      </c>
    </row>
    <row r="13" spans="1:7">
      <c r="A13" s="174" t="s">
        <v>191</v>
      </c>
      <c r="B13" s="174"/>
      <c r="C13" s="174"/>
      <c r="D13" s="174"/>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161" t="s">
        <v>87</v>
      </c>
      <c r="B28" s="162"/>
      <c r="C28" s="162"/>
      <c r="D28" s="163"/>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19"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161" t="s">
        <v>87</v>
      </c>
      <c r="B7" s="162"/>
      <c r="C7" s="162"/>
      <c r="D7" s="163"/>
      <c r="E7" s="25">
        <f>SUM(E3:E6)</f>
        <v>27490</v>
      </c>
    </row>
    <row r="8" spans="1:8">
      <c r="A8" s="161" t="s">
        <v>88</v>
      </c>
      <c r="B8" s="162"/>
      <c r="C8" s="162"/>
      <c r="D8" s="163"/>
      <c r="E8" s="25">
        <f>E7*9%</f>
        <v>2474.1</v>
      </c>
    </row>
    <row r="9" spans="1:8">
      <c r="A9" s="161" t="s">
        <v>88</v>
      </c>
      <c r="B9" s="162"/>
      <c r="C9" s="162"/>
      <c r="D9" s="163"/>
      <c r="E9" s="25">
        <f>E7*9%</f>
        <v>2474.1</v>
      </c>
    </row>
    <row r="10" spans="1:8">
      <c r="A10" s="161" t="s">
        <v>89</v>
      </c>
      <c r="B10" s="162"/>
      <c r="C10" s="162"/>
      <c r="D10" s="163"/>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161" t="s">
        <v>87</v>
      </c>
      <c r="B17" s="162"/>
      <c r="C17" s="162"/>
      <c r="D17" s="163"/>
      <c r="E17" s="25">
        <f>SUM(E14:E16)</f>
        <v>39000</v>
      </c>
    </row>
    <row r="18" spans="1:5">
      <c r="A18" s="161" t="s">
        <v>88</v>
      </c>
      <c r="B18" s="162"/>
      <c r="C18" s="162"/>
      <c r="D18" s="163"/>
      <c r="E18" s="25">
        <f>E17*9%</f>
        <v>3510</v>
      </c>
    </row>
    <row r="19" spans="1:5">
      <c r="A19" s="161" t="s">
        <v>88</v>
      </c>
      <c r="B19" s="162"/>
      <c r="C19" s="162"/>
      <c r="D19" s="163"/>
      <c r="E19" s="25">
        <f>E17*9%</f>
        <v>3510</v>
      </c>
    </row>
    <row r="20" spans="1:5">
      <c r="A20" s="161" t="s">
        <v>89</v>
      </c>
      <c r="B20" s="162"/>
      <c r="C20" s="162"/>
      <c r="D20" s="163"/>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161" t="s">
        <v>87</v>
      </c>
      <c r="B27" s="162"/>
      <c r="C27" s="162"/>
      <c r="D27" s="163"/>
      <c r="E27" s="25">
        <f>SUM(E24:E26)</f>
        <v>83600</v>
      </c>
    </row>
    <row r="28" spans="1:5">
      <c r="A28" s="161" t="s">
        <v>88</v>
      </c>
      <c r="B28" s="162"/>
      <c r="C28" s="162"/>
      <c r="D28" s="163"/>
      <c r="E28" s="25">
        <f>E27*9%</f>
        <v>7524</v>
      </c>
    </row>
    <row r="29" spans="1:5">
      <c r="A29" s="161" t="s">
        <v>88</v>
      </c>
      <c r="B29" s="162"/>
      <c r="C29" s="162"/>
      <c r="D29" s="163"/>
      <c r="E29" s="25">
        <f>E27*9%</f>
        <v>7524</v>
      </c>
    </row>
    <row r="30" spans="1:5">
      <c r="A30" s="161" t="s">
        <v>89</v>
      </c>
      <c r="B30" s="162"/>
      <c r="C30" s="162"/>
      <c r="D30" s="163"/>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94" workbookViewId="0">
      <selection activeCell="A101" sqref="A101"/>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46" t="s">
        <v>2</v>
      </c>
      <c r="B10" s="147"/>
      <c r="C10" s="147"/>
      <c r="D10" s="148"/>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46" t="s">
        <v>2</v>
      </c>
      <c r="B21" s="147"/>
      <c r="C21" s="147"/>
      <c r="D21" s="148"/>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46" t="s">
        <v>2</v>
      </c>
      <c r="B38" s="147"/>
      <c r="C38" s="147"/>
      <c r="D38" s="148"/>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197" t="s">
        <v>2</v>
      </c>
      <c r="B59" s="198"/>
      <c r="C59" s="198"/>
      <c r="D59" s="199"/>
      <c r="E59" s="56">
        <f>SUM(E50:E58)</f>
        <v>137500</v>
      </c>
    </row>
    <row r="61" spans="1:5">
      <c r="A61" s="106" t="s">
        <v>364</v>
      </c>
    </row>
    <row r="63" spans="1:5" ht="14.4" customHeight="1">
      <c r="A63" s="200" t="s">
        <v>240</v>
      </c>
      <c r="B63" s="200"/>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46" t="s">
        <v>87</v>
      </c>
      <c r="B79" s="147"/>
      <c r="C79" s="147"/>
      <c r="D79" s="148"/>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46" t="s">
        <v>87</v>
      </c>
      <c r="B99" s="147"/>
      <c r="C99" s="147"/>
      <c r="D99" s="147"/>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196" t="s">
        <v>359</v>
      </c>
      <c r="C116" s="196"/>
      <c r="D116" s="71">
        <v>1</v>
      </c>
      <c r="E116" s="183">
        <v>9000</v>
      </c>
      <c r="F116" s="184"/>
      <c r="G116" s="90">
        <f>D116*E116</f>
        <v>9000</v>
      </c>
    </row>
    <row r="117" spans="1:8">
      <c r="A117" s="146" t="s">
        <v>87</v>
      </c>
      <c r="B117" s="147"/>
      <c r="C117" s="147"/>
      <c r="D117" s="147"/>
      <c r="E117" s="147"/>
      <c r="F117" s="148"/>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196" t="s">
        <v>359</v>
      </c>
      <c r="C124" s="196"/>
      <c r="D124" s="71">
        <v>1</v>
      </c>
      <c r="E124" s="155">
        <v>9000</v>
      </c>
      <c r="F124" s="155"/>
      <c r="G124" s="94">
        <f>D124*E124</f>
        <v>9000</v>
      </c>
    </row>
    <row r="125" spans="1:8">
      <c r="A125" s="193" t="s">
        <v>87</v>
      </c>
      <c r="B125" s="194"/>
      <c r="C125" s="194"/>
      <c r="D125" s="194"/>
      <c r="E125" s="194"/>
      <c r="F125" s="195"/>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181" t="s">
        <v>358</v>
      </c>
      <c r="C134" s="182"/>
      <c r="D134" s="71">
        <v>1</v>
      </c>
      <c r="E134" s="183">
        <v>12000</v>
      </c>
      <c r="F134" s="184"/>
      <c r="G134" s="90">
        <f t="shared" si="8"/>
        <v>12000</v>
      </c>
    </row>
    <row r="135" spans="1:8">
      <c r="A135" s="193" t="s">
        <v>87</v>
      </c>
      <c r="B135" s="194"/>
      <c r="C135" s="194"/>
      <c r="D135" s="194"/>
      <c r="E135" s="194"/>
      <c r="F135" s="195"/>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181" t="s">
        <v>358</v>
      </c>
      <c r="C142" s="182"/>
      <c r="D142" s="71">
        <v>1</v>
      </c>
      <c r="E142" s="183">
        <v>12000</v>
      </c>
      <c r="F142" s="184"/>
      <c r="G142" s="94">
        <f>D142*E142</f>
        <v>12000</v>
      </c>
    </row>
    <row r="143" spans="1:8">
      <c r="A143" s="193" t="s">
        <v>87</v>
      </c>
      <c r="B143" s="194"/>
      <c r="C143" s="194"/>
      <c r="D143" s="194"/>
      <c r="E143" s="194"/>
      <c r="F143" s="195"/>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185" t="s">
        <v>358</v>
      </c>
      <c r="C150" s="186"/>
      <c r="D150" s="112">
        <v>1</v>
      </c>
      <c r="E150" s="187">
        <v>12000</v>
      </c>
      <c r="F150" s="188"/>
      <c r="G150" s="94">
        <f>D150*E150</f>
        <v>12000</v>
      </c>
    </row>
    <row r="151" spans="1:7">
      <c r="A151" s="190" t="s">
        <v>87</v>
      </c>
      <c r="B151" s="190"/>
      <c r="C151" s="190"/>
      <c r="D151" s="190"/>
      <c r="E151" s="190"/>
      <c r="F151" s="190"/>
      <c r="G151" s="91">
        <f>SUM(G147:G150)</f>
        <v>44560</v>
      </c>
    </row>
    <row r="154" spans="1:7" ht="15" customHeight="1">
      <c r="A154" s="189" t="s">
        <v>262</v>
      </c>
      <c r="B154" s="189"/>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191" t="s">
        <v>265</v>
      </c>
      <c r="B159" s="192"/>
      <c r="C159" s="192"/>
      <c r="D159" s="192"/>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190" t="s">
        <v>2</v>
      </c>
      <c r="B163" s="190"/>
      <c r="C163" s="190"/>
      <c r="D163" s="190"/>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46" t="s">
        <v>87</v>
      </c>
      <c r="B241" s="147"/>
      <c r="C241" s="147"/>
      <c r="D241" s="148"/>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46" t="s">
        <v>87</v>
      </c>
      <c r="B254" s="147"/>
      <c r="C254" s="147"/>
      <c r="D254" s="148"/>
      <c r="E254" s="91">
        <f>SUM(E249:E253)</f>
        <v>313600</v>
      </c>
    </row>
    <row r="255" spans="1:17" s="10" customFormat="1"/>
    <row r="256" spans="1:17" s="10" customFormat="1"/>
    <row r="257" spans="1:6" ht="13.2" customHeight="1">
      <c r="A257" s="175" t="s">
        <v>378</v>
      </c>
      <c r="B257" s="176"/>
      <c r="C257" s="176"/>
      <c r="D257" s="176"/>
      <c r="E257" s="176"/>
      <c r="F257" s="177"/>
    </row>
    <row r="258" spans="1:6" ht="409.2" customHeight="1">
      <c r="A258" s="178"/>
      <c r="B258" s="179"/>
      <c r="C258" s="179"/>
      <c r="D258" s="179"/>
      <c r="E258" s="179"/>
      <c r="F258" s="180"/>
    </row>
  </sheetData>
  <mergeCells count="28">
    <mergeCell ref="B116:C116"/>
    <mergeCell ref="E116:F116"/>
    <mergeCell ref="A99:D99"/>
    <mergeCell ref="A10:D10"/>
    <mergeCell ref="A38:D38"/>
    <mergeCell ref="A59:D59"/>
    <mergeCell ref="A63:B63"/>
    <mergeCell ref="A21:D21"/>
    <mergeCell ref="A79:D79"/>
    <mergeCell ref="A117:F117"/>
    <mergeCell ref="A125:F125"/>
    <mergeCell ref="A151:F151"/>
    <mergeCell ref="A143:F143"/>
    <mergeCell ref="A135:F135"/>
    <mergeCell ref="E134:F134"/>
    <mergeCell ref="B134:C134"/>
    <mergeCell ref="B124:C124"/>
    <mergeCell ref="A257:F258"/>
    <mergeCell ref="E124:F124"/>
    <mergeCell ref="B142:C142"/>
    <mergeCell ref="E142:F142"/>
    <mergeCell ref="B150:C150"/>
    <mergeCell ref="E150:F150"/>
    <mergeCell ref="A154:B154"/>
    <mergeCell ref="A163:D163"/>
    <mergeCell ref="A159:D159"/>
    <mergeCell ref="A241:D241"/>
    <mergeCell ref="A254:D254"/>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46" t="s">
        <v>87</v>
      </c>
      <c r="B12" s="147"/>
      <c r="C12" s="147"/>
      <c r="D12" s="148"/>
      <c r="E12" s="58">
        <f>SUM(E4:E11)</f>
        <v>86400</v>
      </c>
    </row>
    <row r="13" spans="1:7">
      <c r="A13" s="75"/>
      <c r="B13" s="75"/>
      <c r="C13" s="75"/>
      <c r="D13" s="75"/>
      <c r="E13" s="75"/>
    </row>
    <row r="14" spans="1:7" ht="14.4" customHeight="1">
      <c r="A14" s="190" t="s">
        <v>260</v>
      </c>
      <c r="B14" s="190"/>
      <c r="C14" s="190"/>
      <c r="D14" s="190"/>
      <c r="E14" s="190"/>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46" t="s">
        <v>87</v>
      </c>
      <c r="B39" s="147"/>
      <c r="C39" s="147"/>
      <c r="D39" s="148"/>
      <c r="E39" s="58">
        <f>SUM(E30:E38)</f>
        <v>49015</v>
      </c>
    </row>
    <row r="41" spans="1:5">
      <c r="A41" s="190" t="s">
        <v>260</v>
      </c>
      <c r="B41" s="190"/>
      <c r="C41" s="190"/>
      <c r="D41" s="190"/>
      <c r="E41" s="190"/>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201" t="s">
        <v>87</v>
      </c>
      <c r="B70" s="202"/>
      <c r="C70" s="202"/>
      <c r="D70" s="203"/>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B26" sqref="B26"/>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46" t="s">
        <v>87</v>
      </c>
      <c r="B11" s="147"/>
      <c r="C11" s="147"/>
      <c r="D11" s="148"/>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46" t="s">
        <v>87</v>
      </c>
      <c r="B33" s="147"/>
      <c r="C33" s="147"/>
      <c r="D33" s="148"/>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8" sqref="D18"/>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46" t="s">
        <v>87</v>
      </c>
      <c r="B6" s="147"/>
      <c r="C6" s="147"/>
      <c r="D6" s="148"/>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153" t="s">
        <v>27</v>
      </c>
      <c r="C1" s="153"/>
      <c r="D1" s="153"/>
      <c r="E1" s="153"/>
      <c r="F1" s="153"/>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152" t="s">
        <v>35</v>
      </c>
      <c r="B7" s="8" t="s">
        <v>75</v>
      </c>
      <c r="C7" s="154">
        <v>2</v>
      </c>
      <c r="D7" s="152" t="s">
        <v>34</v>
      </c>
      <c r="E7" s="155">
        <v>567000</v>
      </c>
      <c r="F7" s="155">
        <f>E7*C7</f>
        <v>1134000</v>
      </c>
    </row>
    <row r="8" spans="1:6">
      <c r="A8" s="152"/>
      <c r="B8" s="12" t="s">
        <v>36</v>
      </c>
      <c r="C8" s="154"/>
      <c r="D8" s="152"/>
      <c r="E8" s="155"/>
      <c r="F8" s="155"/>
    </row>
    <row r="9" spans="1:6" ht="15" customHeight="1">
      <c r="A9" s="152"/>
      <c r="B9" s="12" t="s">
        <v>37</v>
      </c>
      <c r="C9" s="154"/>
      <c r="D9" s="152"/>
      <c r="E9" s="155"/>
      <c r="F9" s="155"/>
    </row>
    <row r="10" spans="1:6" ht="15" customHeight="1">
      <c r="A10" s="152"/>
      <c r="B10" s="12" t="s">
        <v>38</v>
      </c>
      <c r="C10" s="154"/>
      <c r="D10" s="152"/>
      <c r="E10" s="155"/>
      <c r="F10" s="155"/>
    </row>
    <row r="11" spans="1:6">
      <c r="A11" s="152"/>
      <c r="B11" s="12" t="s">
        <v>39</v>
      </c>
      <c r="C11" s="154"/>
      <c r="D11" s="152"/>
      <c r="E11" s="155"/>
      <c r="F11" s="155"/>
    </row>
    <row r="12" spans="1:6" ht="15" customHeight="1">
      <c r="A12" s="152"/>
      <c r="B12" s="12" t="s">
        <v>40</v>
      </c>
      <c r="C12" s="154"/>
      <c r="D12" s="152"/>
      <c r="E12" s="155"/>
      <c r="F12" s="155"/>
    </row>
    <row r="13" spans="1:6">
      <c r="A13" s="152"/>
      <c r="B13" s="12" t="s">
        <v>41</v>
      </c>
      <c r="C13" s="154"/>
      <c r="D13" s="152"/>
      <c r="E13" s="155"/>
      <c r="F13" s="155"/>
    </row>
    <row r="14" spans="1:6" ht="15" customHeight="1">
      <c r="A14" s="152"/>
      <c r="B14" s="12" t="s">
        <v>42</v>
      </c>
      <c r="C14" s="154"/>
      <c r="D14" s="152"/>
      <c r="E14" s="155"/>
      <c r="F14" s="155"/>
    </row>
    <row r="15" spans="1:6" ht="15" customHeight="1">
      <c r="A15" s="152"/>
      <c r="B15" s="12" t="s">
        <v>43</v>
      </c>
      <c r="C15" s="154"/>
      <c r="D15" s="152"/>
      <c r="E15" s="155"/>
      <c r="F15" s="155"/>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149" t="s">
        <v>46</v>
      </c>
      <c r="C19" s="150"/>
      <c r="D19" s="150"/>
      <c r="E19" s="150"/>
      <c r="F19" s="151"/>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152" t="s">
        <v>35</v>
      </c>
      <c r="B24" s="8" t="s">
        <v>77</v>
      </c>
      <c r="C24" s="8"/>
      <c r="D24" s="8"/>
      <c r="E24" s="2"/>
      <c r="F24" s="2"/>
    </row>
    <row r="25" spans="1:6">
      <c r="A25" s="152"/>
      <c r="B25" s="12" t="s">
        <v>49</v>
      </c>
      <c r="C25" s="14">
        <v>100</v>
      </c>
      <c r="D25" s="12" t="s">
        <v>50</v>
      </c>
      <c r="E25" s="2">
        <v>130</v>
      </c>
      <c r="F25" s="2">
        <f t="shared" ref="F25:F27" si="0">E25*C25</f>
        <v>13000</v>
      </c>
    </row>
    <row r="26" spans="1:6">
      <c r="A26" s="152"/>
      <c r="B26" s="12" t="s">
        <v>51</v>
      </c>
      <c r="C26" s="14">
        <v>320</v>
      </c>
      <c r="D26" s="12" t="s">
        <v>50</v>
      </c>
      <c r="E26" s="2">
        <v>180</v>
      </c>
      <c r="F26" s="2">
        <f t="shared" si="0"/>
        <v>57600</v>
      </c>
    </row>
    <row r="27" spans="1:6">
      <c r="A27" s="152"/>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149" t="s">
        <v>53</v>
      </c>
      <c r="C30" s="150"/>
      <c r="D30" s="150"/>
      <c r="E30" s="150"/>
      <c r="F30" s="151"/>
    </row>
    <row r="31" spans="1:6" s="32" customFormat="1" ht="26.4">
      <c r="A31" s="3" t="s">
        <v>0</v>
      </c>
      <c r="B31" s="3" t="s">
        <v>1</v>
      </c>
      <c r="C31" s="3" t="s">
        <v>20</v>
      </c>
      <c r="D31" s="3" t="s">
        <v>94</v>
      </c>
      <c r="E31" s="3" t="s">
        <v>19</v>
      </c>
      <c r="F31" s="3" t="s">
        <v>2</v>
      </c>
    </row>
    <row r="32" spans="1:6" ht="66">
      <c r="A32" s="152" t="s">
        <v>28</v>
      </c>
      <c r="B32" s="8" t="s">
        <v>78</v>
      </c>
      <c r="C32" s="8"/>
      <c r="D32" s="8"/>
      <c r="E32" s="2"/>
      <c r="F32" s="2"/>
    </row>
    <row r="33" spans="1:9">
      <c r="A33" s="152"/>
      <c r="B33" s="12" t="s">
        <v>54</v>
      </c>
      <c r="C33" s="14">
        <v>1</v>
      </c>
      <c r="D33" s="12" t="s">
        <v>31</v>
      </c>
      <c r="E33" s="2"/>
      <c r="F33" s="2"/>
    </row>
    <row r="34" spans="1:9">
      <c r="A34" s="152"/>
      <c r="B34" s="12" t="s">
        <v>55</v>
      </c>
      <c r="C34" s="14">
        <v>1</v>
      </c>
      <c r="D34" s="12" t="s">
        <v>31</v>
      </c>
      <c r="E34" s="2"/>
      <c r="F34" s="2"/>
    </row>
    <row r="35" spans="1:9">
      <c r="A35" s="152"/>
      <c r="B35" s="12" t="s">
        <v>56</v>
      </c>
      <c r="C35" s="14">
        <v>2</v>
      </c>
      <c r="D35" s="12" t="s">
        <v>31</v>
      </c>
      <c r="E35" s="2"/>
      <c r="F35" s="2"/>
    </row>
    <row r="36" spans="1:9">
      <c r="A36" s="152"/>
      <c r="B36" s="12" t="s">
        <v>57</v>
      </c>
      <c r="C36" s="14">
        <v>6</v>
      </c>
      <c r="D36" s="12" t="s">
        <v>31</v>
      </c>
      <c r="E36" s="2"/>
      <c r="F36" s="2"/>
    </row>
    <row r="37" spans="1:9" ht="39.6">
      <c r="A37" s="152" t="s">
        <v>30</v>
      </c>
      <c r="B37" s="12" t="s">
        <v>58</v>
      </c>
      <c r="C37" s="8"/>
      <c r="D37" s="8"/>
      <c r="E37" s="2"/>
      <c r="F37" s="2"/>
    </row>
    <row r="38" spans="1:9">
      <c r="A38" s="152"/>
      <c r="B38" s="12" t="s">
        <v>59</v>
      </c>
      <c r="C38" s="14">
        <v>1</v>
      </c>
      <c r="D38" s="12" t="s">
        <v>31</v>
      </c>
      <c r="E38" s="2">
        <v>90000</v>
      </c>
      <c r="F38" s="2">
        <f t="shared" ref="F38:F42" si="1">E38*C38</f>
        <v>90000</v>
      </c>
    </row>
    <row r="39" spans="1:9">
      <c r="A39" s="152"/>
      <c r="B39" s="12" t="s">
        <v>60</v>
      </c>
      <c r="C39" s="14">
        <v>8</v>
      </c>
      <c r="D39" s="12" t="s">
        <v>31</v>
      </c>
      <c r="E39" s="2">
        <v>15000</v>
      </c>
      <c r="F39" s="2">
        <f t="shared" si="1"/>
        <v>120000</v>
      </c>
    </row>
    <row r="40" spans="1:9">
      <c r="A40" s="152"/>
      <c r="B40" s="12" t="s">
        <v>61</v>
      </c>
      <c r="C40" s="14">
        <v>3</v>
      </c>
      <c r="D40" s="12" t="s">
        <v>31</v>
      </c>
      <c r="E40" s="2">
        <v>50000</v>
      </c>
      <c r="F40" s="2">
        <f t="shared" si="1"/>
        <v>150000</v>
      </c>
    </row>
    <row r="41" spans="1:9">
      <c r="A41" s="152"/>
      <c r="B41" s="12" t="s">
        <v>62</v>
      </c>
      <c r="C41" s="14">
        <v>1</v>
      </c>
      <c r="D41" s="12" t="s">
        <v>31</v>
      </c>
      <c r="E41" s="2">
        <v>11000</v>
      </c>
      <c r="F41" s="2">
        <f t="shared" si="1"/>
        <v>11000</v>
      </c>
    </row>
    <row r="42" spans="1:9">
      <c r="A42" s="152"/>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149" t="s">
        <v>115</v>
      </c>
      <c r="C45" s="150"/>
      <c r="D45" s="150"/>
      <c r="E45" s="150"/>
      <c r="F45" s="151"/>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158" t="s">
        <v>2</v>
      </c>
      <c r="B57" s="159"/>
      <c r="C57" s="159"/>
      <c r="D57" s="159"/>
      <c r="E57" s="160"/>
      <c r="F57" s="26">
        <f>F3+F4+F5+F6+F7+F16+F21+F22+F23+F24+F25+F26+F27+F32+F33+F34+F35+F36+F37+F38+F39+F40+F41+F42+F47+F48+F49+F50+F51+F52+F53+F54+F55+F56</f>
        <v>4890900</v>
      </c>
    </row>
    <row r="58" spans="1:9">
      <c r="A58" s="4"/>
      <c r="B58" s="4"/>
      <c r="C58" s="4"/>
      <c r="D58" s="4"/>
      <c r="E58" s="4"/>
      <c r="F58" s="4"/>
    </row>
    <row r="59" spans="1:9" ht="39.6">
      <c r="A59" s="4" t="s">
        <v>64</v>
      </c>
      <c r="B59" s="156" t="s">
        <v>65</v>
      </c>
      <c r="C59" s="156"/>
      <c r="D59" s="156"/>
      <c r="E59" s="156"/>
      <c r="F59" s="156"/>
    </row>
    <row r="60" spans="1:9" ht="39.6">
      <c r="A60" s="4" t="s">
        <v>66</v>
      </c>
      <c r="B60" s="30" t="s">
        <v>67</v>
      </c>
      <c r="C60" s="4"/>
      <c r="D60" s="4"/>
      <c r="E60" s="4"/>
      <c r="F60" s="4"/>
    </row>
    <row r="61" spans="1:9" ht="33" customHeight="1">
      <c r="A61" s="18" t="s">
        <v>68</v>
      </c>
      <c r="B61" s="157" t="s">
        <v>69</v>
      </c>
      <c r="C61" s="157"/>
      <c r="D61" s="157"/>
      <c r="E61" s="157"/>
      <c r="F61" s="157"/>
      <c r="G61" s="11"/>
    </row>
    <row r="62" spans="1:9" ht="28.5" customHeight="1">
      <c r="A62" s="18" t="s">
        <v>68</v>
      </c>
      <c r="B62" s="18" t="s">
        <v>70</v>
      </c>
      <c r="C62" s="18"/>
      <c r="D62" s="18"/>
      <c r="E62" s="18"/>
      <c r="F62" s="18"/>
      <c r="G62" s="11"/>
    </row>
    <row r="63" spans="1:9" ht="196.2" customHeight="1">
      <c r="A63" s="4" t="s">
        <v>71</v>
      </c>
      <c r="B63" s="157" t="s">
        <v>107</v>
      </c>
      <c r="C63" s="157"/>
      <c r="D63" s="157"/>
      <c r="E63" s="157"/>
      <c r="F63" s="157"/>
      <c r="G63" s="11"/>
    </row>
    <row r="64" spans="1:9" ht="69" customHeight="1">
      <c r="A64" s="18" t="s">
        <v>72</v>
      </c>
      <c r="B64" s="157" t="s">
        <v>108</v>
      </c>
      <c r="C64" s="157"/>
      <c r="D64" s="157"/>
      <c r="E64" s="157"/>
      <c r="F64" s="157"/>
      <c r="G64" s="11"/>
    </row>
  </sheetData>
  <mergeCells count="17">
    <mergeCell ref="B59:F59"/>
    <mergeCell ref="B61:F61"/>
    <mergeCell ref="B63:F63"/>
    <mergeCell ref="B64:F64"/>
    <mergeCell ref="A57:E57"/>
    <mergeCell ref="B45:F45"/>
    <mergeCell ref="A37:A42"/>
    <mergeCell ref="B19:F19"/>
    <mergeCell ref="B1:F1"/>
    <mergeCell ref="A24:A27"/>
    <mergeCell ref="B30:F30"/>
    <mergeCell ref="A7:A15"/>
    <mergeCell ref="C7:C15"/>
    <mergeCell ref="D7:D15"/>
    <mergeCell ref="E7:E15"/>
    <mergeCell ref="F7:F15"/>
    <mergeCell ref="A32:A36"/>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sqref="A1:E17"/>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146" t="s">
        <v>87</v>
      </c>
      <c r="B10" s="147"/>
      <c r="C10" s="147"/>
      <c r="D10" s="148"/>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selection activeCell="C3" sqref="C3:C4"/>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146" t="s">
        <v>87</v>
      </c>
      <c r="B15" s="147"/>
      <c r="C15" s="147"/>
      <c r="D15" s="148"/>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146" t="s">
        <v>87</v>
      </c>
      <c r="B37" s="147"/>
      <c r="C37" s="147"/>
      <c r="D37" s="148"/>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146" t="s">
        <v>87</v>
      </c>
      <c r="B63" s="147"/>
      <c r="C63" s="147"/>
      <c r="D63" s="148"/>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204">
        <v>1</v>
      </c>
      <c r="B2" s="122" t="s">
        <v>420</v>
      </c>
      <c r="C2" s="204">
        <v>1</v>
      </c>
      <c r="D2" s="204">
        <v>42000</v>
      </c>
      <c r="E2" s="204">
        <f>C2*D2</f>
        <v>42000</v>
      </c>
    </row>
    <row r="3" spans="1:5" ht="28.8">
      <c r="A3" s="205"/>
      <c r="B3" s="24" t="s">
        <v>404</v>
      </c>
      <c r="C3" s="205"/>
      <c r="D3" s="205"/>
      <c r="E3" s="205"/>
    </row>
    <row r="4" spans="1:5">
      <c r="A4" s="205"/>
      <c r="B4" s="24" t="s">
        <v>405</v>
      </c>
      <c r="C4" s="205"/>
      <c r="D4" s="205"/>
      <c r="E4" s="205"/>
    </row>
    <row r="5" spans="1:5">
      <c r="A5" s="205"/>
      <c r="B5" s="24" t="s">
        <v>406</v>
      </c>
      <c r="C5" s="205"/>
      <c r="D5" s="205"/>
      <c r="E5" s="205"/>
    </row>
    <row r="6" spans="1:5">
      <c r="A6" s="205"/>
      <c r="B6" s="24" t="s">
        <v>407</v>
      </c>
      <c r="C6" s="205"/>
      <c r="D6" s="205"/>
      <c r="E6" s="205"/>
    </row>
    <row r="7" spans="1:5">
      <c r="A7" s="205"/>
      <c r="B7" s="24" t="s">
        <v>408</v>
      </c>
      <c r="C7" s="205"/>
      <c r="D7" s="205"/>
      <c r="E7" s="205"/>
    </row>
    <row r="8" spans="1:5">
      <c r="A8" s="205"/>
      <c r="B8" s="24" t="s">
        <v>409</v>
      </c>
      <c r="C8" s="205"/>
      <c r="D8" s="205"/>
      <c r="E8" s="205"/>
    </row>
    <row r="9" spans="1:5">
      <c r="A9" s="205"/>
      <c r="B9" s="24" t="s">
        <v>410</v>
      </c>
      <c r="C9" s="205"/>
      <c r="D9" s="205"/>
      <c r="E9" s="205"/>
    </row>
    <row r="10" spans="1:5">
      <c r="A10" s="205"/>
      <c r="B10" s="24" t="s">
        <v>411</v>
      </c>
      <c r="C10" s="205"/>
      <c r="D10" s="205"/>
      <c r="E10" s="205"/>
    </row>
    <row r="11" spans="1:5">
      <c r="A11" s="205"/>
      <c r="B11" s="24" t="s">
        <v>412</v>
      </c>
      <c r="C11" s="205"/>
      <c r="D11" s="205"/>
      <c r="E11" s="205"/>
    </row>
    <row r="12" spans="1:5">
      <c r="A12" s="205"/>
      <c r="B12" s="24" t="s">
        <v>413</v>
      </c>
      <c r="C12" s="205"/>
      <c r="D12" s="205"/>
      <c r="E12" s="205"/>
    </row>
    <row r="13" spans="1:5">
      <c r="A13" s="205"/>
      <c r="B13" s="24" t="s">
        <v>414</v>
      </c>
      <c r="C13" s="205"/>
      <c r="D13" s="205"/>
      <c r="E13" s="205"/>
    </row>
    <row r="14" spans="1:5">
      <c r="A14" s="205"/>
      <c r="B14" s="24" t="s">
        <v>415</v>
      </c>
      <c r="C14" s="205"/>
      <c r="D14" s="205"/>
      <c r="E14" s="205"/>
    </row>
    <row r="15" spans="1:5">
      <c r="A15" s="205"/>
      <c r="B15" s="24" t="s">
        <v>416</v>
      </c>
      <c r="C15" s="205"/>
      <c r="D15" s="205"/>
      <c r="E15" s="205"/>
    </row>
    <row r="16" spans="1:5">
      <c r="A16" s="205"/>
      <c r="B16" s="24" t="s">
        <v>417</v>
      </c>
      <c r="C16" s="205"/>
      <c r="D16" s="205"/>
      <c r="E16" s="205"/>
    </row>
    <row r="17" spans="1:5">
      <c r="A17" s="205"/>
      <c r="B17" s="24" t="s">
        <v>418</v>
      </c>
      <c r="C17" s="205"/>
      <c r="D17" s="205"/>
      <c r="E17" s="205"/>
    </row>
    <row r="18" spans="1:5">
      <c r="A18" s="205"/>
      <c r="B18" s="24" t="s">
        <v>419</v>
      </c>
      <c r="C18" s="205"/>
      <c r="D18" s="205"/>
      <c r="E18" s="205"/>
    </row>
    <row r="19" spans="1:5">
      <c r="A19" s="206"/>
      <c r="B19" s="127" t="s">
        <v>421</v>
      </c>
      <c r="C19" s="206"/>
      <c r="D19" s="206"/>
      <c r="E19" s="206"/>
    </row>
    <row r="20" spans="1:5">
      <c r="A20" s="190" t="s">
        <v>2</v>
      </c>
      <c r="B20" s="190"/>
      <c r="C20" s="190"/>
      <c r="D20" s="190"/>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D23" sqref="D23"/>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146" t="s">
        <v>87</v>
      </c>
      <c r="B11" s="147"/>
      <c r="C11" s="147"/>
      <c r="D11" s="148"/>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9" sqref="D29"/>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146" t="s">
        <v>87</v>
      </c>
      <c r="B10" s="147"/>
      <c r="C10" s="147"/>
      <c r="D10" s="148"/>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G28" sqref="G28"/>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208" t="s">
        <v>443</v>
      </c>
      <c r="C6" s="208"/>
      <c r="D6" s="137">
        <v>1</v>
      </c>
      <c r="E6" s="137">
        <v>5000</v>
      </c>
      <c r="F6" s="137"/>
      <c r="G6" s="137">
        <f t="shared" si="0"/>
        <v>5000</v>
      </c>
    </row>
    <row r="7" spans="1:10">
      <c r="A7" s="207" t="s">
        <v>87</v>
      </c>
      <c r="B7" s="207"/>
      <c r="C7" s="207"/>
      <c r="D7" s="207"/>
      <c r="E7" s="207"/>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208" t="s">
        <v>444</v>
      </c>
      <c r="C26" s="208"/>
      <c r="D26" s="137">
        <v>1</v>
      </c>
      <c r="E26" s="137">
        <v>5000</v>
      </c>
      <c r="F26" s="137"/>
      <c r="G26" s="137">
        <f t="shared" si="1"/>
        <v>5000</v>
      </c>
    </row>
    <row r="27" spans="1:7">
      <c r="A27" s="207" t="s">
        <v>87</v>
      </c>
      <c r="B27" s="207"/>
      <c r="C27" s="207"/>
      <c r="D27" s="207"/>
      <c r="E27" s="207"/>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G4" sqref="G4"/>
    </sheetView>
  </sheetViews>
  <sheetFormatPr defaultRowHeight="14.4"/>
  <cols>
    <col min="2" max="2" width="40.109375" customWidth="1"/>
    <col min="3" max="3" width="13.109375" customWidth="1"/>
  </cols>
  <sheetData>
    <row r="1" spans="1:7">
      <c r="A1" t="s">
        <v>127</v>
      </c>
    </row>
    <row r="2" spans="1:7">
      <c r="A2" s="143" t="s">
        <v>79</v>
      </c>
      <c r="B2" s="143" t="s">
        <v>80</v>
      </c>
      <c r="C2" s="143" t="s">
        <v>81</v>
      </c>
      <c r="D2" s="143" t="s">
        <v>82</v>
      </c>
      <c r="E2" s="143" t="s">
        <v>83</v>
      </c>
    </row>
    <row r="3" spans="1:7" ht="22.2" customHeight="1">
      <c r="A3" s="142" t="s">
        <v>147</v>
      </c>
      <c r="B3" s="24" t="s">
        <v>434</v>
      </c>
      <c r="C3" s="142">
        <v>16</v>
      </c>
      <c r="D3" s="142">
        <v>4000</v>
      </c>
      <c r="E3" s="142">
        <f t="shared" ref="E3:E10" si="0">C3*D3</f>
        <v>64000</v>
      </c>
      <c r="G3">
        <f>2450*2</f>
        <v>4900</v>
      </c>
    </row>
    <row r="4" spans="1:7" ht="34.200000000000003" customHeight="1">
      <c r="A4" s="142">
        <v>2</v>
      </c>
      <c r="B4" s="142" t="s">
        <v>226</v>
      </c>
      <c r="C4" s="142">
        <v>1</v>
      </c>
      <c r="D4" s="142">
        <v>19900</v>
      </c>
      <c r="E4" s="142">
        <f t="shared" si="0"/>
        <v>19900</v>
      </c>
      <c r="G4">
        <f>12200*2</f>
        <v>24400</v>
      </c>
    </row>
    <row r="5" spans="1:7" ht="31.8" customHeight="1">
      <c r="A5" s="142">
        <v>3</v>
      </c>
      <c r="B5" s="142" t="s">
        <v>117</v>
      </c>
      <c r="C5" s="142">
        <v>1</v>
      </c>
      <c r="D5" s="142">
        <v>8600</v>
      </c>
      <c r="E5" s="142">
        <f t="shared" si="0"/>
        <v>8600</v>
      </c>
      <c r="G5">
        <f>6500*2</f>
        <v>13000</v>
      </c>
    </row>
    <row r="6" spans="1:7" ht="26.4" customHeight="1">
      <c r="A6" s="142">
        <v>4</v>
      </c>
      <c r="B6" s="142" t="s">
        <v>134</v>
      </c>
      <c r="C6" s="142">
        <v>4</v>
      </c>
      <c r="D6" s="142">
        <v>8490</v>
      </c>
      <c r="E6" s="142">
        <f t="shared" si="0"/>
        <v>33960</v>
      </c>
    </row>
    <row r="7" spans="1:7" ht="17.399999999999999" customHeight="1">
      <c r="A7" s="142">
        <v>5</v>
      </c>
      <c r="B7" s="142" t="s">
        <v>116</v>
      </c>
      <c r="C7" s="142">
        <v>35</v>
      </c>
      <c r="D7" s="142">
        <v>150</v>
      </c>
      <c r="E7" s="142">
        <f t="shared" si="0"/>
        <v>5250</v>
      </c>
    </row>
    <row r="8" spans="1:7">
      <c r="A8" s="142">
        <v>6</v>
      </c>
      <c r="B8" s="142" t="s">
        <v>175</v>
      </c>
      <c r="C8" s="142">
        <v>16</v>
      </c>
      <c r="D8" s="142">
        <v>100</v>
      </c>
      <c r="E8" s="142">
        <f t="shared" si="0"/>
        <v>1600</v>
      </c>
    </row>
    <row r="9" spans="1:7" ht="28.8">
      <c r="A9" s="142">
        <v>7</v>
      </c>
      <c r="B9" s="126" t="s">
        <v>222</v>
      </c>
      <c r="C9" s="142">
        <v>650</v>
      </c>
      <c r="D9" s="142">
        <v>90</v>
      </c>
      <c r="E9" s="142">
        <f t="shared" si="0"/>
        <v>58500</v>
      </c>
    </row>
    <row r="10" spans="1:7">
      <c r="A10" s="142">
        <v>8</v>
      </c>
      <c r="B10" s="142" t="s">
        <v>86</v>
      </c>
      <c r="C10" s="142">
        <v>1</v>
      </c>
      <c r="D10" s="142">
        <v>5000</v>
      </c>
      <c r="E10" s="142">
        <f t="shared" si="0"/>
        <v>5000</v>
      </c>
    </row>
    <row r="11" spans="1:7">
      <c r="A11" s="146" t="s">
        <v>87</v>
      </c>
      <c r="B11" s="147"/>
      <c r="C11" s="147"/>
      <c r="D11" s="148"/>
      <c r="E11" s="143">
        <f>SUM(E3:E10)</f>
        <v>196810</v>
      </c>
    </row>
    <row r="12" spans="1:7">
      <c r="A12" s="5"/>
      <c r="B12" s="5"/>
      <c r="C12" s="5"/>
      <c r="D12" s="5"/>
      <c r="E12" s="5"/>
    </row>
    <row r="13" spans="1:7">
      <c r="A13" s="6" t="s">
        <v>143</v>
      </c>
      <c r="B13" s="5"/>
      <c r="C13" s="5"/>
      <c r="D13" s="5"/>
      <c r="E13" s="5"/>
    </row>
    <row r="14" spans="1:7">
      <c r="A14" t="s">
        <v>450</v>
      </c>
      <c r="B14" s="5"/>
      <c r="C14" s="5"/>
      <c r="D14" s="5"/>
      <c r="E14" s="5"/>
    </row>
    <row r="15" spans="1:7">
      <c r="B15" s="5"/>
      <c r="C15" s="5"/>
      <c r="D15" s="5"/>
      <c r="E15" s="5"/>
    </row>
    <row r="16" spans="1:7">
      <c r="A16" s="6" t="s">
        <v>451</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3" t="s">
        <v>79</v>
      </c>
      <c r="B28" s="143" t="s">
        <v>80</v>
      </c>
      <c r="C28" s="143" t="s">
        <v>81</v>
      </c>
      <c r="D28" s="143" t="s">
        <v>82</v>
      </c>
      <c r="E28" s="143" t="s">
        <v>83</v>
      </c>
    </row>
    <row r="29" spans="1:10">
      <c r="A29" s="142">
        <v>1</v>
      </c>
      <c r="B29" s="24" t="s">
        <v>447</v>
      </c>
      <c r="C29" s="142">
        <v>16</v>
      </c>
      <c r="D29" s="142">
        <v>4500</v>
      </c>
      <c r="E29" s="142">
        <f t="shared" ref="E29:E36" si="1">C29*D29</f>
        <v>72000</v>
      </c>
      <c r="G29">
        <f>2280*2</f>
        <v>4560</v>
      </c>
    </row>
    <row r="30" spans="1:10">
      <c r="A30" s="142">
        <v>3</v>
      </c>
      <c r="B30" s="142" t="s">
        <v>448</v>
      </c>
      <c r="C30" s="142">
        <v>1</v>
      </c>
      <c r="D30" s="142">
        <v>13100</v>
      </c>
      <c r="E30" s="142">
        <f t="shared" si="1"/>
        <v>13100</v>
      </c>
      <c r="G30">
        <f>6550*2</f>
        <v>13100</v>
      </c>
    </row>
    <row r="31" spans="1:10">
      <c r="A31" s="142">
        <v>3</v>
      </c>
      <c r="B31" s="142" t="s">
        <v>446</v>
      </c>
      <c r="C31" s="142">
        <v>1</v>
      </c>
      <c r="D31" s="142">
        <v>8600</v>
      </c>
      <c r="E31" s="142">
        <f t="shared" si="1"/>
        <v>8600</v>
      </c>
    </row>
    <row r="32" spans="1:10" ht="26.4">
      <c r="A32" s="142">
        <v>4</v>
      </c>
      <c r="B32" s="142" t="s">
        <v>134</v>
      </c>
      <c r="C32" s="142">
        <v>4</v>
      </c>
      <c r="D32" s="142">
        <v>8600</v>
      </c>
      <c r="E32" s="142">
        <f t="shared" si="1"/>
        <v>34400</v>
      </c>
    </row>
    <row r="33" spans="1:5">
      <c r="A33" s="142">
        <v>5</v>
      </c>
      <c r="B33" s="142" t="s">
        <v>116</v>
      </c>
      <c r="C33" s="142">
        <v>35</v>
      </c>
      <c r="D33" s="142">
        <v>150</v>
      </c>
      <c r="E33" s="142">
        <f t="shared" si="1"/>
        <v>5250</v>
      </c>
    </row>
    <row r="34" spans="1:5">
      <c r="A34" s="142">
        <v>6</v>
      </c>
      <c r="B34" s="142" t="s">
        <v>175</v>
      </c>
      <c r="C34" s="142">
        <v>16</v>
      </c>
      <c r="D34" s="142">
        <v>100</v>
      </c>
      <c r="E34" s="142">
        <f t="shared" si="1"/>
        <v>1600</v>
      </c>
    </row>
    <row r="35" spans="1:5" ht="28.8">
      <c r="A35" s="142">
        <v>7</v>
      </c>
      <c r="B35" s="126" t="s">
        <v>222</v>
      </c>
      <c r="C35" s="142">
        <v>650</v>
      </c>
      <c r="D35" s="142">
        <v>90</v>
      </c>
      <c r="E35" s="142">
        <f t="shared" si="1"/>
        <v>58500</v>
      </c>
    </row>
    <row r="36" spans="1:5">
      <c r="A36" s="142">
        <v>8</v>
      </c>
      <c r="B36" s="142" t="s">
        <v>86</v>
      </c>
      <c r="C36" s="142">
        <v>1</v>
      </c>
      <c r="D36" s="142">
        <v>5000</v>
      </c>
      <c r="E36" s="142">
        <f t="shared" si="1"/>
        <v>5000</v>
      </c>
    </row>
    <row r="37" spans="1:5">
      <c r="A37" s="146" t="s">
        <v>87</v>
      </c>
      <c r="B37" s="147"/>
      <c r="C37" s="147"/>
      <c r="D37" s="148"/>
      <c r="E37" s="143">
        <f>SUM(E29:E36)</f>
        <v>198450</v>
      </c>
    </row>
    <row r="38" spans="1:5">
      <c r="A38" s="6" t="s">
        <v>143</v>
      </c>
    </row>
    <row r="39" spans="1:5">
      <c r="A39" t="s">
        <v>449</v>
      </c>
    </row>
    <row r="41" spans="1:5">
      <c r="A41" s="6" t="s">
        <v>223</v>
      </c>
    </row>
    <row r="42" spans="1:5">
      <c r="A42" s="6"/>
    </row>
    <row r="43" spans="1:5">
      <c r="A43" s="6" t="s">
        <v>129</v>
      </c>
    </row>
    <row r="44" spans="1:5">
      <c r="A44" s="6" t="s">
        <v>141</v>
      </c>
    </row>
    <row r="45" spans="1:5">
      <c r="A45" s="6" t="s">
        <v>142</v>
      </c>
    </row>
    <row r="46" spans="1:5">
      <c r="A46" s="6" t="s">
        <v>161</v>
      </c>
    </row>
    <row r="47" spans="1:5">
      <c r="A47" s="6" t="s">
        <v>162</v>
      </c>
    </row>
    <row r="48" spans="1:5">
      <c r="A48" s="6"/>
    </row>
    <row r="49" spans="1:9">
      <c r="A49" s="6"/>
      <c r="I49">
        <f>3260*2</f>
        <v>6520</v>
      </c>
    </row>
  </sheetData>
  <mergeCells count="2">
    <mergeCell ref="A11:D11"/>
    <mergeCell ref="A37:D37"/>
  </mergeCells>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abSelected="1" topLeftCell="A57" workbookViewId="0">
      <selection activeCell="D61" sqref="D61"/>
    </sheetView>
  </sheetViews>
  <sheetFormatPr defaultRowHeight="14.4"/>
  <cols>
    <col min="2" max="2" width="48.77734375" customWidth="1"/>
    <col min="3" max="3" width="15.109375" customWidth="1"/>
    <col min="8" max="8" width="8.88671875" style="40"/>
    <col min="9" max="9" width="19.21875" style="40" customWidth="1"/>
    <col min="10" max="10" width="8.88671875" style="40"/>
  </cols>
  <sheetData>
    <row r="1" spans="1:9">
      <c r="A1" t="s">
        <v>127</v>
      </c>
    </row>
    <row r="2" spans="1:9" ht="23.4" customHeight="1">
      <c r="A2" s="145" t="s">
        <v>79</v>
      </c>
      <c r="B2" s="145" t="s">
        <v>80</v>
      </c>
      <c r="C2" s="145" t="s">
        <v>81</v>
      </c>
      <c r="D2" s="145" t="s">
        <v>82</v>
      </c>
      <c r="E2" s="145" t="s">
        <v>83</v>
      </c>
    </row>
    <row r="3" spans="1:9" ht="14.4" customHeight="1">
      <c r="A3" s="144" t="s">
        <v>147</v>
      </c>
      <c r="B3" s="24" t="s">
        <v>465</v>
      </c>
      <c r="C3" s="144">
        <v>9</v>
      </c>
      <c r="D3" s="144">
        <v>4000</v>
      </c>
      <c r="E3" s="144">
        <f t="shared" ref="E3:E10" si="0">C3*D3</f>
        <v>36000</v>
      </c>
      <c r="H3" s="40">
        <f>2450*2</f>
        <v>4900</v>
      </c>
      <c r="I3" s="40" t="s">
        <v>429</v>
      </c>
    </row>
    <row r="4" spans="1:9" ht="17.399999999999999" customHeight="1">
      <c r="A4" s="144">
        <v>2</v>
      </c>
      <c r="B4" s="144" t="s">
        <v>469</v>
      </c>
      <c r="C4" s="144">
        <v>1</v>
      </c>
      <c r="D4" s="144">
        <v>23600</v>
      </c>
      <c r="E4" s="144">
        <f t="shared" si="0"/>
        <v>23600</v>
      </c>
      <c r="H4" s="40">
        <f>12200*2</f>
        <v>24400</v>
      </c>
      <c r="I4" s="40" t="s">
        <v>453</v>
      </c>
    </row>
    <row r="5" spans="1:9" ht="13.2" customHeight="1">
      <c r="A5" s="144">
        <v>3</v>
      </c>
      <c r="B5" s="144" t="s">
        <v>117</v>
      </c>
      <c r="C5" s="144">
        <v>1</v>
      </c>
      <c r="D5" s="144">
        <v>8600</v>
      </c>
      <c r="E5" s="144">
        <f t="shared" si="0"/>
        <v>8600</v>
      </c>
    </row>
    <row r="6" spans="1:9" ht="31.2" customHeight="1">
      <c r="A6" s="144">
        <v>4</v>
      </c>
      <c r="B6" s="144" t="s">
        <v>464</v>
      </c>
      <c r="C6" s="144">
        <v>1</v>
      </c>
      <c r="D6" s="144">
        <v>15900</v>
      </c>
      <c r="E6" s="144">
        <f t="shared" si="0"/>
        <v>15900</v>
      </c>
    </row>
    <row r="7" spans="1:9" ht="13.8" customHeight="1">
      <c r="A7" s="144">
        <v>5</v>
      </c>
      <c r="B7" s="144" t="s">
        <v>116</v>
      </c>
      <c r="C7" s="144">
        <v>22</v>
      </c>
      <c r="D7" s="144">
        <v>150</v>
      </c>
      <c r="E7" s="144">
        <f t="shared" si="0"/>
        <v>3300</v>
      </c>
    </row>
    <row r="8" spans="1:9">
      <c r="A8" s="144">
        <v>6</v>
      </c>
      <c r="B8" s="144" t="s">
        <v>175</v>
      </c>
      <c r="C8" s="144">
        <v>9</v>
      </c>
      <c r="D8" s="144">
        <v>100</v>
      </c>
      <c r="E8" s="144">
        <f t="shared" si="0"/>
        <v>900</v>
      </c>
    </row>
    <row r="9" spans="1:9" ht="26.4">
      <c r="A9" s="144">
        <v>7</v>
      </c>
      <c r="B9" s="144" t="s">
        <v>457</v>
      </c>
      <c r="C9" s="144">
        <v>90</v>
      </c>
      <c r="D9" s="144">
        <v>78</v>
      </c>
      <c r="E9" s="144">
        <f t="shared" si="0"/>
        <v>7020</v>
      </c>
    </row>
    <row r="10" spans="1:9">
      <c r="A10" s="144">
        <v>8</v>
      </c>
      <c r="B10" s="144" t="s">
        <v>86</v>
      </c>
      <c r="C10" s="144">
        <v>1</v>
      </c>
      <c r="D10" s="144">
        <v>4500</v>
      </c>
      <c r="E10" s="144">
        <f t="shared" si="0"/>
        <v>4500</v>
      </c>
    </row>
    <row r="11" spans="1:9">
      <c r="A11" s="146" t="s">
        <v>87</v>
      </c>
      <c r="B11" s="147"/>
      <c r="C11" s="147"/>
      <c r="D11" s="148"/>
      <c r="E11" s="145">
        <f>SUM(E3:E10)</f>
        <v>99820</v>
      </c>
    </row>
    <row r="12" spans="1:9">
      <c r="A12" s="5"/>
      <c r="B12" s="5"/>
      <c r="C12" s="5"/>
      <c r="D12" s="5"/>
      <c r="E12" s="5"/>
    </row>
    <row r="13" spans="1:9">
      <c r="A13" s="6" t="s">
        <v>143</v>
      </c>
      <c r="B13" s="5"/>
      <c r="C13" s="5"/>
      <c r="D13" s="5"/>
      <c r="E13" s="5"/>
    </row>
    <row r="14" spans="1:9">
      <c r="A14" t="s">
        <v>450</v>
      </c>
      <c r="B14" s="5"/>
      <c r="C14" s="5"/>
      <c r="D14" s="5"/>
      <c r="E14" s="5"/>
    </row>
    <row r="15" spans="1:9">
      <c r="A15" t="s">
        <v>452</v>
      </c>
      <c r="B15" s="5"/>
      <c r="C15" s="5"/>
      <c r="D15" s="5"/>
      <c r="E15" s="5"/>
      <c r="H15" s="40">
        <f>5940*2</f>
        <v>11880</v>
      </c>
    </row>
    <row r="16" spans="1:9">
      <c r="B16" s="5"/>
      <c r="C16" s="5"/>
      <c r="D16" s="5"/>
      <c r="E16" s="5"/>
    </row>
    <row r="17" spans="1:9">
      <c r="A17" s="6" t="s">
        <v>463</v>
      </c>
      <c r="B17" s="75"/>
      <c r="C17" s="75"/>
      <c r="D17" s="75"/>
      <c r="E17" s="75"/>
    </row>
    <row r="18" spans="1:9">
      <c r="A18" s="6"/>
      <c r="B18" s="75"/>
      <c r="C18" s="75"/>
      <c r="D18" s="75"/>
      <c r="E18" s="75"/>
    </row>
    <row r="19" spans="1:9">
      <c r="A19" s="6" t="s">
        <v>129</v>
      </c>
      <c r="B19" s="75"/>
      <c r="C19" s="75"/>
      <c r="D19" s="75"/>
      <c r="E19" s="75"/>
    </row>
    <row r="20" spans="1:9">
      <c r="A20" s="6" t="s">
        <v>141</v>
      </c>
      <c r="B20" s="75"/>
      <c r="C20" s="75"/>
      <c r="D20" s="75"/>
      <c r="E20" s="75"/>
    </row>
    <row r="21" spans="1:9">
      <c r="A21" s="6" t="s">
        <v>142</v>
      </c>
      <c r="B21" s="75"/>
      <c r="C21" s="75"/>
      <c r="D21" s="75"/>
      <c r="E21" s="75"/>
    </row>
    <row r="22" spans="1:9">
      <c r="A22" s="6" t="s">
        <v>161</v>
      </c>
      <c r="B22" s="75"/>
      <c r="C22" s="75"/>
      <c r="D22" s="75"/>
      <c r="E22" s="75"/>
    </row>
    <row r="23" spans="1:9">
      <c r="A23" s="6" t="s">
        <v>162</v>
      </c>
      <c r="B23" s="75"/>
      <c r="C23" s="75"/>
      <c r="D23" s="75"/>
      <c r="E23" s="75"/>
    </row>
    <row r="24" spans="1:9">
      <c r="A24" s="6"/>
      <c r="B24" s="75"/>
      <c r="C24" s="75"/>
      <c r="D24" s="75"/>
      <c r="E24" s="75"/>
    </row>
    <row r="25" spans="1:9">
      <c r="A25" s="6" t="s">
        <v>128</v>
      </c>
    </row>
    <row r="26" spans="1:9">
      <c r="A26" s="145" t="s">
        <v>79</v>
      </c>
      <c r="B26" s="145" t="s">
        <v>80</v>
      </c>
      <c r="C26" s="145" t="s">
        <v>81</v>
      </c>
      <c r="D26" s="145" t="s">
        <v>82</v>
      </c>
      <c r="E26" s="145" t="s">
        <v>83</v>
      </c>
    </row>
    <row r="27" spans="1:9">
      <c r="A27" s="144">
        <v>1</v>
      </c>
      <c r="B27" s="144" t="s">
        <v>466</v>
      </c>
      <c r="C27" s="144">
        <v>9</v>
      </c>
      <c r="D27" s="144">
        <v>2400</v>
      </c>
      <c r="E27" s="144">
        <f t="shared" ref="E27:E35" si="1">C27*D27</f>
        <v>21600</v>
      </c>
      <c r="H27" s="40">
        <f>1230*2</f>
        <v>2460</v>
      </c>
      <c r="I27" s="40" t="s">
        <v>454</v>
      </c>
    </row>
    <row r="28" spans="1:9">
      <c r="A28" s="144">
        <v>2</v>
      </c>
      <c r="B28" s="144" t="s">
        <v>467</v>
      </c>
      <c r="C28" s="144">
        <v>1</v>
      </c>
      <c r="D28" s="144">
        <v>10640</v>
      </c>
      <c r="E28" s="144">
        <f t="shared" si="1"/>
        <v>10640</v>
      </c>
      <c r="H28" s="40">
        <f>5320*2</f>
        <v>10640</v>
      </c>
      <c r="I28" s="40" t="s">
        <v>455</v>
      </c>
    </row>
    <row r="29" spans="1:9">
      <c r="A29" s="144">
        <v>3</v>
      </c>
      <c r="B29" s="144" t="s">
        <v>172</v>
      </c>
      <c r="C29" s="144">
        <v>18</v>
      </c>
      <c r="D29" s="144">
        <v>60</v>
      </c>
      <c r="E29" s="144">
        <f t="shared" si="1"/>
        <v>1080</v>
      </c>
    </row>
    <row r="30" spans="1:9">
      <c r="A30" s="144">
        <v>4</v>
      </c>
      <c r="B30" s="144" t="s">
        <v>173</v>
      </c>
      <c r="C30" s="144">
        <v>9</v>
      </c>
      <c r="D30" s="144">
        <v>50</v>
      </c>
      <c r="E30" s="144">
        <f t="shared" si="1"/>
        <v>450</v>
      </c>
    </row>
    <row r="31" spans="1:9">
      <c r="A31" s="144">
        <v>5</v>
      </c>
      <c r="B31" s="144" t="s">
        <v>174</v>
      </c>
      <c r="C31" s="144">
        <v>1</v>
      </c>
      <c r="D31" s="144">
        <v>1990</v>
      </c>
      <c r="E31" s="144">
        <f t="shared" si="1"/>
        <v>1990</v>
      </c>
    </row>
    <row r="32" spans="1:9">
      <c r="A32" s="144">
        <v>6</v>
      </c>
      <c r="B32" s="144" t="s">
        <v>117</v>
      </c>
      <c r="C32" s="144">
        <v>1</v>
      </c>
      <c r="D32" s="144">
        <v>8600</v>
      </c>
      <c r="E32" s="144">
        <f t="shared" si="1"/>
        <v>8600</v>
      </c>
    </row>
    <row r="33" spans="1:10">
      <c r="A33" s="144">
        <v>7</v>
      </c>
      <c r="B33" s="144" t="s">
        <v>175</v>
      </c>
      <c r="C33" s="144">
        <v>9</v>
      </c>
      <c r="D33" s="144">
        <v>100</v>
      </c>
      <c r="E33" s="144">
        <f t="shared" si="1"/>
        <v>900</v>
      </c>
    </row>
    <row r="34" spans="1:10" ht="26.4">
      <c r="A34" s="144">
        <v>8</v>
      </c>
      <c r="B34" s="144" t="s">
        <v>459</v>
      </c>
      <c r="C34" s="144">
        <v>90</v>
      </c>
      <c r="D34" s="144">
        <v>78</v>
      </c>
      <c r="E34" s="144">
        <f t="shared" si="1"/>
        <v>7020</v>
      </c>
    </row>
    <row r="35" spans="1:10">
      <c r="A35" s="144">
        <v>9</v>
      </c>
      <c r="B35" s="144" t="s">
        <v>86</v>
      </c>
      <c r="C35" s="144">
        <v>1</v>
      </c>
      <c r="D35" s="144">
        <v>4500</v>
      </c>
      <c r="E35" s="144">
        <f t="shared" si="1"/>
        <v>4500</v>
      </c>
    </row>
    <row r="36" spans="1:10">
      <c r="A36" s="146" t="s">
        <v>87</v>
      </c>
      <c r="B36" s="147"/>
      <c r="C36" s="147"/>
      <c r="D36" s="148"/>
      <c r="E36" s="145">
        <f>SUM(E27:E35)</f>
        <v>56780</v>
      </c>
    </row>
    <row r="37" spans="1:10">
      <c r="A37" s="7"/>
      <c r="B37" s="9"/>
      <c r="C37" s="9"/>
      <c r="D37" s="7"/>
      <c r="E37" s="7"/>
    </row>
    <row r="38" spans="1:10">
      <c r="A38" s="76" t="s">
        <v>468</v>
      </c>
      <c r="B38" s="9"/>
      <c r="C38" s="9"/>
      <c r="D38" s="7"/>
      <c r="E38" s="7"/>
    </row>
    <row r="39" spans="1:10">
      <c r="A39" s="7"/>
      <c r="B39" s="9"/>
      <c r="C39" s="9"/>
      <c r="D39" s="7"/>
      <c r="E39" s="7"/>
    </row>
    <row r="40" spans="1:10">
      <c r="A40" s="77" t="s">
        <v>129</v>
      </c>
      <c r="B40" s="9"/>
      <c r="C40" s="9"/>
      <c r="D40" s="7"/>
      <c r="E40" s="7"/>
    </row>
    <row r="41" spans="1:10">
      <c r="A41" s="77" t="s">
        <v>141</v>
      </c>
      <c r="B41" s="9"/>
      <c r="C41" s="9"/>
      <c r="D41" s="7"/>
      <c r="E41" s="7"/>
    </row>
    <row r="42" spans="1:10">
      <c r="A42" s="78" t="s">
        <v>180</v>
      </c>
      <c r="B42" s="9"/>
      <c r="C42" s="9"/>
      <c r="D42" s="7"/>
      <c r="E42" s="7"/>
    </row>
    <row r="43" spans="1:10">
      <c r="A43" s="78" t="s">
        <v>181</v>
      </c>
      <c r="B43" s="9"/>
      <c r="C43" s="9"/>
      <c r="D43" s="7"/>
      <c r="E43" s="7"/>
    </row>
    <row r="45" spans="1:10">
      <c r="A45" s="145" t="s">
        <v>79</v>
      </c>
      <c r="B45" s="145" t="s">
        <v>80</v>
      </c>
      <c r="C45" s="145" t="s">
        <v>81</v>
      </c>
      <c r="D45" s="145" t="s">
        <v>82</v>
      </c>
      <c r="E45" s="145" t="s">
        <v>83</v>
      </c>
    </row>
    <row r="46" spans="1:10">
      <c r="A46" s="144">
        <v>1</v>
      </c>
      <c r="B46" s="24" t="s">
        <v>458</v>
      </c>
      <c r="C46" s="144">
        <v>9</v>
      </c>
      <c r="D46" s="144">
        <v>4300</v>
      </c>
      <c r="E46" s="144">
        <f t="shared" ref="E46:E54" si="2">C46*D46</f>
        <v>38700</v>
      </c>
      <c r="H46" s="40">
        <f>2150*2</f>
        <v>4300</v>
      </c>
    </row>
    <row r="47" spans="1:10">
      <c r="A47" s="144">
        <v>2</v>
      </c>
      <c r="B47" s="144" t="s">
        <v>448</v>
      </c>
      <c r="C47" s="144">
        <v>1</v>
      </c>
      <c r="D47" s="144">
        <v>9320</v>
      </c>
      <c r="E47" s="144">
        <f t="shared" si="2"/>
        <v>9320</v>
      </c>
      <c r="H47" s="40">
        <f>4660*2</f>
        <v>9320</v>
      </c>
      <c r="J47" s="40" t="s">
        <v>462</v>
      </c>
    </row>
    <row r="48" spans="1:10">
      <c r="A48" s="144">
        <v>3</v>
      </c>
      <c r="B48" s="144" t="s">
        <v>117</v>
      </c>
      <c r="C48" s="144">
        <v>1</v>
      </c>
      <c r="D48" s="144">
        <v>8600</v>
      </c>
      <c r="E48" s="144">
        <f t="shared" si="2"/>
        <v>8600</v>
      </c>
    </row>
    <row r="49" spans="1:8" ht="14.4" customHeight="1">
      <c r="A49" s="144">
        <v>4</v>
      </c>
      <c r="B49" s="144" t="s">
        <v>456</v>
      </c>
      <c r="C49" s="144">
        <v>1</v>
      </c>
      <c r="D49" s="144">
        <v>9000</v>
      </c>
      <c r="E49" s="144">
        <f t="shared" si="2"/>
        <v>9000</v>
      </c>
    </row>
    <row r="50" spans="1:8" ht="14.4" customHeight="1">
      <c r="A50" s="144">
        <v>5</v>
      </c>
      <c r="B50" s="144" t="s">
        <v>134</v>
      </c>
      <c r="C50" s="144">
        <v>1</v>
      </c>
      <c r="D50" s="144">
        <v>6600</v>
      </c>
      <c r="E50" s="144">
        <f t="shared" si="2"/>
        <v>6600</v>
      </c>
    </row>
    <row r="51" spans="1:8">
      <c r="A51" s="144">
        <v>6</v>
      </c>
      <c r="B51" s="144" t="s">
        <v>116</v>
      </c>
      <c r="C51" s="144">
        <v>22</v>
      </c>
      <c r="D51" s="144">
        <v>150</v>
      </c>
      <c r="E51" s="144">
        <f t="shared" si="2"/>
        <v>3300</v>
      </c>
    </row>
    <row r="52" spans="1:8">
      <c r="A52" s="144">
        <v>7</v>
      </c>
      <c r="B52" s="144" t="s">
        <v>175</v>
      </c>
      <c r="C52" s="144">
        <v>9</v>
      </c>
      <c r="D52" s="144">
        <v>100</v>
      </c>
      <c r="E52" s="144">
        <f t="shared" si="2"/>
        <v>900</v>
      </c>
    </row>
    <row r="53" spans="1:8" ht="26.4">
      <c r="A53" s="144">
        <v>8</v>
      </c>
      <c r="B53" s="144" t="s">
        <v>457</v>
      </c>
      <c r="C53" s="144">
        <v>90</v>
      </c>
      <c r="D53" s="144">
        <v>78</v>
      </c>
      <c r="E53" s="144">
        <f t="shared" si="2"/>
        <v>7020</v>
      </c>
    </row>
    <row r="54" spans="1:8">
      <c r="A54" s="144">
        <v>9</v>
      </c>
      <c r="B54" s="144" t="s">
        <v>86</v>
      </c>
      <c r="C54" s="144">
        <v>1</v>
      </c>
      <c r="D54" s="144">
        <v>3500</v>
      </c>
      <c r="E54" s="144">
        <f t="shared" si="2"/>
        <v>3500</v>
      </c>
    </row>
    <row r="55" spans="1:8">
      <c r="A55" s="146" t="s">
        <v>87</v>
      </c>
      <c r="B55" s="147"/>
      <c r="C55" s="147"/>
      <c r="D55" s="148"/>
      <c r="E55" s="145">
        <f>SUM(E46:E54)</f>
        <v>86940</v>
      </c>
    </row>
    <row r="58" spans="1:8">
      <c r="A58" s="145" t="s">
        <v>79</v>
      </c>
      <c r="B58" s="145" t="s">
        <v>80</v>
      </c>
      <c r="C58" s="145" t="s">
        <v>81</v>
      </c>
      <c r="D58" s="145" t="s">
        <v>82</v>
      </c>
      <c r="E58" s="145" t="s">
        <v>83</v>
      </c>
    </row>
    <row r="59" spans="1:8">
      <c r="A59" s="144">
        <v>1</v>
      </c>
      <c r="B59" s="144" t="s">
        <v>460</v>
      </c>
      <c r="C59" s="144">
        <v>9</v>
      </c>
      <c r="D59" s="144">
        <v>1760</v>
      </c>
      <c r="E59" s="144">
        <f t="shared" ref="E59:E67" si="3">C59*D59</f>
        <v>15840</v>
      </c>
      <c r="H59" s="40">
        <f>880*2</f>
        <v>1760</v>
      </c>
    </row>
    <row r="60" spans="1:8">
      <c r="A60" s="144">
        <v>2</v>
      </c>
      <c r="B60" s="144" t="s">
        <v>461</v>
      </c>
      <c r="C60" s="144">
        <v>1</v>
      </c>
      <c r="D60" s="144">
        <v>10100</v>
      </c>
      <c r="E60" s="144">
        <f t="shared" si="3"/>
        <v>10100</v>
      </c>
      <c r="H60" s="40">
        <f>5050*2</f>
        <v>10100</v>
      </c>
    </row>
    <row r="61" spans="1:8">
      <c r="A61" s="144">
        <v>3</v>
      </c>
      <c r="B61" s="144" t="s">
        <v>172</v>
      </c>
      <c r="C61" s="144">
        <v>18</v>
      </c>
      <c r="D61" s="144">
        <v>60</v>
      </c>
      <c r="E61" s="144">
        <f t="shared" si="3"/>
        <v>1080</v>
      </c>
    </row>
    <row r="62" spans="1:8">
      <c r="A62" s="144">
        <v>4</v>
      </c>
      <c r="B62" s="144" t="s">
        <v>173</v>
      </c>
      <c r="C62" s="144">
        <v>9</v>
      </c>
      <c r="D62" s="144">
        <v>50</v>
      </c>
      <c r="E62" s="144">
        <f t="shared" si="3"/>
        <v>450</v>
      </c>
    </row>
    <row r="63" spans="1:8">
      <c r="A63" s="144">
        <v>5</v>
      </c>
      <c r="B63" s="144" t="s">
        <v>174</v>
      </c>
      <c r="C63" s="144">
        <v>1</v>
      </c>
      <c r="D63" s="144">
        <v>1890</v>
      </c>
      <c r="E63" s="144">
        <f t="shared" si="3"/>
        <v>1890</v>
      </c>
    </row>
    <row r="64" spans="1:8">
      <c r="A64" s="144">
        <v>6</v>
      </c>
      <c r="B64" s="144" t="s">
        <v>117</v>
      </c>
      <c r="C64" s="144">
        <v>1</v>
      </c>
      <c r="D64" s="144">
        <v>8600</v>
      </c>
      <c r="E64" s="144">
        <f t="shared" si="3"/>
        <v>8600</v>
      </c>
    </row>
    <row r="65" spans="1:5">
      <c r="A65" s="144">
        <v>7</v>
      </c>
      <c r="B65" s="144" t="s">
        <v>175</v>
      </c>
      <c r="C65" s="144">
        <v>9</v>
      </c>
      <c r="D65" s="144">
        <v>100</v>
      </c>
      <c r="E65" s="144">
        <f t="shared" si="3"/>
        <v>900</v>
      </c>
    </row>
    <row r="66" spans="1:5" ht="26.4">
      <c r="A66" s="144">
        <v>8</v>
      </c>
      <c r="B66" s="144" t="s">
        <v>459</v>
      </c>
      <c r="C66" s="144">
        <v>90</v>
      </c>
      <c r="D66" s="144">
        <v>78</v>
      </c>
      <c r="E66" s="144">
        <f t="shared" si="3"/>
        <v>7020</v>
      </c>
    </row>
    <row r="67" spans="1:5">
      <c r="A67" s="144">
        <v>9</v>
      </c>
      <c r="B67" s="144" t="s">
        <v>86</v>
      </c>
      <c r="C67" s="144">
        <v>1</v>
      </c>
      <c r="D67" s="144">
        <v>3500</v>
      </c>
      <c r="E67" s="144">
        <f t="shared" si="3"/>
        <v>3500</v>
      </c>
    </row>
    <row r="68" spans="1:5">
      <c r="A68" s="146" t="s">
        <v>87</v>
      </c>
      <c r="B68" s="147"/>
      <c r="C68" s="147"/>
      <c r="D68" s="148"/>
      <c r="E68" s="145">
        <f>SUM(E59:E67)</f>
        <v>49380</v>
      </c>
    </row>
  </sheetData>
  <mergeCells count="4">
    <mergeCell ref="A68:D68"/>
    <mergeCell ref="A11:D11"/>
    <mergeCell ref="A55:D55"/>
    <mergeCell ref="A36:D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22" sqref="C22"/>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161" t="s">
        <v>87</v>
      </c>
      <c r="B5" s="162"/>
      <c r="C5" s="162"/>
      <c r="D5" s="163"/>
      <c r="E5" s="25">
        <f>SUM(E2:E4)</f>
        <v>22490</v>
      </c>
    </row>
    <row r="6" spans="1:5">
      <c r="A6" s="161" t="s">
        <v>88</v>
      </c>
      <c r="B6" s="162"/>
      <c r="C6" s="162"/>
      <c r="D6" s="163"/>
      <c r="E6" s="25">
        <f>E5*9%</f>
        <v>2024.1</v>
      </c>
    </row>
    <row r="7" spans="1:5">
      <c r="A7" s="161" t="s">
        <v>88</v>
      </c>
      <c r="B7" s="162"/>
      <c r="C7" s="162"/>
      <c r="D7" s="163"/>
      <c r="E7" s="25">
        <f>E5*9%</f>
        <v>2024.1</v>
      </c>
    </row>
    <row r="8" spans="1:5" ht="11.4" customHeight="1">
      <c r="A8" s="161" t="s">
        <v>89</v>
      </c>
      <c r="B8" s="162"/>
      <c r="C8" s="162"/>
      <c r="D8" s="163"/>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161" t="s">
        <v>87</v>
      </c>
      <c r="B4" s="162"/>
      <c r="C4" s="162"/>
      <c r="D4" s="163"/>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161" t="s">
        <v>87</v>
      </c>
      <c r="B15" s="162"/>
      <c r="C15" s="162"/>
      <c r="D15" s="163"/>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161" t="s">
        <v>87</v>
      </c>
      <c r="B31" s="162"/>
      <c r="C31" s="162"/>
      <c r="D31" s="163"/>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161" t="s">
        <v>87</v>
      </c>
      <c r="B9" s="162"/>
      <c r="C9" s="162"/>
      <c r="D9" s="163"/>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164" t="s">
        <v>146</v>
      </c>
      <c r="B19" s="165"/>
      <c r="C19" s="165"/>
      <c r="D19" s="165"/>
      <c r="E19" s="166"/>
      <c r="G19">
        <f>8680*2</f>
        <v>17360</v>
      </c>
      <c r="H19" s="38" t="s">
        <v>144</v>
      </c>
    </row>
    <row r="20" spans="1:8" ht="11.4" customHeight="1">
      <c r="A20" s="167"/>
      <c r="B20" s="168"/>
      <c r="C20" s="168"/>
      <c r="D20" s="168"/>
      <c r="E20" s="169"/>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161" t="s">
        <v>87</v>
      </c>
      <c r="B6" s="162"/>
      <c r="C6" s="162"/>
      <c r="D6" s="163"/>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161" t="s">
        <v>87</v>
      </c>
      <c r="B11" s="162"/>
      <c r="C11" s="162"/>
      <c r="D11" s="163"/>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161" t="s">
        <v>87</v>
      </c>
      <c r="B8" s="162"/>
      <c r="C8" s="162"/>
      <c r="D8" s="163"/>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170" t="s">
        <v>169</v>
      </c>
      <c r="B19" s="170"/>
      <c r="C19" s="170"/>
      <c r="D19" s="170"/>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lpstr>Gonsalves 204</vt:lpstr>
      <vt:lpstr>Pinge 205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2023-09-09T11:08:33Z</dcterms:modified>
</cp:coreProperties>
</file>