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4" activeTab="58"/>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 name="El Shaddai 405" sheetId="53" r:id="rId53"/>
    <sheet name="Anant Navelkar 406" sheetId="54" r:id="rId54"/>
    <sheet name="El Shaddai 407" sheetId="56" r:id="rId55"/>
    <sheet name="K98 Native Villas 408" sheetId="55" r:id="rId56"/>
    <sheet name="Putz 409" sheetId="57" r:id="rId57"/>
    <sheet name="K Amonkar and Assosciates 410" sheetId="58" r:id="rId58"/>
    <sheet name="Falcon Resorts 411" sheetId="59" r:id="rId5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4" l="1"/>
  <c r="I3" i="54" l="1"/>
  <c r="H2" i="59" l="1"/>
  <c r="H3" i="59"/>
  <c r="E8" i="59"/>
  <c r="E7" i="59"/>
  <c r="E6" i="59"/>
  <c r="E5" i="59"/>
  <c r="E4" i="59"/>
  <c r="E3" i="59"/>
  <c r="E2" i="59"/>
  <c r="E9" i="59" s="1"/>
  <c r="E2" i="58"/>
  <c r="E3" i="58" s="1"/>
  <c r="E4" i="58" l="1"/>
  <c r="E5" i="58"/>
  <c r="E6" i="58" l="1"/>
  <c r="E24" i="56" l="1"/>
  <c r="E23" i="56"/>
  <c r="E22" i="56"/>
  <c r="E21" i="56"/>
  <c r="E20" i="56"/>
  <c r="G52" i="55"/>
  <c r="G53" i="55"/>
  <c r="G54" i="55"/>
  <c r="G55" i="55"/>
  <c r="G56" i="55"/>
  <c r="G57" i="55"/>
  <c r="G58" i="55"/>
  <c r="G59" i="55"/>
  <c r="G60" i="55"/>
  <c r="G61" i="55"/>
  <c r="G62" i="55"/>
  <c r="G51" i="55"/>
  <c r="E9" i="56"/>
  <c r="E8" i="56"/>
  <c r="E10" i="56"/>
  <c r="L47" i="55"/>
  <c r="K47" i="55"/>
  <c r="J47" i="55"/>
  <c r="I47" i="55"/>
  <c r="H47" i="55"/>
  <c r="G47" i="55"/>
  <c r="F47" i="55"/>
  <c r="D47" i="55"/>
  <c r="C47" i="55"/>
  <c r="B47" i="55"/>
  <c r="E6" i="56"/>
  <c r="E5" i="56"/>
  <c r="E4" i="56"/>
  <c r="E3" i="56"/>
  <c r="E11" i="56" s="1"/>
  <c r="E2" i="56"/>
  <c r="J9" i="56" l="1"/>
  <c r="G63" i="55"/>
  <c r="G65" i="55" s="1"/>
  <c r="E7" i="56"/>
  <c r="E12" i="56" s="1"/>
  <c r="E25" i="56" s="1"/>
  <c r="K14" i="54"/>
  <c r="G3" i="54"/>
  <c r="G2" i="54"/>
  <c r="E8" i="54" l="1"/>
  <c r="E9" i="54" s="1"/>
  <c r="E7" i="54"/>
  <c r="E6" i="54"/>
  <c r="E5" i="54"/>
  <c r="E4" i="54"/>
  <c r="E3" i="54"/>
  <c r="E2" i="54"/>
  <c r="E6" i="53" l="1"/>
  <c r="E5" i="53"/>
  <c r="E4" i="53"/>
  <c r="E3" i="53"/>
  <c r="E2" i="53"/>
  <c r="E7" i="53" s="1"/>
  <c r="E9" i="53" l="1"/>
  <c r="E8" i="53"/>
  <c r="E10" i="53" s="1"/>
  <c r="E12" i="52"/>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<sst xmlns="http://schemas.openxmlformats.org/spreadsheetml/2006/main" count="2686" uniqueCount="827">
  <si>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</si>
  <si>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</si>
  <si>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</si>
  <si>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</si>
  <si>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</si>
  <si>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</si>
  <si>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</si>
  <si>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</si>
  <si>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</si>
  <si>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</si>
  <si>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</si>
  <si>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</si>
  <si>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</si>
  <si>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</si>
  <si>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</si>
  <si>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</si>
  <si>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</si>
  <si>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</si>
  <si>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</si>
  <si>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</si>
  <si>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</si>
  <si>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</si>
  <si>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</si>
  <si>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</si>
  <si>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</si>
  <si>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</si>
  <si>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</si>
  <si>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</si>
  <si>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</si>
  <si>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</si>
  <si>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</si>
  <si>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</si>
  <si>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</si>
  <si>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</si>
  <si>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</si>
  <si>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</si>
  <si>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</si>
  <si>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</si>
  <si>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</si>
  <si>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</si>
  <si>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</si>
  <si>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</si>
  <si>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</si>
  <si>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</si>
  <si>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</si>
  <si>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</si>
  <si>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</si>
  <si>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</si>
  <si>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</si>
  <si>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</si>
  <si>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</si>
  <si>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</si>
  <si>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</si>
  <si>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</si>
  <si>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</si>
  <si>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</si>
  <si>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</si>
  <si>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</si>
  <si>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</si>
  <si>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</si>
  <si>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</si>
  <si>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</si>
  <si>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</si>
  <si>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</si>
  <si>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</si>
  <si>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</si>
  <si>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</si>
  <si>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</si>
  <si>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</si>
  <si>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</si>
  <si>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</si>
  <si>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</si>
  <si>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</si>
  <si>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</si>
  <si>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</si>
  <si>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</si>
  <si>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</si>
  <si>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</si>
  <si>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</si>
  <si>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</si>
  <si>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</si>
  <si>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</si>
  <si>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</si>
  <si>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</si>
  <si>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</si>
  <si>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</si>
  <si>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</si>
  <si>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</si>
  <si>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</si>
  <si>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</si>
  <si>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</si>
  <si>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</si>
  <si>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</si>
  <si>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</si>
  <si>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</si>
  <si>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</si>
  <si>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</si>
  <si>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</si>
  <si>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</si>
  <si>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</si>
  <si>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</si>
  <si>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</si>
  <si>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</si>
  <si>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</si>
  <si>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</si>
  <si>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</si>
  <si>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</si>
  <si>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</si>
  <si>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</si>
  <si>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</si>
  <si>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</si>
  <si>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</si>
  <si>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</si>
  <si>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</si>
  <si>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</si>
  <si>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</si>
  <si>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</si>
  <si>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</si>
  <si>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</si>
  <si>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</si>
  <si>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</si>
  <si>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</si>
  <si>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</si>
  <si>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</si>
  <si>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</si>
  <si>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</si>
  <si>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</si>
  <si>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</si>
  <si>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</si>
  <si>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</si>
  <si>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</si>
  <si>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</si>
  <si>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</si>
  <si>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</si>
  <si>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</si>
  <si>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</si>
  <si>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</si>
  <si>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</si>
  <si>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</si>
  <si>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</si>
  <si>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</si>
  <si>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</si>
  <si>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</si>
  <si>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</si>
  <si>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</si>
  <si>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</si>
  <si>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</si>
  <si>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</si>
  <si>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</si>
  <si>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</si>
  <si>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</si>
  <si>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</si>
  <si>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</si>
  <si>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</si>
  <si>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</si>
  <si>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</si>
  <si>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</si>
  <si>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</si>
  <si>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</si>
  <si>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</si>
  <si>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</si>
  <si>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</si>
  <si>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</si>
  <si>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</si>
  <si>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</si>
  <si>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</si>
  <si>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</si>
  <si>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</si>
  <si>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</si>
  <si>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</si>
  <si>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</si>
  <si>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</si>
  <si>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</si>
  <si>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</si>
  <si>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</si>
  <si>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</si>
  <si>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</si>
  <si>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</si>
  <si>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</si>
  <si>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</si>
  <si>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</si>
  <si>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</si>
  <si>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</si>
  <si>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</si>
  <si>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</si>
  <si>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</si>
  <si>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</si>
  <si>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</si>
  <si>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</si>
  <si>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</si>
  <si>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</si>
  <si>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</si>
  <si>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</si>
  <si>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</si>
  <si>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</si>
  <si>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</si>
  <si>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</si>
  <si>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</si>
  <si>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</si>
  <si>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</si>
  <si>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</si>
  <si>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</si>
  <si>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</si>
  <si>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</si>
  <si>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</si>
  <si>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</si>
  <si>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</si>
  <si>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</si>
  <si>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</si>
  <si>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</si>
  <si>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</si>
  <si>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</si>
  <si>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</si>
  <si>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</si>
  <si>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</si>
  <si>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</si>
  <si>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</si>
  <si>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</si>
  <si>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</si>
  <si>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</si>
  <si>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</si>
  <si>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</si>
  <si>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</si>
  <si>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</si>
  <si>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</si>
  <si>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</si>
  <si>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</si>
  <si>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</si>
  <si>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</si>
  <si>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</si>
  <si>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</si>
  <si>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</si>
  <si>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</si>
  <si>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</si>
  <si>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</si>
  <si>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</si>
  <si>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</si>
  <si>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</si>
  <si>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</si>
  <si>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</si>
  <si>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</si>
  <si>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</si>
  <si>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</si>
  <si>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</si>
  <si>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</si>
  <si>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</si>
  <si>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</si>
  <si>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</si>
  <si>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</si>
  <si>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</si>
  <si>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</si>
  <si>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</si>
  <si>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</si>
  <si>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</si>
  <si>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</si>
  <si>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</si>
  <si>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</si>
  <si>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</si>
  <si>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</si>
  <si>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</si>
  <si>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</si>
  <si>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</si>
  <si>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</si>
  <si>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</si>
  <si>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</si>
  <si>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</si>
  <si>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</si>
  <si>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</si>
  <si>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</si>
  <si>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</si>
  <si>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</si>
  <si>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</si>
  <si>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</si>
  <si>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</si>
  <si>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</si>
  <si>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</si>
  <si>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</si>
  <si>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</si>
  <si>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</si>
  <si>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</si>
  <si>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</si>
  <si>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</si>
  <si>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</si>
  <si>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</si>
  <si>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</si>
  <si>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</si>
  <si>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</si>
  <si>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</si>
  <si>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</si>
  <si>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</si>
  <si>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</si>
  <si>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</si>
  <si>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</si>
  <si>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</si>
  <si>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</si>
  <si>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</si>
  <si>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</si>
  <si>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</si>
  <si>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</si>
  <si>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</si>
  <si>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</si>
  <si>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</si>
  <si>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</si>
  <si>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</si>
  <si>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</si>
  <si>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</si>
  <si>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</si>
  <si>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</si>
  <si>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</si>
  <si>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</si>
  <si>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</si>
  <si>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</si>
  <si>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</si>
  <si>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</si>
  <si>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</si>
  <si>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</si>
  <si>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</si>
  <si>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</si>
  <si>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</si>
  <si>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</si>
  <si>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</si>
  <si>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</si>
  <si>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</si>
  <si>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</si>
  <si>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</si>
  <si>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</si>
  <si>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</si>
  <si>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</si>
  <si>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</si>
  <si>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</si>
  <si>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</si>
  <si>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</si>
  <si>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</si>
  <si>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</si>
  <si>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</si>
  <si>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</si>
  <si>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</si>
  <si>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</si>
  <si>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</si>
  <si>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</si>
  <si>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</si>
  <si>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</si>
  <si>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</si>
  <si>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</si>
  <si>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</si>
  <si>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</si>
  <si>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</si>
  <si>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</si>
  <si>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</si>
  <si>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</si>
  <si>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</si>
  <si>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</si>
  <si>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</si>
  <si>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</si>
  <si>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</si>
  <si>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</si>
  <si>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</si>
  <si>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</si>
  <si>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</si>
  <si>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</si>
  <si>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</si>
  <si>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</si>
  <si>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</si>
  <si>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</si>
  <si>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</si>
  <si>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</si>
  <si>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</si>
  <si>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</si>
  <si>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</si>
  <si>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</si>
  <si>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</si>
  <si>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</si>
  <si>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</si>
  <si>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</si>
  <si>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</si>
  <si>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</si>
  <si>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</si>
  <si>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</si>
  <si>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</si>
  <si>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</si>
  <si>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</si>
  <si>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</si>
  <si>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</si>
  <si>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</si>
  <si>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</si>
  <si>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</si>
  <si>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</si>
  <si>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</si>
  <si>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</si>
  <si>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</si>
  <si>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</si>
  <si>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</si>
  <si>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</si>
  <si>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</si>
  <si>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</si>
  <si>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</si>
  <si>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</si>
  <si>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</si>
  <si>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</si>
  <si>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</si>
  <si>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</si>
  <si>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</si>
  <si>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</si>
  <si>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</si>
  <si>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</si>
  <si>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</si>
  <si>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</si>
  <si>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</si>
  <si>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</si>
  <si>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</si>
  <si>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</si>
  <si>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</si>
  <si>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</si>
  <si>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</si>
  <si>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</si>
  <si>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</si>
  <si>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</si>
  <si>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</si>
  <si>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</si>
  <si>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</si>
  <si>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</si>
  <si>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</si>
  <si>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</si>
  <si>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</si>
  <si>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</si>
  <si>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</si>
  <si>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</si>
  <si>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</si>
  <si>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</si>
  <si>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</si>
  <si>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</si>
  <si>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</si>
  <si>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</si>
  <si>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</si>
  <si>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</si>
  <si>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</si>
  <si>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</si>
  <si>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</si>
  <si>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</si>
  <si>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</si>
  <si>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</si>
  <si>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</si>
  <si>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</si>
  <si>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</si>
  <si>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</si>
  <si>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</si>
  <si>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</si>
  <si>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</si>
  <si>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</si>
  <si>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</si>
  <si>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</si>
  <si>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</si>
  <si>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</si>
  <si>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</si>
  <si>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</si>
  <si>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</si>
  <si>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</si>
  <si>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</si>
  <si>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</si>
  <si>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</si>
  <si>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</si>
  <si>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</si>
  <si>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</si>
  <si>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</si>
  <si>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</si>
  <si>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</si>
  <si>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</si>
  <si>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</si>
  <si>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</si>
  <si>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</si>
  <si>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</si>
  <si>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</si>
  <si>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</si>
  <si>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</si>
  <si>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</si>
  <si>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</si>
  <si>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</si>
  <si>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</si>
  <si>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</si>
  <si>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</si>
  <si>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</si>
  <si>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</si>
  <si>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</si>
  <si>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</si>
  <si>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</si>
  <si>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</si>
  <si>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</si>
  <si>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</si>
  <si>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</si>
  <si>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</si>
  <si>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</si>
  <si>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</si>
  <si>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</si>
  <si>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</si>
  <si>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</si>
  <si>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</si>
  <si>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</si>
  <si>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</si>
  <si>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</si>
  <si>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</si>
  <si>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</si>
  <si>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</si>
  <si>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</si>
  <si>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</si>
  <si>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</si>
  <si>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</si>
  <si>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</si>
  <si>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</si>
  <si>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</si>
  <si>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</si>
  <si>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</si>
  <si>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</si>
  <si>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</si>
  <si>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</si>
  <si>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</si>
  <si>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</si>
  <si>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</si>
  <si>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</si>
  <si>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</si>
  <si>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</si>
  <si>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</si>
  <si>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</si>
  <si>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</si>
  <si>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</si>
  <si>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</si>
  <si>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</si>
  <si>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</si>
  <si>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</si>
  <si>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</si>
  <si>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</si>
  <si>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</si>
  <si>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</si>
  <si>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</si>
  <si>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</si>
  <si>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</si>
  <si>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</si>
  <si>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</si>
  <si>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</si>
  <si>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</si>
  <si>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</si>
  <si>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</si>
  <si>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</si>
  <si>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</si>
  <si>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</si>
  <si>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</si>
  <si>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</si>
  <si>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</si>
  <si>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</si>
  <si>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</si>
  <si>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</si>
  <si>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</si>
  <si>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</si>
  <si>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</si>
  <si>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</si>
  <si>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</si>
  <si>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</si>
  <si>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</si>
  <si>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</si>
  <si>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</si>
  <si>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</si>
  <si>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</si>
  <si>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</si>
  <si>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</si>
  <si>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</si>
  <si>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</si>
  <si>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</si>
  <si>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</si>
  <si>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</si>
  <si>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</si>
  <si>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</si>
  <si>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</si>
  <si>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</si>
  <si>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</si>
  <si>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</si>
  <si>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</si>
  <si>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</si>
  <si>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</si>
  <si>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</si>
  <si>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</si>
  <si>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</si>
  <si>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</si>
  <si>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</si>
  <si>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</si>
  <si>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</si>
  <si>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</si>
  <si>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</si>
  <si>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</si>
  <si>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</si>
  <si>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</si>
  <si>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</si>
  <si>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</si>
  <si>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</si>
  <si>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</si>
  <si>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</si>
  <si>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</si>
  <si>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</si>
  <si>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</si>
  <si>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</si>
  <si>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</si>
  <si>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</si>
  <si>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</si>
  <si>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</si>
  <si>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</si>
  <si>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</si>
  <si>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</si>
  <si>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</si>
  <si>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</si>
  <si>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</si>
  <si>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</si>
  <si>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</si>
  <si>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</si>
  <si>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</si>
  <si>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</si>
  <si>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</si>
  <si>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</si>
  <si>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</si>
  <si>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</si>
  <si>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</si>
  <si>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</si>
  <si>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</si>
  <si>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</si>
  <si>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</si>
  <si>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</si>
  <si>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</si>
  <si>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</si>
  <si>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</si>
  <si>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</si>
  <si>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</si>
  <si>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</si>
  <si>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</si>
  <si>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</si>
  <si>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</si>
  <si>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</si>
  <si>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</si>
  <si>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</si>
  <si>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</si>
  <si>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</si>
  <si>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</si>
  <si>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</si>
  <si>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</si>
  <si>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</si>
  <si>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</si>
  <si>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</si>
  <si>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</si>
  <si>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</si>
  <si>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</si>
  <si>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</si>
  <si>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</si>
  <si>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</si>
  <si>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</si>
  <si>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</si>
  <si>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</si>
  <si>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</si>
  <si>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</si>
  <si>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</si>
  <si>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</si>
  <si>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</si>
  <si>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</si>
  <si>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</si>
  <si>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</si>
  <si>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</si>
  <si>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</si>
  <si>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</si>
  <si>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</si>
  <si>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</si>
  <si>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</si>
  <si>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</si>
  <si>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</si>
  <si>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</si>
  <si>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</si>
  <si>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</si>
  <si>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</si>
  <si>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</si>
  <si>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</si>
  <si>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</si>
  <si>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</si>
  <si>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</si>
  <si>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</si>
  <si>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</si>
  <si>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</si>
  <si>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</si>
  <si>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</si>
  <si>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</si>
  <si>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</si>
  <si>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</si>
  <si>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</si>
  <si>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</si>
  <si>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</si>
  <si>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</si>
  <si>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</si>
  <si>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</si>
  <si>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</si>
  <si>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</si>
  <si>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</si>
  <si>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</si>
  <si>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</si>
  <si>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</si>
  <si>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</si>
  <si>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</si>
  <si>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</si>
  <si>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</si>
  <si>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</si>
  <si>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</si>
  <si>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</si>
  <si>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</si>
  <si>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</si>
  <si>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</si>
  <si>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</si>
  <si>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</si>
  <si>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</si>
  <si>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</si>
  <si>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</si>
  <si>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</si>
  <si>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</si>
  <si>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</si>
  <si>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</si>
  <si>
    <t>PHOTOCELL</t>
  </si>
  <si>
    <t>PUSH BUTTON</t>
  </si>
  <si>
    <t>AZ-BB114-4M BLDC 4MTR/ PRO KIT BLDC BOOM BARRIER /PRO KIT BARRIER - AZ- 114 BLDC TELESCOPIC BOOM 4 MTR - AZ- BT 01-4M TRANSMITTER - AZ-BBTX 22 - 2 NOS VHOLDER - AZ-BBVH</t>
  </si>
  <si>
    <t>LOOP DETECTOR</t>
  </si>
  <si>
    <t>MOTOR INSTALLATION (wiring and civil work in client scope)</t>
  </si>
  <si>
    <t>1) Honeywell 5MP Varifocal Bullet Camera @ 17360/- + GST</t>
  </si>
  <si>
    <t>Honeywell / Dahua or Similar 2MP IP Bullet Camera</t>
  </si>
  <si>
    <t>8+2 port 10/100/1000 POE switch D link or Secue Eye or Similar</t>
  </si>
  <si>
    <t>Home Automation Solution</t>
  </si>
  <si>
    <t>Icons</t>
  </si>
  <si>
    <t>Basement Floor</t>
  </si>
  <si>
    <t>Ground Floor</t>
  </si>
  <si>
    <t>First Floor</t>
  </si>
  <si>
    <t>Varandah 4</t>
  </si>
  <si>
    <t>Entertainment</t>
  </si>
  <si>
    <t>Convenience</t>
  </si>
  <si>
    <t>User Interface</t>
  </si>
  <si>
    <t>Ambience</t>
  </si>
  <si>
    <t>Comfort</t>
  </si>
  <si>
    <t>Room</t>
  </si>
  <si>
    <t>Lighting On/Off</t>
  </si>
  <si>
    <t>Lighting Dimming (DALI)</t>
  </si>
  <si>
    <t>Curtain Points (No of Motors)</t>
  </si>
  <si>
    <t>AC Control</t>
  </si>
  <si>
    <t>Occupancy Sensor</t>
  </si>
  <si>
    <t>8 Button</t>
  </si>
  <si>
    <t>4 Button</t>
  </si>
  <si>
    <t>Pico</t>
  </si>
  <si>
    <t>I pad</t>
  </si>
  <si>
    <t>No of Speakers of BGM</t>
  </si>
  <si>
    <t>Audio Zones for Background Music</t>
  </si>
  <si>
    <t>Lobby</t>
  </si>
  <si>
    <t>Outdoor Living Deck</t>
  </si>
  <si>
    <t>Electrical Room</t>
  </si>
  <si>
    <t>Bed Room 1</t>
  </si>
  <si>
    <t>Wardrobe</t>
  </si>
  <si>
    <t>Wash Room</t>
  </si>
  <si>
    <t>Bath Room</t>
  </si>
  <si>
    <t>Kitchen / Entertainment Room</t>
  </si>
  <si>
    <t>1) DC Breaker - 19500/- + GST</t>
  </si>
  <si>
    <t>2) Snmp Card - 18900/- + GST</t>
  </si>
  <si>
    <t xml:space="preserve">Easy UPS 3S 30 KVA 400 V 3:1 UPS 30 KVA </t>
  </si>
  <si>
    <t>42ah 32 nos Exide_15min backup</t>
  </si>
  <si>
    <t>Rack/Interlinks/DC Cables</t>
  </si>
  <si>
    <t>Freight, Unloading, Positioning at Site</t>
  </si>
  <si>
    <t>Comminisioning of UPS with Batteries</t>
  </si>
  <si>
    <t>Pantry</t>
  </si>
  <si>
    <t>Gym</t>
  </si>
  <si>
    <t>Massage</t>
  </si>
  <si>
    <t>Corridor</t>
  </si>
  <si>
    <t>Office</t>
  </si>
  <si>
    <t>Powder Room</t>
  </si>
  <si>
    <t>Elec Room</t>
  </si>
  <si>
    <t xml:space="preserve">Kitchen  </t>
  </si>
  <si>
    <t>Bed Room 2</t>
  </si>
  <si>
    <t>Wadrobe 2</t>
  </si>
  <si>
    <t>wash room 2</t>
  </si>
  <si>
    <t>Varandah 2</t>
  </si>
  <si>
    <t>Living / Dining</t>
  </si>
  <si>
    <t>Bed Room 3</t>
  </si>
  <si>
    <t>Varandah 3</t>
  </si>
  <si>
    <t>Wadrobe 3</t>
  </si>
  <si>
    <t>wash room 3</t>
  </si>
  <si>
    <t>Staicase</t>
  </si>
  <si>
    <t>Living Area</t>
  </si>
  <si>
    <t>Wadrobe</t>
  </si>
  <si>
    <t>Varandah</t>
  </si>
  <si>
    <t>Jacuzzi</t>
  </si>
  <si>
    <t>Bed Room 4</t>
  </si>
  <si>
    <t>Wadrobe 4</t>
  </si>
  <si>
    <t>Wash Room 4</t>
  </si>
  <si>
    <t>Total Qty</t>
  </si>
  <si>
    <t>Sr. No</t>
  </si>
  <si>
    <t>Model</t>
  </si>
  <si>
    <t>Rate</t>
  </si>
  <si>
    <t>Amount</t>
  </si>
  <si>
    <t>Lighting Control</t>
  </si>
  <si>
    <t>Lutron</t>
  </si>
  <si>
    <t>HomeWorks Processor QSX Processor 1 Configurable Links</t>
  </si>
  <si>
    <t>24 VDC DIN rail power supply with wire harnesses, for processor and links 2.5 Amp</t>
  </si>
  <si>
    <t>DALI Power Module, 2 loops with 64 ballasts each</t>
  </si>
  <si>
    <t>Switching Module - 5A, 230V</t>
  </si>
  <si>
    <t>4-button, Arctic White</t>
  </si>
  <si>
    <t>Pico Faceplate</t>
  </si>
  <si>
    <t>Palladiom Keypad (With Faceplate) HomeWorks, 1-Gang Architectural Matte, White</t>
  </si>
  <si>
    <t>Palladiom Keypad (With Faceplate) HomeWorks, 2-Gang Architectural Matte, White</t>
  </si>
  <si>
    <t>WIRELESS SENSOR MODULE, 865 MHZ</t>
  </si>
  <si>
    <t>Radio Power Savr Wireless Occupancy Ceiling Sensor</t>
  </si>
  <si>
    <t>Wire Landing Board</t>
  </si>
  <si>
    <t>Customized Automation DB, Cables and Accessories</t>
  </si>
  <si>
    <t>Design, Installation, Connectivity and Programming Charges</t>
  </si>
  <si>
    <t>GST %</t>
  </si>
  <si>
    <t>GRAND TOTAL with GST</t>
  </si>
  <si>
    <t>Standard</t>
  </si>
  <si>
    <t>QT-WJ6</t>
  </si>
  <si>
    <t>JLQSE8S5230D</t>
  </si>
  <si>
    <t>JHQP91</t>
  </si>
  <si>
    <t>JQSPSHH75H</t>
  </si>
  <si>
    <t>JLQSE2DJJVD</t>
  </si>
  <si>
    <t>JPM28BTJWP01</t>
  </si>
  <si>
    <t>HQJTSP4JWHE</t>
  </si>
  <si>
    <t>LFJPS1TAW</t>
  </si>
  <si>
    <t>QJM5XJC</t>
  </si>
  <si>
    <t>HJWTSP4RJWHJE</t>
  </si>
  <si>
    <t>LJ85OSR2JPWJ</t>
  </si>
  <si>
    <t>SNL520-617 – TS type with Locating ring (Masta) + 22220E/C3 (CNZ)</t>
  </si>
  <si>
    <t>27000/- + GST</t>
  </si>
  <si>
    <t>6KVA Fuji Electric Onlinbe UPS with build in iso;ation transformer with backup using Exide SMF 26 ah batteries 16 nos</t>
  </si>
  <si>
    <t>Honeywell or Similar 2MP IP Bullet Camera</t>
  </si>
  <si>
    <t>Honeywell or Similar NVR Professional Series 5 CH</t>
  </si>
  <si>
    <t>Honeywell / Dahua or Similar NVR Professional Series 10CH / 8CH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</si>
</sst>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
      <sz val="11"/>
      <color rgb="FF000000"/>
      <name val="Calibri  "/>
    </font>
    <font>
      <b/>
      <sz val="9"/>
      <color theme="1"/>
      <name val="Calibri  "/>
    </font>
    <font>
      <sz val="9"/>
      <color theme="1"/>
      <name val="Calibri  "/>
    </font>
    <font>
      <sz val="9"/>
      <color rgb="FF000000"/>
      <name val="Calibri  "/>
    </font>
    <font>
      <b/>
      <sz val="10"/>
      <color theme="1" tint="0.249977111117893"/>
      <name val="Calibri  "/>
    </font>
    <font>
      <sz val="11"/>
      <color theme="1" tint="0.249977111117893"/>
      <name val="Calibri  "/>
    </font>
    <font>
      <sz val="10"/>
      <color theme="1" tint="0.249977111117893"/>
      <name val="Calibri  "/>
    </font>
    <font>
      <sz val="12"/>
      <color theme="1" tint="0.249977111117893"/>
      <name val="Calibri  "/>
    </font>
  </fonts>
  <fills count="11">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79">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0" xfId="0" applyFont="1"/>
    <xf numFmtId="0" fontId="3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33" fillId="0" borderId="0" xfId="0" applyFont="1" applyAlignment="1">
      <alignment horizontal="center" vertical="center" wrapText="1"/>
    </xf>
    <xf numFmtId="0" fontId="33"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32" fillId="4" borderId="0" xfId="0" applyFont="1" applyFill="1" applyAlignment="1">
      <alignment horizontal="center" vertical="center" wrapText="1"/>
    </xf>
    <xf numFmtId="0" fontId="33" fillId="10" borderId="1" xfId="0" applyFont="1" applyFill="1" applyBorder="1" applyAlignment="1">
      <alignment horizontal="center" vertical="center" wrapText="1"/>
    </xf>
    <xf numFmtId="0" fontId="33" fillId="10" borderId="14"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4" xfId="0" applyFont="1" applyBorder="1" applyAlignment="1">
      <alignment horizontal="center" vertical="center" wrapText="1"/>
    </xf>
    <xf numFmtId="0" fontId="33" fillId="4" borderId="1" xfId="0" applyFont="1" applyFill="1" applyBorder="1" applyAlignment="1">
      <alignment horizontal="center" vertical="center" wrapText="1"/>
    </xf>
    <xf numFmtId="0" fontId="33" fillId="10" borderId="4" xfId="0" applyFont="1" applyFill="1" applyBorder="1" applyAlignment="1">
      <alignment horizontal="center" vertical="center" wrapText="1"/>
    </xf>
    <xf numFmtId="9" fontId="33" fillId="0" borderId="1" xfId="0" applyNumberFormat="1" applyFont="1" applyBorder="1" applyAlignment="1">
      <alignment horizontal="center" vertical="center" wrapText="1"/>
    </xf>
    <xf numFmtId="0" fontId="33" fillId="0" borderId="14" xfId="0" applyFont="1" applyBorder="1" applyAlignment="1">
      <alignment horizontal="center" vertical="center" wrapText="1"/>
    </xf>
    <xf numFmtId="0" fontId="3" fillId="10"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6" fillId="0" borderId="0" xfId="0" applyFont="1"/>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32" fillId="0" borderId="11" xfId="0" applyFont="1" applyBorder="1" applyAlignment="1">
      <alignment horizontal="center" vertical="center" wrapText="1"/>
    </xf>
    <xf numFmtId="0" fontId="3" fillId="10" borderId="7"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3" fillId="0" borderId="14"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6" xfId="0" applyFont="1" applyBorder="1" applyAlignment="1">
      <alignment horizontal="center"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4</xdr:row>
      <xdr:rowOff>251460</xdr:rowOff>
    </xdr:from>
    <xdr:to>
      <xdr:col>2</xdr:col>
      <xdr:colOff>51273</xdr:colOff>
      <xdr:row>4</xdr:row>
      <xdr:rowOff>763793</xdr:rowOff>
    </xdr:to>
    <xdr:pic>
      <xdr:nvPicPr>
        <xdr:cNvPr id="3" name="Picture 2"/>
        <xdr:cNvPicPr>
          <a:picLocks noChangeAspect="1"/>
        </xdr:cNvPicPr>
      </xdr:nvPicPr>
      <xdr:blipFill>
        <a:blip xmlns:r="http://schemas.openxmlformats.org/officeDocument/2006/relationships" r:embed="rId1"/>
        <a:stretch>
          <a:fillRect/>
        </a:stretch>
      </xdr:blipFill>
      <xdr:spPr>
        <a:xfrm>
          <a:off x="1074420" y="2042160"/>
          <a:ext cx="462753" cy="512333"/>
        </a:xfrm>
        <a:prstGeom prst="rect">
          <a:avLst/>
        </a:prstGeom>
      </xdr:spPr>
    </xdr:pic>
    <xdr:clientData/>
  </xdr:twoCellAnchor>
  <xdr:twoCellAnchor editAs="oneCell">
    <xdr:from>
      <xdr:col>2</xdr:col>
      <xdr:colOff>60961</xdr:colOff>
      <xdr:row>4</xdr:row>
      <xdr:rowOff>239182</xdr:rowOff>
    </xdr:from>
    <xdr:to>
      <xdr:col>2</xdr:col>
      <xdr:colOff>624841</xdr:colOff>
      <xdr:row>4</xdr:row>
      <xdr:rowOff>746674</xdr:rowOff>
    </xdr:to>
    <xdr:pic>
      <xdr:nvPicPr>
        <xdr:cNvPr id="4" name="Picture 3"/>
        <xdr:cNvPicPr>
          <a:picLocks noChangeAspect="1"/>
        </xdr:cNvPicPr>
      </xdr:nvPicPr>
      <xdr:blipFill>
        <a:blip xmlns:r="http://schemas.openxmlformats.org/officeDocument/2006/relationships" r:embed="rId2"/>
        <a:stretch>
          <a:fillRect/>
        </a:stretch>
      </xdr:blipFill>
      <xdr:spPr>
        <a:xfrm>
          <a:off x="1866901" y="2029882"/>
          <a:ext cx="563880" cy="507492"/>
        </a:xfrm>
        <a:prstGeom prst="rect">
          <a:avLst/>
        </a:prstGeom>
      </xdr:spPr>
    </xdr:pic>
    <xdr:clientData/>
  </xdr:twoCellAnchor>
  <xdr:twoCellAnchor editAs="oneCell">
    <xdr:from>
      <xdr:col>3</xdr:col>
      <xdr:colOff>91441</xdr:colOff>
      <xdr:row>4</xdr:row>
      <xdr:rowOff>190500</xdr:rowOff>
    </xdr:from>
    <xdr:to>
      <xdr:col>3</xdr:col>
      <xdr:colOff>643218</xdr:colOff>
      <xdr:row>4</xdr:row>
      <xdr:rowOff>729593</xdr:rowOff>
    </xdr:to>
    <xdr:pic>
      <xdr:nvPicPr>
        <xdr:cNvPr id="5" name="Picture 4"/>
        <xdr:cNvPicPr>
          <a:picLocks noChangeAspect="1"/>
        </xdr:cNvPicPr>
      </xdr:nvPicPr>
      <xdr:blipFill>
        <a:blip xmlns:r="http://schemas.openxmlformats.org/officeDocument/2006/relationships" r:embed="rId3"/>
        <a:stretch>
          <a:fillRect/>
        </a:stretch>
      </xdr:blipFill>
      <xdr:spPr>
        <a:xfrm>
          <a:off x="2659381" y="1981200"/>
          <a:ext cx="551777" cy="539093"/>
        </a:xfrm>
        <a:prstGeom prst="rect">
          <a:avLst/>
        </a:prstGeom>
      </xdr:spPr>
    </xdr:pic>
    <xdr:clientData/>
  </xdr:twoCellAnchor>
  <xdr:twoCellAnchor editAs="oneCell">
    <xdr:from>
      <xdr:col>4</xdr:col>
      <xdr:colOff>137160</xdr:colOff>
      <xdr:row>4</xdr:row>
      <xdr:rowOff>239499</xdr:rowOff>
    </xdr:from>
    <xdr:to>
      <xdr:col>5</xdr:col>
      <xdr:colOff>304800</xdr:colOff>
      <xdr:row>4</xdr:row>
      <xdr:rowOff>735247</xdr:rowOff>
    </xdr:to>
    <xdr:pic>
      <xdr:nvPicPr>
        <xdr:cNvPr id="6" name="Picture 5"/>
        <xdr:cNvPicPr>
          <a:picLocks noChangeAspect="1"/>
        </xdr:cNvPicPr>
      </xdr:nvPicPr>
      <xdr:blipFill>
        <a:blip xmlns:r="http://schemas.openxmlformats.org/officeDocument/2006/relationships" r:embed="rId4"/>
        <a:stretch>
          <a:fillRect/>
        </a:stretch>
      </xdr:blipFill>
      <xdr:spPr>
        <a:xfrm>
          <a:off x="3505200" y="2030199"/>
          <a:ext cx="601980" cy="495748"/>
        </a:xfrm>
        <a:prstGeom prst="rect">
          <a:avLst/>
        </a:prstGeom>
      </xdr:spPr>
    </xdr:pic>
    <xdr:clientData/>
  </xdr:twoCellAnchor>
  <xdr:twoCellAnchor editAs="oneCell">
    <xdr:from>
      <xdr:col>5</xdr:col>
      <xdr:colOff>228600</xdr:colOff>
      <xdr:row>4</xdr:row>
      <xdr:rowOff>135170</xdr:rowOff>
    </xdr:from>
    <xdr:to>
      <xdr:col>6</xdr:col>
      <xdr:colOff>198120</xdr:colOff>
      <xdr:row>4</xdr:row>
      <xdr:rowOff>599990</xdr:rowOff>
    </xdr:to>
    <xdr:pic>
      <xdr:nvPicPr>
        <xdr:cNvPr id="7" name="Picture 6"/>
        <xdr:cNvPicPr>
          <a:picLocks noChangeAspect="1"/>
        </xdr:cNvPicPr>
      </xdr:nvPicPr>
      <xdr:blipFill>
        <a:blip xmlns:r="http://schemas.openxmlformats.org/officeDocument/2006/relationships" r:embed="rId5"/>
        <a:stretch>
          <a:fillRect/>
        </a:stretch>
      </xdr:blipFill>
      <xdr:spPr>
        <a:xfrm>
          <a:off x="4526280" y="1925870"/>
          <a:ext cx="464820" cy="464820"/>
        </a:xfrm>
        <a:prstGeom prst="rect">
          <a:avLst/>
        </a:prstGeom>
      </xdr:spPr>
    </xdr:pic>
    <xdr:clientData/>
  </xdr:twoCellAnchor>
  <xdr:twoCellAnchor editAs="oneCell">
    <xdr:from>
      <xdr:col>6</xdr:col>
      <xdr:colOff>30481</xdr:colOff>
      <xdr:row>4</xdr:row>
      <xdr:rowOff>210714</xdr:rowOff>
    </xdr:from>
    <xdr:to>
      <xdr:col>7</xdr:col>
      <xdr:colOff>114301</xdr:colOff>
      <xdr:row>4</xdr:row>
      <xdr:rowOff>832379</xdr:rowOff>
    </xdr:to>
    <xdr:pic>
      <xdr:nvPicPr>
        <xdr:cNvPr id="9" name="Picture 8"/>
        <xdr:cNvPicPr>
          <a:picLocks noChangeAspect="1"/>
        </xdr:cNvPicPr>
      </xdr:nvPicPr>
      <xdr:blipFill>
        <a:blip xmlns:r="http://schemas.openxmlformats.org/officeDocument/2006/relationships" r:embed="rId6"/>
        <a:stretch>
          <a:fillRect/>
        </a:stretch>
      </xdr:blipFill>
      <xdr:spPr>
        <a:xfrm>
          <a:off x="5135881" y="2001414"/>
          <a:ext cx="670560" cy="621665"/>
        </a:xfrm>
        <a:prstGeom prst="rect">
          <a:avLst/>
        </a:prstGeom>
      </xdr:spPr>
    </xdr:pic>
    <xdr:clientData/>
  </xdr:twoCellAnchor>
  <xdr:twoCellAnchor editAs="oneCell">
    <xdr:from>
      <xdr:col>7</xdr:col>
      <xdr:colOff>99060</xdr:colOff>
      <xdr:row>4</xdr:row>
      <xdr:rowOff>235314</xdr:rowOff>
    </xdr:from>
    <xdr:to>
      <xdr:col>8</xdr:col>
      <xdr:colOff>205740</xdr:colOff>
      <xdr:row>4</xdr:row>
      <xdr:rowOff>752386</xdr:rowOff>
    </xdr:to>
    <xdr:pic>
      <xdr:nvPicPr>
        <xdr:cNvPr id="10" name="Picture 9"/>
        <xdr:cNvPicPr>
          <a:picLocks noChangeAspect="1"/>
        </xdr:cNvPicPr>
      </xdr:nvPicPr>
      <xdr:blipFill>
        <a:blip xmlns:r="http://schemas.openxmlformats.org/officeDocument/2006/relationships" r:embed="rId7"/>
        <a:stretch>
          <a:fillRect/>
        </a:stretch>
      </xdr:blipFill>
      <xdr:spPr>
        <a:xfrm>
          <a:off x="6141720" y="2026014"/>
          <a:ext cx="579120" cy="517072"/>
        </a:xfrm>
        <a:prstGeom prst="rect">
          <a:avLst/>
        </a:prstGeom>
      </xdr:spPr>
    </xdr:pic>
    <xdr:clientData/>
  </xdr:twoCellAnchor>
  <xdr:twoCellAnchor editAs="oneCell">
    <xdr:from>
      <xdr:col>8</xdr:col>
      <xdr:colOff>22860</xdr:colOff>
      <xdr:row>4</xdr:row>
      <xdr:rowOff>190500</xdr:rowOff>
    </xdr:from>
    <xdr:to>
      <xdr:col>8</xdr:col>
      <xdr:colOff>535982</xdr:colOff>
      <xdr:row>4</xdr:row>
      <xdr:rowOff>880008</xdr:rowOff>
    </xdr:to>
    <xdr:pic>
      <xdr:nvPicPr>
        <xdr:cNvPr id="12" name="Picture 11"/>
        <xdr:cNvPicPr>
          <a:picLocks noChangeAspect="1"/>
        </xdr:cNvPicPr>
      </xdr:nvPicPr>
      <xdr:blipFill>
        <a:blip xmlns:r="http://schemas.openxmlformats.org/officeDocument/2006/relationships" r:embed="rId8"/>
        <a:stretch>
          <a:fillRect/>
        </a:stretch>
      </xdr:blipFill>
      <xdr:spPr>
        <a:xfrm>
          <a:off x="7033260" y="1981200"/>
          <a:ext cx="513122" cy="689508"/>
        </a:xfrm>
        <a:prstGeom prst="rect">
          <a:avLst/>
        </a:prstGeom>
      </xdr:spPr>
    </xdr:pic>
    <xdr:clientData/>
  </xdr:twoCellAnchor>
  <xdr:twoCellAnchor editAs="oneCell">
    <xdr:from>
      <xdr:col>10</xdr:col>
      <xdr:colOff>144780</xdr:colOff>
      <xdr:row>4</xdr:row>
      <xdr:rowOff>244968</xdr:rowOff>
    </xdr:from>
    <xdr:to>
      <xdr:col>10</xdr:col>
      <xdr:colOff>777240</xdr:colOff>
      <xdr:row>4</xdr:row>
      <xdr:rowOff>742862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97240" y="2035668"/>
          <a:ext cx="632460" cy="497894"/>
        </a:xfrm>
        <a:prstGeom prst="rect">
          <a:avLst/>
        </a:prstGeom>
      </xdr:spPr>
    </xdr:pic>
    <xdr:clientData/>
  </xdr:twoCellAnchor>
  <xdr:twoCellAnchor editAs="oneCell">
    <xdr:from>
      <xdr:col>11</xdr:col>
      <xdr:colOff>175261</xdr:colOff>
      <xdr:row>4</xdr:row>
      <xdr:rowOff>298838</xdr:rowOff>
    </xdr:from>
    <xdr:to>
      <xdr:col>11</xdr:col>
      <xdr:colOff>647701</xdr:colOff>
      <xdr:row>4</xdr:row>
      <xdr:rowOff>807620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502141" y="2089538"/>
          <a:ext cx="472440" cy="508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69" t="s">
        <v>2</v>
      </c>
      <c r="B18" s="270"/>
      <c r="C18" s="270"/>
      <c r="D18" s="27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69" t="s">
        <v>2</v>
      </c>
      <c r="B27" s="270"/>
      <c r="C27" s="270"/>
      <c r="D27" s="27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84" t="s">
        <v>87</v>
      </c>
      <c r="B8" s="285"/>
      <c r="C8" s="285"/>
      <c r="D8" s="28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93" t="s">
        <v>166</v>
      </c>
      <c r="B19" s="293"/>
      <c r="C19" s="293"/>
      <c r="D19" s="29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84" t="s">
        <v>87</v>
      </c>
      <c r="B8" s="285"/>
      <c r="C8" s="285"/>
      <c r="D8" s="28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87" t="s">
        <v>170</v>
      </c>
      <c r="B19" s="288"/>
      <c r="C19" s="288"/>
      <c r="D19" s="288"/>
      <c r="E19" s="289"/>
    </row>
    <row r="20" spans="1:5">
      <c r="A20" s="290"/>
      <c r="B20" s="291"/>
      <c r="C20" s="291"/>
      <c r="D20" s="291"/>
      <c r="E20" s="29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84" t="s">
        <v>87</v>
      </c>
      <c r="B11" s="285"/>
      <c r="C11" s="285"/>
      <c r="D11" s="286"/>
      <c r="E11" s="25">
        <f>SUM(E3:E10)</f>
        <v>48140</v>
      </c>
    </row>
    <row r="13" spans="1:9">
      <c r="A13" s="296" t="s">
        <v>179</v>
      </c>
      <c r="B13" s="296"/>
      <c r="C13" s="296"/>
      <c r="D13" s="296"/>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84" t="s">
        <v>87</v>
      </c>
      <c r="B30" s="285"/>
      <c r="C30" s="285"/>
      <c r="D30" s="286"/>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94" t="s">
        <v>87</v>
      </c>
      <c r="B41" s="295"/>
      <c r="C41" s="295"/>
      <c r="D41" s="295"/>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84" t="s">
        <v>87</v>
      </c>
      <c r="B11" s="285"/>
      <c r="C11" s="285"/>
      <c r="D11" s="286"/>
      <c r="E11" s="25">
        <f>SUM(E3:E10)</f>
        <v>19630</v>
      </c>
    </row>
    <row r="13" spans="1:7">
      <c r="A13" s="297" t="s">
        <v>191</v>
      </c>
      <c r="B13" s="297"/>
      <c r="C13" s="297"/>
      <c r="D13" s="297"/>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84" t="s">
        <v>87</v>
      </c>
      <c r="B28" s="285"/>
      <c r="C28" s="285"/>
      <c r="D28" s="28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84" t="s">
        <v>87</v>
      </c>
      <c r="B7" s="285"/>
      <c r="C7" s="285"/>
      <c r="D7" s="286"/>
      <c r="E7" s="25">
        <f>SUM(E3:E6)</f>
        <v>27490</v>
      </c>
    </row>
    <row r="8" spans="1:8">
      <c r="A8" s="284" t="s">
        <v>88</v>
      </c>
      <c r="B8" s="285"/>
      <c r="C8" s="285"/>
      <c r="D8" s="286"/>
      <c r="E8" s="25">
        <f>E7*9%</f>
        <v>2474.1</v>
      </c>
    </row>
    <row r="9" spans="1:8">
      <c r="A9" s="284" t="s">
        <v>88</v>
      </c>
      <c r="B9" s="285"/>
      <c r="C9" s="285"/>
      <c r="D9" s="286"/>
      <c r="E9" s="25">
        <f>E7*9%</f>
        <v>2474.1</v>
      </c>
    </row>
    <row r="10" spans="1:8">
      <c r="A10" s="284" t="s">
        <v>89</v>
      </c>
      <c r="B10" s="285"/>
      <c r="C10" s="285"/>
      <c r="D10" s="286"/>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84" t="s">
        <v>87</v>
      </c>
      <c r="B17" s="285"/>
      <c r="C17" s="285"/>
      <c r="D17" s="286"/>
      <c r="E17" s="25">
        <f>SUM(E14:E16)</f>
        <v>39000</v>
      </c>
    </row>
    <row r="18" spans="1:5">
      <c r="A18" s="284" t="s">
        <v>88</v>
      </c>
      <c r="B18" s="285"/>
      <c r="C18" s="285"/>
      <c r="D18" s="286"/>
      <c r="E18" s="25">
        <f>E17*9%</f>
        <v>3510</v>
      </c>
    </row>
    <row r="19" spans="1:5">
      <c r="A19" s="284" t="s">
        <v>88</v>
      </c>
      <c r="B19" s="285"/>
      <c r="C19" s="285"/>
      <c r="D19" s="286"/>
      <c r="E19" s="25">
        <f>E17*9%</f>
        <v>3510</v>
      </c>
    </row>
    <row r="20" spans="1:5">
      <c r="A20" s="284" t="s">
        <v>89</v>
      </c>
      <c r="B20" s="285"/>
      <c r="C20" s="285"/>
      <c r="D20" s="286"/>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84" t="s">
        <v>87</v>
      </c>
      <c r="B27" s="285"/>
      <c r="C27" s="285"/>
      <c r="D27" s="286"/>
      <c r="E27" s="25">
        <f>SUM(E24:E26)</f>
        <v>83600</v>
      </c>
    </row>
    <row r="28" spans="1:5">
      <c r="A28" s="284" t="s">
        <v>88</v>
      </c>
      <c r="B28" s="285"/>
      <c r="C28" s="285"/>
      <c r="D28" s="286"/>
      <c r="E28" s="25">
        <f>E27*9%</f>
        <v>7524</v>
      </c>
    </row>
    <row r="29" spans="1:5">
      <c r="A29" s="284" t="s">
        <v>88</v>
      </c>
      <c r="B29" s="285"/>
      <c r="C29" s="285"/>
      <c r="D29" s="286"/>
      <c r="E29" s="25">
        <f>E27*9%</f>
        <v>7524</v>
      </c>
    </row>
    <row r="30" spans="1:5">
      <c r="A30" s="284" t="s">
        <v>89</v>
      </c>
      <c r="B30" s="285"/>
      <c r="C30" s="285"/>
      <c r="D30" s="286"/>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69" t="s">
        <v>2</v>
      </c>
      <c r="B10" s="270"/>
      <c r="C10" s="270"/>
      <c r="D10" s="271"/>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69" t="s">
        <v>2</v>
      </c>
      <c r="B21" s="270"/>
      <c r="C21" s="270"/>
      <c r="D21" s="271"/>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69" t="s">
        <v>2</v>
      </c>
      <c r="B38" s="270"/>
      <c r="C38" s="270"/>
      <c r="D38" s="271"/>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320" t="s">
        <v>2</v>
      </c>
      <c r="B59" s="321"/>
      <c r="C59" s="321"/>
      <c r="D59" s="322"/>
      <c r="E59" s="56">
        <f>SUM(E50:E58)</f>
        <v>137500</v>
      </c>
    </row>
    <row r="61" spans="1:5">
      <c r="A61" s="106" t="s">
        <v>364</v>
      </c>
    </row>
    <row r="63" spans="1:5" ht="14.4" customHeight="1">
      <c r="A63" s="323" t="s">
        <v>240</v>
      </c>
      <c r="B63" s="323"/>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69" t="s">
        <v>87</v>
      </c>
      <c r="B79" s="270"/>
      <c r="C79" s="270"/>
      <c r="D79" s="271"/>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69" t="s">
        <v>87</v>
      </c>
      <c r="B99" s="270"/>
      <c r="C99" s="270"/>
      <c r="D99" s="270"/>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319" t="s">
        <v>359</v>
      </c>
      <c r="C116" s="319"/>
      <c r="D116" s="71">
        <v>1</v>
      </c>
      <c r="E116" s="306">
        <v>9000</v>
      </c>
      <c r="F116" s="307"/>
      <c r="G116" s="90">
        <f>D116*E116</f>
        <v>9000</v>
      </c>
    </row>
    <row r="117" spans="1:8">
      <c r="A117" s="269" t="s">
        <v>87</v>
      </c>
      <c r="B117" s="270"/>
      <c r="C117" s="270"/>
      <c r="D117" s="270"/>
      <c r="E117" s="270"/>
      <c r="F117" s="271"/>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319" t="s">
        <v>359</v>
      </c>
      <c r="C124" s="319"/>
      <c r="D124" s="71">
        <v>1</v>
      </c>
      <c r="E124" s="278">
        <v>9000</v>
      </c>
      <c r="F124" s="278"/>
      <c r="G124" s="94">
        <f>D124*E124</f>
        <v>9000</v>
      </c>
    </row>
    <row r="125" spans="1:8">
      <c r="A125" s="316" t="s">
        <v>87</v>
      </c>
      <c r="B125" s="317"/>
      <c r="C125" s="317"/>
      <c r="D125" s="317"/>
      <c r="E125" s="317"/>
      <c r="F125" s="318"/>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304" t="s">
        <v>358</v>
      </c>
      <c r="C134" s="305"/>
      <c r="D134" s="71">
        <v>1</v>
      </c>
      <c r="E134" s="306">
        <v>12000</v>
      </c>
      <c r="F134" s="307"/>
      <c r="G134" s="90">
        <f t="shared" si="8"/>
        <v>12000</v>
      </c>
    </row>
    <row r="135" spans="1:8">
      <c r="A135" s="316" t="s">
        <v>87</v>
      </c>
      <c r="B135" s="317"/>
      <c r="C135" s="317"/>
      <c r="D135" s="317"/>
      <c r="E135" s="317"/>
      <c r="F135" s="318"/>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304" t="s">
        <v>358</v>
      </c>
      <c r="C142" s="305"/>
      <c r="D142" s="71">
        <v>1</v>
      </c>
      <c r="E142" s="306">
        <v>12000</v>
      </c>
      <c r="F142" s="307"/>
      <c r="G142" s="94">
        <f>D142*E142</f>
        <v>12000</v>
      </c>
    </row>
    <row r="143" spans="1:8">
      <c r="A143" s="316" t="s">
        <v>87</v>
      </c>
      <c r="B143" s="317"/>
      <c r="C143" s="317"/>
      <c r="D143" s="317"/>
      <c r="E143" s="317"/>
      <c r="F143" s="318"/>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308" t="s">
        <v>358</v>
      </c>
      <c r="C150" s="309"/>
      <c r="D150" s="112">
        <v>1</v>
      </c>
      <c r="E150" s="310">
        <v>12000</v>
      </c>
      <c r="F150" s="311"/>
      <c r="G150" s="94">
        <f>D150*E150</f>
        <v>12000</v>
      </c>
    </row>
    <row r="151" spans="1:7">
      <c r="A151" s="313" t="s">
        <v>87</v>
      </c>
      <c r="B151" s="313"/>
      <c r="C151" s="313"/>
      <c r="D151" s="313"/>
      <c r="E151" s="313"/>
      <c r="F151" s="313"/>
      <c r="G151" s="91">
        <f>SUM(G147:G150)</f>
        <v>44560</v>
      </c>
    </row>
    <row r="154" spans="1:7" ht="15" customHeight="1">
      <c r="A154" s="312" t="s">
        <v>262</v>
      </c>
      <c r="B154" s="312"/>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314" t="s">
        <v>265</v>
      </c>
      <c r="B159" s="315"/>
      <c r="C159" s="315"/>
      <c r="D159" s="315"/>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313" t="s">
        <v>2</v>
      </c>
      <c r="B163" s="313"/>
      <c r="C163" s="313"/>
      <c r="D163" s="313"/>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69" t="s">
        <v>87</v>
      </c>
      <c r="B241" s="270"/>
      <c r="C241" s="270"/>
      <c r="D241" s="271"/>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69" t="s">
        <v>87</v>
      </c>
      <c r="B254" s="270"/>
      <c r="C254" s="270"/>
      <c r="D254" s="271"/>
      <c r="E254" s="91">
        <f>SUM(E249:E253)</f>
        <v>313600</v>
      </c>
    </row>
    <row r="255" spans="1:17" s="10" customFormat="1"/>
    <row r="256" spans="1:17" s="10" customFormat="1"/>
    <row r="257" spans="1:6" ht="13.2" customHeight="1">
      <c r="A257" s="298" t="s">
        <v>378</v>
      </c>
      <c r="B257" s="299"/>
      <c r="C257" s="299"/>
      <c r="D257" s="299"/>
      <c r="E257" s="299"/>
      <c r="F257" s="300"/>
    </row>
    <row r="258" spans="1:6" ht="409.2" customHeight="1">
      <c r="A258" s="301"/>
      <c r="B258" s="302"/>
      <c r="C258" s="302"/>
      <c r="D258" s="302"/>
      <c r="E258" s="302"/>
      <c r="F258" s="303"/>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69" t="s">
        <v>87</v>
      </c>
      <c r="B12" s="270"/>
      <c r="C12" s="270"/>
      <c r="D12" s="271"/>
      <c r="E12" s="58">
        <f>SUM(E4:E11)</f>
        <v>86400</v>
      </c>
    </row>
    <row r="13" spans="1:7">
      <c r="A13" s="75"/>
      <c r="B13" s="75"/>
      <c r="C13" s="75"/>
      <c r="D13" s="75"/>
      <c r="E13" s="75"/>
    </row>
    <row r="14" spans="1:7" ht="14.4" customHeight="1">
      <c r="A14" s="313" t="s">
        <v>260</v>
      </c>
      <c r="B14" s="313"/>
      <c r="C14" s="313"/>
      <c r="D14" s="313"/>
      <c r="E14" s="313"/>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69" t="s">
        <v>87</v>
      </c>
      <c r="B39" s="270"/>
      <c r="C39" s="270"/>
      <c r="D39" s="271"/>
      <c r="E39" s="58">
        <f>SUM(E30:E38)</f>
        <v>49015</v>
      </c>
    </row>
    <row r="41" spans="1:5">
      <c r="A41" s="313" t="s">
        <v>260</v>
      </c>
      <c r="B41" s="313"/>
      <c r="C41" s="313"/>
      <c r="D41" s="313"/>
      <c r="E41" s="313"/>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324" t="s">
        <v>87</v>
      </c>
      <c r="B70" s="325"/>
      <c r="C70" s="325"/>
      <c r="D70" s="326"/>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69" t="s">
        <v>87</v>
      </c>
      <c r="B11" s="270"/>
      <c r="C11" s="270"/>
      <c r="D11" s="271"/>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69" t="s">
        <v>87</v>
      </c>
      <c r="B33" s="270"/>
      <c r="C33" s="270"/>
      <c r="D33" s="271"/>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69" t="s">
        <v>87</v>
      </c>
      <c r="B6" s="270"/>
      <c r="C6" s="270"/>
      <c r="D6" s="271"/>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76" t="s">
        <v>27</v>
      </c>
      <c r="C1" s="276"/>
      <c r="D1" s="276"/>
      <c r="E1" s="276"/>
      <c r="F1" s="276"/>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75" t="s">
        <v>35</v>
      </c>
      <c r="B7" s="8" t="s">
        <v>75</v>
      </c>
      <c r="C7" s="277">
        <v>2</v>
      </c>
      <c r="D7" s="275" t="s">
        <v>34</v>
      </c>
      <c r="E7" s="278">
        <v>567000</v>
      </c>
      <c r="F7" s="278">
        <f>E7*C7</f>
        <v>1134000</v>
      </c>
    </row>
    <row r="8" spans="1:6">
      <c r="A8" s="275"/>
      <c r="B8" s="12" t="s">
        <v>36</v>
      </c>
      <c r="C8" s="277"/>
      <c r="D8" s="275"/>
      <c r="E8" s="278"/>
      <c r="F8" s="278"/>
    </row>
    <row r="9" spans="1:6" ht="15" customHeight="1">
      <c r="A9" s="275"/>
      <c r="B9" s="12" t="s">
        <v>37</v>
      </c>
      <c r="C9" s="277"/>
      <c r="D9" s="275"/>
      <c r="E9" s="278"/>
      <c r="F9" s="278"/>
    </row>
    <row r="10" spans="1:6" ht="15" customHeight="1">
      <c r="A10" s="275"/>
      <c r="B10" s="12" t="s">
        <v>38</v>
      </c>
      <c r="C10" s="277"/>
      <c r="D10" s="275"/>
      <c r="E10" s="278"/>
      <c r="F10" s="278"/>
    </row>
    <row r="11" spans="1:6">
      <c r="A11" s="275"/>
      <c r="B11" s="12" t="s">
        <v>39</v>
      </c>
      <c r="C11" s="277"/>
      <c r="D11" s="275"/>
      <c r="E11" s="278"/>
      <c r="F11" s="278"/>
    </row>
    <row r="12" spans="1:6" ht="15" customHeight="1">
      <c r="A12" s="275"/>
      <c r="B12" s="12" t="s">
        <v>40</v>
      </c>
      <c r="C12" s="277"/>
      <c r="D12" s="275"/>
      <c r="E12" s="278"/>
      <c r="F12" s="278"/>
    </row>
    <row r="13" spans="1:6">
      <c r="A13" s="275"/>
      <c r="B13" s="12" t="s">
        <v>41</v>
      </c>
      <c r="C13" s="277"/>
      <c r="D13" s="275"/>
      <c r="E13" s="278"/>
      <c r="F13" s="278"/>
    </row>
    <row r="14" spans="1:6" ht="15" customHeight="1">
      <c r="A14" s="275"/>
      <c r="B14" s="12" t="s">
        <v>42</v>
      </c>
      <c r="C14" s="277"/>
      <c r="D14" s="275"/>
      <c r="E14" s="278"/>
      <c r="F14" s="278"/>
    </row>
    <row r="15" spans="1:6" ht="15" customHeight="1">
      <c r="A15" s="275"/>
      <c r="B15" s="12" t="s">
        <v>43</v>
      </c>
      <c r="C15" s="277"/>
      <c r="D15" s="275"/>
      <c r="E15" s="278"/>
      <c r="F15" s="278"/>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72" t="s">
        <v>46</v>
      </c>
      <c r="C19" s="273"/>
      <c r="D19" s="273"/>
      <c r="E19" s="273"/>
      <c r="F19" s="274"/>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75" t="s">
        <v>35</v>
      </c>
      <c r="B24" s="8" t="s">
        <v>77</v>
      </c>
      <c r="C24" s="8"/>
      <c r="D24" s="8"/>
      <c r="E24" s="2"/>
      <c r="F24" s="2"/>
    </row>
    <row r="25" spans="1:6">
      <c r="A25" s="275"/>
      <c r="B25" s="12" t="s">
        <v>49</v>
      </c>
      <c r="C25" s="14">
        <v>100</v>
      </c>
      <c r="D25" s="12" t="s">
        <v>50</v>
      </c>
      <c r="E25" s="2">
        <v>130</v>
      </c>
      <c r="F25" s="2">
        <f t="shared" ref="F25:F27" si="0">E25*C25</f>
        <v>13000</v>
      </c>
    </row>
    <row r="26" spans="1:6">
      <c r="A26" s="275"/>
      <c r="B26" s="12" t="s">
        <v>51</v>
      </c>
      <c r="C26" s="14">
        <v>320</v>
      </c>
      <c r="D26" s="12" t="s">
        <v>50</v>
      </c>
      <c r="E26" s="2">
        <v>180</v>
      </c>
      <c r="F26" s="2">
        <f t="shared" si="0"/>
        <v>57600</v>
      </c>
    </row>
    <row r="27" spans="1:6">
      <c r="A27" s="275"/>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72" t="s">
        <v>53</v>
      </c>
      <c r="C30" s="273"/>
      <c r="D30" s="273"/>
      <c r="E30" s="273"/>
      <c r="F30" s="274"/>
    </row>
    <row r="31" spans="1:6" s="32" customFormat="1" ht="26.4">
      <c r="A31" s="3" t="s">
        <v>0</v>
      </c>
      <c r="B31" s="3" t="s">
        <v>1</v>
      </c>
      <c r="C31" s="3" t="s">
        <v>20</v>
      </c>
      <c r="D31" s="3" t="s">
        <v>94</v>
      </c>
      <c r="E31" s="3" t="s">
        <v>19</v>
      </c>
      <c r="F31" s="3" t="s">
        <v>2</v>
      </c>
    </row>
    <row r="32" spans="1:6" ht="66">
      <c r="A32" s="275" t="s">
        <v>28</v>
      </c>
      <c r="B32" s="8" t="s">
        <v>78</v>
      </c>
      <c r="C32" s="8"/>
      <c r="D32" s="8"/>
      <c r="E32" s="2"/>
      <c r="F32" s="2"/>
    </row>
    <row r="33" spans="1:9">
      <c r="A33" s="275"/>
      <c r="B33" s="12" t="s">
        <v>54</v>
      </c>
      <c r="C33" s="14">
        <v>1</v>
      </c>
      <c r="D33" s="12" t="s">
        <v>31</v>
      </c>
      <c r="E33" s="2"/>
      <c r="F33" s="2"/>
    </row>
    <row r="34" spans="1:9">
      <c r="A34" s="275"/>
      <c r="B34" s="12" t="s">
        <v>55</v>
      </c>
      <c r="C34" s="14">
        <v>1</v>
      </c>
      <c r="D34" s="12" t="s">
        <v>31</v>
      </c>
      <c r="E34" s="2"/>
      <c r="F34" s="2"/>
    </row>
    <row r="35" spans="1:9">
      <c r="A35" s="275"/>
      <c r="B35" s="12" t="s">
        <v>56</v>
      </c>
      <c r="C35" s="14">
        <v>2</v>
      </c>
      <c r="D35" s="12" t="s">
        <v>31</v>
      </c>
      <c r="E35" s="2"/>
      <c r="F35" s="2"/>
    </row>
    <row r="36" spans="1:9">
      <c r="A36" s="275"/>
      <c r="B36" s="12" t="s">
        <v>57</v>
      </c>
      <c r="C36" s="14">
        <v>6</v>
      </c>
      <c r="D36" s="12" t="s">
        <v>31</v>
      </c>
      <c r="E36" s="2"/>
      <c r="F36" s="2"/>
    </row>
    <row r="37" spans="1:9" ht="39.6">
      <c r="A37" s="275" t="s">
        <v>30</v>
      </c>
      <c r="B37" s="12" t="s">
        <v>58</v>
      </c>
      <c r="C37" s="8"/>
      <c r="D37" s="8"/>
      <c r="E37" s="2"/>
      <c r="F37" s="2"/>
    </row>
    <row r="38" spans="1:9">
      <c r="A38" s="275"/>
      <c r="B38" s="12" t="s">
        <v>59</v>
      </c>
      <c r="C38" s="14">
        <v>1</v>
      </c>
      <c r="D38" s="12" t="s">
        <v>31</v>
      </c>
      <c r="E38" s="2">
        <v>90000</v>
      </c>
      <c r="F38" s="2">
        <f t="shared" ref="F38:F42" si="1">E38*C38</f>
        <v>90000</v>
      </c>
    </row>
    <row r="39" spans="1:9">
      <c r="A39" s="275"/>
      <c r="B39" s="12" t="s">
        <v>60</v>
      </c>
      <c r="C39" s="14">
        <v>8</v>
      </c>
      <c r="D39" s="12" t="s">
        <v>31</v>
      </c>
      <c r="E39" s="2">
        <v>15000</v>
      </c>
      <c r="F39" s="2">
        <f t="shared" si="1"/>
        <v>120000</v>
      </c>
    </row>
    <row r="40" spans="1:9">
      <c r="A40" s="275"/>
      <c r="B40" s="12" t="s">
        <v>61</v>
      </c>
      <c r="C40" s="14">
        <v>3</v>
      </c>
      <c r="D40" s="12" t="s">
        <v>31</v>
      </c>
      <c r="E40" s="2">
        <v>50000</v>
      </c>
      <c r="F40" s="2">
        <f t="shared" si="1"/>
        <v>150000</v>
      </c>
    </row>
    <row r="41" spans="1:9">
      <c r="A41" s="275"/>
      <c r="B41" s="12" t="s">
        <v>62</v>
      </c>
      <c r="C41" s="14">
        <v>1</v>
      </c>
      <c r="D41" s="12" t="s">
        <v>31</v>
      </c>
      <c r="E41" s="2">
        <v>11000</v>
      </c>
      <c r="F41" s="2">
        <f t="shared" si="1"/>
        <v>11000</v>
      </c>
    </row>
    <row r="42" spans="1:9">
      <c r="A42" s="275"/>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72" t="s">
        <v>115</v>
      </c>
      <c r="C45" s="273"/>
      <c r="D45" s="273"/>
      <c r="E45" s="273"/>
      <c r="F45" s="274"/>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81" t="s">
        <v>2</v>
      </c>
      <c r="B57" s="282"/>
      <c r="C57" s="282"/>
      <c r="D57" s="282"/>
      <c r="E57" s="283"/>
      <c r="F57" s="26">
        <f>F3+F4+F5+F6+F7+F16+F21+F22+F23+F24+F25+F26+F27+F32+F33+F34+F35+F36+F37+F38+F39+F40+F41+F42+F47+F48+F49+F50+F51+F52+F53+F54+F55+F56</f>
        <v>4890900</v>
      </c>
    </row>
    <row r="58" spans="1:9">
      <c r="A58" s="4"/>
      <c r="B58" s="4"/>
      <c r="C58" s="4"/>
      <c r="D58" s="4"/>
      <c r="E58" s="4"/>
      <c r="F58" s="4"/>
    </row>
    <row r="59" spans="1:9" ht="39.6">
      <c r="A59" s="4" t="s">
        <v>64</v>
      </c>
      <c r="B59" s="279" t="s">
        <v>65</v>
      </c>
      <c r="C59" s="279"/>
      <c r="D59" s="279"/>
      <c r="E59" s="279"/>
      <c r="F59" s="279"/>
    </row>
    <row r="60" spans="1:9" ht="39.6">
      <c r="A60" s="4" t="s">
        <v>66</v>
      </c>
      <c r="B60" s="30" t="s">
        <v>67</v>
      </c>
      <c r="C60" s="4"/>
      <c r="D60" s="4"/>
      <c r="E60" s="4"/>
      <c r="F60" s="4"/>
    </row>
    <row r="61" spans="1:9" ht="33" customHeight="1">
      <c r="A61" s="18" t="s">
        <v>68</v>
      </c>
      <c r="B61" s="280" t="s">
        <v>69</v>
      </c>
      <c r="C61" s="280"/>
      <c r="D61" s="280"/>
      <c r="E61" s="280"/>
      <c r="F61" s="280"/>
      <c r="G61" s="11"/>
    </row>
    <row r="62" spans="1:9" ht="28.5" customHeight="1">
      <c r="A62" s="18" t="s">
        <v>68</v>
      </c>
      <c r="B62" s="18" t="s">
        <v>70</v>
      </c>
      <c r="C62" s="18"/>
      <c r="D62" s="18"/>
      <c r="E62" s="18"/>
      <c r="F62" s="18"/>
      <c r="G62" s="11"/>
    </row>
    <row r="63" spans="1:9" ht="196.2" customHeight="1">
      <c r="A63" s="4" t="s">
        <v>71</v>
      </c>
      <c r="B63" s="280" t="s">
        <v>107</v>
      </c>
      <c r="C63" s="280"/>
      <c r="D63" s="280"/>
      <c r="E63" s="280"/>
      <c r="F63" s="280"/>
      <c r="G63" s="11"/>
    </row>
    <row r="64" spans="1:9" ht="69" customHeight="1">
      <c r="A64" s="18" t="s">
        <v>72</v>
      </c>
      <c r="B64" s="280" t="s">
        <v>108</v>
      </c>
      <c r="C64" s="280"/>
      <c r="D64" s="280"/>
      <c r="E64" s="280"/>
      <c r="F64" s="280"/>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69" t="s">
        <v>87</v>
      </c>
      <c r="B10" s="270"/>
      <c r="C10" s="270"/>
      <c r="D10" s="271"/>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69" t="s">
        <v>87</v>
      </c>
      <c r="B15" s="270"/>
      <c r="C15" s="270"/>
      <c r="D15" s="271"/>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69" t="s">
        <v>87</v>
      </c>
      <c r="B37" s="270"/>
      <c r="C37" s="270"/>
      <c r="D37" s="271"/>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69" t="s">
        <v>87</v>
      </c>
      <c r="B63" s="270"/>
      <c r="C63" s="270"/>
      <c r="D63" s="271"/>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327">
        <v>1</v>
      </c>
      <c r="B2" s="122" t="s">
        <v>420</v>
      </c>
      <c r="C2" s="327">
        <v>1</v>
      </c>
      <c r="D2" s="327">
        <v>42000</v>
      </c>
      <c r="E2" s="327">
        <f>C2*D2</f>
        <v>42000</v>
      </c>
    </row>
    <row r="3" spans="1:5" ht="28.8">
      <c r="A3" s="328"/>
      <c r="B3" s="24" t="s">
        <v>404</v>
      </c>
      <c r="C3" s="328"/>
      <c r="D3" s="328"/>
      <c r="E3" s="328"/>
    </row>
    <row r="4" spans="1:5">
      <c r="A4" s="328"/>
      <c r="B4" s="24" t="s">
        <v>405</v>
      </c>
      <c r="C4" s="328"/>
      <c r="D4" s="328"/>
      <c r="E4" s="328"/>
    </row>
    <row r="5" spans="1:5">
      <c r="A5" s="328"/>
      <c r="B5" s="24" t="s">
        <v>406</v>
      </c>
      <c r="C5" s="328"/>
      <c r="D5" s="328"/>
      <c r="E5" s="328"/>
    </row>
    <row r="6" spans="1:5">
      <c r="A6" s="328"/>
      <c r="B6" s="24" t="s">
        <v>407</v>
      </c>
      <c r="C6" s="328"/>
      <c r="D6" s="328"/>
      <c r="E6" s="328"/>
    </row>
    <row r="7" spans="1:5">
      <c r="A7" s="328"/>
      <c r="B7" s="24" t="s">
        <v>408</v>
      </c>
      <c r="C7" s="328"/>
      <c r="D7" s="328"/>
      <c r="E7" s="328"/>
    </row>
    <row r="8" spans="1:5">
      <c r="A8" s="328"/>
      <c r="B8" s="24" t="s">
        <v>409</v>
      </c>
      <c r="C8" s="328"/>
      <c r="D8" s="328"/>
      <c r="E8" s="328"/>
    </row>
    <row r="9" spans="1:5">
      <c r="A9" s="328"/>
      <c r="B9" s="24" t="s">
        <v>410</v>
      </c>
      <c r="C9" s="328"/>
      <c r="D9" s="328"/>
      <c r="E9" s="328"/>
    </row>
    <row r="10" spans="1:5">
      <c r="A10" s="328"/>
      <c r="B10" s="24" t="s">
        <v>411</v>
      </c>
      <c r="C10" s="328"/>
      <c r="D10" s="328"/>
      <c r="E10" s="328"/>
    </row>
    <row r="11" spans="1:5">
      <c r="A11" s="328"/>
      <c r="B11" s="24" t="s">
        <v>412</v>
      </c>
      <c r="C11" s="328"/>
      <c r="D11" s="328"/>
      <c r="E11" s="328"/>
    </row>
    <row r="12" spans="1:5">
      <c r="A12" s="328"/>
      <c r="B12" s="24" t="s">
        <v>413</v>
      </c>
      <c r="C12" s="328"/>
      <c r="D12" s="328"/>
      <c r="E12" s="328"/>
    </row>
    <row r="13" spans="1:5">
      <c r="A13" s="328"/>
      <c r="B13" s="24" t="s">
        <v>414</v>
      </c>
      <c r="C13" s="328"/>
      <c r="D13" s="328"/>
      <c r="E13" s="328"/>
    </row>
    <row r="14" spans="1:5">
      <c r="A14" s="328"/>
      <c r="B14" s="24" t="s">
        <v>415</v>
      </c>
      <c r="C14" s="328"/>
      <c r="D14" s="328"/>
      <c r="E14" s="328"/>
    </row>
    <row r="15" spans="1:5">
      <c r="A15" s="328"/>
      <c r="B15" s="24" t="s">
        <v>416</v>
      </c>
      <c r="C15" s="328"/>
      <c r="D15" s="328"/>
      <c r="E15" s="328"/>
    </row>
    <row r="16" spans="1:5">
      <c r="A16" s="328"/>
      <c r="B16" s="24" t="s">
        <v>417</v>
      </c>
      <c r="C16" s="328"/>
      <c r="D16" s="328"/>
      <c r="E16" s="328"/>
    </row>
    <row r="17" spans="1:5">
      <c r="A17" s="328"/>
      <c r="B17" s="24" t="s">
        <v>418</v>
      </c>
      <c r="C17" s="328"/>
      <c r="D17" s="328"/>
      <c r="E17" s="328"/>
    </row>
    <row r="18" spans="1:5">
      <c r="A18" s="328"/>
      <c r="B18" s="24" t="s">
        <v>419</v>
      </c>
      <c r="C18" s="328"/>
      <c r="D18" s="328"/>
      <c r="E18" s="328"/>
    </row>
    <row r="19" spans="1:5">
      <c r="A19" s="329"/>
      <c r="B19" s="127" t="s">
        <v>421</v>
      </c>
      <c r="C19" s="329"/>
      <c r="D19" s="329"/>
      <c r="E19" s="329"/>
    </row>
    <row r="20" spans="1:5">
      <c r="A20" s="313" t="s">
        <v>2</v>
      </c>
      <c r="B20" s="313"/>
      <c r="C20" s="313"/>
      <c r="D20" s="313"/>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69" t="s">
        <v>87</v>
      </c>
      <c r="B11" s="270"/>
      <c r="C11" s="270"/>
      <c r="D11" s="271"/>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69" t="s">
        <v>87</v>
      </c>
      <c r="B10" s="270"/>
      <c r="C10" s="270"/>
      <c r="D10" s="271"/>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31" t="s">
        <v>443</v>
      </c>
      <c r="C6" s="331"/>
      <c r="D6" s="137">
        <v>1</v>
      </c>
      <c r="E6" s="137">
        <v>5000</v>
      </c>
      <c r="F6" s="137"/>
      <c r="G6" s="137">
        <f t="shared" si="0"/>
        <v>5000</v>
      </c>
    </row>
    <row r="7" spans="1:10">
      <c r="A7" s="330" t="s">
        <v>87</v>
      </c>
      <c r="B7" s="330"/>
      <c r="C7" s="330"/>
      <c r="D7" s="330"/>
      <c r="E7" s="330"/>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31" t="s">
        <v>444</v>
      </c>
      <c r="C26" s="331"/>
      <c r="D26" s="137">
        <v>1</v>
      </c>
      <c r="E26" s="137">
        <v>5000</v>
      </c>
      <c r="F26" s="137"/>
      <c r="G26" s="137">
        <f t="shared" si="1"/>
        <v>5000</v>
      </c>
    </row>
    <row r="27" spans="1:7">
      <c r="A27" s="330" t="s">
        <v>87</v>
      </c>
      <c r="B27" s="330"/>
      <c r="C27" s="330"/>
      <c r="D27" s="330"/>
      <c r="E27" s="330"/>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69" t="s">
        <v>87</v>
      </c>
      <c r="B11" s="270"/>
      <c r="C11" s="270"/>
      <c r="D11" s="271"/>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69" t="s">
        <v>87</v>
      </c>
      <c r="B37" s="270"/>
      <c r="C37" s="270"/>
      <c r="D37" s="271"/>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69" t="s">
        <v>87</v>
      </c>
      <c r="B11" s="270"/>
      <c r="C11" s="270"/>
      <c r="D11" s="271"/>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69" t="s">
        <v>87</v>
      </c>
      <c r="B36" s="270"/>
      <c r="C36" s="270"/>
      <c r="D36" s="271"/>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69" t="s">
        <v>87</v>
      </c>
      <c r="B55" s="270"/>
      <c r="C55" s="270"/>
      <c r="D55" s="271"/>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69" t="s">
        <v>87</v>
      </c>
      <c r="B68" s="270"/>
      <c r="C68" s="270"/>
      <c r="D68" s="271"/>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69" t="s">
        <v>87</v>
      </c>
      <c r="B10" s="270"/>
      <c r="C10" s="270"/>
      <c r="D10" s="271"/>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69" t="s">
        <v>87</v>
      </c>
      <c r="B36" s="270"/>
      <c r="C36" s="270"/>
      <c r="D36" s="271"/>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32">
        <v>1</v>
      </c>
      <c r="B3" s="152" t="s">
        <v>545</v>
      </c>
      <c r="C3" s="332">
        <v>1</v>
      </c>
      <c r="D3" s="332">
        <v>75900</v>
      </c>
      <c r="E3" s="332">
        <f>C3*D3</f>
        <v>75900</v>
      </c>
    </row>
    <row r="4" spans="1:5" ht="27.6">
      <c r="A4" s="333"/>
      <c r="B4" s="152" t="s">
        <v>476</v>
      </c>
      <c r="C4" s="333"/>
      <c r="D4" s="333"/>
      <c r="E4" s="333"/>
    </row>
    <row r="5" spans="1:5">
      <c r="A5" s="333"/>
      <c r="B5" s="152" t="s">
        <v>478</v>
      </c>
      <c r="C5" s="333"/>
      <c r="D5" s="333"/>
      <c r="E5" s="333"/>
    </row>
    <row r="6" spans="1:5">
      <c r="A6" s="333"/>
      <c r="B6" s="152" t="s">
        <v>480</v>
      </c>
      <c r="C6" s="333"/>
      <c r="D6" s="333"/>
      <c r="E6" s="333"/>
    </row>
    <row r="7" spans="1:5">
      <c r="A7" s="333"/>
      <c r="B7" s="152" t="s">
        <v>482</v>
      </c>
      <c r="C7" s="333"/>
      <c r="D7" s="333"/>
      <c r="E7" s="333"/>
    </row>
    <row r="8" spans="1:5">
      <c r="A8" s="333"/>
      <c r="B8" s="152" t="s">
        <v>484</v>
      </c>
      <c r="C8" s="333"/>
      <c r="D8" s="333"/>
      <c r="E8" s="333"/>
    </row>
    <row r="9" spans="1:5">
      <c r="A9" s="333"/>
      <c r="B9" s="152" t="s">
        <v>485</v>
      </c>
      <c r="C9" s="333"/>
      <c r="D9" s="333"/>
      <c r="E9" s="333"/>
    </row>
    <row r="10" spans="1:5">
      <c r="A10" s="333"/>
      <c r="B10" s="152" t="s">
        <v>486</v>
      </c>
      <c r="C10" s="333"/>
      <c r="D10" s="333"/>
      <c r="E10" s="333"/>
    </row>
    <row r="11" spans="1:5">
      <c r="A11" s="333"/>
      <c r="B11" s="152" t="s">
        <v>488</v>
      </c>
      <c r="C11" s="333"/>
      <c r="D11" s="333"/>
      <c r="E11" s="333"/>
    </row>
    <row r="12" spans="1:5">
      <c r="A12" s="333"/>
      <c r="B12" s="152" t="s">
        <v>490</v>
      </c>
      <c r="C12" s="333"/>
      <c r="D12" s="333"/>
      <c r="E12" s="333"/>
    </row>
    <row r="13" spans="1:5">
      <c r="A13" s="333"/>
      <c r="B13" s="152" t="s">
        <v>494</v>
      </c>
      <c r="C13" s="333"/>
      <c r="D13" s="333"/>
      <c r="E13" s="333"/>
    </row>
    <row r="14" spans="1:5">
      <c r="A14" s="333"/>
      <c r="B14" s="152" t="s">
        <v>500</v>
      </c>
      <c r="C14" s="333"/>
      <c r="D14" s="333"/>
      <c r="E14" s="333"/>
    </row>
    <row r="15" spans="1:5">
      <c r="A15" s="333"/>
      <c r="B15" s="152" t="s">
        <v>543</v>
      </c>
      <c r="C15" s="333"/>
      <c r="D15" s="333"/>
      <c r="E15" s="333"/>
    </row>
    <row r="16" spans="1:5">
      <c r="A16" s="333"/>
      <c r="B16" s="152" t="s">
        <v>532</v>
      </c>
      <c r="C16" s="333"/>
      <c r="D16" s="333"/>
      <c r="E16" s="333"/>
    </row>
    <row r="17" spans="1:6">
      <c r="A17" s="333"/>
      <c r="B17" s="152" t="s">
        <v>539</v>
      </c>
      <c r="C17" s="333"/>
      <c r="D17" s="333"/>
      <c r="E17" s="333"/>
    </row>
    <row r="18" spans="1:6">
      <c r="A18" s="334"/>
      <c r="B18" s="152" t="s">
        <v>542</v>
      </c>
      <c r="C18" s="334"/>
      <c r="D18" s="334"/>
      <c r="E18" s="334"/>
    </row>
    <row r="19" spans="1:6">
      <c r="A19" s="337" t="s">
        <v>2</v>
      </c>
      <c r="B19" s="338"/>
      <c r="C19" s="338"/>
      <c r="D19" s="339"/>
      <c r="E19" s="153">
        <f>SUM(E3)</f>
        <v>75900</v>
      </c>
    </row>
    <row r="26" spans="1:6" ht="13.8" customHeight="1">
      <c r="A26" s="150" t="s">
        <v>0</v>
      </c>
      <c r="B26" s="150" t="s">
        <v>474</v>
      </c>
      <c r="C26" s="150" t="s">
        <v>1</v>
      </c>
      <c r="D26" s="150" t="s">
        <v>20</v>
      </c>
      <c r="E26" s="150" t="s">
        <v>19</v>
      </c>
      <c r="F26" s="150" t="s">
        <v>2</v>
      </c>
    </row>
    <row r="27" spans="1:6" ht="82.8">
      <c r="A27" s="335">
        <v>1</v>
      </c>
      <c r="B27" s="152" t="s">
        <v>492</v>
      </c>
      <c r="C27" s="152" t="s">
        <v>492</v>
      </c>
      <c r="D27" s="149">
        <v>1</v>
      </c>
      <c r="E27" s="335">
        <v>69000</v>
      </c>
      <c r="F27" s="335">
        <f>D27*E27</f>
        <v>69000</v>
      </c>
    </row>
    <row r="28" spans="1:6" ht="262.2">
      <c r="A28" s="335"/>
      <c r="B28" s="152" t="s">
        <v>475</v>
      </c>
      <c r="C28" s="152" t="s">
        <v>476</v>
      </c>
      <c r="D28" s="149">
        <v>1</v>
      </c>
      <c r="E28" s="335"/>
      <c r="F28" s="335"/>
    </row>
    <row r="29" spans="1:6" ht="124.2">
      <c r="A29" s="335"/>
      <c r="B29" s="152" t="s">
        <v>477</v>
      </c>
      <c r="C29" s="152" t="s">
        <v>478</v>
      </c>
      <c r="D29" s="149">
        <v>1</v>
      </c>
      <c r="E29" s="335"/>
      <c r="F29" s="335"/>
    </row>
    <row r="30" spans="1:6" ht="248.4">
      <c r="A30" s="335"/>
      <c r="B30" s="152" t="s">
        <v>479</v>
      </c>
      <c r="C30" s="152" t="s">
        <v>480</v>
      </c>
      <c r="D30" s="149">
        <v>1</v>
      </c>
      <c r="E30" s="335"/>
      <c r="F30" s="335"/>
    </row>
    <row r="31" spans="1:6" ht="69">
      <c r="A31" s="335"/>
      <c r="B31" s="152" t="s">
        <v>481</v>
      </c>
      <c r="C31" s="152" t="s">
        <v>482</v>
      </c>
      <c r="D31" s="149">
        <v>1</v>
      </c>
      <c r="E31" s="335"/>
      <c r="F31" s="335"/>
    </row>
    <row r="32" spans="1:6" ht="179.4">
      <c r="A32" s="335"/>
      <c r="B32" s="152" t="s">
        <v>483</v>
      </c>
      <c r="C32" s="152" t="s">
        <v>484</v>
      </c>
      <c r="D32" s="149">
        <v>1</v>
      </c>
      <c r="E32" s="335"/>
      <c r="F32" s="335"/>
    </row>
    <row r="33" spans="1:6" ht="82.8">
      <c r="A33" s="335"/>
      <c r="B33" s="152" t="s">
        <v>483</v>
      </c>
      <c r="C33" s="152" t="s">
        <v>485</v>
      </c>
      <c r="D33" s="149">
        <v>1</v>
      </c>
      <c r="E33" s="335"/>
      <c r="F33" s="335"/>
    </row>
    <row r="34" spans="1:6" ht="96.6">
      <c r="A34" s="335"/>
      <c r="B34" s="152" t="s">
        <v>483</v>
      </c>
      <c r="C34" s="152" t="s">
        <v>486</v>
      </c>
      <c r="D34" s="149">
        <v>1</v>
      </c>
      <c r="E34" s="335"/>
      <c r="F34" s="335"/>
    </row>
    <row r="35" spans="1:6" ht="234.6">
      <c r="A35" s="335"/>
      <c r="B35" s="152" t="s">
        <v>487</v>
      </c>
      <c r="C35" s="152" t="s">
        <v>488</v>
      </c>
      <c r="D35" s="149">
        <v>1</v>
      </c>
      <c r="E35" s="335"/>
      <c r="F35" s="335"/>
    </row>
    <row r="36" spans="1:6" ht="165.6">
      <c r="A36" s="335"/>
      <c r="B36" s="152" t="s">
        <v>489</v>
      </c>
      <c r="C36" s="152" t="s">
        <v>490</v>
      </c>
      <c r="D36" s="149">
        <v>1</v>
      </c>
      <c r="E36" s="335"/>
      <c r="F36" s="335"/>
    </row>
    <row r="37" spans="1:6" ht="27.6">
      <c r="A37" s="335"/>
      <c r="B37" s="152" t="s">
        <v>493</v>
      </c>
      <c r="C37" s="149" t="s">
        <v>491</v>
      </c>
      <c r="D37" s="149">
        <v>1</v>
      </c>
      <c r="E37" s="335"/>
      <c r="F37" s="335"/>
    </row>
    <row r="38" spans="1:6" ht="82.8">
      <c r="A38" s="335"/>
      <c r="B38" s="152" t="s">
        <v>494</v>
      </c>
      <c r="C38" s="152" t="s">
        <v>494</v>
      </c>
      <c r="D38" s="149">
        <v>1</v>
      </c>
      <c r="E38" s="335"/>
      <c r="F38" s="335"/>
    </row>
    <row r="39" spans="1:6" ht="55.2">
      <c r="A39" s="335"/>
      <c r="B39" s="152" t="s">
        <v>495</v>
      </c>
      <c r="C39" s="152" t="s">
        <v>496</v>
      </c>
      <c r="D39" s="149">
        <v>1</v>
      </c>
      <c r="E39" s="335"/>
      <c r="F39" s="335"/>
    </row>
    <row r="40" spans="1:6" ht="138">
      <c r="A40" s="335"/>
      <c r="B40" s="152" t="s">
        <v>497</v>
      </c>
      <c r="C40" s="152" t="s">
        <v>498</v>
      </c>
      <c r="D40" s="149">
        <v>1</v>
      </c>
      <c r="E40" s="335"/>
      <c r="F40" s="335"/>
    </row>
    <row r="41" spans="1:6" ht="96.6">
      <c r="A41" s="335"/>
      <c r="B41" s="152" t="s">
        <v>499</v>
      </c>
      <c r="C41" s="152" t="s">
        <v>500</v>
      </c>
      <c r="D41" s="149">
        <v>1</v>
      </c>
      <c r="E41" s="335"/>
      <c r="F41" s="335"/>
    </row>
    <row r="42" spans="1:6" ht="317.39999999999998">
      <c r="A42" s="335"/>
      <c r="B42" s="152" t="s">
        <v>501</v>
      </c>
      <c r="C42" s="152" t="s">
        <v>502</v>
      </c>
      <c r="D42" s="149">
        <v>1</v>
      </c>
      <c r="E42" s="335"/>
      <c r="F42" s="335"/>
    </row>
    <row r="43" spans="1:6" ht="69">
      <c r="A43" s="335"/>
      <c r="B43" s="152" t="s">
        <v>501</v>
      </c>
      <c r="C43" s="152" t="s">
        <v>503</v>
      </c>
      <c r="D43" s="149">
        <v>1</v>
      </c>
      <c r="E43" s="335"/>
      <c r="F43" s="335"/>
    </row>
    <row r="44" spans="1:6" ht="193.2">
      <c r="A44" s="335"/>
      <c r="B44" s="152" t="s">
        <v>501</v>
      </c>
      <c r="C44" s="152" t="s">
        <v>504</v>
      </c>
      <c r="D44" s="149">
        <v>1</v>
      </c>
      <c r="E44" s="335"/>
      <c r="F44" s="335"/>
    </row>
    <row r="45" spans="1:6" ht="234.6">
      <c r="A45" s="335"/>
      <c r="B45" s="152" t="s">
        <v>505</v>
      </c>
      <c r="C45" s="152" t="s">
        <v>506</v>
      </c>
      <c r="D45" s="149">
        <v>1</v>
      </c>
      <c r="E45" s="335"/>
      <c r="F45" s="335"/>
    </row>
    <row r="46" spans="1:6" ht="69">
      <c r="A46" s="335"/>
      <c r="B46" s="152" t="s">
        <v>507</v>
      </c>
      <c r="C46" s="152" t="s">
        <v>508</v>
      </c>
      <c r="D46" s="149">
        <v>1</v>
      </c>
      <c r="E46" s="335"/>
      <c r="F46" s="335"/>
    </row>
    <row r="47" spans="1:6" ht="110.4">
      <c r="A47" s="335"/>
      <c r="B47" s="152" t="s">
        <v>509</v>
      </c>
      <c r="C47" s="152" t="s">
        <v>510</v>
      </c>
      <c r="D47" s="149">
        <v>1</v>
      </c>
      <c r="E47" s="335"/>
      <c r="F47" s="335"/>
    </row>
    <row r="48" spans="1:6" ht="96.6">
      <c r="A48" s="335"/>
      <c r="B48" s="152" t="s">
        <v>509</v>
      </c>
      <c r="C48" s="152" t="s">
        <v>511</v>
      </c>
      <c r="D48" s="149">
        <v>1</v>
      </c>
      <c r="E48" s="335"/>
      <c r="F48" s="335"/>
    </row>
    <row r="49" spans="1:6" ht="110.4">
      <c r="A49" s="335"/>
      <c r="B49" s="152" t="s">
        <v>512</v>
      </c>
      <c r="C49" s="152" t="s">
        <v>513</v>
      </c>
      <c r="D49" s="149">
        <v>1</v>
      </c>
      <c r="E49" s="335"/>
      <c r="F49" s="335"/>
    </row>
    <row r="50" spans="1:6" ht="165.6">
      <c r="A50" s="335"/>
      <c r="B50" s="152" t="s">
        <v>514</v>
      </c>
      <c r="C50" s="152" t="s">
        <v>515</v>
      </c>
      <c r="D50" s="149">
        <v>1</v>
      </c>
      <c r="E50" s="335"/>
      <c r="F50" s="335"/>
    </row>
    <row r="51" spans="1:6" ht="165.6">
      <c r="A51" s="335"/>
      <c r="B51" s="152" t="s">
        <v>516</v>
      </c>
      <c r="C51" s="152" t="s">
        <v>517</v>
      </c>
      <c r="D51" s="149">
        <v>1</v>
      </c>
      <c r="E51" s="335"/>
      <c r="F51" s="335"/>
    </row>
    <row r="52" spans="1:6" ht="151.80000000000001">
      <c r="A52" s="335"/>
      <c r="B52" s="152" t="s">
        <v>518</v>
      </c>
      <c r="C52" s="152" t="s">
        <v>519</v>
      </c>
      <c r="D52" s="149">
        <v>1</v>
      </c>
      <c r="E52" s="335"/>
      <c r="F52" s="335"/>
    </row>
    <row r="53" spans="1:6" ht="55.2">
      <c r="A53" s="335"/>
      <c r="B53" s="152" t="s">
        <v>520</v>
      </c>
      <c r="C53" s="152" t="s">
        <v>521</v>
      </c>
      <c r="D53" s="149">
        <v>1</v>
      </c>
      <c r="E53" s="335"/>
      <c r="F53" s="335"/>
    </row>
    <row r="54" spans="1:6" ht="82.8">
      <c r="A54" s="335"/>
      <c r="B54" s="152" t="s">
        <v>523</v>
      </c>
      <c r="C54" s="152" t="s">
        <v>522</v>
      </c>
      <c r="D54" s="149">
        <v>1</v>
      </c>
      <c r="E54" s="335"/>
      <c r="F54" s="335"/>
    </row>
    <row r="55" spans="1:6" ht="96.6">
      <c r="A55" s="335"/>
      <c r="B55" s="152" t="s">
        <v>524</v>
      </c>
      <c r="C55" s="152" t="s">
        <v>525</v>
      </c>
      <c r="D55" s="149">
        <v>1</v>
      </c>
      <c r="E55" s="335"/>
      <c r="F55" s="335"/>
    </row>
    <row r="56" spans="1:6" ht="82.8">
      <c r="A56" s="335"/>
      <c r="B56" s="152" t="s">
        <v>526</v>
      </c>
      <c r="C56" s="152" t="s">
        <v>527</v>
      </c>
      <c r="D56" s="149">
        <v>1</v>
      </c>
      <c r="E56" s="335"/>
      <c r="F56" s="335"/>
    </row>
    <row r="57" spans="1:6" ht="41.4">
      <c r="A57" s="335"/>
      <c r="B57" s="150" t="s">
        <v>418</v>
      </c>
      <c r="C57" s="150" t="s">
        <v>1</v>
      </c>
      <c r="D57" s="149"/>
      <c r="E57" s="335"/>
      <c r="F57" s="335"/>
    </row>
    <row r="58" spans="1:6" ht="82.8">
      <c r="A58" s="335"/>
      <c r="B58" s="152" t="s">
        <v>528</v>
      </c>
      <c r="C58" s="152" t="s">
        <v>529</v>
      </c>
      <c r="D58" s="149">
        <v>1</v>
      </c>
      <c r="E58" s="335"/>
      <c r="F58" s="335"/>
    </row>
    <row r="59" spans="1:6" ht="41.4">
      <c r="A59" s="335"/>
      <c r="B59" s="152" t="s">
        <v>501</v>
      </c>
      <c r="C59" s="152" t="s">
        <v>530</v>
      </c>
      <c r="D59" s="149">
        <v>1</v>
      </c>
      <c r="E59" s="335"/>
      <c r="F59" s="335"/>
    </row>
    <row r="60" spans="1:6" ht="138">
      <c r="A60" s="335"/>
      <c r="B60" s="152" t="s">
        <v>501</v>
      </c>
      <c r="C60" s="152" t="s">
        <v>531</v>
      </c>
      <c r="D60" s="149">
        <v>1</v>
      </c>
      <c r="E60" s="335"/>
      <c r="F60" s="335"/>
    </row>
    <row r="61" spans="1:6" ht="69">
      <c r="A61" s="335"/>
      <c r="B61" s="152" t="s">
        <v>501</v>
      </c>
      <c r="C61" s="152" t="s">
        <v>532</v>
      </c>
      <c r="D61" s="149">
        <v>1</v>
      </c>
      <c r="E61" s="335"/>
      <c r="F61" s="335"/>
    </row>
    <row r="62" spans="1:6" ht="110.4">
      <c r="A62" s="335"/>
      <c r="B62" s="152" t="s">
        <v>501</v>
      </c>
      <c r="C62" s="152" t="s">
        <v>533</v>
      </c>
      <c r="D62" s="149">
        <v>1</v>
      </c>
      <c r="E62" s="335"/>
      <c r="F62" s="335"/>
    </row>
    <row r="63" spans="1:6" ht="96.6">
      <c r="A63" s="335"/>
      <c r="B63" s="152" t="s">
        <v>534</v>
      </c>
      <c r="C63" s="152" t="s">
        <v>535</v>
      </c>
      <c r="D63" s="149">
        <v>1</v>
      </c>
      <c r="E63" s="335"/>
      <c r="F63" s="335"/>
    </row>
    <row r="64" spans="1:6" ht="110.4">
      <c r="A64" s="335"/>
      <c r="B64" s="152" t="s">
        <v>536</v>
      </c>
      <c r="C64" s="149" t="s">
        <v>537</v>
      </c>
      <c r="D64" s="149">
        <v>1</v>
      </c>
      <c r="E64" s="335"/>
      <c r="F64" s="335"/>
    </row>
    <row r="65" spans="1:6" ht="41.4">
      <c r="A65" s="335"/>
      <c r="B65" s="150" t="s">
        <v>538</v>
      </c>
      <c r="C65" s="150" t="s">
        <v>1</v>
      </c>
      <c r="D65" s="149"/>
      <c r="E65" s="335"/>
      <c r="F65" s="335"/>
    </row>
    <row r="66" spans="1:6" ht="124.2">
      <c r="A66" s="335"/>
      <c r="B66" s="152" t="s">
        <v>540</v>
      </c>
      <c r="C66" s="152" t="s">
        <v>539</v>
      </c>
      <c r="D66" s="149">
        <v>1</v>
      </c>
      <c r="E66" s="335"/>
      <c r="F66" s="335"/>
    </row>
    <row r="67" spans="1:6" ht="151.80000000000001">
      <c r="A67" s="335"/>
      <c r="B67" s="152" t="s">
        <v>541</v>
      </c>
      <c r="C67" s="152" t="s">
        <v>542</v>
      </c>
      <c r="D67" s="149">
        <v>1</v>
      </c>
      <c r="E67" s="335"/>
      <c r="F67" s="335"/>
    </row>
    <row r="68" spans="1:6">
      <c r="A68" s="336" t="s">
        <v>2</v>
      </c>
      <c r="B68" s="336"/>
      <c r="C68" s="336"/>
      <c r="D68" s="336"/>
      <c r="E68" s="336"/>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84" t="s">
        <v>87</v>
      </c>
      <c r="B5" s="285"/>
      <c r="C5" s="285"/>
      <c r="D5" s="286"/>
      <c r="E5" s="25">
        <f>SUM(E2:E4)</f>
        <v>22490</v>
      </c>
    </row>
    <row r="6" spans="1:5">
      <c r="A6" s="284" t="s">
        <v>88</v>
      </c>
      <c r="B6" s="285"/>
      <c r="C6" s="285"/>
      <c r="D6" s="286"/>
      <c r="E6" s="25">
        <f>E5*9%</f>
        <v>2024.1</v>
      </c>
    </row>
    <row r="7" spans="1:5">
      <c r="A7" s="284" t="s">
        <v>88</v>
      </c>
      <c r="B7" s="285"/>
      <c r="C7" s="285"/>
      <c r="D7" s="286"/>
      <c r="E7" s="25">
        <f>E5*9%</f>
        <v>2024.1</v>
      </c>
    </row>
    <row r="8" spans="1:5" ht="11.4" customHeight="1">
      <c r="A8" s="284" t="s">
        <v>89</v>
      </c>
      <c r="B8" s="285"/>
      <c r="C8" s="285"/>
      <c r="D8" s="28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36" t="s">
        <v>2</v>
      </c>
      <c r="B3" s="336"/>
      <c r="C3" s="336"/>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69" t="s">
        <v>87</v>
      </c>
      <c r="B10" s="270"/>
      <c r="C10" s="270"/>
      <c r="D10" s="271"/>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69" t="s">
        <v>87</v>
      </c>
      <c r="B36" s="270"/>
      <c r="C36" s="270"/>
      <c r="D36" s="271"/>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69" t="s">
        <v>87</v>
      </c>
      <c r="B11" s="270"/>
      <c r="C11" s="270"/>
      <c r="D11" s="271"/>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69" t="s">
        <v>87</v>
      </c>
      <c r="B35" s="270"/>
      <c r="C35" s="270"/>
      <c r="D35" s="271"/>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69" t="s">
        <v>87</v>
      </c>
      <c r="B59" s="270"/>
      <c r="C59" s="270"/>
      <c r="D59" s="271"/>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69" t="s">
        <v>87</v>
      </c>
      <c r="B82" s="270"/>
      <c r="C82" s="270"/>
      <c r="D82" s="271"/>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40" t="s">
        <v>2</v>
      </c>
      <c r="B3" s="341"/>
      <c r="C3" s="341"/>
      <c r="D3" s="341"/>
      <c r="E3" s="166">
        <f>SUM(E2)</f>
        <v>27900</v>
      </c>
    </row>
    <row r="4" spans="1:5">
      <c r="A4" s="340" t="s">
        <v>553</v>
      </c>
      <c r="B4" s="341"/>
      <c r="C4" s="341"/>
      <c r="D4" s="341"/>
      <c r="E4" s="166">
        <f>E3*9%</f>
        <v>2511</v>
      </c>
    </row>
    <row r="5" spans="1:5">
      <c r="A5" s="340" t="s">
        <v>554</v>
      </c>
      <c r="B5" s="341"/>
      <c r="C5" s="341"/>
      <c r="D5" s="341"/>
      <c r="E5" s="166">
        <f>E3*9%</f>
        <v>2511</v>
      </c>
    </row>
    <row r="6" spans="1:5">
      <c r="A6" s="340" t="s">
        <v>89</v>
      </c>
      <c r="B6" s="341"/>
      <c r="C6" s="341"/>
      <c r="D6" s="341"/>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69" t="s">
        <v>87</v>
      </c>
      <c r="B10" s="270"/>
      <c r="C10" s="270"/>
      <c r="D10" s="271"/>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69" t="s">
        <v>87</v>
      </c>
      <c r="B30" s="270"/>
      <c r="C30" s="270"/>
      <c r="D30" s="271"/>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69" t="s">
        <v>87</v>
      </c>
      <c r="B9" s="270"/>
      <c r="C9" s="270"/>
      <c r="D9" s="270"/>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42" t="s">
        <v>2</v>
      </c>
      <c r="B23" s="342"/>
      <c r="C23" s="342"/>
      <c r="D23" s="342"/>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43" t="s">
        <v>2</v>
      </c>
      <c r="B39" s="344"/>
      <c r="C39" s="344"/>
      <c r="D39" s="345"/>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69" t="s">
        <v>87</v>
      </c>
      <c r="B10" s="270"/>
      <c r="C10" s="270"/>
      <c r="D10" s="271"/>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69" t="s">
        <v>87</v>
      </c>
      <c r="B29" s="270"/>
      <c r="C29" s="270"/>
      <c r="D29" s="271"/>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46" t="s">
        <v>87</v>
      </c>
      <c r="B5" s="347"/>
      <c r="C5" s="347"/>
      <c r="D5" s="348"/>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46" t="s">
        <v>87</v>
      </c>
      <c r="B12" s="347"/>
      <c r="C12" s="347"/>
      <c r="D12" s="348"/>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50" t="s">
        <v>593</v>
      </c>
      <c r="C5" s="351"/>
      <c r="D5" s="183">
        <v>1</v>
      </c>
      <c r="E5" s="183">
        <v>2500</v>
      </c>
      <c r="F5" s="183">
        <f t="shared" si="0"/>
        <v>2500</v>
      </c>
    </row>
    <row r="6" spans="1:6" ht="26.4" customHeight="1">
      <c r="A6" s="183">
        <v>4</v>
      </c>
      <c r="B6" s="350" t="s">
        <v>86</v>
      </c>
      <c r="C6" s="351"/>
      <c r="D6" s="183">
        <v>1</v>
      </c>
      <c r="E6" s="183">
        <v>9000</v>
      </c>
      <c r="F6" s="183">
        <f t="shared" si="0"/>
        <v>9000</v>
      </c>
    </row>
    <row r="7" spans="1:6">
      <c r="A7" s="349" t="s">
        <v>87</v>
      </c>
      <c r="B7" s="349"/>
      <c r="C7" s="349"/>
      <c r="D7" s="349"/>
      <c r="E7" s="349"/>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50" t="s">
        <v>593</v>
      </c>
      <c r="C12" s="351"/>
      <c r="D12" s="183">
        <v>1</v>
      </c>
      <c r="E12" s="183">
        <v>2500</v>
      </c>
      <c r="F12" s="183">
        <f t="shared" si="1"/>
        <v>2500</v>
      </c>
    </row>
    <row r="13" spans="1:6" ht="26.4" customHeight="1">
      <c r="A13" s="183">
        <v>3</v>
      </c>
      <c r="B13" s="350" t="s">
        <v>86</v>
      </c>
      <c r="C13" s="351"/>
      <c r="D13" s="183">
        <v>1</v>
      </c>
      <c r="E13" s="183">
        <v>9000</v>
      </c>
      <c r="F13" s="183">
        <f t="shared" si="1"/>
        <v>9000</v>
      </c>
    </row>
    <row r="14" spans="1:6">
      <c r="A14" s="349" t="s">
        <v>87</v>
      </c>
      <c r="B14" s="349"/>
      <c r="C14" s="349"/>
      <c r="D14" s="349"/>
      <c r="E14" s="349"/>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69" t="s">
        <v>87</v>
      </c>
      <c r="B9" s="270"/>
      <c r="C9" s="270"/>
      <c r="D9" s="271"/>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84" t="s">
        <v>87</v>
      </c>
      <c r="B4" s="285"/>
      <c r="C4" s="285"/>
      <c r="D4" s="286"/>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69" t="s">
        <v>87</v>
      </c>
      <c r="B10" s="270"/>
      <c r="C10" s="270"/>
      <c r="D10" s="271"/>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69" t="s">
        <v>87</v>
      </c>
      <c r="B34" s="270"/>
      <c r="C34" s="270"/>
      <c r="D34" s="271"/>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69" t="s">
        <v>87</v>
      </c>
      <c r="B57" s="270"/>
      <c r="C57" s="270"/>
      <c r="D57" s="271"/>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69" t="s">
        <v>87</v>
      </c>
      <c r="B80" s="270"/>
      <c r="C80" s="270"/>
      <c r="D80" s="271"/>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69" t="s">
        <v>87</v>
      </c>
      <c r="B12" s="270"/>
      <c r="C12" s="270"/>
      <c r="D12" s="271"/>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69" t="s">
        <v>87</v>
      </c>
      <c r="B34" s="270"/>
      <c r="C34" s="270"/>
      <c r="D34" s="271"/>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H3" sqref="H3"/>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69" t="s">
        <v>87</v>
      </c>
      <c r="B11" s="270"/>
      <c r="C11" s="270"/>
      <c r="D11" s="271"/>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69" t="s">
        <v>87</v>
      </c>
      <c r="B32" s="270"/>
      <c r="C32" s="270"/>
      <c r="D32" s="271"/>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I95" sqref="I95"/>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69" t="s">
        <v>87</v>
      </c>
      <c r="B13" s="270"/>
      <c r="C13" s="270"/>
      <c r="D13" s="271"/>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69" t="s">
        <v>87</v>
      </c>
      <c r="B36" s="270"/>
      <c r="C36" s="270"/>
      <c r="D36" s="271"/>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69" t="s">
        <v>87</v>
      </c>
      <c r="B55" s="270"/>
      <c r="C55" s="270"/>
      <c r="D55" s="271"/>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69" t="s">
        <v>87</v>
      </c>
      <c r="B83" s="270"/>
      <c r="C83" s="270"/>
      <c r="D83" s="271"/>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69" t="s">
        <v>87</v>
      </c>
      <c r="B10" s="270"/>
      <c r="C10" s="270"/>
      <c r="D10" s="271"/>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3" sqref="H23"/>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69" t="s">
        <v>87</v>
      </c>
      <c r="B11" s="270"/>
      <c r="C11" s="270"/>
      <c r="D11" s="271"/>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H92" sqref="H92"/>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69" t="s">
        <v>87</v>
      </c>
      <c r="B11" s="270"/>
      <c r="C11" s="270"/>
      <c r="D11" s="271"/>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69" t="s">
        <v>87</v>
      </c>
      <c r="B35" s="270"/>
      <c r="C35" s="270"/>
      <c r="D35" s="271"/>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69" t="s">
        <v>87</v>
      </c>
      <c r="B59" s="270"/>
      <c r="C59" s="270"/>
      <c r="D59" s="271"/>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69" t="s">
        <v>87</v>
      </c>
      <c r="B82" s="270"/>
      <c r="C82" s="270"/>
      <c r="D82" s="271"/>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52" t="s">
        <v>668</v>
      </c>
      <c r="B13" s="353"/>
      <c r="C13" s="353"/>
      <c r="D13" s="354"/>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69" t="s">
        <v>87</v>
      </c>
      <c r="B34" s="270"/>
      <c r="C34" s="270"/>
      <c r="D34" s="271"/>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52" t="s">
        <v>87</v>
      </c>
      <c r="B90" s="353"/>
      <c r="C90" s="353"/>
      <c r="D90" s="354"/>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52" t="s">
        <v>87</v>
      </c>
      <c r="B112" s="353"/>
      <c r="C112" s="353"/>
      <c r="D112" s="354"/>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10" sqref="B10"/>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69" t="s">
        <v>87</v>
      </c>
      <c r="B13" s="270"/>
      <c r="C13" s="270"/>
      <c r="D13" s="271"/>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2" sqref="B22"/>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313" t="s">
        <v>87</v>
      </c>
      <c r="B6" s="313"/>
      <c r="C6" s="313"/>
      <c r="D6" s="313"/>
      <c r="E6" s="232">
        <f>SUM(E2:E5)</f>
        <v>450000</v>
      </c>
    </row>
    <row r="7" spans="1:7">
      <c r="A7" s="355" t="s">
        <v>553</v>
      </c>
      <c r="B7" s="356"/>
      <c r="C7" s="356"/>
      <c r="D7" s="356"/>
      <c r="E7" s="111">
        <f>378000*9%</f>
        <v>34020</v>
      </c>
    </row>
    <row r="8" spans="1:7">
      <c r="A8" s="357" t="s">
        <v>554</v>
      </c>
      <c r="B8" s="358"/>
      <c r="C8" s="358"/>
      <c r="D8" s="358"/>
      <c r="E8" s="232">
        <f>378000*9%</f>
        <v>34020</v>
      </c>
    </row>
    <row r="9" spans="1:7">
      <c r="A9" s="357" t="s">
        <v>700</v>
      </c>
      <c r="B9" s="358"/>
      <c r="C9" s="358"/>
      <c r="D9" s="358"/>
      <c r="E9" s="232">
        <f>E3*14%</f>
        <v>10080.000000000002</v>
      </c>
    </row>
    <row r="10" spans="1:7">
      <c r="A10" s="357" t="s">
        <v>701</v>
      </c>
      <c r="B10" s="358"/>
      <c r="C10" s="358"/>
      <c r="D10" s="358"/>
      <c r="E10" s="232">
        <f>E3*14%</f>
        <v>10080.000000000002</v>
      </c>
    </row>
    <row r="11" spans="1:7">
      <c r="A11" s="269" t="s">
        <v>702</v>
      </c>
      <c r="B11" s="270"/>
      <c r="C11" s="270"/>
      <c r="D11" s="271"/>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84" t="s">
        <v>87</v>
      </c>
      <c r="B15" s="285"/>
      <c r="C15" s="285"/>
      <c r="D15" s="28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84" t="s">
        <v>87</v>
      </c>
      <c r="B31" s="285"/>
      <c r="C31" s="285"/>
      <c r="D31" s="28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5" sqref="D25"/>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313" t="s">
        <v>87</v>
      </c>
      <c r="B6" s="313"/>
      <c r="C6" s="313"/>
      <c r="D6" s="313"/>
      <c r="E6" s="234">
        <f>SUM(E2:E5)</f>
        <v>496000</v>
      </c>
    </row>
    <row r="7" spans="1:7">
      <c r="A7" s="355" t="s">
        <v>553</v>
      </c>
      <c r="B7" s="356"/>
      <c r="C7" s="356"/>
      <c r="D7" s="356"/>
      <c r="E7" s="111">
        <f>378000*9%</f>
        <v>34020</v>
      </c>
    </row>
    <row r="8" spans="1:7">
      <c r="A8" s="357" t="s">
        <v>554</v>
      </c>
      <c r="B8" s="358"/>
      <c r="C8" s="358"/>
      <c r="D8" s="358"/>
      <c r="E8" s="234">
        <f>378000*9%</f>
        <v>34020</v>
      </c>
    </row>
    <row r="9" spans="1:7">
      <c r="A9" s="357" t="s">
        <v>700</v>
      </c>
      <c r="B9" s="358"/>
      <c r="C9" s="358"/>
      <c r="D9" s="358"/>
      <c r="E9" s="234">
        <f>E3*14%</f>
        <v>16520</v>
      </c>
    </row>
    <row r="10" spans="1:7">
      <c r="A10" s="357" t="s">
        <v>701</v>
      </c>
      <c r="B10" s="358"/>
      <c r="C10" s="358"/>
      <c r="D10" s="358"/>
      <c r="E10" s="234">
        <f>E3*14%</f>
        <v>16520</v>
      </c>
    </row>
    <row r="11" spans="1:7">
      <c r="A11" s="269" t="s">
        <v>702</v>
      </c>
      <c r="B11" s="270"/>
      <c r="C11" s="270"/>
      <c r="D11" s="271"/>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M16" sqref="M16"/>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313" t="s">
        <v>87</v>
      </c>
      <c r="B7" s="313"/>
      <c r="C7" s="313"/>
      <c r="D7" s="313"/>
      <c r="E7" s="236">
        <f>SUM(E3:E6)</f>
        <v>643800</v>
      </c>
    </row>
    <row r="8" spans="1:8">
      <c r="A8" s="355" t="s">
        <v>553</v>
      </c>
      <c r="B8" s="356"/>
      <c r="C8" s="356"/>
      <c r="D8" s="356"/>
      <c r="E8" s="111">
        <f>455000*9%</f>
        <v>40950</v>
      </c>
    </row>
    <row r="9" spans="1:8">
      <c r="A9" s="357" t="s">
        <v>554</v>
      </c>
      <c r="B9" s="358"/>
      <c r="C9" s="358"/>
      <c r="D9" s="358"/>
      <c r="E9" s="236">
        <f>455000*9%</f>
        <v>40950</v>
      </c>
    </row>
    <row r="10" spans="1:8">
      <c r="A10" s="357" t="s">
        <v>700</v>
      </c>
      <c r="B10" s="358"/>
      <c r="C10" s="358"/>
      <c r="D10" s="358"/>
      <c r="E10" s="236">
        <f>E4*14%</f>
        <v>26432.000000000004</v>
      </c>
    </row>
    <row r="11" spans="1:8">
      <c r="A11" s="357" t="s">
        <v>701</v>
      </c>
      <c r="B11" s="358"/>
      <c r="C11" s="358"/>
      <c r="D11" s="358"/>
      <c r="E11" s="236">
        <f>E4*14%</f>
        <v>26432.000000000004</v>
      </c>
    </row>
    <row r="12" spans="1:8">
      <c r="A12" s="269" t="s">
        <v>702</v>
      </c>
      <c r="B12" s="270"/>
      <c r="C12" s="270"/>
      <c r="D12" s="271"/>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313" t="s">
        <v>87</v>
      </c>
      <c r="B24" s="313"/>
      <c r="C24" s="313"/>
      <c r="D24" s="313"/>
      <c r="E24" s="236">
        <f>SUM(E20:E23)</f>
        <v>603800</v>
      </c>
    </row>
    <row r="25" spans="1:8">
      <c r="A25" s="355" t="s">
        <v>553</v>
      </c>
      <c r="B25" s="356"/>
      <c r="C25" s="356"/>
      <c r="D25" s="356"/>
      <c r="E25" s="111">
        <f>415000*9%</f>
        <v>37350</v>
      </c>
    </row>
    <row r="26" spans="1:8">
      <c r="A26" s="357" t="s">
        <v>554</v>
      </c>
      <c r="B26" s="358"/>
      <c r="C26" s="358"/>
      <c r="D26" s="358"/>
      <c r="E26" s="236">
        <f>415000*9%</f>
        <v>37350</v>
      </c>
    </row>
    <row r="27" spans="1:8">
      <c r="A27" s="357" t="s">
        <v>700</v>
      </c>
      <c r="B27" s="358"/>
      <c r="C27" s="358"/>
      <c r="D27" s="358"/>
      <c r="E27" s="236">
        <f>E21*14%</f>
        <v>26432.000000000004</v>
      </c>
    </row>
    <row r="28" spans="1:8">
      <c r="A28" s="357" t="s">
        <v>701</v>
      </c>
      <c r="B28" s="358"/>
      <c r="C28" s="358"/>
      <c r="D28" s="358"/>
      <c r="E28" s="236">
        <f>E21*14%</f>
        <v>26432.000000000004</v>
      </c>
    </row>
    <row r="29" spans="1:8">
      <c r="A29" s="269" t="s">
        <v>702</v>
      </c>
      <c r="B29" s="270"/>
      <c r="C29" s="270"/>
      <c r="D29" s="271"/>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18" sqref="J18"/>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313" t="s">
        <v>87</v>
      </c>
      <c r="B7" s="313"/>
      <c r="C7" s="313"/>
      <c r="D7" s="313"/>
      <c r="E7" s="238">
        <f>SUM(E2:E6)</f>
        <v>4318043</v>
      </c>
    </row>
    <row r="8" spans="1:9">
      <c r="A8" s="355" t="s">
        <v>553</v>
      </c>
      <c r="B8" s="356"/>
      <c r="C8" s="356"/>
      <c r="D8" s="356"/>
      <c r="E8" s="111">
        <f>372059*9%</f>
        <v>33485.31</v>
      </c>
    </row>
    <row r="9" spans="1:9">
      <c r="A9" s="357" t="s">
        <v>554</v>
      </c>
      <c r="B9" s="358"/>
      <c r="C9" s="358"/>
      <c r="D9" s="358"/>
      <c r="E9" s="238">
        <f>372059*9%</f>
        <v>33485.31</v>
      </c>
    </row>
    <row r="10" spans="1:9">
      <c r="A10" s="357" t="s">
        <v>700</v>
      </c>
      <c r="B10" s="358"/>
      <c r="C10" s="358"/>
      <c r="D10" s="358"/>
      <c r="E10" s="238">
        <f>E3*14%</f>
        <v>552437.76000000001</v>
      </c>
    </row>
    <row r="11" spans="1:9">
      <c r="A11" s="357" t="s">
        <v>701</v>
      </c>
      <c r="B11" s="358"/>
      <c r="C11" s="358"/>
      <c r="D11" s="358"/>
      <c r="E11" s="238">
        <f>E3*14%</f>
        <v>552437.76000000001</v>
      </c>
    </row>
    <row r="12" spans="1:9">
      <c r="A12" s="269" t="s">
        <v>702</v>
      </c>
      <c r="B12" s="270"/>
      <c r="C12" s="270"/>
      <c r="D12" s="271"/>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12:D12"/>
    <mergeCell ref="A7:D7"/>
    <mergeCell ref="A8:D8"/>
    <mergeCell ref="A9:D9"/>
    <mergeCell ref="A10:D10"/>
    <mergeCell ref="A11:D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9" sqref="G19"/>
    </sheetView>
  </sheetViews>
  <sheetFormatPr defaultRowHeight="13.8"/>
  <cols>
    <col min="1" max="1" width="8.88671875" style="241" customWidth="1"/>
    <col min="2" max="2" width="63.5546875" style="241" customWidth="1"/>
    <col min="3" max="3" width="6.21875" style="241" customWidth="1"/>
    <col min="4" max="4" width="8.88671875" style="241"/>
    <col min="5" max="5" width="8.6640625" style="241" customWidth="1"/>
    <col min="6" max="16384" width="8.88671875" style="241"/>
  </cols>
  <sheetData>
    <row r="1" spans="1:5" ht="13.8" customHeight="1">
      <c r="A1" s="240" t="s">
        <v>79</v>
      </c>
      <c r="B1" s="240" t="s">
        <v>80</v>
      </c>
      <c r="C1" s="240" t="s">
        <v>81</v>
      </c>
      <c r="D1" s="240" t="s">
        <v>82</v>
      </c>
      <c r="E1" s="240" t="s">
        <v>83</v>
      </c>
    </row>
    <row r="2" spans="1:5">
      <c r="A2" s="239">
        <v>1</v>
      </c>
      <c r="B2" s="242" t="s">
        <v>716</v>
      </c>
      <c r="C2" s="239">
        <v>2</v>
      </c>
      <c r="D2" s="239">
        <v>2250</v>
      </c>
      <c r="E2" s="239">
        <f t="shared" ref="E2:E6" si="0">C2*D2</f>
        <v>4500</v>
      </c>
    </row>
    <row r="3" spans="1:5">
      <c r="A3" s="239">
        <v>2</v>
      </c>
      <c r="B3" s="242" t="s">
        <v>717</v>
      </c>
      <c r="C3" s="239">
        <v>2</v>
      </c>
      <c r="D3" s="239">
        <v>1890</v>
      </c>
      <c r="E3" s="239">
        <f t="shared" si="0"/>
        <v>3780</v>
      </c>
    </row>
    <row r="4" spans="1:5" ht="45.6" customHeight="1">
      <c r="A4" s="239">
        <v>3</v>
      </c>
      <c r="B4" s="242" t="s">
        <v>718</v>
      </c>
      <c r="C4" s="239">
        <v>2</v>
      </c>
      <c r="D4" s="239">
        <v>65000</v>
      </c>
      <c r="E4" s="239">
        <f t="shared" si="0"/>
        <v>130000</v>
      </c>
    </row>
    <row r="5" spans="1:5">
      <c r="A5" s="239">
        <v>4</v>
      </c>
      <c r="B5" s="242" t="s">
        <v>719</v>
      </c>
      <c r="C5" s="239">
        <v>1</v>
      </c>
      <c r="D5" s="239">
        <v>11000</v>
      </c>
      <c r="E5" s="239">
        <f t="shared" si="0"/>
        <v>11000</v>
      </c>
    </row>
    <row r="6" spans="1:5" ht="24" customHeight="1">
      <c r="A6" s="239">
        <v>5</v>
      </c>
      <c r="B6" s="242" t="s">
        <v>720</v>
      </c>
      <c r="C6" s="239">
        <v>2</v>
      </c>
      <c r="D6" s="239">
        <v>5000</v>
      </c>
      <c r="E6" s="239">
        <f t="shared" si="0"/>
        <v>10000</v>
      </c>
    </row>
    <row r="7" spans="1:5">
      <c r="A7" s="336" t="s">
        <v>87</v>
      </c>
      <c r="B7" s="336"/>
      <c r="C7" s="336"/>
      <c r="D7" s="336"/>
      <c r="E7" s="240">
        <f>SUM(E2:E6)</f>
        <v>159280</v>
      </c>
    </row>
    <row r="8" spans="1:5">
      <c r="A8" s="359" t="s">
        <v>553</v>
      </c>
      <c r="B8" s="360"/>
      <c r="C8" s="360"/>
      <c r="D8" s="360"/>
      <c r="E8" s="240">
        <f>E7*9%</f>
        <v>14335.199999999999</v>
      </c>
    </row>
    <row r="9" spans="1:5">
      <c r="A9" s="361" t="s">
        <v>554</v>
      </c>
      <c r="B9" s="362"/>
      <c r="C9" s="362"/>
      <c r="D9" s="362"/>
      <c r="E9" s="240">
        <f>E7*9%</f>
        <v>14335.199999999999</v>
      </c>
    </row>
    <row r="10" spans="1:5">
      <c r="A10" s="269" t="s">
        <v>702</v>
      </c>
      <c r="B10" s="270"/>
      <c r="C10" s="270"/>
      <c r="D10" s="271"/>
      <c r="E10" s="240">
        <f>SUM(E7:E9)</f>
        <v>187950.40000000002</v>
      </c>
    </row>
  </sheetData>
  <mergeCells count="4">
    <mergeCell ref="A7:D7"/>
    <mergeCell ref="A8:D8"/>
    <mergeCell ref="A9:D9"/>
    <mergeCell ref="A10:D10"/>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G23" sqref="G23"/>
    </sheetView>
  </sheetViews>
  <sheetFormatPr defaultRowHeight="14.4"/>
  <cols>
    <col min="1" max="1" width="7" customWidth="1"/>
    <col min="2" max="2" width="39.21875" customWidth="1"/>
    <col min="3" max="3" width="6.6640625" customWidth="1"/>
  </cols>
  <sheetData>
    <row r="1" spans="1:11">
      <c r="A1" s="244" t="s">
        <v>79</v>
      </c>
      <c r="B1" s="244" t="s">
        <v>80</v>
      </c>
      <c r="C1" s="244" t="s">
        <v>81</v>
      </c>
      <c r="D1" s="244" t="s">
        <v>82</v>
      </c>
      <c r="E1" s="244" t="s">
        <v>83</v>
      </c>
    </row>
    <row r="2" spans="1:11" ht="37.799999999999997" customHeight="1">
      <c r="A2" s="243" t="s">
        <v>147</v>
      </c>
      <c r="B2" s="24" t="s">
        <v>722</v>
      </c>
      <c r="C2" s="243">
        <v>5</v>
      </c>
      <c r="D2" s="243">
        <v>3900</v>
      </c>
      <c r="E2" s="243">
        <f t="shared" ref="E2:E8" si="0">C2*D2</f>
        <v>19500</v>
      </c>
      <c r="G2">
        <f>2450*2</f>
        <v>4900</v>
      </c>
    </row>
    <row r="3" spans="1:11" ht="27" customHeight="1">
      <c r="A3" s="243">
        <v>2</v>
      </c>
      <c r="B3" s="243" t="s">
        <v>826</v>
      </c>
      <c r="C3" s="243">
        <v>1</v>
      </c>
      <c r="D3" s="243">
        <v>9600</v>
      </c>
      <c r="E3" s="243">
        <f t="shared" si="0"/>
        <v>9600</v>
      </c>
      <c r="G3">
        <f>5940*2</f>
        <v>11880</v>
      </c>
      <c r="I3">
        <f>4410*2</f>
        <v>8820</v>
      </c>
      <c r="J3">
        <f>3640*2</f>
        <v>7280</v>
      </c>
    </row>
    <row r="4" spans="1:11" ht="15" customHeight="1">
      <c r="A4" s="243">
        <v>3</v>
      </c>
      <c r="B4" s="243" t="s">
        <v>188</v>
      </c>
      <c r="C4" s="243">
        <v>1</v>
      </c>
      <c r="D4" s="243">
        <v>4500</v>
      </c>
      <c r="E4" s="243">
        <f t="shared" si="0"/>
        <v>4500</v>
      </c>
    </row>
    <row r="5" spans="1:11" ht="31.2" customHeight="1">
      <c r="A5" s="243">
        <v>4</v>
      </c>
      <c r="B5" s="243" t="s">
        <v>723</v>
      </c>
      <c r="C5" s="243">
        <v>1</v>
      </c>
      <c r="D5" s="243">
        <v>9600</v>
      </c>
      <c r="E5" s="243">
        <f t="shared" si="0"/>
        <v>9600</v>
      </c>
    </row>
    <row r="6" spans="1:11" ht="15" customHeight="1">
      <c r="A6" s="243">
        <v>5</v>
      </c>
      <c r="B6" s="243" t="s">
        <v>116</v>
      </c>
      <c r="C6" s="243">
        <v>13</v>
      </c>
      <c r="D6" s="243">
        <v>150</v>
      </c>
      <c r="E6" s="243">
        <f t="shared" si="0"/>
        <v>1950</v>
      </c>
    </row>
    <row r="7" spans="1:11">
      <c r="A7" s="243">
        <v>6</v>
      </c>
      <c r="B7" s="243" t="s">
        <v>175</v>
      </c>
      <c r="C7" s="243">
        <v>5</v>
      </c>
      <c r="D7" s="243">
        <v>100</v>
      </c>
      <c r="E7" s="243">
        <f t="shared" si="0"/>
        <v>500</v>
      </c>
    </row>
    <row r="8" spans="1:11" ht="13.8" customHeight="1">
      <c r="A8" s="243">
        <v>7</v>
      </c>
      <c r="B8" s="243" t="s">
        <v>86</v>
      </c>
      <c r="C8" s="243">
        <v>1</v>
      </c>
      <c r="D8" s="243">
        <v>4000</v>
      </c>
      <c r="E8" s="243">
        <f t="shared" si="0"/>
        <v>4000</v>
      </c>
    </row>
    <row r="9" spans="1:11">
      <c r="A9" s="269" t="s">
        <v>87</v>
      </c>
      <c r="B9" s="270"/>
      <c r="C9" s="270"/>
      <c r="D9" s="271"/>
      <c r="E9" s="244">
        <f>SUM(E2:E8)</f>
        <v>49650</v>
      </c>
    </row>
    <row r="10" spans="1:11">
      <c r="A10" s="5"/>
      <c r="B10" s="5"/>
      <c r="C10" s="5"/>
      <c r="D10" s="5"/>
      <c r="E10" s="5"/>
    </row>
    <row r="11" spans="1:11">
      <c r="B11" s="5"/>
      <c r="C11" s="5"/>
      <c r="D11" s="5"/>
      <c r="E11" s="5"/>
    </row>
    <row r="12" spans="1:11">
      <c r="A12" s="6" t="s">
        <v>470</v>
      </c>
      <c r="B12" s="75"/>
      <c r="C12" s="75"/>
      <c r="D12" s="75"/>
      <c r="E12" s="75"/>
    </row>
    <row r="13" spans="1:11">
      <c r="A13" s="6"/>
      <c r="B13" s="75"/>
      <c r="C13" s="75"/>
      <c r="D13" s="75"/>
      <c r="E13" s="75"/>
    </row>
    <row r="14" spans="1:11">
      <c r="A14" s="6" t="s">
        <v>650</v>
      </c>
      <c r="B14" s="75"/>
      <c r="C14" s="75"/>
      <c r="D14" s="75"/>
      <c r="E14" s="75"/>
      <c r="K14">
        <f>8680*2</f>
        <v>17360</v>
      </c>
    </row>
    <row r="15" spans="1:11">
      <c r="A15" s="6" t="s">
        <v>721</v>
      </c>
      <c r="B15" s="75"/>
      <c r="C15" s="75"/>
      <c r="D15" s="75"/>
      <c r="E15" s="75"/>
    </row>
    <row r="16" spans="1:11">
      <c r="A16" s="6"/>
      <c r="B16" s="75"/>
      <c r="C16" s="75"/>
      <c r="D16" s="75"/>
      <c r="E16" s="75"/>
    </row>
    <row r="17" spans="1:5">
      <c r="A17" s="6" t="s">
        <v>129</v>
      </c>
      <c r="B17" s="75"/>
      <c r="C17" s="75"/>
      <c r="D17" s="75"/>
      <c r="E17" s="75"/>
    </row>
    <row r="18" spans="1:5">
      <c r="A18" s="6" t="s">
        <v>141</v>
      </c>
      <c r="B18" s="75"/>
      <c r="C18" s="75"/>
      <c r="D18" s="75"/>
      <c r="E18" s="75"/>
    </row>
    <row r="19" spans="1:5">
      <c r="A19" s="6" t="s">
        <v>142</v>
      </c>
      <c r="B19" s="75"/>
      <c r="C19" s="75"/>
      <c r="D19" s="75"/>
      <c r="E19" s="75"/>
    </row>
    <row r="20" spans="1:5">
      <c r="A20" s="6" t="s">
        <v>161</v>
      </c>
      <c r="B20" s="75"/>
      <c r="C20" s="75"/>
      <c r="D20" s="75"/>
      <c r="E20" s="75"/>
    </row>
    <row r="21" spans="1:5">
      <c r="A21" s="6" t="s">
        <v>162</v>
      </c>
      <c r="B21" s="75"/>
      <c r="C21" s="75"/>
      <c r="D21" s="75"/>
      <c r="E21" s="75"/>
    </row>
  </sheetData>
  <mergeCells count="1">
    <mergeCell ref="A9:D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3" workbookViewId="0">
      <selection activeCell="H29" sqref="H29"/>
    </sheetView>
  </sheetViews>
  <sheetFormatPr defaultRowHeight="13.8"/>
  <cols>
    <col min="1" max="1" width="8.88671875" style="241"/>
    <col min="2" max="2" width="45.77734375" style="241" customWidth="1"/>
    <col min="3" max="4" width="8.88671875" style="241"/>
    <col min="5" max="5" width="14.5546875" style="241" customWidth="1"/>
    <col min="6" max="16384" width="8.88671875" style="241"/>
  </cols>
  <sheetData>
    <row r="1" spans="1:10">
      <c r="A1" s="247" t="s">
        <v>79</v>
      </c>
      <c r="B1" s="247" t="s">
        <v>80</v>
      </c>
      <c r="C1" s="247" t="s">
        <v>81</v>
      </c>
      <c r="D1" s="247" t="s">
        <v>82</v>
      </c>
      <c r="E1" s="247" t="s">
        <v>83</v>
      </c>
    </row>
    <row r="2" spans="1:10" ht="22.8" customHeight="1">
      <c r="A2" s="246">
        <v>1</v>
      </c>
      <c r="B2" s="242" t="s">
        <v>757</v>
      </c>
      <c r="C2" s="246">
        <v>1</v>
      </c>
      <c r="D2" s="246">
        <v>369000</v>
      </c>
      <c r="E2" s="246">
        <f t="shared" ref="E2:E6" si="0">C2*D2</f>
        <v>369000</v>
      </c>
      <c r="G2" s="241">
        <v>302800</v>
      </c>
    </row>
    <row r="3" spans="1:10">
      <c r="A3" s="246">
        <v>2</v>
      </c>
      <c r="B3" s="242" t="s">
        <v>758</v>
      </c>
      <c r="C3" s="246">
        <v>1</v>
      </c>
      <c r="D3" s="246">
        <v>120000</v>
      </c>
      <c r="E3" s="246">
        <f t="shared" si="0"/>
        <v>120000</v>
      </c>
      <c r="G3" s="241">
        <v>107200</v>
      </c>
    </row>
    <row r="4" spans="1:10">
      <c r="A4" s="246">
        <v>3</v>
      </c>
      <c r="B4" s="242" t="s">
        <v>759</v>
      </c>
      <c r="C4" s="246">
        <v>1</v>
      </c>
      <c r="D4" s="246">
        <v>27000</v>
      </c>
      <c r="E4" s="246">
        <f t="shared" si="0"/>
        <v>27000</v>
      </c>
      <c r="G4" s="241">
        <v>28500</v>
      </c>
    </row>
    <row r="5" spans="1:10">
      <c r="A5" s="246">
        <v>4</v>
      </c>
      <c r="B5" s="242" t="s">
        <v>760</v>
      </c>
      <c r="C5" s="246">
        <v>1</v>
      </c>
      <c r="D5" s="246">
        <v>9000</v>
      </c>
      <c r="E5" s="246">
        <f t="shared" si="0"/>
        <v>9000</v>
      </c>
      <c r="G5" s="241">
        <v>10000</v>
      </c>
    </row>
    <row r="6" spans="1:10">
      <c r="A6" s="246">
        <v>5</v>
      </c>
      <c r="B6" s="242" t="s">
        <v>761</v>
      </c>
      <c r="C6" s="246">
        <v>1</v>
      </c>
      <c r="D6" s="246">
        <v>12000</v>
      </c>
      <c r="E6" s="246">
        <f t="shared" si="0"/>
        <v>12000</v>
      </c>
      <c r="G6" s="241">
        <v>10000</v>
      </c>
    </row>
    <row r="7" spans="1:10">
      <c r="A7" s="313" t="s">
        <v>87</v>
      </c>
      <c r="B7" s="313"/>
      <c r="C7" s="313"/>
      <c r="D7" s="313"/>
      <c r="E7" s="245">
        <f>SUM(E2:E6)</f>
        <v>537000</v>
      </c>
    </row>
    <row r="8" spans="1:10" ht="13.8" customHeight="1">
      <c r="A8" s="355" t="s">
        <v>553</v>
      </c>
      <c r="B8" s="356"/>
      <c r="C8" s="356"/>
      <c r="D8" s="356"/>
      <c r="E8" s="111">
        <f>417000*9%</f>
        <v>37530</v>
      </c>
    </row>
    <row r="9" spans="1:10" ht="13.8" customHeight="1">
      <c r="A9" s="357" t="s">
        <v>554</v>
      </c>
      <c r="B9" s="358"/>
      <c r="C9" s="358"/>
      <c r="D9" s="358"/>
      <c r="E9" s="111">
        <f>417000*9%</f>
        <v>37530</v>
      </c>
      <c r="J9" s="241">
        <f>E2+E4+E5+E6</f>
        <v>417000</v>
      </c>
    </row>
    <row r="10" spans="1:10">
      <c r="A10" s="357" t="s">
        <v>700</v>
      </c>
      <c r="B10" s="358"/>
      <c r="C10" s="358"/>
      <c r="D10" s="358"/>
      <c r="E10" s="245">
        <f>E3*14%</f>
        <v>16800</v>
      </c>
    </row>
    <row r="11" spans="1:10">
      <c r="A11" s="357" t="s">
        <v>701</v>
      </c>
      <c r="B11" s="358"/>
      <c r="C11" s="358"/>
      <c r="D11" s="358"/>
      <c r="E11" s="245">
        <f>E3*14%</f>
        <v>16800</v>
      </c>
    </row>
    <row r="12" spans="1:10" ht="13.8" customHeight="1">
      <c r="A12" s="269" t="s">
        <v>702</v>
      </c>
      <c r="B12" s="270"/>
      <c r="C12" s="270"/>
      <c r="D12" s="271"/>
      <c r="E12" s="245">
        <f>SUM(E7:E11)</f>
        <v>645660</v>
      </c>
    </row>
    <row r="14" spans="1:10">
      <c r="A14" s="241" t="s">
        <v>714</v>
      </c>
    </row>
    <row r="15" spans="1:10">
      <c r="A15" s="241" t="s">
        <v>755</v>
      </c>
    </row>
    <row r="16" spans="1:10">
      <c r="A16" s="241" t="s">
        <v>756</v>
      </c>
    </row>
    <row r="19" spans="1:5">
      <c r="A19" s="247" t="s">
        <v>79</v>
      </c>
      <c r="B19" s="247" t="s">
        <v>80</v>
      </c>
      <c r="C19" s="247" t="s">
        <v>81</v>
      </c>
      <c r="D19" s="247" t="s">
        <v>82</v>
      </c>
      <c r="E19" s="247" t="s">
        <v>83</v>
      </c>
    </row>
    <row r="20" spans="1:5">
      <c r="A20" s="246">
        <v>1</v>
      </c>
      <c r="B20" s="242" t="s">
        <v>757</v>
      </c>
      <c r="C20" s="246">
        <v>1</v>
      </c>
      <c r="D20" s="246">
        <v>369000</v>
      </c>
      <c r="E20" s="246">
        <f t="shared" ref="E20:E24" si="1">C20*D20</f>
        <v>369000</v>
      </c>
    </row>
    <row r="21" spans="1:5">
      <c r="A21" s="246">
        <v>2</v>
      </c>
      <c r="B21" s="242" t="s">
        <v>758</v>
      </c>
      <c r="C21" s="246">
        <v>1</v>
      </c>
      <c r="D21" s="246">
        <v>120000</v>
      </c>
      <c r="E21" s="246">
        <f t="shared" si="1"/>
        <v>120000</v>
      </c>
    </row>
    <row r="22" spans="1:5">
      <c r="A22" s="246">
        <v>3</v>
      </c>
      <c r="B22" s="242" t="s">
        <v>759</v>
      </c>
      <c r="C22" s="246">
        <v>1</v>
      </c>
      <c r="D22" s="246">
        <v>27000</v>
      </c>
      <c r="E22" s="246">
        <f t="shared" si="1"/>
        <v>27000</v>
      </c>
    </row>
    <row r="23" spans="1:5">
      <c r="A23" s="246">
        <v>4</v>
      </c>
      <c r="B23" s="242" t="s">
        <v>760</v>
      </c>
      <c r="C23" s="246">
        <v>1</v>
      </c>
      <c r="D23" s="246">
        <v>9000</v>
      </c>
      <c r="E23" s="246">
        <f t="shared" si="1"/>
        <v>9000</v>
      </c>
    </row>
    <row r="24" spans="1:5">
      <c r="A24" s="246">
        <v>5</v>
      </c>
      <c r="B24" s="242" t="s">
        <v>761</v>
      </c>
      <c r="C24" s="246">
        <v>1</v>
      </c>
      <c r="D24" s="246">
        <v>12000</v>
      </c>
      <c r="E24" s="246">
        <f t="shared" si="1"/>
        <v>12000</v>
      </c>
    </row>
    <row r="25" spans="1:5">
      <c r="A25" s="269" t="s">
        <v>808</v>
      </c>
      <c r="B25" s="270"/>
      <c r="C25" s="270"/>
      <c r="D25" s="271"/>
      <c r="E25" s="247">
        <f>E12</f>
        <v>645660</v>
      </c>
    </row>
    <row r="27" spans="1:5">
      <c r="A27" s="241" t="s">
        <v>714</v>
      </c>
    </row>
    <row r="28" spans="1:5">
      <c r="A28" s="241" t="s">
        <v>755</v>
      </c>
    </row>
    <row r="29" spans="1:5">
      <c r="A29" s="241" t="s">
        <v>756</v>
      </c>
    </row>
  </sheetData>
  <mergeCells count="7">
    <mergeCell ref="A25:D25"/>
    <mergeCell ref="A7:D7"/>
    <mergeCell ref="A8:D8"/>
    <mergeCell ref="A9:D9"/>
    <mergeCell ref="A12:D12"/>
    <mergeCell ref="A10:D10"/>
    <mergeCell ref="A11:D1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opLeftCell="A48" workbookViewId="0">
      <selection activeCell="J65" sqref="J65"/>
    </sheetView>
  </sheetViews>
  <sheetFormatPr defaultRowHeight="11.4"/>
  <cols>
    <col min="1" max="1" width="8.33203125" style="248" customWidth="1"/>
    <col min="2" max="2" width="7.6640625" style="248" customWidth="1"/>
    <col min="3" max="3" width="12.109375" style="248" customWidth="1"/>
    <col min="4" max="4" width="30.21875" style="248" customWidth="1"/>
    <col min="5" max="5" width="6.33203125" style="248" customWidth="1"/>
    <col min="6" max="6" width="7.21875" style="248" customWidth="1"/>
    <col min="7" max="7" width="8.5546875" style="248" customWidth="1"/>
    <col min="8" max="8" width="6.88671875" style="248" customWidth="1"/>
    <col min="9" max="9" width="10.33203125" style="248" customWidth="1"/>
    <col min="10" max="10" width="7.77734375" style="248" customWidth="1"/>
    <col min="11" max="11" width="15.6640625" style="248" customWidth="1"/>
    <col min="12" max="12" width="13.33203125" style="248" customWidth="1"/>
    <col min="13" max="16384" width="8.88671875" style="249"/>
  </cols>
  <sheetData>
    <row r="1" spans="1:12" ht="28.8" customHeight="1">
      <c r="A1" s="364" t="s">
        <v>724</v>
      </c>
      <c r="B1" s="364"/>
    </row>
    <row r="2" spans="1:12" ht="13.2">
      <c r="A2" s="261"/>
      <c r="B2" s="372" t="s">
        <v>731</v>
      </c>
      <c r="C2" s="373"/>
      <c r="D2" s="373"/>
      <c r="E2" s="373"/>
      <c r="F2" s="373"/>
      <c r="G2" s="373"/>
      <c r="H2" s="373"/>
      <c r="I2" s="373"/>
      <c r="J2" s="374"/>
      <c r="K2" s="365" t="s">
        <v>730</v>
      </c>
      <c r="L2" s="366"/>
    </row>
    <row r="3" spans="1:12" ht="13.2">
      <c r="A3" s="261"/>
      <c r="B3" s="372" t="s">
        <v>733</v>
      </c>
      <c r="C3" s="373"/>
      <c r="D3" s="374"/>
      <c r="E3" s="372" t="s">
        <v>734</v>
      </c>
      <c r="F3" s="374"/>
      <c r="G3" s="372" t="s">
        <v>732</v>
      </c>
      <c r="H3" s="373"/>
      <c r="I3" s="373"/>
      <c r="J3" s="374"/>
      <c r="K3" s="367"/>
      <c r="L3" s="368"/>
    </row>
    <row r="4" spans="1:12" ht="84.6" customHeight="1">
      <c r="A4" s="250" t="s">
        <v>735</v>
      </c>
      <c r="B4" s="250" t="s">
        <v>736</v>
      </c>
      <c r="C4" s="250" t="s">
        <v>737</v>
      </c>
      <c r="D4" s="250" t="s">
        <v>738</v>
      </c>
      <c r="E4" s="250" t="s">
        <v>739</v>
      </c>
      <c r="F4" s="250" t="s">
        <v>740</v>
      </c>
      <c r="G4" s="250" t="s">
        <v>741</v>
      </c>
      <c r="H4" s="250" t="s">
        <v>742</v>
      </c>
      <c r="I4" s="250" t="s">
        <v>743</v>
      </c>
      <c r="J4" s="250" t="s">
        <v>744</v>
      </c>
      <c r="K4" s="250" t="s">
        <v>745</v>
      </c>
      <c r="L4" s="250" t="s">
        <v>746</v>
      </c>
    </row>
    <row r="5" spans="1:12" ht="72.599999999999994" customHeight="1">
      <c r="A5" s="250" t="s">
        <v>725</v>
      </c>
      <c r="B5" s="250"/>
      <c r="C5" s="250"/>
      <c r="D5" s="250"/>
      <c r="E5" s="250"/>
      <c r="F5" s="250"/>
      <c r="G5" s="250"/>
      <c r="H5" s="250"/>
      <c r="I5" s="250"/>
      <c r="J5" s="250"/>
      <c r="K5" s="251"/>
      <c r="L5" s="250"/>
    </row>
    <row r="6" spans="1:12" ht="26.4">
      <c r="A6" s="261" t="s">
        <v>726</v>
      </c>
      <c r="B6" s="252"/>
      <c r="C6" s="252"/>
      <c r="D6" s="252"/>
      <c r="E6" s="253"/>
      <c r="F6" s="252"/>
      <c r="G6" s="252"/>
      <c r="H6" s="252"/>
      <c r="I6" s="252"/>
      <c r="J6" s="252"/>
      <c r="K6" s="252"/>
      <c r="L6" s="252"/>
    </row>
    <row r="7" spans="1:12">
      <c r="A7" s="254" t="s">
        <v>747</v>
      </c>
      <c r="B7" s="255"/>
      <c r="C7" s="255">
        <v>13</v>
      </c>
      <c r="D7" s="255"/>
      <c r="E7" s="371">
        <v>1</v>
      </c>
      <c r="F7" s="256"/>
      <c r="G7" s="255"/>
      <c r="H7" s="255">
        <v>1</v>
      </c>
      <c r="I7" s="255"/>
      <c r="J7" s="255">
        <v>1</v>
      </c>
      <c r="K7" s="255">
        <v>2</v>
      </c>
      <c r="L7" s="255">
        <v>1</v>
      </c>
    </row>
    <row r="8" spans="1:12" ht="34.200000000000003">
      <c r="A8" s="254" t="s">
        <v>748</v>
      </c>
      <c r="B8" s="255">
        <v>2</v>
      </c>
      <c r="C8" s="255">
        <v>11</v>
      </c>
      <c r="D8" s="255"/>
      <c r="E8" s="371"/>
      <c r="F8" s="256"/>
      <c r="G8" s="255"/>
      <c r="H8" s="255"/>
      <c r="I8" s="255">
        <v>1</v>
      </c>
      <c r="J8" s="255"/>
      <c r="K8" s="257">
        <v>2</v>
      </c>
      <c r="L8" s="255"/>
    </row>
    <row r="9" spans="1:12" ht="22.8">
      <c r="A9" s="254" t="s">
        <v>749</v>
      </c>
      <c r="B9" s="255">
        <v>1</v>
      </c>
      <c r="C9" s="255"/>
      <c r="D9" s="255"/>
      <c r="E9" s="371"/>
      <c r="F9" s="256"/>
      <c r="G9" s="255"/>
      <c r="H9" s="255"/>
      <c r="I9" s="255"/>
      <c r="J9" s="255"/>
      <c r="K9" s="255"/>
      <c r="L9" s="255"/>
    </row>
    <row r="10" spans="1:12" ht="22.8">
      <c r="A10" s="254" t="s">
        <v>750</v>
      </c>
      <c r="B10" s="255"/>
      <c r="C10" s="255">
        <v>14</v>
      </c>
      <c r="D10" s="255"/>
      <c r="E10" s="371"/>
      <c r="F10" s="256"/>
      <c r="G10" s="255"/>
      <c r="H10" s="255">
        <v>3</v>
      </c>
      <c r="I10" s="255"/>
      <c r="J10" s="255"/>
      <c r="K10" s="255">
        <v>2</v>
      </c>
      <c r="L10" s="255">
        <v>1</v>
      </c>
    </row>
    <row r="11" spans="1:12">
      <c r="A11" s="254" t="s">
        <v>751</v>
      </c>
      <c r="B11" s="254"/>
      <c r="C11" s="255">
        <v>7</v>
      </c>
      <c r="D11" s="255"/>
      <c r="E11" s="371"/>
      <c r="F11" s="256">
        <v>1</v>
      </c>
      <c r="G11" s="255"/>
      <c r="H11" s="255"/>
      <c r="I11" s="369">
        <v>1</v>
      </c>
      <c r="J11" s="255"/>
      <c r="K11" s="255"/>
      <c r="L11" s="255"/>
    </row>
    <row r="12" spans="1:12" ht="22.8">
      <c r="A12" s="254" t="s">
        <v>752</v>
      </c>
      <c r="B12" s="255"/>
      <c r="C12" s="255">
        <v>5</v>
      </c>
      <c r="D12" s="255"/>
      <c r="E12" s="371"/>
      <c r="F12" s="256">
        <v>1</v>
      </c>
      <c r="G12" s="255"/>
      <c r="H12" s="255"/>
      <c r="I12" s="370"/>
      <c r="J12" s="255"/>
      <c r="K12" s="255"/>
      <c r="L12" s="255"/>
    </row>
    <row r="13" spans="1:12" ht="22.8">
      <c r="A13" s="255" t="s">
        <v>753</v>
      </c>
      <c r="B13" s="255"/>
      <c r="C13" s="255">
        <v>5</v>
      </c>
      <c r="D13" s="255"/>
      <c r="E13" s="371"/>
      <c r="F13" s="256">
        <v>1</v>
      </c>
      <c r="G13" s="255"/>
      <c r="H13" s="255"/>
      <c r="I13" s="255"/>
      <c r="J13" s="255"/>
      <c r="K13" s="255"/>
      <c r="L13" s="255"/>
    </row>
    <row r="14" spans="1:12" ht="45.6">
      <c r="A14" s="255" t="s">
        <v>754</v>
      </c>
      <c r="B14" s="255"/>
      <c r="C14" s="255">
        <v>26</v>
      </c>
      <c r="D14" s="255"/>
      <c r="E14" s="371"/>
      <c r="F14" s="256"/>
      <c r="G14" s="255"/>
      <c r="H14" s="255">
        <v>1</v>
      </c>
      <c r="I14" s="255"/>
      <c r="J14" s="255"/>
      <c r="K14" s="255">
        <v>4</v>
      </c>
      <c r="L14" s="255">
        <v>1</v>
      </c>
    </row>
    <row r="15" spans="1:12">
      <c r="A15" s="255" t="s">
        <v>762</v>
      </c>
      <c r="B15" s="255"/>
      <c r="C15" s="255">
        <v>2</v>
      </c>
      <c r="D15" s="255"/>
      <c r="E15" s="371"/>
      <c r="F15" s="256"/>
      <c r="G15" s="255"/>
      <c r="H15" s="255"/>
      <c r="I15" s="255"/>
      <c r="J15" s="255"/>
      <c r="K15" s="255"/>
      <c r="L15" s="255"/>
    </row>
    <row r="16" spans="1:12">
      <c r="A16" s="255" t="s">
        <v>763</v>
      </c>
      <c r="B16" s="255"/>
      <c r="C16" s="255">
        <v>9</v>
      </c>
      <c r="D16" s="255"/>
      <c r="E16" s="371"/>
      <c r="F16" s="256"/>
      <c r="G16" s="255"/>
      <c r="H16" s="255">
        <v>1</v>
      </c>
      <c r="I16" s="255"/>
      <c r="J16" s="255"/>
      <c r="K16" s="257">
        <v>2</v>
      </c>
      <c r="L16" s="255"/>
    </row>
    <row r="17" spans="1:12">
      <c r="A17" s="255" t="s">
        <v>764</v>
      </c>
      <c r="B17" s="255"/>
      <c r="C17" s="255">
        <v>6</v>
      </c>
      <c r="D17" s="255"/>
      <c r="E17" s="371"/>
      <c r="F17" s="256"/>
      <c r="G17" s="255"/>
      <c r="H17" s="255">
        <v>1</v>
      </c>
      <c r="I17" s="255"/>
      <c r="J17" s="255"/>
      <c r="K17" s="255">
        <v>2</v>
      </c>
      <c r="L17" s="255">
        <v>1</v>
      </c>
    </row>
    <row r="18" spans="1:12" ht="26.4">
      <c r="A18" s="261" t="s">
        <v>727</v>
      </c>
      <c r="B18" s="252"/>
      <c r="C18" s="252"/>
      <c r="D18" s="252"/>
      <c r="E18" s="371"/>
      <c r="F18" s="258"/>
      <c r="G18" s="252"/>
      <c r="H18" s="252"/>
      <c r="I18" s="252"/>
      <c r="J18" s="252"/>
      <c r="K18" s="252"/>
      <c r="L18" s="252"/>
    </row>
    <row r="19" spans="1:12">
      <c r="A19" s="255" t="s">
        <v>318</v>
      </c>
      <c r="B19" s="255"/>
      <c r="C19" s="255">
        <v>2</v>
      </c>
      <c r="D19" s="255"/>
      <c r="E19" s="371"/>
      <c r="F19" s="256">
        <v>2</v>
      </c>
      <c r="G19" s="255"/>
      <c r="H19" s="255"/>
      <c r="I19" s="255">
        <v>2</v>
      </c>
      <c r="J19" s="255"/>
      <c r="K19" s="255"/>
      <c r="L19" s="255"/>
    </row>
    <row r="20" spans="1:12">
      <c r="A20" s="255" t="s">
        <v>765</v>
      </c>
      <c r="B20" s="255"/>
      <c r="C20" s="255">
        <v>18</v>
      </c>
      <c r="D20" s="255"/>
      <c r="E20" s="371"/>
      <c r="F20" s="256"/>
      <c r="G20" s="255"/>
      <c r="H20" s="255">
        <v>1</v>
      </c>
      <c r="I20" s="255"/>
      <c r="J20" s="255"/>
      <c r="K20" s="255">
        <v>2</v>
      </c>
      <c r="L20" s="255">
        <v>1</v>
      </c>
    </row>
    <row r="21" spans="1:12">
      <c r="A21" s="255" t="s">
        <v>766</v>
      </c>
      <c r="B21" s="255"/>
      <c r="C21" s="255">
        <v>14</v>
      </c>
      <c r="D21" s="255"/>
      <c r="E21" s="371"/>
      <c r="F21" s="256"/>
      <c r="G21" s="255"/>
      <c r="H21" s="255">
        <v>1</v>
      </c>
      <c r="I21" s="255"/>
      <c r="J21" s="255"/>
      <c r="K21" s="255"/>
      <c r="L21" s="255"/>
    </row>
    <row r="22" spans="1:12" ht="22.8">
      <c r="A22" s="255" t="s">
        <v>767</v>
      </c>
      <c r="B22" s="255"/>
      <c r="C22" s="255">
        <v>3</v>
      </c>
      <c r="D22" s="255"/>
      <c r="E22" s="371"/>
      <c r="F22" s="255">
        <v>1</v>
      </c>
      <c r="G22" s="255"/>
      <c r="H22" s="255"/>
      <c r="I22" s="255"/>
      <c r="J22" s="255"/>
      <c r="K22" s="255"/>
      <c r="L22" s="255"/>
    </row>
    <row r="23" spans="1:12" ht="22.8">
      <c r="A23" s="255" t="s">
        <v>768</v>
      </c>
      <c r="B23" s="255">
        <v>1</v>
      </c>
      <c r="C23" s="255"/>
      <c r="D23" s="255"/>
      <c r="E23" s="371"/>
      <c r="F23" s="255"/>
      <c r="G23" s="255"/>
      <c r="H23" s="255"/>
      <c r="I23" s="255"/>
      <c r="J23" s="255"/>
      <c r="K23" s="255"/>
      <c r="L23" s="255"/>
    </row>
    <row r="24" spans="1:12">
      <c r="A24" s="255" t="s">
        <v>769</v>
      </c>
      <c r="B24" s="255">
        <v>2</v>
      </c>
      <c r="C24" s="255">
        <v>8</v>
      </c>
      <c r="D24" s="255"/>
      <c r="E24" s="371"/>
      <c r="F24" s="255"/>
      <c r="G24" s="255"/>
      <c r="H24" s="255">
        <v>1</v>
      </c>
      <c r="I24" s="255"/>
      <c r="J24" s="255"/>
      <c r="K24" s="255"/>
      <c r="L24" s="255"/>
    </row>
    <row r="25" spans="1:12" ht="22.8">
      <c r="A25" s="255" t="s">
        <v>770</v>
      </c>
      <c r="B25" s="255"/>
      <c r="C25" s="255">
        <v>13</v>
      </c>
      <c r="D25" s="255"/>
      <c r="E25" s="371"/>
      <c r="F25" s="255"/>
      <c r="G25" s="255"/>
      <c r="H25" s="255">
        <v>3</v>
      </c>
      <c r="I25" s="255"/>
      <c r="J25" s="255"/>
      <c r="K25" s="255">
        <v>2</v>
      </c>
      <c r="L25" s="255">
        <v>1</v>
      </c>
    </row>
    <row r="26" spans="1:12" ht="22.8">
      <c r="A26" s="255" t="s">
        <v>771</v>
      </c>
      <c r="B26" s="255"/>
      <c r="C26" s="255">
        <v>4</v>
      </c>
      <c r="D26" s="255"/>
      <c r="E26" s="371"/>
      <c r="F26" s="255">
        <v>1</v>
      </c>
      <c r="G26" s="255"/>
      <c r="H26" s="255"/>
      <c r="I26" s="369">
        <v>1</v>
      </c>
      <c r="J26" s="255"/>
      <c r="K26" s="255"/>
      <c r="L26" s="255"/>
    </row>
    <row r="27" spans="1:12" ht="22.8">
      <c r="A27" s="255" t="s">
        <v>772</v>
      </c>
      <c r="B27" s="255"/>
      <c r="C27" s="255">
        <v>5</v>
      </c>
      <c r="D27" s="255"/>
      <c r="E27" s="371"/>
      <c r="F27" s="255">
        <v>1</v>
      </c>
      <c r="G27" s="255"/>
      <c r="H27" s="255"/>
      <c r="I27" s="370"/>
      <c r="J27" s="255"/>
      <c r="K27" s="255"/>
      <c r="L27" s="255"/>
    </row>
    <row r="28" spans="1:12" ht="22.8">
      <c r="A28" s="255" t="s">
        <v>773</v>
      </c>
      <c r="B28" s="255"/>
      <c r="C28" s="255">
        <v>4</v>
      </c>
      <c r="D28" s="255"/>
      <c r="E28" s="371"/>
      <c r="F28" s="255"/>
      <c r="G28" s="255"/>
      <c r="H28" s="255"/>
      <c r="I28" s="255"/>
      <c r="J28" s="255"/>
      <c r="K28" s="255"/>
      <c r="L28" s="255"/>
    </row>
    <row r="29" spans="1:12" ht="22.8">
      <c r="A29" s="255" t="s">
        <v>774</v>
      </c>
      <c r="B29" s="255"/>
      <c r="C29" s="255">
        <v>16</v>
      </c>
      <c r="D29" s="255"/>
      <c r="E29" s="371"/>
      <c r="F29" s="255"/>
      <c r="G29" s="255">
        <v>1</v>
      </c>
      <c r="H29" s="255"/>
      <c r="I29" s="255"/>
      <c r="J29" s="255">
        <v>1</v>
      </c>
      <c r="K29" s="255">
        <v>4</v>
      </c>
      <c r="L29" s="255">
        <v>2</v>
      </c>
    </row>
    <row r="30" spans="1:12" ht="22.8">
      <c r="A30" s="255" t="s">
        <v>775</v>
      </c>
      <c r="B30" s="255"/>
      <c r="C30" s="255">
        <v>13</v>
      </c>
      <c r="D30" s="255"/>
      <c r="E30" s="371"/>
      <c r="F30" s="255"/>
      <c r="G30" s="255"/>
      <c r="H30" s="255">
        <v>3</v>
      </c>
      <c r="I30" s="255"/>
      <c r="J30" s="255"/>
      <c r="K30" s="255">
        <v>2</v>
      </c>
      <c r="L30" s="255">
        <v>1</v>
      </c>
    </row>
    <row r="31" spans="1:12" ht="22.8">
      <c r="A31" s="255" t="s">
        <v>776</v>
      </c>
      <c r="B31" s="255"/>
      <c r="C31" s="255">
        <v>4</v>
      </c>
      <c r="D31" s="255"/>
      <c r="E31" s="371"/>
      <c r="F31" s="255"/>
      <c r="G31" s="255"/>
      <c r="H31" s="255"/>
      <c r="I31" s="255"/>
      <c r="J31" s="255"/>
      <c r="K31" s="255"/>
      <c r="L31" s="255"/>
    </row>
    <row r="32" spans="1:12" ht="22.8">
      <c r="A32" s="255" t="s">
        <v>777</v>
      </c>
      <c r="B32" s="255"/>
      <c r="C32" s="255">
        <v>9</v>
      </c>
      <c r="D32" s="255"/>
      <c r="E32" s="371"/>
      <c r="F32" s="255">
        <v>1</v>
      </c>
      <c r="G32" s="255"/>
      <c r="H32" s="255"/>
      <c r="I32" s="369">
        <v>1</v>
      </c>
      <c r="J32" s="255"/>
      <c r="K32" s="255"/>
      <c r="L32" s="255"/>
    </row>
    <row r="33" spans="1:12" ht="22.8">
      <c r="A33" s="255" t="s">
        <v>778</v>
      </c>
      <c r="B33" s="255"/>
      <c r="C33" s="255">
        <v>5</v>
      </c>
      <c r="D33" s="255"/>
      <c r="E33" s="371"/>
      <c r="F33" s="255">
        <v>1</v>
      </c>
      <c r="G33" s="255"/>
      <c r="H33" s="255"/>
      <c r="I33" s="370"/>
      <c r="J33" s="255"/>
      <c r="K33" s="255"/>
      <c r="L33" s="255"/>
    </row>
    <row r="34" spans="1:12" ht="26.4">
      <c r="A34" s="261" t="s">
        <v>728</v>
      </c>
      <c r="B34" s="252"/>
      <c r="C34" s="252"/>
      <c r="D34" s="252"/>
      <c r="E34" s="371"/>
      <c r="F34" s="252"/>
      <c r="G34" s="252"/>
      <c r="H34" s="252"/>
      <c r="I34" s="252"/>
      <c r="J34" s="252"/>
      <c r="K34" s="252"/>
      <c r="L34" s="252"/>
    </row>
    <row r="35" spans="1:12">
      <c r="A35" s="255" t="s">
        <v>779</v>
      </c>
      <c r="B35" s="255"/>
      <c r="C35" s="255">
        <v>2</v>
      </c>
      <c r="D35" s="255"/>
      <c r="E35" s="371"/>
      <c r="F35" s="255">
        <v>2</v>
      </c>
      <c r="G35" s="255"/>
      <c r="H35" s="255"/>
      <c r="I35" s="255">
        <v>2</v>
      </c>
      <c r="J35" s="255"/>
      <c r="K35" s="255"/>
      <c r="L35" s="255"/>
    </row>
    <row r="36" spans="1:12">
      <c r="A36" s="255" t="s">
        <v>765</v>
      </c>
      <c r="B36" s="255"/>
      <c r="C36" s="255">
        <v>13</v>
      </c>
      <c r="D36" s="255"/>
      <c r="E36" s="371"/>
      <c r="F36" s="255"/>
      <c r="G36" s="255"/>
      <c r="H36" s="255">
        <v>1</v>
      </c>
      <c r="I36" s="255"/>
      <c r="J36" s="255"/>
      <c r="K36" s="255">
        <v>2</v>
      </c>
      <c r="L36" s="255">
        <v>1</v>
      </c>
    </row>
    <row r="37" spans="1:12" ht="22.8">
      <c r="A37" s="255" t="s">
        <v>780</v>
      </c>
      <c r="B37" s="255"/>
      <c r="C37" s="255">
        <v>15</v>
      </c>
      <c r="D37" s="255"/>
      <c r="E37" s="371"/>
      <c r="F37" s="255"/>
      <c r="G37" s="255">
        <v>1</v>
      </c>
      <c r="H37" s="255"/>
      <c r="I37" s="255"/>
      <c r="J37" s="255">
        <v>1</v>
      </c>
      <c r="K37" s="255">
        <v>2</v>
      </c>
      <c r="L37" s="255">
        <v>1</v>
      </c>
    </row>
    <row r="38" spans="1:12">
      <c r="A38" s="255" t="s">
        <v>781</v>
      </c>
      <c r="B38" s="255"/>
      <c r="C38" s="255">
        <v>4</v>
      </c>
      <c r="D38" s="255"/>
      <c r="E38" s="371"/>
      <c r="F38" s="255">
        <v>1</v>
      </c>
      <c r="G38" s="255"/>
      <c r="H38" s="255"/>
      <c r="I38" s="369">
        <v>1</v>
      </c>
      <c r="J38" s="255"/>
      <c r="K38" s="255"/>
      <c r="L38" s="255"/>
    </row>
    <row r="39" spans="1:12" ht="22.8">
      <c r="A39" s="255" t="s">
        <v>752</v>
      </c>
      <c r="B39" s="255"/>
      <c r="C39" s="255">
        <v>7</v>
      </c>
      <c r="D39" s="255"/>
      <c r="E39" s="371"/>
      <c r="F39" s="255">
        <v>1</v>
      </c>
      <c r="G39" s="255"/>
      <c r="H39" s="255"/>
      <c r="I39" s="370"/>
      <c r="J39" s="255"/>
      <c r="K39" s="255"/>
      <c r="L39" s="255"/>
    </row>
    <row r="40" spans="1:12">
      <c r="A40" s="255" t="s">
        <v>782</v>
      </c>
      <c r="B40" s="255"/>
      <c r="C40" s="255">
        <v>4</v>
      </c>
      <c r="D40" s="255"/>
      <c r="E40" s="371"/>
      <c r="F40" s="255"/>
      <c r="G40" s="255"/>
      <c r="H40" s="255"/>
      <c r="I40" s="255"/>
      <c r="J40" s="255"/>
      <c r="K40" s="255"/>
      <c r="L40" s="255"/>
    </row>
    <row r="41" spans="1:12" ht="22.8">
      <c r="A41" s="255" t="s">
        <v>768</v>
      </c>
      <c r="B41" s="255">
        <v>1</v>
      </c>
      <c r="C41" s="255"/>
      <c r="D41" s="255"/>
      <c r="E41" s="371"/>
      <c r="F41" s="255"/>
      <c r="G41" s="255"/>
      <c r="H41" s="255"/>
      <c r="I41" s="255"/>
      <c r="J41" s="255"/>
      <c r="K41" s="255"/>
      <c r="L41" s="255"/>
    </row>
    <row r="42" spans="1:12">
      <c r="A42" s="255" t="s">
        <v>783</v>
      </c>
      <c r="B42" s="255">
        <v>6</v>
      </c>
      <c r="C42" s="255">
        <v>5</v>
      </c>
      <c r="D42" s="255"/>
      <c r="E42" s="371"/>
      <c r="F42" s="255"/>
      <c r="G42" s="255"/>
      <c r="H42" s="255"/>
      <c r="I42" s="255">
        <v>1</v>
      </c>
      <c r="J42" s="255"/>
      <c r="K42" s="257">
        <v>2</v>
      </c>
      <c r="L42" s="255"/>
    </row>
    <row r="43" spans="1:12" ht="22.8">
      <c r="A43" s="255" t="s">
        <v>784</v>
      </c>
      <c r="B43" s="255"/>
      <c r="C43" s="255">
        <v>13</v>
      </c>
      <c r="D43" s="255"/>
      <c r="E43" s="371"/>
      <c r="F43" s="255"/>
      <c r="G43" s="255"/>
      <c r="H43" s="255">
        <v>3</v>
      </c>
      <c r="I43" s="255"/>
      <c r="J43" s="255"/>
      <c r="K43" s="255">
        <v>2</v>
      </c>
      <c r="L43" s="255">
        <v>1</v>
      </c>
    </row>
    <row r="44" spans="1:12" ht="22.8">
      <c r="A44" s="255" t="s">
        <v>785</v>
      </c>
      <c r="B44" s="255"/>
      <c r="C44" s="255">
        <v>4</v>
      </c>
      <c r="D44" s="255"/>
      <c r="E44" s="371"/>
      <c r="F44" s="255">
        <v>1</v>
      </c>
      <c r="G44" s="255"/>
      <c r="H44" s="255"/>
      <c r="I44" s="369">
        <v>1</v>
      </c>
      <c r="J44" s="255"/>
      <c r="K44" s="255"/>
      <c r="L44" s="255"/>
    </row>
    <row r="45" spans="1:12" ht="22.8">
      <c r="A45" s="255" t="s">
        <v>786</v>
      </c>
      <c r="B45" s="255"/>
      <c r="C45" s="255">
        <v>5</v>
      </c>
      <c r="D45" s="255"/>
      <c r="E45" s="371"/>
      <c r="F45" s="255">
        <v>1</v>
      </c>
      <c r="G45" s="255"/>
      <c r="H45" s="255"/>
      <c r="I45" s="370"/>
      <c r="J45" s="255"/>
      <c r="K45" s="255"/>
      <c r="L45" s="255"/>
    </row>
    <row r="46" spans="1:12" ht="22.8">
      <c r="A46" s="255" t="s">
        <v>729</v>
      </c>
      <c r="B46" s="255"/>
      <c r="C46" s="255">
        <v>4</v>
      </c>
      <c r="D46" s="255"/>
      <c r="E46" s="371"/>
      <c r="F46" s="255"/>
      <c r="G46" s="255"/>
      <c r="H46" s="255"/>
      <c r="I46" s="255"/>
      <c r="J46" s="255"/>
      <c r="K46" s="255"/>
      <c r="L46" s="255"/>
    </row>
    <row r="47" spans="1:12" ht="26.4">
      <c r="A47" s="262" t="s">
        <v>787</v>
      </c>
      <c r="B47" s="262">
        <f>SUM(B7:B46)</f>
        <v>13</v>
      </c>
      <c r="C47" s="262">
        <f>SUM(C7:C46)</f>
        <v>292</v>
      </c>
      <c r="D47" s="262">
        <f>SUM(D7:D46)</f>
        <v>0</v>
      </c>
      <c r="E47" s="262">
        <v>1</v>
      </c>
      <c r="F47" s="262">
        <f t="shared" ref="F47:L47" si="0">SUM(F7:F46)</f>
        <v>16</v>
      </c>
      <c r="G47" s="262">
        <f t="shared" si="0"/>
        <v>2</v>
      </c>
      <c r="H47" s="262">
        <f t="shared" si="0"/>
        <v>20</v>
      </c>
      <c r="I47" s="262">
        <f t="shared" si="0"/>
        <v>11</v>
      </c>
      <c r="J47" s="262">
        <f t="shared" si="0"/>
        <v>3</v>
      </c>
      <c r="K47" s="262">
        <f t="shared" si="0"/>
        <v>32</v>
      </c>
      <c r="L47" s="262">
        <f t="shared" si="0"/>
        <v>12</v>
      </c>
    </row>
    <row r="49" spans="1:15" ht="26.4">
      <c r="A49" s="245" t="s">
        <v>788</v>
      </c>
      <c r="B49" s="245" t="s">
        <v>441</v>
      </c>
      <c r="C49" s="245" t="s">
        <v>789</v>
      </c>
      <c r="D49" s="245" t="s">
        <v>1</v>
      </c>
      <c r="E49" s="245" t="s">
        <v>20</v>
      </c>
      <c r="F49" s="245" t="s">
        <v>790</v>
      </c>
      <c r="G49" s="245" t="s">
        <v>791</v>
      </c>
      <c r="H49" s="245" t="s">
        <v>807</v>
      </c>
    </row>
    <row r="50" spans="1:15" ht="13.2">
      <c r="A50" s="375" t="s">
        <v>792</v>
      </c>
      <c r="B50" s="376"/>
      <c r="C50" s="376"/>
      <c r="D50" s="376"/>
      <c r="E50" s="376"/>
      <c r="F50" s="376"/>
      <c r="G50" s="376"/>
      <c r="H50" s="377"/>
    </row>
    <row r="51" spans="1:15" ht="22.8">
      <c r="A51" s="255">
        <v>1</v>
      </c>
      <c r="B51" s="254" t="s">
        <v>793</v>
      </c>
      <c r="C51" s="254" t="s">
        <v>812</v>
      </c>
      <c r="D51" s="254" t="s">
        <v>794</v>
      </c>
      <c r="E51" s="255">
        <v>1</v>
      </c>
      <c r="F51" s="255">
        <v>186800</v>
      </c>
      <c r="G51" s="255">
        <f>E51*F51</f>
        <v>186800</v>
      </c>
      <c r="H51" s="259">
        <v>0.18</v>
      </c>
      <c r="O51" s="248">
        <v>92900</v>
      </c>
    </row>
    <row r="52" spans="1:15" ht="34.200000000000003">
      <c r="A52" s="255">
        <v>2</v>
      </c>
      <c r="B52" s="254" t="s">
        <v>793</v>
      </c>
      <c r="C52" s="254" t="s">
        <v>813</v>
      </c>
      <c r="D52" s="254" t="s">
        <v>795</v>
      </c>
      <c r="E52" s="255">
        <v>1</v>
      </c>
      <c r="F52" s="255">
        <v>58900</v>
      </c>
      <c r="G52" s="255">
        <f t="shared" ref="G52:G62" si="1">E52*F52</f>
        <v>58900</v>
      </c>
      <c r="H52" s="259">
        <v>0.18</v>
      </c>
      <c r="O52" s="248">
        <v>29200</v>
      </c>
    </row>
    <row r="53" spans="1:15" ht="22.8">
      <c r="A53" s="255">
        <v>3</v>
      </c>
      <c r="B53" s="254" t="s">
        <v>793</v>
      </c>
      <c r="C53" s="254" t="s">
        <v>814</v>
      </c>
      <c r="D53" s="254" t="s">
        <v>796</v>
      </c>
      <c r="E53" s="255">
        <v>3</v>
      </c>
      <c r="F53" s="255">
        <v>209900</v>
      </c>
      <c r="G53" s="255">
        <f t="shared" si="1"/>
        <v>629700</v>
      </c>
      <c r="H53" s="259">
        <v>0.18</v>
      </c>
      <c r="O53" s="248">
        <v>108400</v>
      </c>
    </row>
    <row r="54" spans="1:15" ht="22.8">
      <c r="A54" s="255">
        <v>4</v>
      </c>
      <c r="B54" s="254" t="s">
        <v>793</v>
      </c>
      <c r="C54" s="254" t="s">
        <v>811</v>
      </c>
      <c r="D54" s="254" t="s">
        <v>797</v>
      </c>
      <c r="E54" s="255">
        <v>4</v>
      </c>
      <c r="F54" s="255">
        <v>62000</v>
      </c>
      <c r="G54" s="255">
        <f t="shared" si="1"/>
        <v>248000</v>
      </c>
      <c r="H54" s="259">
        <v>0.18</v>
      </c>
      <c r="O54" s="248">
        <v>31000</v>
      </c>
    </row>
    <row r="55" spans="1:15" ht="22.8">
      <c r="A55" s="255">
        <v>5</v>
      </c>
      <c r="B55" s="254" t="s">
        <v>793</v>
      </c>
      <c r="C55" s="254" t="s">
        <v>815</v>
      </c>
      <c r="D55" s="254" t="s">
        <v>798</v>
      </c>
      <c r="E55" s="255">
        <v>11</v>
      </c>
      <c r="F55" s="255">
        <v>18900</v>
      </c>
      <c r="G55" s="255">
        <f t="shared" si="1"/>
        <v>207900</v>
      </c>
      <c r="H55" s="259">
        <v>0.18</v>
      </c>
      <c r="O55" s="248">
        <v>6800</v>
      </c>
    </row>
    <row r="56" spans="1:15">
      <c r="A56" s="255">
        <v>6</v>
      </c>
      <c r="B56" s="254" t="s">
        <v>793</v>
      </c>
      <c r="C56" s="254" t="s">
        <v>817</v>
      </c>
      <c r="D56" s="254" t="s">
        <v>799</v>
      </c>
      <c r="E56" s="255">
        <v>11</v>
      </c>
      <c r="F56" s="255">
        <v>3800</v>
      </c>
      <c r="G56" s="255">
        <f t="shared" si="1"/>
        <v>41800</v>
      </c>
      <c r="H56" s="259">
        <v>0.18</v>
      </c>
      <c r="O56" s="248">
        <v>1180</v>
      </c>
    </row>
    <row r="57" spans="1:15" ht="34.200000000000003">
      <c r="A57" s="255">
        <v>7</v>
      </c>
      <c r="B57" s="254" t="s">
        <v>793</v>
      </c>
      <c r="C57" s="254" t="s">
        <v>816</v>
      </c>
      <c r="D57" s="254" t="s">
        <v>800</v>
      </c>
      <c r="E57" s="255">
        <v>20</v>
      </c>
      <c r="F57" s="255">
        <v>60900</v>
      </c>
      <c r="G57" s="255">
        <f t="shared" si="1"/>
        <v>1218000</v>
      </c>
      <c r="H57" s="259">
        <v>0.18</v>
      </c>
      <c r="O57" s="248">
        <v>30200</v>
      </c>
    </row>
    <row r="58" spans="1:15" ht="34.200000000000003">
      <c r="A58" s="255">
        <v>8</v>
      </c>
      <c r="B58" s="254" t="s">
        <v>793</v>
      </c>
      <c r="C58" s="254" t="s">
        <v>819</v>
      </c>
      <c r="D58" s="254" t="s">
        <v>801</v>
      </c>
      <c r="E58" s="255">
        <v>2</v>
      </c>
      <c r="F58" s="255">
        <v>90900</v>
      </c>
      <c r="G58" s="255">
        <f t="shared" si="1"/>
        <v>181800</v>
      </c>
      <c r="H58" s="259">
        <v>0.18</v>
      </c>
      <c r="O58" s="248">
        <v>45600</v>
      </c>
    </row>
    <row r="59" spans="1:15" ht="22.8">
      <c r="A59" s="255">
        <v>9</v>
      </c>
      <c r="B59" s="254" t="s">
        <v>793</v>
      </c>
      <c r="C59" s="254" t="s">
        <v>818</v>
      </c>
      <c r="D59" s="254" t="s">
        <v>802</v>
      </c>
      <c r="E59" s="255">
        <v>6</v>
      </c>
      <c r="F59" s="255">
        <v>32800</v>
      </c>
      <c r="G59" s="255">
        <f t="shared" si="1"/>
        <v>196800</v>
      </c>
      <c r="H59" s="259">
        <v>0.18</v>
      </c>
      <c r="O59" s="248">
        <v>15600</v>
      </c>
    </row>
    <row r="60" spans="1:15" ht="22.8">
      <c r="A60" s="255">
        <v>10</v>
      </c>
      <c r="B60" s="254" t="s">
        <v>793</v>
      </c>
      <c r="C60" s="254" t="s">
        <v>820</v>
      </c>
      <c r="D60" s="254" t="s">
        <v>803</v>
      </c>
      <c r="E60" s="255">
        <v>16</v>
      </c>
      <c r="F60" s="255">
        <v>20000</v>
      </c>
      <c r="G60" s="255">
        <f t="shared" si="1"/>
        <v>320000</v>
      </c>
      <c r="H60" s="259">
        <v>0.18</v>
      </c>
      <c r="O60" s="248">
        <v>8800</v>
      </c>
    </row>
    <row r="61" spans="1:15">
      <c r="A61" s="255">
        <v>11</v>
      </c>
      <c r="B61" s="254" t="s">
        <v>793</v>
      </c>
      <c r="C61" s="254" t="s">
        <v>810</v>
      </c>
      <c r="D61" s="254" t="s">
        <v>804</v>
      </c>
      <c r="E61" s="255">
        <v>3</v>
      </c>
      <c r="F61" s="255">
        <v>18200</v>
      </c>
      <c r="G61" s="255">
        <f t="shared" si="1"/>
        <v>54600</v>
      </c>
      <c r="H61" s="259">
        <v>0.18</v>
      </c>
      <c r="O61" s="248">
        <v>8000</v>
      </c>
    </row>
    <row r="62" spans="1:15" ht="22.8">
      <c r="A62" s="260">
        <v>12</v>
      </c>
      <c r="B62" s="254" t="s">
        <v>809</v>
      </c>
      <c r="C62" s="254"/>
      <c r="D62" s="254" t="s">
        <v>805</v>
      </c>
      <c r="E62" s="255">
        <v>3</v>
      </c>
      <c r="F62" s="255">
        <v>26900</v>
      </c>
      <c r="G62" s="255">
        <f t="shared" si="1"/>
        <v>80700</v>
      </c>
      <c r="H62" s="259">
        <v>0.18</v>
      </c>
      <c r="O62" s="248">
        <v>12000</v>
      </c>
    </row>
    <row r="63" spans="1:15" ht="13.2">
      <c r="A63" s="363" t="s">
        <v>792</v>
      </c>
      <c r="B63" s="363"/>
      <c r="C63" s="363"/>
      <c r="D63" s="363"/>
      <c r="E63" s="363"/>
      <c r="F63" s="363"/>
      <c r="G63" s="261">
        <f>SUM(G51:G62)</f>
        <v>3425000</v>
      </c>
    </row>
    <row r="64" spans="1:15" ht="24.6" customHeight="1">
      <c r="A64" s="378" t="s">
        <v>806</v>
      </c>
      <c r="B64" s="378"/>
      <c r="C64" s="378"/>
      <c r="D64" s="378"/>
      <c r="E64" s="378"/>
      <c r="F64" s="378"/>
      <c r="G64" s="262">
        <v>475000</v>
      </c>
    </row>
    <row r="65" spans="1:7" ht="27.6" customHeight="1">
      <c r="A65" s="363" t="s">
        <v>2</v>
      </c>
      <c r="B65" s="363"/>
      <c r="C65" s="363"/>
      <c r="D65" s="363"/>
      <c r="E65" s="363"/>
      <c r="F65" s="363"/>
      <c r="G65" s="261">
        <f>SUM(G63:G64)</f>
        <v>3900000</v>
      </c>
    </row>
  </sheetData>
  <mergeCells count="16">
    <mergeCell ref="A65:F65"/>
    <mergeCell ref="A1:B1"/>
    <mergeCell ref="K2:L3"/>
    <mergeCell ref="I11:I12"/>
    <mergeCell ref="I26:I27"/>
    <mergeCell ref="I32:I33"/>
    <mergeCell ref="I38:I39"/>
    <mergeCell ref="I44:I45"/>
    <mergeCell ref="E7:E46"/>
    <mergeCell ref="B2:J2"/>
    <mergeCell ref="B3:D3"/>
    <mergeCell ref="E3:F3"/>
    <mergeCell ref="G3:J3"/>
    <mergeCell ref="A50:H50"/>
    <mergeCell ref="A63:F63"/>
    <mergeCell ref="A64:F64"/>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8" sqref="D18"/>
    </sheetView>
  </sheetViews>
  <sheetFormatPr defaultRowHeight="13.8"/>
  <cols>
    <col min="1" max="1" width="8.88671875" style="266"/>
    <col min="2" max="2" width="29.21875" style="266" customWidth="1"/>
    <col min="3" max="3" width="17.77734375" style="266" customWidth="1"/>
    <col min="4" max="16384" width="8.88671875" style="266"/>
  </cols>
  <sheetData>
    <row r="1" spans="1:3">
      <c r="A1" s="265" t="s">
        <v>79</v>
      </c>
      <c r="B1" s="265" t="s">
        <v>80</v>
      </c>
      <c r="C1" s="265" t="s">
        <v>82</v>
      </c>
    </row>
    <row r="2" spans="1:3" ht="45">
      <c r="A2" s="267">
        <v>1</v>
      </c>
      <c r="B2" s="268" t="s">
        <v>821</v>
      </c>
      <c r="C2" s="267" t="s">
        <v>822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4" sqref="J24"/>
    </sheetView>
  </sheetViews>
  <sheetFormatPr defaultRowHeight="14.4"/>
  <cols>
    <col min="2" max="2" width="20.44140625" customWidth="1"/>
    <col min="5" max="5" width="7.5546875" customWidth="1"/>
  </cols>
  <sheetData>
    <row r="1" spans="1:5" ht="27.6">
      <c r="A1" s="31" t="s">
        <v>79</v>
      </c>
      <c r="B1" s="31" t="s">
        <v>80</v>
      </c>
      <c r="C1" s="31" t="s">
        <v>81</v>
      </c>
      <c r="D1" s="31" t="s">
        <v>82</v>
      </c>
      <c r="E1" s="31" t="s">
        <v>83</v>
      </c>
    </row>
    <row r="2" spans="1:5" ht="82.8">
      <c r="A2" s="29">
        <v>1</v>
      </c>
      <c r="B2" s="29" t="s">
        <v>823</v>
      </c>
      <c r="C2" s="165">
        <v>1</v>
      </c>
      <c r="D2" s="165">
        <v>139830</v>
      </c>
      <c r="E2" s="165">
        <f>C2*D2</f>
        <v>139830</v>
      </c>
    </row>
    <row r="3" spans="1:5">
      <c r="A3" s="340" t="s">
        <v>2</v>
      </c>
      <c r="B3" s="341"/>
      <c r="C3" s="341"/>
      <c r="D3" s="341"/>
      <c r="E3" s="166">
        <f>SUM(E2)</f>
        <v>139830</v>
      </c>
    </row>
    <row r="4" spans="1:5">
      <c r="A4" s="340" t="s">
        <v>553</v>
      </c>
      <c r="B4" s="341"/>
      <c r="C4" s="341"/>
      <c r="D4" s="341"/>
      <c r="E4" s="166">
        <f>E3*9%</f>
        <v>12584.699999999999</v>
      </c>
    </row>
    <row r="5" spans="1:5">
      <c r="A5" s="340" t="s">
        <v>554</v>
      </c>
      <c r="B5" s="341"/>
      <c r="C5" s="341"/>
      <c r="D5" s="341"/>
      <c r="E5" s="166">
        <f>E3*9%</f>
        <v>12584.699999999999</v>
      </c>
    </row>
    <row r="6" spans="1:5">
      <c r="A6" s="340" t="s">
        <v>89</v>
      </c>
      <c r="B6" s="341"/>
      <c r="C6" s="341"/>
      <c r="D6" s="341"/>
      <c r="E6" s="166">
        <f>SUM(E3:E5)</f>
        <v>164999.40000000002</v>
      </c>
    </row>
  </sheetData>
  <mergeCells count="4">
    <mergeCell ref="A3:D3"/>
    <mergeCell ref="A4:D4"/>
    <mergeCell ref="A5:D5"/>
    <mergeCell ref="A6:D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A19" sqref="A19"/>
    </sheetView>
  </sheetViews>
  <sheetFormatPr defaultRowHeight="14.4"/>
  <cols>
    <col min="2" max="2" width="44.77734375" customWidth="1"/>
    <col min="3" max="3" width="16.6640625" customWidth="1"/>
  </cols>
  <sheetData>
    <row r="1" spans="1:8" ht="25.2" customHeight="1">
      <c r="A1" s="264" t="s">
        <v>79</v>
      </c>
      <c r="B1" s="264" t="s">
        <v>80</v>
      </c>
      <c r="C1" s="264" t="s">
        <v>81</v>
      </c>
      <c r="D1" s="264" t="s">
        <v>82</v>
      </c>
      <c r="E1" s="264" t="s">
        <v>83</v>
      </c>
    </row>
    <row r="2" spans="1:8" ht="25.2" customHeight="1">
      <c r="A2" s="263">
        <v>1</v>
      </c>
      <c r="B2" s="24" t="s">
        <v>824</v>
      </c>
      <c r="C2" s="263">
        <v>4</v>
      </c>
      <c r="D2" s="263">
        <v>3900</v>
      </c>
      <c r="E2" s="263">
        <f t="shared" ref="E2:E8" si="0">C2*D2</f>
        <v>15600</v>
      </c>
      <c r="H2">
        <f>2450*2</f>
        <v>4900</v>
      </c>
    </row>
    <row r="3" spans="1:8" ht="18.600000000000001" customHeight="1">
      <c r="A3" s="263">
        <v>2</v>
      </c>
      <c r="B3" s="263" t="s">
        <v>825</v>
      </c>
      <c r="C3" s="263">
        <v>1</v>
      </c>
      <c r="D3" s="263">
        <v>8800</v>
      </c>
      <c r="E3" s="263">
        <f t="shared" si="0"/>
        <v>8800</v>
      </c>
      <c r="H3">
        <f>4410*2</f>
        <v>8820</v>
      </c>
    </row>
    <row r="4" spans="1:8" ht="22.8" customHeight="1">
      <c r="A4" s="263">
        <v>3</v>
      </c>
      <c r="B4" s="263" t="s">
        <v>188</v>
      </c>
      <c r="C4" s="263">
        <v>1</v>
      </c>
      <c r="D4" s="263">
        <v>4500</v>
      </c>
      <c r="E4" s="263">
        <f t="shared" si="0"/>
        <v>4500</v>
      </c>
    </row>
    <row r="5" spans="1:8" ht="37.799999999999997" customHeight="1">
      <c r="A5" s="263">
        <v>4</v>
      </c>
      <c r="B5" s="263" t="s">
        <v>723</v>
      </c>
      <c r="C5" s="263">
        <v>1</v>
      </c>
      <c r="D5" s="263">
        <v>9600</v>
      </c>
      <c r="E5" s="263">
        <f t="shared" si="0"/>
        <v>9600</v>
      </c>
    </row>
    <row r="6" spans="1:8" ht="33" customHeight="1">
      <c r="A6" s="263">
        <v>5</v>
      </c>
      <c r="B6" s="263" t="s">
        <v>116</v>
      </c>
      <c r="C6" s="263">
        <v>11</v>
      </c>
      <c r="D6" s="263">
        <v>150</v>
      </c>
      <c r="E6" s="263">
        <f t="shared" si="0"/>
        <v>1650</v>
      </c>
    </row>
    <row r="7" spans="1:8">
      <c r="A7" s="263">
        <v>6</v>
      </c>
      <c r="B7" s="263" t="s">
        <v>175</v>
      </c>
      <c r="C7" s="263">
        <v>4</v>
      </c>
      <c r="D7" s="263">
        <v>100</v>
      </c>
      <c r="E7" s="263">
        <f t="shared" si="0"/>
        <v>400</v>
      </c>
    </row>
    <row r="8" spans="1:8">
      <c r="A8" s="263">
        <v>7</v>
      </c>
      <c r="B8" s="263" t="s">
        <v>86</v>
      </c>
      <c r="C8" s="263">
        <v>1</v>
      </c>
      <c r="D8" s="263">
        <v>3000</v>
      </c>
      <c r="E8" s="263">
        <f t="shared" si="0"/>
        <v>3000</v>
      </c>
    </row>
    <row r="9" spans="1:8">
      <c r="A9" s="269" t="s">
        <v>87</v>
      </c>
      <c r="B9" s="270"/>
      <c r="C9" s="270"/>
      <c r="D9" s="271"/>
      <c r="E9" s="264">
        <f>SUM(E2:E8)</f>
        <v>43550</v>
      </c>
    </row>
    <row r="10" spans="1:8">
      <c r="A10" s="5"/>
      <c r="B10" s="5"/>
      <c r="C10" s="5"/>
      <c r="D10" s="5"/>
      <c r="E10" s="5"/>
    </row>
    <row r="11" spans="1:8">
      <c r="A11" s="6" t="s">
        <v>470</v>
      </c>
      <c r="B11" s="75"/>
      <c r="C11" s="75"/>
      <c r="D11" s="75"/>
      <c r="E11" s="75"/>
    </row>
    <row r="12" spans="1:8">
      <c r="A12" s="6"/>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sheetData>
  <mergeCells count="1">
    <mergeCell ref="A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84" t="s">
        <v>87</v>
      </c>
      <c r="B9" s="285"/>
      <c r="C9" s="285"/>
      <c r="D9" s="28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87" t="s">
        <v>146</v>
      </c>
      <c r="B19" s="288"/>
      <c r="C19" s="288"/>
      <c r="D19" s="288"/>
      <c r="E19" s="289"/>
      <c r="G19">
        <f>8680*2</f>
        <v>17360</v>
      </c>
      <c r="H19" s="38" t="s">
        <v>144</v>
      </c>
    </row>
    <row r="20" spans="1:8" ht="11.4" customHeight="1">
      <c r="A20" s="290"/>
      <c r="B20" s="291"/>
      <c r="C20" s="291"/>
      <c r="D20" s="291"/>
      <c r="E20" s="29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84" t="s">
        <v>87</v>
      </c>
      <c r="B6" s="285"/>
      <c r="C6" s="285"/>
      <c r="D6" s="28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84" t="s">
        <v>87</v>
      </c>
      <c r="B11" s="285"/>
      <c r="C11" s="285"/>
      <c r="D11" s="28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84" t="s">
        <v>87</v>
      </c>
      <c r="B8" s="285"/>
      <c r="C8" s="285"/>
      <c r="D8" s="28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93" t="s">
        <v>169</v>
      </c>
      <c r="B19" s="293"/>
      <c r="C19" s="293"/>
      <c r="D19" s="29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lpstr>El Shaddai 405</vt:lpstr>
      <vt:lpstr>Anant Navelkar 406</vt:lpstr>
      <vt:lpstr>El Shaddai 407</vt:lpstr>
      <vt:lpstr>K98 Native Villas 408</vt:lpstr>
      <vt:lpstr>Putz 409</vt:lpstr>
      <vt:lpstr>K Amonkar and Assosciates 410</vt:lpstr>
      <vt:lpstr>Falcon Resorts 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2024-01-30T11:55:58Z</dcterms:modified>
</cp:coreProperties>
</file>