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3" activeTab="74"/>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 name="Namrata 326" sheetId="83" r:id="rId80"/>
    <sheet name="Collective 327" sheetId="84" r:id="rId81"/>
    <sheet name="Namrata 328" sheetId="85" r:id="rId82"/>
    <sheet name="Collective 329" sheetId="86" r:id="rId83"/>
    <sheet name="Om Packing 401" sheetId="89" r:id="rId84"/>
    <sheet name="Parul Corporation 402" sheetId="88" r:id="rId85"/>
    <sheet name="Asha Enterprises 403" sheetId="87" r:id="rId86"/>
    <sheet name="Asha Enterprises 404" sheetId="90" r:id="rId87"/>
    <sheet name="M R Steel 405" sheetId="91" r:id="rId8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3" i="78" l="1"/>
  <c r="E3" i="91" l="1"/>
  <c r="E2" i="91" l="1"/>
  <c r="E4" i="91" s="1"/>
  <c r="E5" i="91" s="1"/>
  <c r="E5" i="88" l="1"/>
  <c r="E4" i="88"/>
  <c r="E3" i="88"/>
  <c r="E2" i="90" l="1"/>
  <c r="E3" i="90" s="1"/>
  <c r="E4" i="90" l="1"/>
  <c r="E5" i="90" s="1"/>
  <c r="E2" i="89"/>
  <c r="E3" i="89" s="1"/>
  <c r="E4" i="89" l="1"/>
  <c r="E5" i="89" s="1"/>
  <c r="E2" i="88" l="1"/>
  <c r="E2" i="87"/>
  <c r="E3" i="87" s="1"/>
  <c r="E4" i="87" l="1"/>
  <c r="E5" i="87" s="1"/>
  <c r="F2" i="86"/>
  <c r="F3" i="86"/>
  <c r="F4" i="86" l="1"/>
  <c r="F5" i="86" s="1"/>
  <c r="F2" i="85" l="1"/>
  <c r="F3" i="85" s="1"/>
  <c r="F2" i="84"/>
  <c r="F3" i="84" s="1"/>
  <c r="F8" i="83"/>
  <c r="F7" i="83"/>
  <c r="F6" i="83"/>
  <c r="F3" i="83"/>
  <c r="F4" i="83"/>
  <c r="F5" i="83"/>
  <c r="F2" i="83"/>
  <c r="F4" i="84" l="1"/>
  <c r="F5" i="84" s="1"/>
  <c r="F4" i="85"/>
  <c r="F5" i="85" s="1"/>
  <c r="K62" i="78"/>
  <c r="K55" i="78"/>
  <c r="J55" i="78"/>
  <c r="I55" i="78"/>
  <c r="I57" i="78"/>
  <c r="H57" i="78"/>
  <c r="G57" i="78"/>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<sst xmlns="http://schemas.openxmlformats.org/spreadsheetml/2006/main" count="1174" uniqueCount="234">
  <si>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</si>
  <si>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</si>
  <si>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</si>
  <si>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</si>
  <si>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</si>
  <si>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</si>
  <si>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</si>
  <si>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</si>
  <si>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</si>
  <si>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</si>
  <si>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</si>
  <si>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</si>
  <si>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</si>
  <si>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</si>
  <si>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</si>
  <si>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</si>
  <si>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</si>
  <si>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</si>
  <si>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</si>
  <si>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</si>
  <si>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</si>
  <si>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</si>
  <si>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</si>
  <si>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</si>
  <si>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</si>
  <si>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</si>
  <si>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</si>
  <si>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</si>
  <si>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</si>
  <si>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</si>
  <si>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</si>
  <si>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</si>
  <si>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</si>
  <si>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</si>
  <si>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</si>
  <si>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</si>
  <si>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</si>
  <si>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</si>
  <si>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</si>
  <si>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</si>
  <si>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</si>
  <si>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</si>
  <si>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</si>
  <si>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</si>
  <si>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</si>
  <si>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</si>
  <si>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</si>
  <si>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</si>
  <si>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</si>
  <si>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</si>
  <si>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</si>
  <si>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</si>
  <si>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</si>
  <si>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</si>
  <si>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</si>
  <si>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</si>
  <si>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</si>
  <si>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</si>
  <si>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</si>
  <si>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</si>
  <si>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</si>
  <si>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</si>
  <si>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</si>
  <si>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</si>
  <si>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</si>
  <si>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</si>
  <si>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</si>
  <si>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</si>
  <si>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</si>
  <si>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</si>
  <si>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</si>
  <si>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</si>
  <si>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</si>
  <si>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</si>
  <si>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</si>
  <si>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</si>
  <si>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</si>
  <si>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</si>
  <si>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</si>
  <si>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</si>
  <si>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</si>
  <si>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</si>
  <si>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</si>
  <si>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</si>
  <si>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</si>
  <si>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</si>
  <si>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</si>
  <si>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</si>
  <si>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</si>
  <si>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</si>
  <si>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</si>
  <si>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</si>
  <si>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</si>
  <si>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</si>
  <si>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</si>
  <si>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</si>
  <si>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</si>
  <si>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</si>
  <si>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</si>
  <si>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</si>
  <si>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</si>
  <si>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</si>
  <si>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</si>
  <si>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</si>
  <si>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</si>
  <si>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</si>
  <si>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</si>
  <si>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</si>
  <si>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</si>
  <si>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</si>
  <si>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</si>
  <si>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</si>
  <si>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</si>
  <si>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</si>
  <si>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</si>
  <si>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</si>
  <si>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</si>
  <si>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</si>
  <si>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</si>
  <si>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</si>
  <si>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</si>
  <si>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</si>
  <si>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</si>
  <si>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</si>
  <si>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</si>
  <si>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</si>
  <si>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</si>
  <si>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</si>
  <si>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</si>
  <si>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</si>
  <si>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</si>
  <si>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</si>
  <si>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</si>
  <si>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</si>
  <si>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</si>
  <si>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</si>
  <si>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</si>
  <si>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</si>
  <si>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</si>
  <si>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</si>
  <si>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</si>
  <si>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</si>
  <si>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</si>
  <si>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</si>
  <si>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</si>
  <si>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</si>
  <si>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</si>
  <si>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</si>
  <si>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</si>
  <si>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</si>
  <si>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</si>
  <si>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</si>
  <si>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</si>
  <si>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</si>
  <si>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</si>
  <si>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</si>
  <si>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</si>
  <si>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</si>
  <si>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</si>
  <si>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</si>
  <si>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</si>
  <si>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</si>
  <si>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</si>
  <si>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</si>
  <si>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</si>
  <si>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</si>
  <si>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</si>
  <si>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</si>
  <si>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</si>
  <si>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</si>
  <si>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</si>
  <si>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</si>
  <si>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</si>
  <si>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</si>
  <si>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</si>
  <si>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</si>
  <si>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</si>
  <si>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</si>
  <si>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</si>
  <si>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</si>
  <si>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</si>
  <si>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</si>
  <si>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</si>
  <si>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</si>
  <si>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</si>
  <si>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</si>
  <si>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</si>
  <si>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</si>
  <si>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</si>
  <si>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</si>
  <si>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</si>
  <si>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</si>
  <si>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</si>
  <si>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</si>
  <si>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</si>
  <si>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</si>
  <si>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</si>
  <si>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</si>
  <si>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</si>
  <si>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</si>
  <si>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</si>
  <si>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</si>
  <si>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</si>
  <si>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</si>
  <si>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</si>
  <si>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</si>
  <si>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</si>
  <si>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</si>
  <si>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</si>
  <si>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</si>
  <si>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</si>
  <si>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</si>
  <si>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</si>
  <si>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</si>
  <si>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</si>
  <si>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</si>
  <si>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</si>
  <si>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</si>
  <si>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</si>
  <si>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</si>
  <si>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</si>
  <si>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</si>
  <si>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</si>
  <si>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</si>
  <si>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</si>
  <si>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</si>
  <si>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</si>
  <si>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</si>
  <si>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</si>
  <si>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</si>
  <si>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</si>
  <si>
    <t>UCT-215</t>
  </si>
  <si>
    <t>Acrylic Pipe clear transparent size 300mm x 5mm x 500mm</t>
  </si>
  <si>
    <t>S S STUD 304 630mm long m12 (12mm thick) stud with Threading on both sides 55 mm with nuts and 2 washers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</si>
</sst>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78">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0" xfId="0" applyNumberFormat="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28" t="s">
        <v>10</v>
      </c>
      <c r="B6" s="128"/>
      <c r="C6" s="128"/>
      <c r="D6" s="128"/>
      <c r="E6" s="128"/>
      <c r="F6" s="1">
        <f>SUM(F2:F5)</f>
        <v>80025</v>
      </c>
    </row>
    <row r="7" spans="1:7">
      <c r="A7" s="128" t="s">
        <v>11</v>
      </c>
      <c r="B7" s="128"/>
      <c r="C7" s="128"/>
      <c r="D7" s="128"/>
      <c r="E7" s="128"/>
      <c r="F7" s="1">
        <f>F6*18%</f>
        <v>14404.5</v>
      </c>
    </row>
    <row r="8" spans="1:7">
      <c r="A8" s="128" t="s">
        <v>12</v>
      </c>
      <c r="B8" s="128"/>
      <c r="C8" s="128"/>
      <c r="D8" s="128"/>
      <c r="E8" s="12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34" t="s">
        <v>10</v>
      </c>
      <c r="B3" s="135"/>
      <c r="C3" s="136"/>
      <c r="D3" s="137"/>
      <c r="E3" s="20">
        <f>SUM(E2)</f>
        <v>53344</v>
      </c>
    </row>
    <row r="4" spans="1:9">
      <c r="A4" s="134" t="s">
        <v>11</v>
      </c>
      <c r="B4" s="136"/>
      <c r="C4" s="136"/>
      <c r="D4" s="137"/>
      <c r="E4" s="20">
        <f>E3*18%</f>
        <v>9601.92</v>
      </c>
    </row>
    <row r="5" spans="1:9">
      <c r="A5" s="134" t="s">
        <v>12</v>
      </c>
      <c r="B5" s="136"/>
      <c r="C5" s="136"/>
      <c r="D5" s="137"/>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28" t="s">
        <v>10</v>
      </c>
      <c r="B3" s="128"/>
      <c r="C3" s="128"/>
      <c r="D3" s="128"/>
      <c r="E3" s="128"/>
      <c r="F3" s="28">
        <f>SUM(F2:F2)</f>
        <v>44900</v>
      </c>
    </row>
    <row r="4" spans="1:6">
      <c r="A4" s="128" t="s">
        <v>11</v>
      </c>
      <c r="B4" s="128"/>
      <c r="C4" s="128"/>
      <c r="D4" s="128"/>
      <c r="E4" s="128"/>
      <c r="F4" s="28">
        <f>F3*18%</f>
        <v>8082</v>
      </c>
    </row>
    <row r="5" spans="1:6">
      <c r="A5" s="128" t="s">
        <v>12</v>
      </c>
      <c r="B5" s="128"/>
      <c r="C5" s="128"/>
      <c r="D5" s="128"/>
      <c r="E5" s="128"/>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28" t="s">
        <v>10</v>
      </c>
      <c r="B3" s="128"/>
      <c r="C3" s="128"/>
      <c r="D3" s="128"/>
      <c r="E3" s="128"/>
      <c r="F3" s="29">
        <f>SUM(F2:F2)</f>
        <v>11350</v>
      </c>
    </row>
    <row r="4" spans="1:7">
      <c r="A4" s="128" t="s">
        <v>11</v>
      </c>
      <c r="B4" s="128"/>
      <c r="C4" s="128"/>
      <c r="D4" s="128"/>
      <c r="E4" s="128"/>
      <c r="F4" s="29">
        <f>F3*18%</f>
        <v>2043</v>
      </c>
    </row>
    <row r="5" spans="1:7">
      <c r="A5" s="128" t="s">
        <v>12</v>
      </c>
      <c r="B5" s="128"/>
      <c r="C5" s="128"/>
      <c r="D5" s="128"/>
      <c r="E5" s="128"/>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28" t="s">
        <v>10</v>
      </c>
      <c r="B3" s="128"/>
      <c r="C3" s="128"/>
      <c r="D3" s="128"/>
      <c r="E3" s="128"/>
      <c r="F3" s="30">
        <f>SUM(F2)</f>
        <v>33675</v>
      </c>
    </row>
    <row r="4" spans="1:6">
      <c r="A4" s="128" t="s">
        <v>11</v>
      </c>
      <c r="B4" s="128"/>
      <c r="C4" s="128"/>
      <c r="D4" s="128"/>
      <c r="E4" s="128"/>
      <c r="F4" s="30">
        <f>F3*18%</f>
        <v>6061.5</v>
      </c>
    </row>
    <row r="5" spans="1:6">
      <c r="A5" s="128" t="s">
        <v>12</v>
      </c>
      <c r="B5" s="128"/>
      <c r="C5" s="128"/>
      <c r="D5" s="128"/>
      <c r="E5" s="128"/>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34" t="s">
        <v>10</v>
      </c>
      <c r="B4" s="135"/>
      <c r="C4" s="136"/>
      <c r="D4" s="137"/>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28" t="s">
        <v>10</v>
      </c>
      <c r="B3" s="128"/>
      <c r="C3" s="128"/>
      <c r="D3" s="128"/>
      <c r="E3" s="32">
        <f>SUM(E2)</f>
        <v>640591.62</v>
      </c>
    </row>
    <row r="4" spans="1:16">
      <c r="A4" s="128" t="s">
        <v>11</v>
      </c>
      <c r="B4" s="128"/>
      <c r="C4" s="128"/>
      <c r="D4" s="128"/>
      <c r="E4" s="32">
        <f>E3*18%</f>
        <v>115306.49159999999</v>
      </c>
    </row>
    <row r="5" spans="1:16">
      <c r="A5" s="128" t="s">
        <v>12</v>
      </c>
      <c r="B5" s="128"/>
      <c r="C5" s="128"/>
      <c r="D5" s="128"/>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28" t="s">
        <v>10</v>
      </c>
      <c r="B3" s="138"/>
      <c r="C3" s="138"/>
      <c r="D3" s="128"/>
      <c r="E3" s="128"/>
      <c r="F3" s="34">
        <f>SUM(F2)</f>
        <v>32650</v>
      </c>
    </row>
    <row r="4" spans="1:6">
      <c r="A4" s="128" t="s">
        <v>11</v>
      </c>
      <c r="B4" s="128"/>
      <c r="C4" s="128"/>
      <c r="D4" s="128"/>
      <c r="E4" s="128"/>
      <c r="F4" s="34">
        <f>F3*18%</f>
        <v>5877</v>
      </c>
    </row>
    <row r="5" spans="1:6">
      <c r="A5" s="128" t="s">
        <v>12</v>
      </c>
      <c r="B5" s="128"/>
      <c r="C5" s="128"/>
      <c r="D5" s="128"/>
      <c r="E5" s="128"/>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28" t="s">
        <v>10</v>
      </c>
      <c r="B3" s="128"/>
      <c r="C3" s="128"/>
      <c r="D3" s="128"/>
      <c r="E3" s="128"/>
      <c r="F3" s="33">
        <f>SUM(F2)</f>
        <v>2100</v>
      </c>
    </row>
    <row r="4" spans="1:6">
      <c r="A4" s="128" t="s">
        <v>11</v>
      </c>
      <c r="B4" s="128"/>
      <c r="C4" s="128"/>
      <c r="D4" s="128"/>
      <c r="E4" s="128"/>
      <c r="F4" s="33">
        <f>F3*18%</f>
        <v>378</v>
      </c>
    </row>
    <row r="5" spans="1:6">
      <c r="A5" s="128" t="s">
        <v>12</v>
      </c>
      <c r="B5" s="128"/>
      <c r="C5" s="128"/>
      <c r="D5" s="128"/>
      <c r="E5" s="128"/>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28" t="s">
        <v>10</v>
      </c>
      <c r="B6" s="128"/>
      <c r="C6" s="128"/>
      <c r="D6" s="128"/>
      <c r="E6" s="128"/>
      <c r="F6" s="34">
        <f>SUM(F2:F5)</f>
        <v>64750</v>
      </c>
    </row>
    <row r="7" spans="1:6">
      <c r="A7" s="128" t="s">
        <v>11</v>
      </c>
      <c r="B7" s="128"/>
      <c r="C7" s="128"/>
      <c r="D7" s="128"/>
      <c r="E7" s="128"/>
      <c r="F7" s="34">
        <f>F6*18%</f>
        <v>11655</v>
      </c>
    </row>
    <row r="8" spans="1:6">
      <c r="A8" s="128" t="s">
        <v>12</v>
      </c>
      <c r="B8" s="128"/>
      <c r="C8" s="128"/>
      <c r="D8" s="128"/>
      <c r="E8" s="128"/>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29" t="s">
        <v>21</v>
      </c>
      <c r="B3" s="130"/>
      <c r="C3" s="130"/>
      <c r="D3" s="130"/>
      <c r="E3" s="131"/>
      <c r="F3" s="34">
        <f>SUM(F2)</f>
        <v>8424</v>
      </c>
    </row>
    <row r="4" spans="1:6">
      <c r="A4" s="129" t="s">
        <v>11</v>
      </c>
      <c r="B4" s="130"/>
      <c r="C4" s="130"/>
      <c r="D4" s="130"/>
      <c r="E4" s="131"/>
      <c r="F4" s="34">
        <f>F3*18%</f>
        <v>1516.32</v>
      </c>
    </row>
    <row r="5" spans="1:6">
      <c r="A5" s="129" t="s">
        <v>22</v>
      </c>
      <c r="B5" s="130"/>
      <c r="C5" s="130"/>
      <c r="D5" s="130"/>
      <c r="E5" s="131"/>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29" t="s">
        <v>21</v>
      </c>
      <c r="B3" s="130"/>
      <c r="C3" s="130"/>
      <c r="D3" s="130"/>
      <c r="E3" s="131"/>
      <c r="F3" s="1">
        <f>SUM(F2)</f>
        <v>10530</v>
      </c>
    </row>
    <row r="4" spans="1:6">
      <c r="A4" s="129" t="s">
        <v>11</v>
      </c>
      <c r="B4" s="130"/>
      <c r="C4" s="130"/>
      <c r="D4" s="130"/>
      <c r="E4" s="131"/>
      <c r="F4" s="1">
        <f>F3*18%</f>
        <v>1895.3999999999999</v>
      </c>
    </row>
    <row r="5" spans="1:6">
      <c r="A5" s="129" t="s">
        <v>22</v>
      </c>
      <c r="B5" s="130"/>
      <c r="C5" s="130"/>
      <c r="D5" s="130"/>
      <c r="E5" s="131"/>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28" t="s">
        <v>10</v>
      </c>
      <c r="B3" s="138"/>
      <c r="C3" s="138"/>
      <c r="D3" s="128"/>
      <c r="E3" s="128"/>
      <c r="F3" s="35">
        <f>SUM(F2)</f>
        <v>48975</v>
      </c>
    </row>
    <row r="4" spans="1:6">
      <c r="A4" s="128" t="s">
        <v>11</v>
      </c>
      <c r="B4" s="128"/>
      <c r="C4" s="128"/>
      <c r="D4" s="128"/>
      <c r="E4" s="128"/>
      <c r="F4" s="35">
        <f>F3*18%</f>
        <v>8815.5</v>
      </c>
    </row>
    <row r="5" spans="1:6">
      <c r="A5" s="128" t="s">
        <v>12</v>
      </c>
      <c r="B5" s="128"/>
      <c r="C5" s="128"/>
      <c r="D5" s="128"/>
      <c r="E5" s="128"/>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28" t="s">
        <v>10</v>
      </c>
      <c r="B3" s="128"/>
      <c r="C3" s="128"/>
      <c r="D3" s="128"/>
      <c r="E3" s="128"/>
      <c r="F3" s="41">
        <f>SUM(F2)</f>
        <v>89000</v>
      </c>
    </row>
    <row r="4" spans="1:6" ht="14.4" customHeight="1">
      <c r="A4" s="128" t="s">
        <v>11</v>
      </c>
      <c r="B4" s="128"/>
      <c r="C4" s="128"/>
      <c r="D4" s="128"/>
      <c r="E4" s="128"/>
      <c r="F4" s="41">
        <f>F3*18%</f>
        <v>16020</v>
      </c>
    </row>
    <row r="5" spans="1:6">
      <c r="A5" s="128" t="s">
        <v>12</v>
      </c>
      <c r="B5" s="128"/>
      <c r="C5" s="128"/>
      <c r="D5" s="128"/>
      <c r="E5" s="128"/>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28" t="s">
        <v>10</v>
      </c>
      <c r="B3" s="128"/>
      <c r="C3" s="128"/>
      <c r="D3" s="128"/>
      <c r="E3" s="42">
        <f>SUM(E2)</f>
        <v>24000</v>
      </c>
    </row>
    <row r="4" spans="1:5">
      <c r="A4" s="128" t="s">
        <v>47</v>
      </c>
      <c r="B4" s="128"/>
      <c r="C4" s="128"/>
      <c r="D4" s="128"/>
      <c r="E4" s="42">
        <f>E3*9%</f>
        <v>2160</v>
      </c>
    </row>
    <row r="5" spans="1:5">
      <c r="A5" s="128" t="s">
        <v>47</v>
      </c>
      <c r="B5" s="128"/>
      <c r="C5" s="128"/>
      <c r="D5" s="128"/>
      <c r="E5" s="42">
        <f>E3*9%</f>
        <v>2160</v>
      </c>
    </row>
    <row r="6" spans="1:5" ht="18.600000000000001" customHeight="1">
      <c r="A6" s="128" t="s">
        <v>12</v>
      </c>
      <c r="B6" s="128"/>
      <c r="C6" s="128"/>
      <c r="D6" s="128"/>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28" t="s">
        <v>10</v>
      </c>
      <c r="B13" s="128"/>
      <c r="C13" s="128"/>
      <c r="D13" s="128"/>
      <c r="E13" s="52">
        <f>SUM(E12)</f>
        <v>4700</v>
      </c>
    </row>
    <row r="14" spans="1:5">
      <c r="A14" s="128" t="s">
        <v>47</v>
      </c>
      <c r="B14" s="128"/>
      <c r="C14" s="128"/>
      <c r="D14" s="128"/>
      <c r="E14" s="52">
        <f>E13*9%</f>
        <v>423</v>
      </c>
    </row>
    <row r="15" spans="1:5">
      <c r="A15" s="128" t="s">
        <v>47</v>
      </c>
      <c r="B15" s="128"/>
      <c r="C15" s="128"/>
      <c r="D15" s="128"/>
      <c r="E15" s="52">
        <f>E13*9%</f>
        <v>423</v>
      </c>
    </row>
    <row r="16" spans="1:5">
      <c r="A16" s="128" t="s">
        <v>12</v>
      </c>
      <c r="B16" s="128"/>
      <c r="C16" s="128"/>
      <c r="D16" s="128"/>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28" t="s">
        <v>10</v>
      </c>
      <c r="B3" s="128"/>
      <c r="C3" s="128"/>
      <c r="D3" s="128"/>
      <c r="E3" s="43">
        <f>SUM(E2)</f>
        <v>79000</v>
      </c>
    </row>
    <row r="4" spans="1:5">
      <c r="A4" s="128" t="s">
        <v>47</v>
      </c>
      <c r="B4" s="128"/>
      <c r="C4" s="128"/>
      <c r="D4" s="128"/>
      <c r="E4" s="43">
        <f>E3*9%</f>
        <v>7110</v>
      </c>
    </row>
    <row r="5" spans="1:5">
      <c r="A5" s="128" t="s">
        <v>47</v>
      </c>
      <c r="B5" s="128"/>
      <c r="C5" s="128"/>
      <c r="D5" s="128"/>
      <c r="E5" s="43">
        <f>E3*9%</f>
        <v>7110</v>
      </c>
    </row>
    <row r="6" spans="1:5">
      <c r="A6" s="128" t="s">
        <v>12</v>
      </c>
      <c r="B6" s="128"/>
      <c r="C6" s="128"/>
      <c r="D6" s="128"/>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28" t="s">
        <v>10</v>
      </c>
      <c r="B7" s="128"/>
      <c r="C7" s="128"/>
      <c r="D7" s="128"/>
      <c r="E7" s="128"/>
      <c r="F7" s="44">
        <f>SUM(F2:F6)</f>
        <v>89925</v>
      </c>
    </row>
    <row r="8" spans="1:6">
      <c r="A8" s="128" t="s">
        <v>11</v>
      </c>
      <c r="B8" s="128"/>
      <c r="C8" s="128"/>
      <c r="D8" s="128"/>
      <c r="E8" s="128"/>
      <c r="F8" s="44">
        <f>F7*18%</f>
        <v>16186.5</v>
      </c>
    </row>
    <row r="9" spans="1:6">
      <c r="A9" s="128" t="s">
        <v>12</v>
      </c>
      <c r="B9" s="128"/>
      <c r="C9" s="128"/>
      <c r="D9" s="128"/>
      <c r="E9" s="128"/>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29" t="s">
        <v>10</v>
      </c>
      <c r="B3" s="130"/>
      <c r="C3" s="130"/>
      <c r="D3" s="131"/>
      <c r="E3" s="32">
        <f>SUM(E2)</f>
        <v>103400</v>
      </c>
    </row>
    <row r="4" spans="1:5">
      <c r="A4" s="129" t="s">
        <v>11</v>
      </c>
      <c r="B4" s="130"/>
      <c r="C4" s="130"/>
      <c r="D4" s="131"/>
      <c r="E4" s="32">
        <f>E3*18%</f>
        <v>18612</v>
      </c>
    </row>
    <row r="5" spans="1:5">
      <c r="A5" s="129" t="s">
        <v>12</v>
      </c>
      <c r="B5" s="130"/>
      <c r="C5" s="130"/>
      <c r="D5" s="131"/>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28" t="s">
        <v>10</v>
      </c>
      <c r="B6" s="128"/>
      <c r="C6" s="128"/>
      <c r="D6" s="128"/>
      <c r="E6" s="128"/>
      <c r="F6" s="45">
        <f>SUM(F2:F5)</f>
        <v>217200</v>
      </c>
    </row>
    <row r="7" spans="1:6">
      <c r="A7" s="128" t="s">
        <v>11</v>
      </c>
      <c r="B7" s="128"/>
      <c r="C7" s="128"/>
      <c r="D7" s="128"/>
      <c r="E7" s="128"/>
      <c r="F7" s="45">
        <f>F6*18%</f>
        <v>39096</v>
      </c>
    </row>
    <row r="8" spans="1:6">
      <c r="A8" s="128" t="s">
        <v>12</v>
      </c>
      <c r="B8" s="128"/>
      <c r="C8" s="128"/>
      <c r="D8" s="128"/>
      <c r="E8" s="128"/>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29" t="s">
        <v>10</v>
      </c>
      <c r="B3" s="130"/>
      <c r="C3" s="130"/>
      <c r="D3" s="131"/>
      <c r="E3" s="46">
        <f>SUM(E2)</f>
        <v>37400</v>
      </c>
    </row>
    <row r="4" spans="1:5">
      <c r="A4" s="129" t="s">
        <v>11</v>
      </c>
      <c r="B4" s="130"/>
      <c r="C4" s="130"/>
      <c r="D4" s="131"/>
      <c r="E4" s="46">
        <f>E3*18%</f>
        <v>6732</v>
      </c>
    </row>
    <row r="5" spans="1:5">
      <c r="A5" s="129" t="s">
        <v>12</v>
      </c>
      <c r="B5" s="130"/>
      <c r="C5" s="130"/>
      <c r="D5" s="131"/>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29" t="s">
        <v>10</v>
      </c>
      <c r="B3" s="130"/>
      <c r="C3" s="130"/>
      <c r="D3" s="130"/>
      <c r="E3" s="131"/>
      <c r="F3" s="47">
        <f>SUM(F2)</f>
        <v>55000</v>
      </c>
    </row>
    <row r="4" spans="1:6">
      <c r="A4" s="129" t="s">
        <v>11</v>
      </c>
      <c r="B4" s="130"/>
      <c r="C4" s="130"/>
      <c r="D4" s="130"/>
      <c r="E4" s="131"/>
      <c r="F4" s="47">
        <f>F3*18%</f>
        <v>9900</v>
      </c>
    </row>
    <row r="5" spans="1:6">
      <c r="A5" s="129" t="s">
        <v>12</v>
      </c>
      <c r="B5" s="130"/>
      <c r="C5" s="130"/>
      <c r="D5" s="130"/>
      <c r="E5" s="131"/>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29" t="s">
        <v>21</v>
      </c>
      <c r="B3" s="130"/>
      <c r="C3" s="130"/>
      <c r="D3" s="130"/>
      <c r="E3" s="131"/>
      <c r="F3" s="50">
        <f>SUM(F2)</f>
        <v>9828</v>
      </c>
    </row>
    <row r="4" spans="1:6">
      <c r="A4" s="129" t="s">
        <v>11</v>
      </c>
      <c r="B4" s="130"/>
      <c r="C4" s="130"/>
      <c r="D4" s="130"/>
      <c r="E4" s="131"/>
      <c r="F4" s="50">
        <f>F3*18%</f>
        <v>1769.04</v>
      </c>
    </row>
    <row r="5" spans="1:6">
      <c r="A5" s="129" t="s">
        <v>22</v>
      </c>
      <c r="B5" s="130"/>
      <c r="C5" s="130"/>
      <c r="D5" s="130"/>
      <c r="E5" s="131"/>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29" t="s">
        <v>10</v>
      </c>
      <c r="B3" s="130"/>
      <c r="C3" s="130"/>
      <c r="D3" s="131"/>
      <c r="E3" s="6">
        <f>SUM(E2)</f>
        <v>2013</v>
      </c>
    </row>
    <row r="4" spans="1:5">
      <c r="A4" s="129" t="s">
        <v>24</v>
      </c>
      <c r="B4" s="130"/>
      <c r="C4" s="130"/>
      <c r="D4" s="131"/>
      <c r="E4" s="6">
        <f>E3*12%</f>
        <v>241.56</v>
      </c>
    </row>
    <row r="5" spans="1:5" ht="15.6" customHeight="1">
      <c r="A5" s="129" t="s">
        <v>12</v>
      </c>
      <c r="B5" s="130"/>
      <c r="C5" s="130"/>
      <c r="D5" s="13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28" t="s">
        <v>10</v>
      </c>
      <c r="B9" s="128"/>
      <c r="C9" s="128"/>
      <c r="D9" s="128"/>
      <c r="E9" s="128"/>
      <c r="F9" s="50">
        <f>SUM(F2:F8)</f>
        <v>212700</v>
      </c>
    </row>
    <row r="10" spans="1:6">
      <c r="A10" s="128" t="s">
        <v>11</v>
      </c>
      <c r="B10" s="128"/>
      <c r="C10" s="128"/>
      <c r="D10" s="128"/>
      <c r="E10" s="128"/>
      <c r="F10" s="50">
        <f>F9*18%</f>
        <v>38286</v>
      </c>
    </row>
    <row r="11" spans="1:6">
      <c r="A11" s="128" t="s">
        <v>12</v>
      </c>
      <c r="B11" s="128"/>
      <c r="C11" s="128"/>
      <c r="D11" s="128"/>
      <c r="E11" s="128"/>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28" t="s">
        <v>10</v>
      </c>
      <c r="B3" s="128"/>
      <c r="C3" s="128"/>
      <c r="D3" s="128"/>
      <c r="E3" s="128"/>
      <c r="F3" s="51">
        <f>SUM(F2)</f>
        <v>7500</v>
      </c>
    </row>
    <row r="4" spans="1:6">
      <c r="A4" s="128" t="s">
        <v>11</v>
      </c>
      <c r="B4" s="128"/>
      <c r="C4" s="128"/>
      <c r="D4" s="128"/>
      <c r="E4" s="128"/>
      <c r="F4" s="51">
        <f>F3*18%</f>
        <v>1350</v>
      </c>
    </row>
    <row r="5" spans="1:6">
      <c r="A5" s="128" t="s">
        <v>12</v>
      </c>
      <c r="B5" s="128"/>
      <c r="C5" s="128"/>
      <c r="D5" s="128"/>
      <c r="E5" s="128"/>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29" t="s">
        <v>10</v>
      </c>
      <c r="B3" s="130"/>
      <c r="C3" s="130"/>
      <c r="D3" s="131"/>
      <c r="E3" s="53">
        <f>SUM(E2)</f>
        <v>18250</v>
      </c>
    </row>
    <row r="4" spans="1:5">
      <c r="A4" s="129" t="s">
        <v>11</v>
      </c>
      <c r="B4" s="130"/>
      <c r="C4" s="130"/>
      <c r="D4" s="131"/>
      <c r="E4" s="53">
        <f>E3*18%</f>
        <v>3285</v>
      </c>
    </row>
    <row r="5" spans="1:5">
      <c r="A5" s="129" t="s">
        <v>12</v>
      </c>
      <c r="B5" s="130"/>
      <c r="C5" s="130"/>
      <c r="D5" s="131"/>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28" t="s">
        <v>10</v>
      </c>
      <c r="B3" s="128"/>
      <c r="C3" s="128"/>
      <c r="D3" s="128"/>
      <c r="E3" s="54">
        <f>SUM(E2)</f>
        <v>73778.48</v>
      </c>
    </row>
    <row r="4" spans="1:5">
      <c r="A4" s="128" t="s">
        <v>11</v>
      </c>
      <c r="B4" s="128"/>
      <c r="C4" s="128"/>
      <c r="D4" s="128"/>
      <c r="E4" s="54">
        <v>13280.11</v>
      </c>
    </row>
    <row r="5" spans="1:5">
      <c r="A5" s="128" t="s">
        <v>12</v>
      </c>
      <c r="B5" s="128"/>
      <c r="C5" s="128"/>
      <c r="D5" s="128"/>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28" t="s">
        <v>10</v>
      </c>
      <c r="B3" s="128"/>
      <c r="C3" s="128"/>
      <c r="D3" s="128"/>
      <c r="E3" s="128"/>
      <c r="F3" s="56">
        <f>SUM(F2:F2)</f>
        <v>17960</v>
      </c>
    </row>
    <row r="4" spans="1:6">
      <c r="A4" s="128" t="s">
        <v>11</v>
      </c>
      <c r="B4" s="128"/>
      <c r="C4" s="128"/>
      <c r="D4" s="128"/>
      <c r="E4" s="128"/>
      <c r="F4" s="56">
        <f>F3*18%</f>
        <v>3232.7999999999997</v>
      </c>
    </row>
    <row r="5" spans="1:6">
      <c r="A5" s="128" t="s">
        <v>12</v>
      </c>
      <c r="B5" s="128"/>
      <c r="C5" s="128"/>
      <c r="D5" s="128"/>
      <c r="E5" s="128"/>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28" t="s">
        <v>10</v>
      </c>
      <c r="B3" s="128"/>
      <c r="C3" s="128"/>
      <c r="D3" s="128"/>
      <c r="E3" s="128"/>
      <c r="F3" s="58">
        <f>SUM(F2:F2)</f>
        <v>22700</v>
      </c>
    </row>
    <row r="4" spans="1:6">
      <c r="A4" s="128" t="s">
        <v>11</v>
      </c>
      <c r="B4" s="128"/>
      <c r="C4" s="128"/>
      <c r="D4" s="128"/>
      <c r="E4" s="128"/>
      <c r="F4" s="58">
        <f>F3*18%</f>
        <v>4086</v>
      </c>
    </row>
    <row r="5" spans="1:6">
      <c r="A5" s="128" t="s">
        <v>12</v>
      </c>
      <c r="B5" s="128"/>
      <c r="C5" s="128"/>
      <c r="D5" s="128"/>
      <c r="E5" s="128"/>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28" t="s">
        <v>10</v>
      </c>
      <c r="B3" s="128"/>
      <c r="C3" s="128"/>
      <c r="D3" s="128"/>
      <c r="E3" s="128"/>
      <c r="F3" s="59">
        <f>SUM(F2:F2)</f>
        <v>20205</v>
      </c>
    </row>
    <row r="4" spans="1:6">
      <c r="A4" s="128" t="s">
        <v>11</v>
      </c>
      <c r="B4" s="128"/>
      <c r="C4" s="128"/>
      <c r="D4" s="128"/>
      <c r="E4" s="128"/>
      <c r="F4" s="59">
        <f>F3*18%</f>
        <v>3636.9</v>
      </c>
    </row>
    <row r="5" spans="1:6">
      <c r="A5" s="128" t="s">
        <v>12</v>
      </c>
      <c r="B5" s="128"/>
      <c r="C5" s="128"/>
      <c r="D5" s="128"/>
      <c r="E5" s="128"/>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28" t="s">
        <v>10</v>
      </c>
      <c r="B6" s="128"/>
      <c r="C6" s="128"/>
      <c r="D6" s="128"/>
      <c r="E6" s="128"/>
      <c r="F6" s="60">
        <f>SUM(F2:F5)</f>
        <v>66250</v>
      </c>
    </row>
    <row r="7" spans="1:6">
      <c r="A7" s="128" t="s">
        <v>11</v>
      </c>
      <c r="B7" s="128"/>
      <c r="C7" s="128"/>
      <c r="D7" s="128"/>
      <c r="E7" s="128"/>
      <c r="F7" s="60">
        <f>F6*18%</f>
        <v>11925</v>
      </c>
    </row>
    <row r="8" spans="1:6">
      <c r="A8" s="128" t="s">
        <v>12</v>
      </c>
      <c r="B8" s="128"/>
      <c r="C8" s="128"/>
      <c r="D8" s="128"/>
      <c r="E8" s="128"/>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29" t="s">
        <v>10</v>
      </c>
      <c r="B4" s="130"/>
      <c r="C4" s="130"/>
      <c r="D4" s="130"/>
      <c r="E4" s="131"/>
      <c r="F4" s="60">
        <f>SUM(F2:F3)</f>
        <v>88750</v>
      </c>
    </row>
    <row r="5" spans="1:6">
      <c r="A5" s="129" t="s">
        <v>11</v>
      </c>
      <c r="B5" s="130"/>
      <c r="C5" s="130"/>
      <c r="D5" s="130"/>
      <c r="E5" s="131"/>
      <c r="F5" s="60">
        <f>F4*18%</f>
        <v>15975</v>
      </c>
    </row>
    <row r="6" spans="1:6">
      <c r="A6" s="129" t="s">
        <v>12</v>
      </c>
      <c r="B6" s="130"/>
      <c r="C6" s="130"/>
      <c r="D6" s="130"/>
      <c r="E6" s="131"/>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32" t="s">
        <v>21</v>
      </c>
      <c r="B4" s="132"/>
      <c r="C4" s="132"/>
      <c r="D4" s="132"/>
      <c r="E4" s="13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33" t="s">
        <v>21</v>
      </c>
      <c r="B10" s="133"/>
      <c r="C10" s="133"/>
      <c r="D10" s="133"/>
      <c r="E10" s="13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28" t="s">
        <v>10</v>
      </c>
      <c r="B3" s="128"/>
      <c r="C3" s="128"/>
      <c r="D3" s="128"/>
      <c r="E3" s="128"/>
      <c r="F3" s="61">
        <f>SUM(F2:F2)</f>
        <v>22450</v>
      </c>
    </row>
    <row r="4" spans="1:6">
      <c r="A4" s="128" t="s">
        <v>11</v>
      </c>
      <c r="B4" s="128"/>
      <c r="C4" s="128"/>
      <c r="D4" s="128"/>
      <c r="E4" s="128"/>
      <c r="F4" s="61">
        <f>F3*18%</f>
        <v>4041</v>
      </c>
    </row>
    <row r="5" spans="1:6">
      <c r="A5" s="128" t="s">
        <v>12</v>
      </c>
      <c r="B5" s="128"/>
      <c r="C5" s="128"/>
      <c r="D5" s="128"/>
      <c r="E5" s="128"/>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28" t="s">
        <v>10</v>
      </c>
      <c r="B3" s="128"/>
      <c r="C3" s="128"/>
      <c r="D3" s="128"/>
      <c r="E3" s="128"/>
      <c r="F3" s="62">
        <f>SUM(F2:F2)</f>
        <v>22450</v>
      </c>
    </row>
    <row r="4" spans="1:6">
      <c r="A4" s="128" t="s">
        <v>11</v>
      </c>
      <c r="B4" s="128"/>
      <c r="C4" s="128"/>
      <c r="D4" s="128"/>
      <c r="E4" s="128"/>
      <c r="F4" s="62">
        <f>F3*18%</f>
        <v>4041</v>
      </c>
    </row>
    <row r="5" spans="1:6">
      <c r="A5" s="128" t="s">
        <v>12</v>
      </c>
      <c r="B5" s="128"/>
      <c r="C5" s="128"/>
      <c r="D5" s="128"/>
      <c r="E5" s="128"/>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28" t="s">
        <v>10</v>
      </c>
      <c r="B3" s="128"/>
      <c r="C3" s="128"/>
      <c r="D3" s="128"/>
      <c r="E3" s="128"/>
      <c r="F3" s="63">
        <f>SUM(F2:F2)</f>
        <v>18800</v>
      </c>
    </row>
    <row r="4" spans="1:6">
      <c r="A4" s="128" t="s">
        <v>11</v>
      </c>
      <c r="B4" s="128"/>
      <c r="C4" s="128"/>
      <c r="D4" s="128"/>
      <c r="E4" s="128"/>
      <c r="F4" s="63">
        <f>F3*18%</f>
        <v>3384</v>
      </c>
    </row>
    <row r="5" spans="1:6">
      <c r="A5" s="128" t="s">
        <v>12</v>
      </c>
      <c r="B5" s="128"/>
      <c r="C5" s="128"/>
      <c r="D5" s="128"/>
      <c r="E5" s="128"/>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28" t="s">
        <v>10</v>
      </c>
      <c r="B3" s="128"/>
      <c r="C3" s="128"/>
      <c r="D3" s="128"/>
      <c r="E3" s="64">
        <f>SUM(E2)</f>
        <v>51612</v>
      </c>
    </row>
    <row r="4" spans="1:5">
      <c r="A4" s="128" t="s">
        <v>47</v>
      </c>
      <c r="B4" s="128"/>
      <c r="C4" s="128"/>
      <c r="D4" s="128"/>
      <c r="E4" s="64">
        <f>E3*9%</f>
        <v>4645.08</v>
      </c>
    </row>
    <row r="5" spans="1:5">
      <c r="A5" s="128" t="s">
        <v>47</v>
      </c>
      <c r="B5" s="128"/>
      <c r="C5" s="128"/>
      <c r="D5" s="128"/>
      <c r="E5" s="64">
        <f>E3*9%</f>
        <v>4645.08</v>
      </c>
    </row>
    <row r="6" spans="1:5">
      <c r="A6" s="128" t="s">
        <v>12</v>
      </c>
      <c r="B6" s="128"/>
      <c r="C6" s="128"/>
      <c r="D6" s="128"/>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28" t="s">
        <v>10</v>
      </c>
      <c r="B3" s="128"/>
      <c r="C3" s="128"/>
      <c r="D3" s="128"/>
      <c r="E3" s="65">
        <f>SUM(E2)</f>
        <v>54648</v>
      </c>
    </row>
    <row r="4" spans="1:5">
      <c r="A4" s="128" t="s">
        <v>47</v>
      </c>
      <c r="B4" s="128"/>
      <c r="C4" s="128"/>
      <c r="D4" s="128"/>
      <c r="E4" s="65">
        <f>E3*9%</f>
        <v>4918.32</v>
      </c>
    </row>
    <row r="5" spans="1:5">
      <c r="A5" s="128" t="s">
        <v>47</v>
      </c>
      <c r="B5" s="128"/>
      <c r="C5" s="128"/>
      <c r="D5" s="128"/>
      <c r="E5" s="65">
        <f>E3*9%</f>
        <v>4918.32</v>
      </c>
    </row>
    <row r="6" spans="1:5">
      <c r="A6" s="128" t="s">
        <v>12</v>
      </c>
      <c r="B6" s="128"/>
      <c r="C6" s="128"/>
      <c r="D6" s="128"/>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28" t="s">
        <v>10</v>
      </c>
      <c r="B3" s="128"/>
      <c r="C3" s="128"/>
      <c r="D3" s="128"/>
      <c r="E3" s="128"/>
      <c r="F3" s="66">
        <f>SUM(F2)</f>
        <v>28000</v>
      </c>
    </row>
    <row r="4" spans="1:6">
      <c r="A4" s="128" t="s">
        <v>11</v>
      </c>
      <c r="B4" s="128"/>
      <c r="C4" s="128"/>
      <c r="D4" s="128"/>
      <c r="E4" s="128"/>
      <c r="F4" s="66">
        <f>F3*18%</f>
        <v>5040</v>
      </c>
    </row>
    <row r="5" spans="1:6">
      <c r="A5" s="128" t="s">
        <v>12</v>
      </c>
      <c r="B5" s="128"/>
      <c r="C5" s="128"/>
      <c r="D5" s="128"/>
      <c r="E5" s="128"/>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28" t="s">
        <v>10</v>
      </c>
      <c r="B3" s="128"/>
      <c r="C3" s="128"/>
      <c r="D3" s="128"/>
      <c r="E3" s="128"/>
      <c r="F3" s="67">
        <f>SUM(F2)</f>
        <v>48000</v>
      </c>
    </row>
    <row r="4" spans="1:6">
      <c r="A4" s="128" t="s">
        <v>11</v>
      </c>
      <c r="B4" s="128"/>
      <c r="C4" s="128"/>
      <c r="D4" s="128"/>
      <c r="E4" s="128"/>
      <c r="F4" s="67">
        <f>F3*18%</f>
        <v>8640</v>
      </c>
    </row>
    <row r="5" spans="1:6">
      <c r="A5" s="128" t="s">
        <v>12</v>
      </c>
      <c r="B5" s="128"/>
      <c r="C5" s="128"/>
      <c r="D5" s="128"/>
      <c r="E5" s="128"/>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28" t="s">
        <v>10</v>
      </c>
      <c r="B3" s="128"/>
      <c r="C3" s="128"/>
      <c r="D3" s="128"/>
      <c r="E3" s="128"/>
      <c r="F3" s="68">
        <f>SUM(F2)</f>
        <v>20750</v>
      </c>
    </row>
    <row r="4" spans="1:6">
      <c r="A4" s="128" t="s">
        <v>11</v>
      </c>
      <c r="B4" s="128"/>
      <c r="C4" s="128"/>
      <c r="D4" s="128"/>
      <c r="E4" s="128"/>
      <c r="F4" s="68">
        <f>F3*18%</f>
        <v>3735</v>
      </c>
    </row>
    <row r="5" spans="1:6">
      <c r="A5" s="128" t="s">
        <v>12</v>
      </c>
      <c r="B5" s="128"/>
      <c r="C5" s="128"/>
      <c r="D5" s="128"/>
      <c r="E5" s="128"/>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28" t="s">
        <v>10</v>
      </c>
      <c r="B3" s="128"/>
      <c r="C3" s="128"/>
      <c r="D3" s="128"/>
      <c r="E3" s="128"/>
      <c r="F3" s="69">
        <f>SUM(F2)</f>
        <v>22450</v>
      </c>
    </row>
    <row r="4" spans="1:6">
      <c r="A4" s="128" t="s">
        <v>11</v>
      </c>
      <c r="B4" s="128"/>
      <c r="C4" s="128"/>
      <c r="D4" s="128"/>
      <c r="E4" s="128"/>
      <c r="F4" s="69">
        <f>F3*18%</f>
        <v>4041</v>
      </c>
    </row>
    <row r="5" spans="1:6">
      <c r="A5" s="128" t="s">
        <v>12</v>
      </c>
      <c r="B5" s="128"/>
      <c r="C5" s="128"/>
      <c r="D5" s="128"/>
      <c r="E5" s="128"/>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28" t="s">
        <v>10</v>
      </c>
      <c r="B3" s="128"/>
      <c r="C3" s="128"/>
      <c r="D3" s="128"/>
      <c r="E3" s="128"/>
      <c r="F3" s="70">
        <f>SUM(F2)</f>
        <v>8136</v>
      </c>
    </row>
    <row r="4" spans="1:6">
      <c r="A4" s="128" t="s">
        <v>11</v>
      </c>
      <c r="B4" s="128"/>
      <c r="C4" s="128"/>
      <c r="D4" s="128"/>
      <c r="E4" s="128"/>
      <c r="F4" s="70">
        <f>F3*18%</f>
        <v>1464.48</v>
      </c>
    </row>
    <row r="5" spans="1:6">
      <c r="A5" s="128" t="s">
        <v>12</v>
      </c>
      <c r="B5" s="128"/>
      <c r="C5" s="128"/>
      <c r="D5" s="128"/>
      <c r="E5" s="128"/>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28" t="s">
        <v>10</v>
      </c>
      <c r="B3" s="128"/>
      <c r="C3" s="128"/>
      <c r="D3" s="128"/>
      <c r="E3" s="128"/>
      <c r="F3" s="15">
        <f>SUM(F2:F2)</f>
        <v>22450</v>
      </c>
    </row>
    <row r="4" spans="1:6">
      <c r="A4" s="128" t="s">
        <v>11</v>
      </c>
      <c r="B4" s="128"/>
      <c r="C4" s="128"/>
      <c r="D4" s="128"/>
      <c r="E4" s="128"/>
      <c r="F4" s="15">
        <f>F3*18%</f>
        <v>4041</v>
      </c>
    </row>
    <row r="5" spans="1:6">
      <c r="A5" s="128" t="s">
        <v>12</v>
      </c>
      <c r="B5" s="128"/>
      <c r="C5" s="128"/>
      <c r="D5" s="128"/>
      <c r="E5" s="128"/>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29" t="s">
        <v>10</v>
      </c>
      <c r="B3" s="130"/>
      <c r="C3" s="130"/>
      <c r="D3" s="130"/>
      <c r="E3" s="131"/>
      <c r="F3" s="71">
        <f>SUM(F2)</f>
        <v>24000</v>
      </c>
    </row>
    <row r="4" spans="1:6">
      <c r="A4" s="128" t="s">
        <v>11</v>
      </c>
      <c r="B4" s="128"/>
      <c r="C4" s="128"/>
      <c r="D4" s="128"/>
      <c r="E4" s="128"/>
      <c r="F4" s="71">
        <f>F3*18%</f>
        <v>4320</v>
      </c>
    </row>
    <row r="5" spans="1:6">
      <c r="A5" s="128" t="s">
        <v>12</v>
      </c>
      <c r="B5" s="128"/>
      <c r="C5" s="128"/>
      <c r="D5" s="128"/>
      <c r="E5" s="128"/>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39">
        <v>1</v>
      </c>
      <c r="D2" s="139">
        <v>84050</v>
      </c>
      <c r="E2" s="139">
        <f t="shared" ref="E2" si="0">C2*D2</f>
        <v>84050</v>
      </c>
    </row>
    <row r="3" spans="1:5">
      <c r="A3" s="3">
        <v>2</v>
      </c>
      <c r="B3" s="39" t="s">
        <v>74</v>
      </c>
      <c r="C3" s="140"/>
      <c r="D3" s="140"/>
      <c r="E3" s="140"/>
    </row>
    <row r="4" spans="1:5">
      <c r="A4" s="3">
        <v>3</v>
      </c>
      <c r="B4" s="3" t="s">
        <v>75</v>
      </c>
      <c r="C4" s="140"/>
      <c r="D4" s="140"/>
      <c r="E4" s="140"/>
    </row>
    <row r="5" spans="1:5">
      <c r="A5" s="3">
        <v>4</v>
      </c>
      <c r="B5" s="3" t="s">
        <v>76</v>
      </c>
      <c r="C5" s="140"/>
      <c r="D5" s="140"/>
      <c r="E5" s="140"/>
    </row>
    <row r="6" spans="1:5">
      <c r="A6" s="3">
        <v>5</v>
      </c>
      <c r="B6" s="3" t="s">
        <v>68</v>
      </c>
      <c r="C6" s="140"/>
      <c r="D6" s="140"/>
      <c r="E6" s="140"/>
    </row>
    <row r="7" spans="1:5">
      <c r="A7" s="3">
        <v>6</v>
      </c>
      <c r="B7" s="3" t="s">
        <v>69</v>
      </c>
      <c r="C7" s="140"/>
      <c r="D7" s="140"/>
      <c r="E7" s="140"/>
    </row>
    <row r="8" spans="1:5">
      <c r="A8" s="3">
        <v>7</v>
      </c>
      <c r="B8" s="3" t="s">
        <v>70</v>
      </c>
      <c r="C8" s="140"/>
      <c r="D8" s="140"/>
      <c r="E8" s="140"/>
    </row>
    <row r="9" spans="1:5" ht="28.8">
      <c r="A9" s="3">
        <v>8</v>
      </c>
      <c r="B9" s="3" t="s">
        <v>71</v>
      </c>
      <c r="C9" s="140"/>
      <c r="D9" s="140"/>
      <c r="E9" s="140"/>
    </row>
    <row r="10" spans="1:5">
      <c r="A10" s="3">
        <v>9</v>
      </c>
      <c r="B10" s="3" t="s">
        <v>72</v>
      </c>
      <c r="C10" s="141"/>
      <c r="D10" s="141"/>
      <c r="E10" s="141"/>
    </row>
    <row r="11" spans="1:5">
      <c r="A11" s="128" t="s">
        <v>10</v>
      </c>
      <c r="B11" s="128"/>
      <c r="C11" s="128"/>
      <c r="D11" s="128"/>
      <c r="E11" s="72">
        <f>SUM(E2:E3)</f>
        <v>84050</v>
      </c>
    </row>
    <row r="12" spans="1:5">
      <c r="A12" s="129" t="s">
        <v>77</v>
      </c>
      <c r="B12" s="130"/>
      <c r="C12" s="130"/>
      <c r="D12" s="131"/>
      <c r="E12" s="72">
        <v>40344</v>
      </c>
    </row>
    <row r="13" spans="1:5">
      <c r="A13" s="129" t="s">
        <v>78</v>
      </c>
      <c r="B13" s="130"/>
      <c r="C13" s="130"/>
      <c r="D13" s="131"/>
      <c r="E13" s="72">
        <v>43706</v>
      </c>
    </row>
    <row r="14" spans="1:5">
      <c r="A14" s="128" t="s">
        <v>11</v>
      </c>
      <c r="B14" s="128"/>
      <c r="C14" s="128"/>
      <c r="D14" s="128"/>
      <c r="E14" s="72">
        <f>E13*18%</f>
        <v>7867.08</v>
      </c>
    </row>
    <row r="15" spans="1:5">
      <c r="A15" s="128" t="s">
        <v>12</v>
      </c>
      <c r="B15" s="128"/>
      <c r="C15" s="128"/>
      <c r="D15" s="128"/>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32" t="s">
        <v>10</v>
      </c>
      <c r="B4" s="132"/>
      <c r="C4" s="132"/>
      <c r="D4" s="132"/>
      <c r="E4" s="132"/>
      <c r="F4" s="73">
        <f>SUM(F2:F3)</f>
        <v>155400</v>
      </c>
    </row>
    <row r="5" spans="1:6">
      <c r="A5" s="132" t="s">
        <v>11</v>
      </c>
      <c r="B5" s="132"/>
      <c r="C5" s="132"/>
      <c r="D5" s="132"/>
      <c r="E5" s="132"/>
      <c r="F5" s="73">
        <f>F4*18%</f>
        <v>27972</v>
      </c>
    </row>
    <row r="6" spans="1:6">
      <c r="A6" s="132" t="s">
        <v>12</v>
      </c>
      <c r="B6" s="132"/>
      <c r="C6" s="132"/>
      <c r="D6" s="132"/>
      <c r="E6" s="132"/>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28" t="s">
        <v>10</v>
      </c>
      <c r="B3" s="128"/>
      <c r="C3" s="128"/>
      <c r="D3" s="128"/>
      <c r="E3" s="128"/>
      <c r="F3" s="78">
        <f>SUM(F2)</f>
        <v>22450</v>
      </c>
    </row>
    <row r="4" spans="1:6">
      <c r="A4" s="128" t="s">
        <v>11</v>
      </c>
      <c r="B4" s="128"/>
      <c r="C4" s="128"/>
      <c r="D4" s="128"/>
      <c r="E4" s="128"/>
      <c r="F4" s="78">
        <f>F3*18%</f>
        <v>4041</v>
      </c>
    </row>
    <row r="5" spans="1:6">
      <c r="A5" s="128" t="s">
        <v>12</v>
      </c>
      <c r="B5" s="128"/>
      <c r="C5" s="128"/>
      <c r="D5" s="128"/>
      <c r="E5" s="128"/>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32" t="s">
        <v>10</v>
      </c>
      <c r="B4" s="132"/>
      <c r="C4" s="132"/>
      <c r="D4" s="132"/>
      <c r="E4" s="79">
        <f>SUM(E2:E3)</f>
        <v>1521</v>
      </c>
    </row>
    <row r="5" spans="1:10">
      <c r="A5" s="132" t="s">
        <v>11</v>
      </c>
      <c r="B5" s="132"/>
      <c r="C5" s="132"/>
      <c r="D5" s="132"/>
      <c r="E5" s="79">
        <f>E4*18%</f>
        <v>273.77999999999997</v>
      </c>
    </row>
    <row r="6" spans="1:10">
      <c r="A6" s="132" t="s">
        <v>12</v>
      </c>
      <c r="B6" s="132"/>
      <c r="C6" s="132"/>
      <c r="D6" s="132"/>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32" t="s">
        <v>10</v>
      </c>
      <c r="B13" s="132"/>
      <c r="C13" s="132"/>
      <c r="D13" s="132"/>
      <c r="E13" s="80">
        <f>SUM(E11:E12)</f>
        <v>2491.66</v>
      </c>
    </row>
    <row r="14" spans="1:10">
      <c r="A14" s="132" t="s">
        <v>11</v>
      </c>
      <c r="B14" s="132"/>
      <c r="C14" s="132"/>
      <c r="D14" s="132"/>
      <c r="E14" s="80">
        <f>E13*18%</f>
        <v>448.49879999999996</v>
      </c>
    </row>
    <row r="15" spans="1:10">
      <c r="A15" s="132" t="s">
        <v>12</v>
      </c>
      <c r="B15" s="132"/>
      <c r="C15" s="132"/>
      <c r="D15" s="132"/>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42" t="s">
        <v>84</v>
      </c>
      <c r="B1" s="142" t="s">
        <v>149</v>
      </c>
      <c r="C1" s="142" t="s">
        <v>85</v>
      </c>
      <c r="D1" s="142" t="s">
        <v>86</v>
      </c>
      <c r="E1" s="142" t="s">
        <v>87</v>
      </c>
      <c r="F1" s="142" t="s">
        <v>88</v>
      </c>
      <c r="G1" s="143" t="s">
        <v>89</v>
      </c>
      <c r="H1" s="144"/>
      <c r="I1" s="142" t="s">
        <v>26</v>
      </c>
      <c r="J1" s="142" t="s">
        <v>98</v>
      </c>
      <c r="K1" s="133" t="s">
        <v>10</v>
      </c>
    </row>
    <row r="2" spans="1:15" ht="12" customHeight="1">
      <c r="A2" s="142"/>
      <c r="B2" s="142"/>
      <c r="C2" s="142"/>
      <c r="D2" s="142"/>
      <c r="E2" s="142"/>
      <c r="F2" s="142"/>
      <c r="G2" s="90" t="s">
        <v>90</v>
      </c>
      <c r="H2" s="90" t="s">
        <v>91</v>
      </c>
      <c r="I2" s="142"/>
      <c r="J2" s="142"/>
      <c r="K2" s="133"/>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33" t="s">
        <v>10</v>
      </c>
      <c r="B6" s="133"/>
      <c r="C6" s="133"/>
      <c r="D6" s="133"/>
      <c r="E6" s="133"/>
      <c r="F6" s="133"/>
      <c r="G6" s="133"/>
      <c r="H6" s="133"/>
      <c r="I6" s="133"/>
      <c r="J6" s="133"/>
      <c r="K6" s="88">
        <f>SUM(K3:K5)</f>
        <v>244102.5</v>
      </c>
    </row>
    <row r="7" spans="1:15" ht="14.4" customHeight="1">
      <c r="A7" s="133" t="s">
        <v>11</v>
      </c>
      <c r="B7" s="133"/>
      <c r="C7" s="133"/>
      <c r="D7" s="133"/>
      <c r="E7" s="133"/>
      <c r="F7" s="133"/>
      <c r="G7" s="133"/>
      <c r="H7" s="133"/>
      <c r="I7" s="133"/>
      <c r="J7" s="133"/>
      <c r="K7" s="88">
        <f>K6*18%</f>
        <v>43938.45</v>
      </c>
    </row>
    <row r="8" spans="1:15" ht="13.2" customHeight="1">
      <c r="A8" s="133" t="s">
        <v>12</v>
      </c>
      <c r="B8" s="133"/>
      <c r="C8" s="133"/>
      <c r="D8" s="133"/>
      <c r="E8" s="133"/>
      <c r="F8" s="133"/>
      <c r="G8" s="133"/>
      <c r="H8" s="133"/>
      <c r="I8" s="133"/>
      <c r="J8" s="133"/>
      <c r="K8" s="88">
        <f>SUM(K6:K7)</f>
        <v>288040.95</v>
      </c>
    </row>
    <row r="16" spans="1:15">
      <c r="A16" s="142" t="s">
        <v>84</v>
      </c>
      <c r="B16" s="142" t="s">
        <v>149</v>
      </c>
      <c r="C16" s="142" t="s">
        <v>85</v>
      </c>
      <c r="D16" s="142" t="s">
        <v>86</v>
      </c>
      <c r="E16" s="142" t="s">
        <v>87</v>
      </c>
      <c r="F16" s="142" t="s">
        <v>88</v>
      </c>
      <c r="G16" s="143" t="s">
        <v>89</v>
      </c>
      <c r="H16" s="144"/>
      <c r="I16" s="142" t="s">
        <v>26</v>
      </c>
      <c r="J16" s="142" t="s">
        <v>98</v>
      </c>
      <c r="K16" s="133" t="s">
        <v>155</v>
      </c>
      <c r="L16" s="133" t="s">
        <v>10</v>
      </c>
    </row>
    <row r="17" spans="1:12" ht="28.8" customHeight="1">
      <c r="A17" s="142"/>
      <c r="B17" s="142"/>
      <c r="C17" s="142"/>
      <c r="D17" s="142"/>
      <c r="E17" s="142"/>
      <c r="F17" s="142"/>
      <c r="G17" s="90" t="s">
        <v>90</v>
      </c>
      <c r="H17" s="90" t="s">
        <v>91</v>
      </c>
      <c r="I17" s="142"/>
      <c r="J17" s="142"/>
      <c r="K17" s="133"/>
      <c r="L17" s="133"/>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34" t="s">
        <v>10</v>
      </c>
      <c r="B21" s="136"/>
      <c r="C21" s="136"/>
      <c r="D21" s="136"/>
      <c r="E21" s="136"/>
      <c r="F21" s="136"/>
      <c r="G21" s="136"/>
      <c r="H21" s="136"/>
      <c r="I21" s="136"/>
      <c r="J21" s="136"/>
      <c r="K21" s="137"/>
      <c r="L21" s="88">
        <f>SUM(L18:L20)</f>
        <v>244102.6005</v>
      </c>
    </row>
    <row r="22" spans="1:12" ht="13.2" customHeight="1">
      <c r="A22" s="134" t="s">
        <v>11</v>
      </c>
      <c r="B22" s="136"/>
      <c r="C22" s="136"/>
      <c r="D22" s="136"/>
      <c r="E22" s="136"/>
      <c r="F22" s="136"/>
      <c r="G22" s="136"/>
      <c r="H22" s="136"/>
      <c r="I22" s="136"/>
      <c r="J22" s="136"/>
      <c r="K22" s="137"/>
      <c r="L22" s="88">
        <f>L21*18%</f>
        <v>43938.468089999995</v>
      </c>
    </row>
    <row r="23" spans="1:12" ht="13.2" customHeight="1">
      <c r="A23" s="134" t="s">
        <v>12</v>
      </c>
      <c r="B23" s="136"/>
      <c r="C23" s="136"/>
      <c r="D23" s="136"/>
      <c r="E23" s="136"/>
      <c r="F23" s="136"/>
      <c r="G23" s="136"/>
      <c r="H23" s="136"/>
      <c r="I23" s="136"/>
      <c r="J23" s="136"/>
      <c r="K23" s="137"/>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45">
        <v>1</v>
      </c>
      <c r="B2" s="74" t="s">
        <v>117</v>
      </c>
      <c r="C2" s="145">
        <v>1</v>
      </c>
      <c r="D2" s="145">
        <v>150000</v>
      </c>
      <c r="E2" s="145">
        <f>C2*D2</f>
        <v>150000</v>
      </c>
    </row>
    <row r="3" spans="1:5" ht="13.2" customHeight="1">
      <c r="A3" s="146"/>
      <c r="B3" s="75" t="s">
        <v>100</v>
      </c>
      <c r="C3" s="146"/>
      <c r="D3" s="146"/>
      <c r="E3" s="146"/>
    </row>
    <row r="4" spans="1:5">
      <c r="A4" s="146"/>
      <c r="B4" s="9" t="s">
        <v>101</v>
      </c>
      <c r="C4" s="146"/>
      <c r="D4" s="146"/>
      <c r="E4" s="146"/>
    </row>
    <row r="5" spans="1:5">
      <c r="A5" s="146"/>
      <c r="B5" s="9" t="s">
        <v>102</v>
      </c>
      <c r="C5" s="146"/>
      <c r="D5" s="146"/>
      <c r="E5" s="146"/>
    </row>
    <row r="6" spans="1:5">
      <c r="A6" s="146"/>
      <c r="B6" s="9" t="s">
        <v>103</v>
      </c>
      <c r="C6" s="146"/>
      <c r="D6" s="146"/>
      <c r="E6" s="146"/>
    </row>
    <row r="7" spans="1:5">
      <c r="A7" s="146"/>
      <c r="B7" s="9" t="s">
        <v>104</v>
      </c>
      <c r="C7" s="146"/>
      <c r="D7" s="146"/>
      <c r="E7" s="146"/>
    </row>
    <row r="8" spans="1:5">
      <c r="A8" s="146"/>
      <c r="B8" s="9" t="s">
        <v>105</v>
      </c>
      <c r="C8" s="146"/>
      <c r="D8" s="146"/>
      <c r="E8" s="146"/>
    </row>
    <row r="9" spans="1:5">
      <c r="A9" s="146"/>
      <c r="B9" s="9" t="s">
        <v>106</v>
      </c>
      <c r="C9" s="146"/>
      <c r="D9" s="146"/>
      <c r="E9" s="146"/>
    </row>
    <row r="10" spans="1:5">
      <c r="A10" s="146"/>
      <c r="B10" s="9" t="s">
        <v>107</v>
      </c>
      <c r="C10" s="146"/>
      <c r="D10" s="146"/>
      <c r="E10" s="146"/>
    </row>
    <row r="11" spans="1:5">
      <c r="A11" s="146"/>
      <c r="B11" s="9" t="s">
        <v>108</v>
      </c>
      <c r="C11" s="146"/>
      <c r="D11" s="146"/>
      <c r="E11" s="146"/>
    </row>
    <row r="12" spans="1:5">
      <c r="A12" s="146"/>
      <c r="B12" s="9" t="s">
        <v>109</v>
      </c>
      <c r="C12" s="146"/>
      <c r="D12" s="146"/>
      <c r="E12" s="146"/>
    </row>
    <row r="13" spans="1:5">
      <c r="A13" s="146"/>
      <c r="B13" s="9" t="s">
        <v>110</v>
      </c>
      <c r="C13" s="146"/>
      <c r="D13" s="146"/>
      <c r="E13" s="146"/>
    </row>
    <row r="14" spans="1:5">
      <c r="A14" s="146"/>
      <c r="B14" s="9" t="s">
        <v>111</v>
      </c>
      <c r="C14" s="146"/>
      <c r="D14" s="146"/>
      <c r="E14" s="146"/>
    </row>
    <row r="15" spans="1:5">
      <c r="A15" s="146"/>
      <c r="B15" s="9" t="s">
        <v>112</v>
      </c>
      <c r="C15" s="146"/>
      <c r="D15" s="146"/>
      <c r="E15" s="146"/>
    </row>
    <row r="16" spans="1:5">
      <c r="A16" s="146"/>
      <c r="B16" s="83" t="s">
        <v>118</v>
      </c>
      <c r="C16" s="146"/>
      <c r="D16" s="146"/>
      <c r="E16" s="146"/>
    </row>
    <row r="17" spans="1:5">
      <c r="A17" s="146"/>
      <c r="B17" s="83" t="s">
        <v>119</v>
      </c>
      <c r="C17" s="146"/>
      <c r="D17" s="146"/>
      <c r="E17" s="146"/>
    </row>
    <row r="18" spans="1:5">
      <c r="A18" s="146"/>
      <c r="B18" s="83" t="s">
        <v>120</v>
      </c>
      <c r="C18" s="146"/>
      <c r="D18" s="146"/>
      <c r="E18" s="146"/>
    </row>
    <row r="19" spans="1:5">
      <c r="A19" s="146"/>
      <c r="B19" s="83" t="s">
        <v>121</v>
      </c>
      <c r="C19" s="146"/>
      <c r="D19" s="146"/>
      <c r="E19" s="146"/>
    </row>
    <row r="20" spans="1:5">
      <c r="A20" s="146"/>
      <c r="B20" s="83" t="s">
        <v>122</v>
      </c>
      <c r="C20" s="146"/>
      <c r="D20" s="146"/>
      <c r="E20" s="146"/>
    </row>
    <row r="21" spans="1:5">
      <c r="A21" s="146"/>
      <c r="B21" s="83" t="s">
        <v>123</v>
      </c>
      <c r="C21" s="146"/>
      <c r="D21" s="146"/>
      <c r="E21" s="146"/>
    </row>
    <row r="22" spans="1:5">
      <c r="A22" s="146"/>
      <c r="B22" s="83" t="s">
        <v>124</v>
      </c>
      <c r="C22" s="146"/>
      <c r="D22" s="146"/>
      <c r="E22" s="146"/>
    </row>
    <row r="23" spans="1:5">
      <c r="A23" s="146"/>
      <c r="B23" s="83" t="s">
        <v>125</v>
      </c>
      <c r="C23" s="146"/>
      <c r="D23" s="146"/>
      <c r="E23" s="146"/>
    </row>
    <row r="24" spans="1:5">
      <c r="A24" s="146"/>
      <c r="B24" s="83" t="s">
        <v>126</v>
      </c>
      <c r="C24" s="146"/>
      <c r="D24" s="146"/>
      <c r="E24" s="146"/>
    </row>
    <row r="25" spans="1:5">
      <c r="A25" s="146"/>
      <c r="B25" s="83" t="s">
        <v>127</v>
      </c>
      <c r="C25" s="146"/>
      <c r="D25" s="146"/>
      <c r="E25" s="146"/>
    </row>
    <row r="26" spans="1:5">
      <c r="A26" s="146"/>
      <c r="B26" s="83" t="s">
        <v>128</v>
      </c>
      <c r="C26" s="146"/>
      <c r="D26" s="146"/>
      <c r="E26" s="146"/>
    </row>
    <row r="27" spans="1:5">
      <c r="A27" s="146"/>
      <c r="B27" s="83" t="s">
        <v>129</v>
      </c>
      <c r="C27" s="146"/>
      <c r="D27" s="146"/>
      <c r="E27" s="146"/>
    </row>
    <row r="28" spans="1:5">
      <c r="A28" s="146"/>
      <c r="B28" s="83" t="s">
        <v>130</v>
      </c>
      <c r="C28" s="146"/>
      <c r="D28" s="146"/>
      <c r="E28" s="146"/>
    </row>
    <row r="29" spans="1:5">
      <c r="A29" s="146"/>
      <c r="B29" s="83" t="s">
        <v>131</v>
      </c>
      <c r="C29" s="146"/>
      <c r="D29" s="146"/>
      <c r="E29" s="146"/>
    </row>
    <row r="30" spans="1:5" ht="27.6">
      <c r="A30" s="146"/>
      <c r="B30" s="83" t="s">
        <v>132</v>
      </c>
      <c r="C30" s="146"/>
      <c r="D30" s="146"/>
      <c r="E30" s="146"/>
    </row>
    <row r="31" spans="1:5">
      <c r="A31" s="146"/>
      <c r="B31" s="83" t="s">
        <v>133</v>
      </c>
      <c r="C31" s="146"/>
      <c r="D31" s="146"/>
      <c r="E31" s="146"/>
    </row>
    <row r="32" spans="1:5">
      <c r="A32" s="146"/>
      <c r="B32" s="83" t="s">
        <v>134</v>
      </c>
      <c r="C32" s="146"/>
      <c r="D32" s="146"/>
      <c r="E32" s="146"/>
    </row>
    <row r="33" spans="1:5">
      <c r="A33" s="146"/>
      <c r="B33" s="83" t="s">
        <v>135</v>
      </c>
      <c r="C33" s="146"/>
      <c r="D33" s="146"/>
      <c r="E33" s="146"/>
    </row>
    <row r="34" spans="1:5">
      <c r="A34" s="146"/>
      <c r="B34" s="83" t="s">
        <v>136</v>
      </c>
      <c r="C34" s="146"/>
      <c r="D34" s="146"/>
      <c r="E34" s="146"/>
    </row>
    <row r="35" spans="1:5" ht="27.6">
      <c r="A35" s="146"/>
      <c r="B35" s="83" t="s">
        <v>137</v>
      </c>
      <c r="C35" s="146"/>
      <c r="D35" s="146"/>
      <c r="E35" s="146"/>
    </row>
    <row r="36" spans="1:5">
      <c r="A36" s="146"/>
      <c r="B36" s="83" t="s">
        <v>138</v>
      </c>
      <c r="C36" s="146"/>
      <c r="D36" s="146"/>
      <c r="E36" s="146"/>
    </row>
    <row r="37" spans="1:5">
      <c r="A37" s="146"/>
      <c r="B37" s="83" t="s">
        <v>139</v>
      </c>
      <c r="C37" s="146"/>
      <c r="D37" s="146"/>
      <c r="E37" s="146"/>
    </row>
    <row r="38" spans="1:5">
      <c r="A38" s="146"/>
      <c r="B38" s="83" t="s">
        <v>140</v>
      </c>
      <c r="C38" s="146"/>
      <c r="D38" s="146"/>
      <c r="E38" s="146"/>
    </row>
    <row r="39" spans="1:5">
      <c r="A39" s="146"/>
      <c r="B39" s="83" t="s">
        <v>141</v>
      </c>
      <c r="C39" s="146"/>
      <c r="D39" s="146"/>
      <c r="E39" s="146"/>
    </row>
    <row r="40" spans="1:5">
      <c r="A40" s="146"/>
      <c r="B40" s="83" t="s">
        <v>142</v>
      </c>
      <c r="C40" s="146"/>
      <c r="D40" s="146"/>
      <c r="E40" s="146"/>
    </row>
    <row r="41" spans="1:5">
      <c r="A41" s="147"/>
      <c r="B41" s="83" t="s">
        <v>143</v>
      </c>
      <c r="C41" s="147"/>
      <c r="D41" s="147"/>
      <c r="E41" s="147"/>
    </row>
    <row r="42" spans="1:5">
      <c r="A42" s="148">
        <v>2</v>
      </c>
      <c r="B42" s="75" t="s">
        <v>113</v>
      </c>
      <c r="C42" s="148">
        <v>1</v>
      </c>
      <c r="D42" s="148">
        <v>130000</v>
      </c>
      <c r="E42" s="148">
        <f>C42*D42</f>
        <v>130000</v>
      </c>
    </row>
    <row r="43" spans="1:5">
      <c r="A43" s="148"/>
      <c r="B43" s="75" t="s">
        <v>114</v>
      </c>
      <c r="C43" s="148"/>
      <c r="D43" s="148"/>
      <c r="E43" s="148"/>
    </row>
    <row r="44" spans="1:5" ht="21" customHeight="1">
      <c r="A44" s="148"/>
      <c r="B44" s="75" t="s">
        <v>115</v>
      </c>
      <c r="C44" s="148"/>
      <c r="D44" s="148"/>
      <c r="E44" s="148"/>
    </row>
    <row r="45" spans="1:5">
      <c r="A45" s="132" t="s">
        <v>10</v>
      </c>
      <c r="B45" s="132"/>
      <c r="C45" s="132"/>
      <c r="D45" s="132"/>
      <c r="E45" s="81">
        <f>SUM(E2:E42)</f>
        <v>280000</v>
      </c>
    </row>
    <row r="46" spans="1:5">
      <c r="A46" s="132" t="s">
        <v>11</v>
      </c>
      <c r="B46" s="132"/>
      <c r="C46" s="132"/>
      <c r="D46" s="132"/>
      <c r="E46" s="81">
        <f>E45*18%</f>
        <v>50400</v>
      </c>
    </row>
    <row r="47" spans="1:5">
      <c r="A47" s="132" t="s">
        <v>12</v>
      </c>
      <c r="B47" s="132"/>
      <c r="C47" s="132"/>
      <c r="D47" s="132"/>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28" t="s">
        <v>10</v>
      </c>
      <c r="B3" s="128"/>
      <c r="C3" s="128"/>
      <c r="D3" s="128"/>
      <c r="E3" s="82">
        <f>SUM(E2)</f>
        <v>73778.48</v>
      </c>
    </row>
    <row r="4" spans="1:5">
      <c r="A4" s="128" t="s">
        <v>11</v>
      </c>
      <c r="B4" s="128"/>
      <c r="C4" s="128"/>
      <c r="D4" s="128"/>
      <c r="E4" s="82">
        <v>13280.11</v>
      </c>
    </row>
    <row r="5" spans="1:5">
      <c r="A5" s="128" t="s">
        <v>12</v>
      </c>
      <c r="B5" s="128"/>
      <c r="C5" s="128"/>
      <c r="D5" s="128"/>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29" t="s">
        <v>10</v>
      </c>
      <c r="B3" s="130"/>
      <c r="C3" s="130"/>
      <c r="D3" s="130"/>
      <c r="E3" s="131"/>
      <c r="F3" s="85">
        <f>SUM(F2:F2)</f>
        <v>44500</v>
      </c>
    </row>
    <row r="4" spans="1:6">
      <c r="A4" s="129" t="s">
        <v>11</v>
      </c>
      <c r="B4" s="130"/>
      <c r="C4" s="130"/>
      <c r="D4" s="130"/>
      <c r="E4" s="131"/>
      <c r="F4" s="85">
        <f>F3*18%</f>
        <v>8010</v>
      </c>
    </row>
    <row r="5" spans="1:6">
      <c r="A5" s="129" t="s">
        <v>12</v>
      </c>
      <c r="B5" s="130"/>
      <c r="C5" s="130"/>
      <c r="D5" s="130"/>
      <c r="E5" s="131"/>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28" t="s">
        <v>10</v>
      </c>
      <c r="B3" s="128"/>
      <c r="C3" s="128"/>
      <c r="D3" s="128"/>
      <c r="E3" s="86">
        <f>SUM(E2)</f>
        <v>3500</v>
      </c>
    </row>
    <row r="4" spans="1:5">
      <c r="A4" s="128" t="s">
        <v>11</v>
      </c>
      <c r="B4" s="128"/>
      <c r="C4" s="128"/>
      <c r="D4" s="128"/>
      <c r="E4" s="86">
        <f>E3*18%</f>
        <v>630</v>
      </c>
    </row>
    <row r="5" spans="1:5">
      <c r="A5" s="128" t="s">
        <v>12</v>
      </c>
      <c r="B5" s="128"/>
      <c r="C5" s="128"/>
      <c r="D5" s="128"/>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28" t="s">
        <v>10</v>
      </c>
      <c r="B3" s="128"/>
      <c r="C3" s="128"/>
      <c r="D3" s="128"/>
      <c r="E3" s="128"/>
      <c r="F3" s="16">
        <f>SUM(F2)</f>
        <v>34050</v>
      </c>
    </row>
    <row r="4" spans="1:7">
      <c r="A4" s="128" t="s">
        <v>11</v>
      </c>
      <c r="B4" s="128"/>
      <c r="C4" s="128"/>
      <c r="D4" s="128"/>
      <c r="E4" s="128"/>
      <c r="F4" s="16">
        <f>F3*18%</f>
        <v>6129</v>
      </c>
    </row>
    <row r="5" spans="1:7">
      <c r="A5" s="128" t="s">
        <v>12</v>
      </c>
      <c r="B5" s="128"/>
      <c r="C5" s="128"/>
      <c r="D5" s="128"/>
      <c r="E5" s="128"/>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29" t="s">
        <v>10</v>
      </c>
      <c r="B3" s="130"/>
      <c r="C3" s="130"/>
      <c r="D3" s="131"/>
      <c r="E3" s="87">
        <f>SUM(E2)</f>
        <v>33000</v>
      </c>
    </row>
    <row r="4" spans="1:5">
      <c r="A4" s="129" t="s">
        <v>11</v>
      </c>
      <c r="B4" s="130"/>
      <c r="C4" s="130"/>
      <c r="D4" s="131"/>
      <c r="E4" s="87">
        <f>E3*18%</f>
        <v>5940</v>
      </c>
    </row>
    <row r="5" spans="1:5">
      <c r="A5" s="129" t="s">
        <v>12</v>
      </c>
      <c r="B5" s="130"/>
      <c r="C5" s="130"/>
      <c r="D5" s="131"/>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29" t="s">
        <v>10</v>
      </c>
      <c r="B3" s="130"/>
      <c r="C3" s="130"/>
      <c r="D3" s="130"/>
      <c r="E3" s="131"/>
      <c r="F3" s="89">
        <f>SUM(F2:F2)</f>
        <v>22000</v>
      </c>
    </row>
    <row r="4" spans="1:6">
      <c r="A4" s="129" t="s">
        <v>11</v>
      </c>
      <c r="B4" s="130"/>
      <c r="C4" s="130"/>
      <c r="D4" s="130"/>
      <c r="E4" s="131"/>
      <c r="F4" s="89">
        <f>F3*18%</f>
        <v>3960</v>
      </c>
    </row>
    <row r="5" spans="1:6">
      <c r="A5" s="129" t="s">
        <v>12</v>
      </c>
      <c r="B5" s="130"/>
      <c r="C5" s="130"/>
      <c r="D5" s="130"/>
      <c r="E5" s="131"/>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 sqref="B2:E5"/>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28" t="s">
        <v>10</v>
      </c>
      <c r="B6" s="128"/>
      <c r="C6" s="128"/>
      <c r="D6" s="128"/>
      <c r="E6" s="128"/>
      <c r="F6" s="92">
        <f>SUM(F2:F5)</f>
        <v>174900</v>
      </c>
    </row>
    <row r="7" spans="1:6">
      <c r="A7" s="128" t="s">
        <v>11</v>
      </c>
      <c r="B7" s="128"/>
      <c r="C7" s="128"/>
      <c r="D7" s="128"/>
      <c r="E7" s="128"/>
      <c r="F7" s="92">
        <f>F6*18%</f>
        <v>31482</v>
      </c>
    </row>
    <row r="8" spans="1:6">
      <c r="A8" s="128" t="s">
        <v>12</v>
      </c>
      <c r="B8" s="128"/>
      <c r="C8" s="128"/>
      <c r="D8" s="128"/>
      <c r="E8" s="128"/>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28" t="s">
        <v>10</v>
      </c>
      <c r="B3" s="128"/>
      <c r="C3" s="128"/>
      <c r="D3" s="128"/>
      <c r="E3" s="128"/>
      <c r="F3" s="93">
        <f>SUM(F2)</f>
        <v>22450</v>
      </c>
    </row>
    <row r="4" spans="1:6">
      <c r="A4" s="128" t="s">
        <v>11</v>
      </c>
      <c r="B4" s="128"/>
      <c r="C4" s="128"/>
      <c r="D4" s="128"/>
      <c r="E4" s="128"/>
      <c r="F4" s="93">
        <f>F3*18%</f>
        <v>4041</v>
      </c>
    </row>
    <row r="5" spans="1:6">
      <c r="A5" s="128" t="s">
        <v>12</v>
      </c>
      <c r="B5" s="128"/>
      <c r="C5" s="128"/>
      <c r="D5" s="128"/>
      <c r="E5" s="128"/>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50">
        <v>1</v>
      </c>
      <c r="B2" s="102" t="s">
        <v>169</v>
      </c>
      <c r="C2" s="151">
        <v>1</v>
      </c>
      <c r="D2" s="152">
        <v>59088</v>
      </c>
      <c r="E2" s="153">
        <f>D2*0.42</f>
        <v>24816.959999999999</v>
      </c>
      <c r="F2" s="152">
        <f>C2*E2</f>
        <v>24816.959999999999</v>
      </c>
      <c r="I2" s="23">
        <f>59088*58%</f>
        <v>34271.040000000001</v>
      </c>
      <c r="J2" s="23">
        <f>59088-34271.04</f>
        <v>24816.959999999999</v>
      </c>
    </row>
    <row r="3" spans="1:10" ht="34.200000000000003" customHeight="1">
      <c r="A3" s="150"/>
      <c r="B3" s="100" t="s">
        <v>158</v>
      </c>
      <c r="C3" s="151"/>
      <c r="D3" s="152"/>
      <c r="E3" s="154"/>
      <c r="F3" s="152"/>
    </row>
    <row r="4" spans="1:10" ht="40.799999999999997" customHeight="1">
      <c r="A4" s="150"/>
      <c r="B4" s="96" t="s">
        <v>159</v>
      </c>
      <c r="C4" s="151"/>
      <c r="D4" s="152"/>
      <c r="E4" s="154"/>
      <c r="F4" s="152"/>
      <c r="I4" s="99"/>
    </row>
    <row r="5" spans="1:10" ht="39.6">
      <c r="A5" s="150"/>
      <c r="B5" s="96" t="s">
        <v>160</v>
      </c>
      <c r="C5" s="151"/>
      <c r="D5" s="152"/>
      <c r="E5" s="154"/>
      <c r="F5" s="152"/>
    </row>
    <row r="6" spans="1:10" ht="39.6">
      <c r="A6" s="150"/>
      <c r="B6" s="96" t="s">
        <v>161</v>
      </c>
      <c r="C6" s="151"/>
      <c r="D6" s="152"/>
      <c r="E6" s="154"/>
      <c r="F6" s="152"/>
    </row>
    <row r="7" spans="1:10" ht="52.2" customHeight="1">
      <c r="A7" s="150"/>
      <c r="B7" s="96" t="s">
        <v>162</v>
      </c>
      <c r="C7" s="151"/>
      <c r="D7" s="152"/>
      <c r="E7" s="154"/>
      <c r="F7" s="152"/>
    </row>
    <row r="8" spans="1:10" ht="66">
      <c r="A8" s="150"/>
      <c r="B8" s="96" t="s">
        <v>163</v>
      </c>
      <c r="C8" s="151"/>
      <c r="D8" s="152"/>
      <c r="E8" s="154"/>
      <c r="F8" s="152"/>
    </row>
    <row r="9" spans="1:10" ht="66">
      <c r="A9" s="150"/>
      <c r="B9" s="97" t="s">
        <v>164</v>
      </c>
      <c r="C9" s="151"/>
      <c r="D9" s="152"/>
      <c r="E9" s="155"/>
      <c r="F9" s="152"/>
    </row>
    <row r="10" spans="1:10">
      <c r="A10" s="133" t="s">
        <v>10</v>
      </c>
      <c r="B10" s="149"/>
      <c r="C10" s="133"/>
      <c r="D10" s="133"/>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56">
        <v>1</v>
      </c>
      <c r="B2" s="102" t="s">
        <v>170</v>
      </c>
      <c r="C2" s="158">
        <v>1</v>
      </c>
      <c r="D2" s="153">
        <v>66228</v>
      </c>
      <c r="E2" s="153">
        <f>D2*0.42</f>
        <v>27815.759999999998</v>
      </c>
      <c r="F2" s="153">
        <f>C2*E2</f>
        <v>27815.759999999998</v>
      </c>
      <c r="I2" s="23">
        <f>66228*58%</f>
        <v>38412.239999999998</v>
      </c>
      <c r="J2" s="23">
        <f>66228-38412.24</f>
        <v>27815.760000000002</v>
      </c>
    </row>
    <row r="3" spans="1:10" ht="33" customHeight="1">
      <c r="A3" s="157"/>
      <c r="B3" s="100" t="s">
        <v>157</v>
      </c>
      <c r="C3" s="159"/>
      <c r="D3" s="154"/>
      <c r="E3" s="154"/>
      <c r="F3" s="154"/>
      <c r="I3" s="98"/>
    </row>
    <row r="4" spans="1:10" ht="35.4" customHeight="1">
      <c r="A4" s="157"/>
      <c r="B4" s="100" t="s">
        <v>165</v>
      </c>
      <c r="C4" s="159"/>
      <c r="D4" s="154"/>
      <c r="E4" s="154"/>
      <c r="F4" s="154"/>
    </row>
    <row r="5" spans="1:10" ht="29.4" customHeight="1">
      <c r="A5" s="157"/>
      <c r="B5" s="100" t="s">
        <v>160</v>
      </c>
      <c r="C5" s="159"/>
      <c r="D5" s="154"/>
      <c r="E5" s="154"/>
      <c r="F5" s="154"/>
      <c r="I5" s="99"/>
    </row>
    <row r="6" spans="1:10" ht="29.4" customHeight="1">
      <c r="A6" s="157"/>
      <c r="B6" s="100" t="s">
        <v>161</v>
      </c>
      <c r="C6" s="159"/>
      <c r="D6" s="154"/>
      <c r="E6" s="154"/>
      <c r="F6" s="154"/>
    </row>
    <row r="7" spans="1:10" ht="46.2" customHeight="1">
      <c r="A7" s="157"/>
      <c r="B7" s="100" t="s">
        <v>166</v>
      </c>
      <c r="C7" s="159"/>
      <c r="D7" s="154"/>
      <c r="E7" s="154"/>
      <c r="F7" s="154"/>
    </row>
    <row r="8" spans="1:10" ht="43.2" customHeight="1">
      <c r="A8" s="157"/>
      <c r="B8" s="100" t="s">
        <v>163</v>
      </c>
      <c r="C8" s="159"/>
      <c r="D8" s="154"/>
      <c r="E8" s="154"/>
      <c r="F8" s="154"/>
    </row>
    <row r="9" spans="1:10" ht="44.4" customHeight="1">
      <c r="A9" s="157"/>
      <c r="B9" s="101" t="s">
        <v>167</v>
      </c>
      <c r="C9" s="160"/>
      <c r="D9" s="155"/>
      <c r="E9" s="155"/>
      <c r="F9" s="155"/>
    </row>
    <row r="10" spans="1:10">
      <c r="A10" s="133" t="s">
        <v>10</v>
      </c>
      <c r="B10" s="149"/>
      <c r="C10" s="133"/>
      <c r="D10" s="133"/>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45">
        <v>1</v>
      </c>
      <c r="B2" s="148"/>
      <c r="C2" s="103" t="s">
        <v>171</v>
      </c>
      <c r="D2" s="166">
        <v>1</v>
      </c>
      <c r="E2" s="148">
        <v>139830.51</v>
      </c>
      <c r="F2" s="148">
        <f>D2*E2</f>
        <v>139830.51</v>
      </c>
    </row>
    <row r="3" spans="1:6" ht="27.6">
      <c r="A3" s="146"/>
      <c r="B3" s="148"/>
      <c r="C3" s="104" t="s">
        <v>173</v>
      </c>
      <c r="D3" s="166"/>
      <c r="E3" s="148"/>
      <c r="F3" s="148"/>
    </row>
    <row r="4" spans="1:6">
      <c r="A4" s="146"/>
      <c r="B4" s="148"/>
      <c r="C4" s="104" t="s">
        <v>174</v>
      </c>
      <c r="D4" s="166"/>
      <c r="E4" s="148"/>
      <c r="F4" s="148"/>
    </row>
    <row r="5" spans="1:6">
      <c r="A5" s="146"/>
      <c r="B5" s="148"/>
      <c r="C5" s="104" t="s">
        <v>175</v>
      </c>
      <c r="D5" s="166"/>
      <c r="E5" s="148"/>
      <c r="F5" s="148"/>
    </row>
    <row r="6" spans="1:6">
      <c r="A6" s="146"/>
      <c r="B6" s="148"/>
      <c r="C6" s="104" t="s">
        <v>120</v>
      </c>
      <c r="D6" s="166"/>
      <c r="E6" s="148"/>
      <c r="F6" s="148"/>
    </row>
    <row r="7" spans="1:6" ht="27.6">
      <c r="A7" s="146"/>
      <c r="B7" s="148"/>
      <c r="C7" s="104" t="s">
        <v>176</v>
      </c>
      <c r="D7" s="166"/>
      <c r="E7" s="148"/>
      <c r="F7" s="148"/>
    </row>
    <row r="8" spans="1:6">
      <c r="A8" s="146"/>
      <c r="B8" s="148"/>
      <c r="C8" s="107" t="s">
        <v>177</v>
      </c>
      <c r="D8" s="166"/>
      <c r="E8" s="148"/>
      <c r="F8" s="148"/>
    </row>
    <row r="9" spans="1:6" ht="27.6">
      <c r="A9" s="146"/>
      <c r="B9" s="148"/>
      <c r="C9" s="104" t="s">
        <v>178</v>
      </c>
      <c r="D9" s="166"/>
      <c r="E9" s="148"/>
      <c r="F9" s="148"/>
    </row>
    <row r="10" spans="1:6">
      <c r="A10" s="146"/>
      <c r="B10" s="148"/>
      <c r="C10" s="104" t="s">
        <v>125</v>
      </c>
      <c r="D10" s="166"/>
      <c r="E10" s="148"/>
      <c r="F10" s="148"/>
    </row>
    <row r="11" spans="1:6" ht="27.6">
      <c r="A11" s="146"/>
      <c r="B11" s="148"/>
      <c r="C11" s="104" t="s">
        <v>179</v>
      </c>
      <c r="D11" s="166"/>
      <c r="E11" s="148"/>
      <c r="F11" s="148"/>
    </row>
    <row r="12" spans="1:6">
      <c r="A12" s="146"/>
      <c r="B12" s="148"/>
      <c r="C12" s="104" t="s">
        <v>180</v>
      </c>
      <c r="D12" s="166"/>
      <c r="E12" s="148"/>
      <c r="F12" s="148"/>
    </row>
    <row r="13" spans="1:6">
      <c r="A13" s="146"/>
      <c r="B13" s="148"/>
      <c r="C13" s="104" t="s">
        <v>181</v>
      </c>
      <c r="D13" s="166"/>
      <c r="E13" s="148"/>
      <c r="F13" s="148"/>
    </row>
    <row r="14" spans="1:6" ht="27.6">
      <c r="A14" s="146"/>
      <c r="B14" s="148"/>
      <c r="C14" s="104" t="s">
        <v>182</v>
      </c>
      <c r="D14" s="166"/>
      <c r="E14" s="148"/>
      <c r="F14" s="148"/>
    </row>
    <row r="15" spans="1:6">
      <c r="A15" s="146"/>
      <c r="B15" s="148"/>
      <c r="C15" s="104" t="s">
        <v>183</v>
      </c>
      <c r="D15" s="166"/>
      <c r="E15" s="148"/>
      <c r="F15" s="148"/>
    </row>
    <row r="16" spans="1:6">
      <c r="A16" s="146"/>
      <c r="B16" s="148"/>
      <c r="C16" s="104" t="s">
        <v>184</v>
      </c>
      <c r="D16" s="166"/>
      <c r="E16" s="148"/>
      <c r="F16" s="148"/>
    </row>
    <row r="17" spans="1:6" ht="27.6">
      <c r="A17" s="146"/>
      <c r="B17" s="148"/>
      <c r="C17" s="104" t="s">
        <v>185</v>
      </c>
      <c r="D17" s="166"/>
      <c r="E17" s="148"/>
      <c r="F17" s="148"/>
    </row>
    <row r="18" spans="1:6">
      <c r="A18" s="146"/>
      <c r="B18" s="148"/>
      <c r="C18" s="104" t="s">
        <v>186</v>
      </c>
      <c r="D18" s="166"/>
      <c r="E18" s="148"/>
      <c r="F18" s="148"/>
    </row>
    <row r="19" spans="1:6">
      <c r="A19" s="146"/>
      <c r="B19" s="148"/>
      <c r="C19" s="104" t="s">
        <v>134</v>
      </c>
      <c r="D19" s="166"/>
      <c r="E19" s="148"/>
      <c r="F19" s="148"/>
    </row>
    <row r="20" spans="1:6">
      <c r="A20" s="146"/>
      <c r="B20" s="148"/>
      <c r="C20" s="104" t="s">
        <v>135</v>
      </c>
      <c r="D20" s="166"/>
      <c r="E20" s="148"/>
      <c r="F20" s="148"/>
    </row>
    <row r="21" spans="1:6">
      <c r="A21" s="146"/>
      <c r="B21" s="148"/>
      <c r="C21" s="104" t="s">
        <v>187</v>
      </c>
      <c r="D21" s="166"/>
      <c r="E21" s="148"/>
      <c r="F21" s="148"/>
    </row>
    <row r="22" spans="1:6">
      <c r="A22" s="146"/>
      <c r="B22" s="148"/>
      <c r="C22" s="104" t="s">
        <v>188</v>
      </c>
      <c r="D22" s="166"/>
      <c r="E22" s="148"/>
      <c r="F22" s="148"/>
    </row>
    <row r="23" spans="1:6">
      <c r="A23" s="146"/>
      <c r="B23" s="148"/>
      <c r="C23" s="104" t="s">
        <v>138</v>
      </c>
      <c r="D23" s="166"/>
      <c r="E23" s="148"/>
      <c r="F23" s="148"/>
    </row>
    <row r="24" spans="1:6">
      <c r="A24" s="146"/>
      <c r="B24" s="148"/>
      <c r="C24" s="104" t="s">
        <v>189</v>
      </c>
      <c r="D24" s="166"/>
      <c r="E24" s="148"/>
      <c r="F24" s="148"/>
    </row>
    <row r="25" spans="1:6">
      <c r="A25" s="146"/>
      <c r="B25" s="148"/>
      <c r="C25" s="104" t="s">
        <v>140</v>
      </c>
      <c r="D25" s="166"/>
      <c r="E25" s="148"/>
      <c r="F25" s="148"/>
    </row>
    <row r="26" spans="1:6">
      <c r="A26" s="146"/>
      <c r="B26" s="148"/>
      <c r="C26" s="107" t="s">
        <v>190</v>
      </c>
      <c r="D26" s="166"/>
      <c r="E26" s="148"/>
      <c r="F26" s="148"/>
    </row>
    <row r="27" spans="1:6">
      <c r="A27" s="146"/>
      <c r="B27" s="148"/>
      <c r="C27" s="104" t="s">
        <v>218</v>
      </c>
      <c r="D27" s="166"/>
      <c r="E27" s="148"/>
      <c r="F27" s="148"/>
    </row>
    <row r="28" spans="1:6">
      <c r="A28" s="146"/>
      <c r="B28" s="148"/>
      <c r="C28" s="104" t="s">
        <v>191</v>
      </c>
      <c r="D28" s="166"/>
      <c r="E28" s="148"/>
      <c r="F28" s="148"/>
    </row>
    <row r="29" spans="1:6">
      <c r="A29" s="147"/>
      <c r="B29" s="148"/>
      <c r="C29" s="104" t="s">
        <v>192</v>
      </c>
      <c r="D29" s="166"/>
      <c r="E29" s="148"/>
      <c r="F29" s="148"/>
    </row>
    <row r="30" spans="1:6" ht="20.399999999999999" customHeight="1">
      <c r="A30" s="167">
        <v>2</v>
      </c>
      <c r="B30" s="173" t="s">
        <v>172</v>
      </c>
      <c r="C30" s="174"/>
      <c r="D30" s="170">
        <v>1</v>
      </c>
      <c r="E30" s="145">
        <v>16949.099999999999</v>
      </c>
      <c r="F30" s="145">
        <f t="shared" ref="F30" si="0">D30*E30</f>
        <v>16949.099999999999</v>
      </c>
    </row>
    <row r="31" spans="1:6" ht="14.4" customHeight="1">
      <c r="A31" s="168"/>
      <c r="B31" s="161" t="s">
        <v>193</v>
      </c>
      <c r="C31" s="162"/>
      <c r="D31" s="171"/>
      <c r="E31" s="146"/>
      <c r="F31" s="146"/>
    </row>
    <row r="32" spans="1:6" ht="14.4" customHeight="1">
      <c r="A32" s="168"/>
      <c r="B32" s="161" t="s">
        <v>194</v>
      </c>
      <c r="C32" s="162"/>
      <c r="D32" s="171"/>
      <c r="E32" s="146"/>
      <c r="F32" s="146"/>
    </row>
    <row r="33" spans="1:6" ht="14.4" customHeight="1">
      <c r="A33" s="168"/>
      <c r="B33" s="161" t="s">
        <v>195</v>
      </c>
      <c r="C33" s="162"/>
      <c r="D33" s="171"/>
      <c r="E33" s="146"/>
      <c r="F33" s="146"/>
    </row>
    <row r="34" spans="1:6" ht="14.4" customHeight="1">
      <c r="A34" s="168"/>
      <c r="B34" s="161" t="s">
        <v>196</v>
      </c>
      <c r="C34" s="162"/>
      <c r="D34" s="171"/>
      <c r="E34" s="146"/>
      <c r="F34" s="146"/>
    </row>
    <row r="35" spans="1:6" ht="14.4" customHeight="1">
      <c r="A35" s="168"/>
      <c r="B35" s="161" t="s">
        <v>197</v>
      </c>
      <c r="C35" s="162"/>
      <c r="D35" s="171"/>
      <c r="E35" s="146"/>
      <c r="F35" s="146"/>
    </row>
    <row r="36" spans="1:6" ht="14.4" customHeight="1">
      <c r="A36" s="168"/>
      <c r="B36" s="161" t="s">
        <v>198</v>
      </c>
      <c r="C36" s="162"/>
      <c r="D36" s="171"/>
      <c r="E36" s="146"/>
      <c r="F36" s="146"/>
    </row>
    <row r="37" spans="1:6" ht="14.4" customHeight="1">
      <c r="A37" s="168"/>
      <c r="B37" s="161" t="s">
        <v>199</v>
      </c>
      <c r="C37" s="162"/>
      <c r="D37" s="171"/>
      <c r="E37" s="146"/>
      <c r="F37" s="146"/>
    </row>
    <row r="38" spans="1:6" ht="14.4" customHeight="1">
      <c r="A38" s="168"/>
      <c r="B38" s="161" t="s">
        <v>200</v>
      </c>
      <c r="C38" s="162"/>
      <c r="D38" s="171"/>
      <c r="E38" s="146"/>
      <c r="F38" s="146"/>
    </row>
    <row r="39" spans="1:6" ht="14.4" customHeight="1">
      <c r="A39" s="168"/>
      <c r="B39" s="161" t="s">
        <v>201</v>
      </c>
      <c r="C39" s="162"/>
      <c r="D39" s="171"/>
      <c r="E39" s="146"/>
      <c r="F39" s="146"/>
    </row>
    <row r="40" spans="1:6" ht="14.4" customHeight="1">
      <c r="A40" s="168"/>
      <c r="B40" s="161" t="s">
        <v>202</v>
      </c>
      <c r="C40" s="162"/>
      <c r="D40" s="171"/>
      <c r="E40" s="146"/>
      <c r="F40" s="146"/>
    </row>
    <row r="41" spans="1:6" ht="14.4" customHeight="1">
      <c r="A41" s="168"/>
      <c r="B41" s="161" t="s">
        <v>219</v>
      </c>
      <c r="C41" s="162"/>
      <c r="D41" s="171"/>
      <c r="E41" s="146"/>
      <c r="F41" s="146"/>
    </row>
    <row r="42" spans="1:6" ht="14.4" customHeight="1">
      <c r="A42" s="168"/>
      <c r="B42" s="161" t="s">
        <v>203</v>
      </c>
      <c r="C42" s="162"/>
      <c r="D42" s="171"/>
      <c r="E42" s="146"/>
      <c r="F42" s="146"/>
    </row>
    <row r="43" spans="1:6" ht="14.4" customHeight="1">
      <c r="A43" s="168"/>
      <c r="B43" s="161" t="s">
        <v>204</v>
      </c>
      <c r="C43" s="162"/>
      <c r="D43" s="171"/>
      <c r="E43" s="146"/>
      <c r="F43" s="146"/>
    </row>
    <row r="44" spans="1:6" ht="14.4" customHeight="1">
      <c r="A44" s="168"/>
      <c r="B44" s="161" t="s">
        <v>205</v>
      </c>
      <c r="C44" s="162"/>
      <c r="D44" s="171"/>
      <c r="E44" s="146"/>
      <c r="F44" s="146"/>
    </row>
    <row r="45" spans="1:6" ht="14.4" customHeight="1">
      <c r="A45" s="168"/>
      <c r="B45" s="161" t="s">
        <v>206</v>
      </c>
      <c r="C45" s="162"/>
      <c r="D45" s="171"/>
      <c r="E45" s="146"/>
      <c r="F45" s="146"/>
    </row>
    <row r="46" spans="1:6" ht="14.4" customHeight="1">
      <c r="A46" s="168"/>
      <c r="B46" s="161" t="s">
        <v>207</v>
      </c>
      <c r="C46" s="162"/>
      <c r="D46" s="171"/>
      <c r="E46" s="146"/>
      <c r="F46" s="146"/>
    </row>
    <row r="47" spans="1:6" ht="14.4" customHeight="1">
      <c r="A47" s="168"/>
      <c r="B47" s="161" t="s">
        <v>208</v>
      </c>
      <c r="C47" s="162"/>
      <c r="D47" s="171"/>
      <c r="E47" s="146"/>
      <c r="F47" s="146"/>
    </row>
    <row r="48" spans="1:6" ht="14.4" customHeight="1">
      <c r="A48" s="168"/>
      <c r="B48" s="161" t="s">
        <v>220</v>
      </c>
      <c r="C48" s="162"/>
      <c r="D48" s="171"/>
      <c r="E48" s="146"/>
      <c r="F48" s="146"/>
    </row>
    <row r="49" spans="1:6" ht="14.4" customHeight="1">
      <c r="A49" s="168"/>
      <c r="B49" s="161" t="s">
        <v>209</v>
      </c>
      <c r="C49" s="162"/>
      <c r="D49" s="171"/>
      <c r="E49" s="146"/>
      <c r="F49" s="146"/>
    </row>
    <row r="50" spans="1:6" ht="14.4" customHeight="1">
      <c r="A50" s="168"/>
      <c r="B50" s="161" t="s">
        <v>210</v>
      </c>
      <c r="C50" s="162"/>
      <c r="D50" s="171"/>
      <c r="E50" s="146"/>
      <c r="F50" s="146"/>
    </row>
    <row r="51" spans="1:6" ht="14.4" customHeight="1">
      <c r="A51" s="168"/>
      <c r="B51" s="161" t="s">
        <v>211</v>
      </c>
      <c r="C51" s="162"/>
      <c r="D51" s="171"/>
      <c r="E51" s="146"/>
      <c r="F51" s="146"/>
    </row>
    <row r="52" spans="1:6" ht="14.4" customHeight="1">
      <c r="A52" s="168"/>
      <c r="B52" s="161" t="s">
        <v>212</v>
      </c>
      <c r="C52" s="162"/>
      <c r="D52" s="171"/>
      <c r="E52" s="146"/>
      <c r="F52" s="146"/>
    </row>
    <row r="53" spans="1:6" ht="14.4" customHeight="1">
      <c r="A53" s="168"/>
      <c r="B53" s="161" t="s">
        <v>213</v>
      </c>
      <c r="C53" s="162"/>
      <c r="D53" s="171"/>
      <c r="E53" s="146"/>
      <c r="F53" s="146"/>
    </row>
    <row r="54" spans="1:6" ht="14.4" customHeight="1">
      <c r="A54" s="168"/>
      <c r="B54" s="161" t="s">
        <v>214</v>
      </c>
      <c r="C54" s="162"/>
      <c r="D54" s="171"/>
      <c r="E54" s="146"/>
      <c r="F54" s="146"/>
    </row>
    <row r="55" spans="1:6" ht="14.4" customHeight="1">
      <c r="A55" s="168"/>
      <c r="B55" s="161" t="s">
        <v>215</v>
      </c>
      <c r="C55" s="162"/>
      <c r="D55" s="171"/>
      <c r="E55" s="146"/>
      <c r="F55" s="146"/>
    </row>
    <row r="56" spans="1:6" ht="14.4" customHeight="1">
      <c r="A56" s="169"/>
      <c r="B56" s="163" t="s">
        <v>216</v>
      </c>
      <c r="C56" s="164"/>
      <c r="D56" s="172"/>
      <c r="E56" s="147"/>
      <c r="F56" s="147"/>
    </row>
    <row r="57" spans="1:6">
      <c r="A57" s="132" t="s">
        <v>10</v>
      </c>
      <c r="B57" s="165"/>
      <c r="C57" s="165"/>
      <c r="D57" s="132"/>
      <c r="E57" s="132"/>
      <c r="F57" s="106">
        <f>SUM(F30+F2)</f>
        <v>156779.61000000002</v>
      </c>
    </row>
    <row r="58" spans="1:6">
      <c r="A58" s="132" t="s">
        <v>11</v>
      </c>
      <c r="B58" s="132"/>
      <c r="C58" s="132"/>
      <c r="D58" s="132"/>
      <c r="E58" s="132"/>
      <c r="F58" s="106">
        <f>F57*18%</f>
        <v>28220.329800000003</v>
      </c>
    </row>
    <row r="59" spans="1:6">
      <c r="A59" s="132" t="s">
        <v>12</v>
      </c>
      <c r="B59" s="132"/>
      <c r="C59" s="132"/>
      <c r="D59" s="132"/>
      <c r="E59" s="132"/>
      <c r="F59" s="106">
        <f>F58+F57</f>
        <v>184999.93980000002</v>
      </c>
    </row>
  </sheetData>
  <mergeCells count="39">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53:C53"/>
    <mergeCell ref="B54:C54"/>
    <mergeCell ref="B55:C55"/>
    <mergeCell ref="B56:C56"/>
    <mergeCell ref="B48:C48"/>
    <mergeCell ref="B49:C49"/>
    <mergeCell ref="B50:C50"/>
    <mergeCell ref="B51:C51"/>
    <mergeCell ref="B52:C5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28" t="s">
        <v>10</v>
      </c>
      <c r="B3" s="128"/>
      <c r="C3" s="128"/>
      <c r="D3" s="128"/>
      <c r="E3" s="128"/>
      <c r="F3" s="105">
        <f>SUM(F2)</f>
        <v>24695</v>
      </c>
    </row>
    <row r="4" spans="1:6">
      <c r="A4" s="128" t="s">
        <v>11</v>
      </c>
      <c r="B4" s="128"/>
      <c r="C4" s="128"/>
      <c r="D4" s="128"/>
      <c r="E4" s="128"/>
      <c r="F4" s="105">
        <f>F3*18%</f>
        <v>4445.0999999999995</v>
      </c>
    </row>
    <row r="5" spans="1:6">
      <c r="A5" s="128" t="s">
        <v>12</v>
      </c>
      <c r="B5" s="128"/>
      <c r="C5" s="128"/>
      <c r="D5" s="128"/>
      <c r="E5" s="128"/>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28" t="s">
        <v>10</v>
      </c>
      <c r="B3" s="128"/>
      <c r="C3" s="128"/>
      <c r="D3" s="128"/>
      <c r="E3" s="128"/>
      <c r="F3" s="108">
        <f>SUM(F2)</f>
        <v>22450</v>
      </c>
    </row>
    <row r="4" spans="1:6">
      <c r="A4" s="128" t="s">
        <v>11</v>
      </c>
      <c r="B4" s="128"/>
      <c r="C4" s="128"/>
      <c r="D4" s="128"/>
      <c r="E4" s="128"/>
      <c r="F4" s="108">
        <f>F3*18%</f>
        <v>4041</v>
      </c>
    </row>
    <row r="5" spans="1:6">
      <c r="A5" s="128" t="s">
        <v>12</v>
      </c>
      <c r="B5" s="128"/>
      <c r="C5" s="128"/>
      <c r="D5" s="128"/>
      <c r="E5" s="128"/>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29" t="s">
        <v>10</v>
      </c>
      <c r="B3" s="130"/>
      <c r="C3" s="130"/>
      <c r="D3" s="130"/>
      <c r="E3" s="131"/>
      <c r="F3" s="18">
        <f>SUM(F2)</f>
        <v>33000</v>
      </c>
    </row>
    <row r="4" spans="1:6">
      <c r="A4" s="129" t="s">
        <v>11</v>
      </c>
      <c r="B4" s="130"/>
      <c r="C4" s="130"/>
      <c r="D4" s="130"/>
      <c r="E4" s="131"/>
      <c r="F4" s="18">
        <f>F3*18%</f>
        <v>5940</v>
      </c>
    </row>
    <row r="5" spans="1:6" ht="16.8" customHeight="1">
      <c r="A5" s="129" t="s">
        <v>12</v>
      </c>
      <c r="B5" s="130"/>
      <c r="C5" s="130"/>
      <c r="D5" s="130"/>
      <c r="E5" s="131"/>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28" t="s">
        <v>10</v>
      </c>
      <c r="B3" s="128"/>
      <c r="C3" s="128"/>
      <c r="D3" s="128"/>
      <c r="E3" s="110">
        <f>SUM(E2:E2)</f>
        <v>2520</v>
      </c>
    </row>
    <row r="4" spans="1:5">
      <c r="A4" s="128" t="s">
        <v>11</v>
      </c>
      <c r="B4" s="128"/>
      <c r="C4" s="128"/>
      <c r="D4" s="128"/>
      <c r="E4" s="110">
        <f>E3*18%</f>
        <v>453.59999999999997</v>
      </c>
    </row>
    <row r="5" spans="1:5">
      <c r="A5" s="128" t="s">
        <v>12</v>
      </c>
      <c r="B5" s="128"/>
      <c r="C5" s="128"/>
      <c r="D5" s="128"/>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6" sqref="B26"/>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28" t="s">
        <v>10</v>
      </c>
      <c r="B3" s="128"/>
      <c r="C3" s="128"/>
      <c r="D3" s="128"/>
      <c r="E3" s="110">
        <v>6200</v>
      </c>
    </row>
    <row r="4" spans="1:5">
      <c r="A4" s="128" t="s">
        <v>11</v>
      </c>
      <c r="B4" s="128"/>
      <c r="C4" s="128"/>
      <c r="D4" s="128"/>
      <c r="E4" s="110">
        <f>E3*18%</f>
        <v>1116</v>
      </c>
    </row>
    <row r="5" spans="1:5">
      <c r="A5" s="128" t="s">
        <v>12</v>
      </c>
      <c r="B5" s="128"/>
      <c r="C5" s="128"/>
      <c r="D5" s="128"/>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28" t="s">
        <v>10</v>
      </c>
      <c r="B3" s="128"/>
      <c r="C3" s="128"/>
      <c r="D3" s="128"/>
      <c r="E3" s="110">
        <f>SUM(E2:E2)</f>
        <v>13350</v>
      </c>
    </row>
    <row r="4" spans="1:5">
      <c r="A4" s="128" t="s">
        <v>11</v>
      </c>
      <c r="B4" s="128"/>
      <c r="C4" s="128"/>
      <c r="D4" s="128"/>
      <c r="E4" s="110">
        <f>E3*18%</f>
        <v>2403</v>
      </c>
    </row>
    <row r="5" spans="1:5">
      <c r="A5" s="128" t="s">
        <v>12</v>
      </c>
      <c r="B5" s="128"/>
      <c r="C5" s="128"/>
      <c r="D5" s="128"/>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28" t="s">
        <v>10</v>
      </c>
      <c r="B3" s="128"/>
      <c r="C3" s="128"/>
      <c r="D3" s="128"/>
      <c r="E3" s="110">
        <f>SUM(E2:E2)</f>
        <v>20340</v>
      </c>
    </row>
    <row r="4" spans="1:5">
      <c r="A4" s="128" t="s">
        <v>11</v>
      </c>
      <c r="B4" s="128"/>
      <c r="C4" s="128"/>
      <c r="D4" s="128"/>
      <c r="E4" s="110">
        <f>E3*18%</f>
        <v>3661.2</v>
      </c>
    </row>
    <row r="5" spans="1:5">
      <c r="A5" s="128" t="s">
        <v>12</v>
      </c>
      <c r="B5" s="128"/>
      <c r="C5" s="128"/>
      <c r="D5" s="128"/>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50">
        <v>1</v>
      </c>
      <c r="B2" s="102" t="s">
        <v>169</v>
      </c>
      <c r="C2" s="151">
        <v>1</v>
      </c>
      <c r="D2" s="152">
        <v>55250</v>
      </c>
      <c r="E2" s="153">
        <v>23205</v>
      </c>
      <c r="F2" s="152">
        <f>C2*E2</f>
        <v>23205</v>
      </c>
    </row>
    <row r="3" spans="1:11" ht="52.8">
      <c r="A3" s="150"/>
      <c r="B3" s="100" t="s">
        <v>158</v>
      </c>
      <c r="C3" s="151"/>
      <c r="D3" s="152"/>
      <c r="E3" s="154"/>
      <c r="F3" s="152"/>
    </row>
    <row r="4" spans="1:11" ht="39.6">
      <c r="A4" s="150"/>
      <c r="B4" s="112" t="s">
        <v>159</v>
      </c>
      <c r="C4" s="151"/>
      <c r="D4" s="152"/>
      <c r="E4" s="154"/>
      <c r="F4" s="152"/>
    </row>
    <row r="5" spans="1:11" ht="39.6">
      <c r="A5" s="150"/>
      <c r="B5" s="112" t="s">
        <v>160</v>
      </c>
      <c r="C5" s="151"/>
      <c r="D5" s="152"/>
      <c r="E5" s="154"/>
      <c r="F5" s="152"/>
    </row>
    <row r="6" spans="1:11" ht="39.6">
      <c r="A6" s="150"/>
      <c r="B6" s="112" t="s">
        <v>161</v>
      </c>
      <c r="C6" s="151"/>
      <c r="D6" s="152"/>
      <c r="E6" s="154"/>
      <c r="F6" s="152"/>
    </row>
    <row r="7" spans="1:11" ht="66">
      <c r="A7" s="150"/>
      <c r="B7" s="112" t="s">
        <v>162</v>
      </c>
      <c r="C7" s="151"/>
      <c r="D7" s="152"/>
      <c r="E7" s="154"/>
      <c r="F7" s="152"/>
      <c r="K7" s="7">
        <f>55250*58%</f>
        <v>32044.999999999996</v>
      </c>
    </row>
    <row r="8" spans="1:11" ht="66">
      <c r="A8" s="150"/>
      <c r="B8" s="112" t="s">
        <v>163</v>
      </c>
      <c r="C8" s="151"/>
      <c r="D8" s="152"/>
      <c r="E8" s="154"/>
      <c r="F8" s="152"/>
      <c r="K8" s="7">
        <f>55250-K7</f>
        <v>23205.000000000004</v>
      </c>
    </row>
    <row r="9" spans="1:11" ht="66">
      <c r="A9" s="150"/>
      <c r="B9" s="113" t="s">
        <v>164</v>
      </c>
      <c r="C9" s="151"/>
      <c r="D9" s="152"/>
      <c r="E9" s="155"/>
      <c r="F9" s="152"/>
    </row>
    <row r="10" spans="1:11">
      <c r="A10" s="133" t="s">
        <v>10</v>
      </c>
      <c r="B10" s="149"/>
      <c r="C10" s="133"/>
      <c r="D10" s="133"/>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topLeftCell="A37" workbookViewId="0">
      <selection activeCell="K64" sqref="K64"/>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7" width="14.109375" style="7" bestFit="1" customWidth="1"/>
    <col min="8" max="8" width="13.109375" style="7" bestFit="1" customWidth="1"/>
    <col min="9" max="9" width="12"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45">
        <v>1</v>
      </c>
      <c r="B2" s="148"/>
      <c r="C2" s="103" t="s">
        <v>171</v>
      </c>
      <c r="D2" s="166">
        <v>1</v>
      </c>
      <c r="E2" s="148">
        <v>144067</v>
      </c>
      <c r="F2" s="148">
        <f>D2*E2</f>
        <v>144067</v>
      </c>
    </row>
    <row r="3" spans="1:6" ht="27.6">
      <c r="A3" s="146"/>
      <c r="B3" s="148"/>
      <c r="C3" s="104" t="s">
        <v>173</v>
      </c>
      <c r="D3" s="166"/>
      <c r="E3" s="148"/>
      <c r="F3" s="148"/>
    </row>
    <row r="4" spans="1:6">
      <c r="A4" s="146"/>
      <c r="B4" s="148"/>
      <c r="C4" s="104" t="s">
        <v>174</v>
      </c>
      <c r="D4" s="166"/>
      <c r="E4" s="148"/>
      <c r="F4" s="148"/>
    </row>
    <row r="5" spans="1:6">
      <c r="A5" s="146"/>
      <c r="B5" s="148"/>
      <c r="C5" s="104" t="s">
        <v>175</v>
      </c>
      <c r="D5" s="166"/>
      <c r="E5" s="148"/>
      <c r="F5" s="148"/>
    </row>
    <row r="6" spans="1:6">
      <c r="A6" s="146"/>
      <c r="B6" s="148"/>
      <c r="C6" s="104" t="s">
        <v>120</v>
      </c>
      <c r="D6" s="166"/>
      <c r="E6" s="148"/>
      <c r="F6" s="148"/>
    </row>
    <row r="7" spans="1:6" ht="27.6">
      <c r="A7" s="146"/>
      <c r="B7" s="148"/>
      <c r="C7" s="104" t="s">
        <v>176</v>
      </c>
      <c r="D7" s="166"/>
      <c r="E7" s="148"/>
      <c r="F7" s="148"/>
    </row>
    <row r="8" spans="1:6">
      <c r="A8" s="146"/>
      <c r="B8" s="148"/>
      <c r="C8" s="115" t="s">
        <v>177</v>
      </c>
      <c r="D8" s="166"/>
      <c r="E8" s="148"/>
      <c r="F8" s="148"/>
    </row>
    <row r="9" spans="1:6" ht="27.6">
      <c r="A9" s="146"/>
      <c r="B9" s="148"/>
      <c r="C9" s="104" t="s">
        <v>178</v>
      </c>
      <c r="D9" s="166"/>
      <c r="E9" s="148"/>
      <c r="F9" s="148"/>
    </row>
    <row r="10" spans="1:6">
      <c r="A10" s="146"/>
      <c r="B10" s="148"/>
      <c r="C10" s="104" t="s">
        <v>125</v>
      </c>
      <c r="D10" s="166"/>
      <c r="E10" s="148"/>
      <c r="F10" s="148"/>
    </row>
    <row r="11" spans="1:6" ht="27.6">
      <c r="A11" s="146"/>
      <c r="B11" s="148"/>
      <c r="C11" s="104" t="s">
        <v>179</v>
      </c>
      <c r="D11" s="166"/>
      <c r="E11" s="148"/>
      <c r="F11" s="148"/>
    </row>
    <row r="12" spans="1:6">
      <c r="A12" s="146"/>
      <c r="B12" s="148"/>
      <c r="C12" s="104" t="s">
        <v>180</v>
      </c>
      <c r="D12" s="166"/>
      <c r="E12" s="148"/>
      <c r="F12" s="148"/>
    </row>
    <row r="13" spans="1:6">
      <c r="A13" s="146"/>
      <c r="B13" s="148"/>
      <c r="C13" s="104" t="s">
        <v>181</v>
      </c>
      <c r="D13" s="166"/>
      <c r="E13" s="148"/>
      <c r="F13" s="148"/>
    </row>
    <row r="14" spans="1:6" ht="27.6">
      <c r="A14" s="146"/>
      <c r="B14" s="148"/>
      <c r="C14" s="104" t="s">
        <v>182</v>
      </c>
      <c r="D14" s="166"/>
      <c r="E14" s="148"/>
      <c r="F14" s="148"/>
    </row>
    <row r="15" spans="1:6">
      <c r="A15" s="146"/>
      <c r="B15" s="148"/>
      <c r="C15" s="104" t="s">
        <v>183</v>
      </c>
      <c r="D15" s="166"/>
      <c r="E15" s="148"/>
      <c r="F15" s="148"/>
    </row>
    <row r="16" spans="1:6">
      <c r="A16" s="146"/>
      <c r="B16" s="148"/>
      <c r="C16" s="104" t="s">
        <v>184</v>
      </c>
      <c r="D16" s="166"/>
      <c r="E16" s="148"/>
      <c r="F16" s="148"/>
    </row>
    <row r="17" spans="1:6" ht="27.6">
      <c r="A17" s="146"/>
      <c r="B17" s="148"/>
      <c r="C17" s="104" t="s">
        <v>185</v>
      </c>
      <c r="D17" s="166"/>
      <c r="E17" s="148"/>
      <c r="F17" s="148"/>
    </row>
    <row r="18" spans="1:6">
      <c r="A18" s="146"/>
      <c r="B18" s="148"/>
      <c r="C18" s="104" t="s">
        <v>186</v>
      </c>
      <c r="D18" s="166"/>
      <c r="E18" s="148"/>
      <c r="F18" s="148"/>
    </row>
    <row r="19" spans="1:6">
      <c r="A19" s="146"/>
      <c r="B19" s="148"/>
      <c r="C19" s="104" t="s">
        <v>134</v>
      </c>
      <c r="D19" s="166"/>
      <c r="E19" s="148"/>
      <c r="F19" s="148"/>
    </row>
    <row r="20" spans="1:6">
      <c r="A20" s="146"/>
      <c r="B20" s="148"/>
      <c r="C20" s="104" t="s">
        <v>135</v>
      </c>
      <c r="D20" s="166"/>
      <c r="E20" s="148"/>
      <c r="F20" s="148"/>
    </row>
    <row r="21" spans="1:6">
      <c r="A21" s="146"/>
      <c r="B21" s="148"/>
      <c r="C21" s="104" t="s">
        <v>187</v>
      </c>
      <c r="D21" s="166"/>
      <c r="E21" s="148"/>
      <c r="F21" s="148"/>
    </row>
    <row r="22" spans="1:6">
      <c r="A22" s="146"/>
      <c r="B22" s="148"/>
      <c r="C22" s="104" t="s">
        <v>188</v>
      </c>
      <c r="D22" s="166"/>
      <c r="E22" s="148"/>
      <c r="F22" s="148"/>
    </row>
    <row r="23" spans="1:6">
      <c r="A23" s="146"/>
      <c r="B23" s="148"/>
      <c r="C23" s="104" t="s">
        <v>138</v>
      </c>
      <c r="D23" s="166"/>
      <c r="E23" s="148"/>
      <c r="F23" s="148"/>
    </row>
    <row r="24" spans="1:6">
      <c r="A24" s="146"/>
      <c r="B24" s="148"/>
      <c r="C24" s="104" t="s">
        <v>189</v>
      </c>
      <c r="D24" s="166"/>
      <c r="E24" s="148"/>
      <c r="F24" s="148"/>
    </row>
    <row r="25" spans="1:6">
      <c r="A25" s="146"/>
      <c r="B25" s="148"/>
      <c r="C25" s="104" t="s">
        <v>140</v>
      </c>
      <c r="D25" s="166"/>
      <c r="E25" s="148"/>
      <c r="F25" s="148"/>
    </row>
    <row r="26" spans="1:6">
      <c r="A26" s="146"/>
      <c r="B26" s="148"/>
      <c r="C26" s="115" t="s">
        <v>190</v>
      </c>
      <c r="D26" s="166"/>
      <c r="E26" s="148"/>
      <c r="F26" s="148"/>
    </row>
    <row r="27" spans="1:6">
      <c r="A27" s="146"/>
      <c r="B27" s="148"/>
      <c r="C27" s="104" t="s">
        <v>218</v>
      </c>
      <c r="D27" s="166"/>
      <c r="E27" s="148"/>
      <c r="F27" s="148"/>
    </row>
    <row r="28" spans="1:6">
      <c r="A28" s="146"/>
      <c r="B28" s="148"/>
      <c r="C28" s="104" t="s">
        <v>191</v>
      </c>
      <c r="D28" s="166"/>
      <c r="E28" s="148"/>
      <c r="F28" s="148"/>
    </row>
    <row r="29" spans="1:6">
      <c r="A29" s="147"/>
      <c r="B29" s="148"/>
      <c r="C29" s="104" t="s">
        <v>192</v>
      </c>
      <c r="D29" s="166"/>
      <c r="E29" s="148"/>
      <c r="F29" s="148"/>
    </row>
    <row r="30" spans="1:6">
      <c r="A30" s="167">
        <v>2</v>
      </c>
      <c r="B30" s="173" t="s">
        <v>172</v>
      </c>
      <c r="C30" s="174"/>
      <c r="D30" s="170">
        <v>1</v>
      </c>
      <c r="E30" s="145">
        <v>16949.099999999999</v>
      </c>
      <c r="F30" s="145">
        <f t="shared" ref="F30" si="0">D30*E30</f>
        <v>16949.099999999999</v>
      </c>
    </row>
    <row r="31" spans="1:6">
      <c r="A31" s="168"/>
      <c r="B31" s="161" t="s">
        <v>193</v>
      </c>
      <c r="C31" s="162"/>
      <c r="D31" s="171"/>
      <c r="E31" s="146"/>
      <c r="F31" s="146"/>
    </row>
    <row r="32" spans="1:6">
      <c r="A32" s="168"/>
      <c r="B32" s="161" t="s">
        <v>194</v>
      </c>
      <c r="C32" s="162"/>
      <c r="D32" s="171"/>
      <c r="E32" s="146"/>
      <c r="F32" s="146"/>
    </row>
    <row r="33" spans="1:6">
      <c r="A33" s="168"/>
      <c r="B33" s="161" t="s">
        <v>195</v>
      </c>
      <c r="C33" s="162"/>
      <c r="D33" s="171"/>
      <c r="E33" s="146"/>
      <c r="F33" s="146"/>
    </row>
    <row r="34" spans="1:6">
      <c r="A34" s="168"/>
      <c r="B34" s="161" t="s">
        <v>196</v>
      </c>
      <c r="C34" s="162"/>
      <c r="D34" s="171"/>
      <c r="E34" s="146"/>
      <c r="F34" s="146"/>
    </row>
    <row r="35" spans="1:6">
      <c r="A35" s="168"/>
      <c r="B35" s="161" t="s">
        <v>197</v>
      </c>
      <c r="C35" s="162"/>
      <c r="D35" s="171"/>
      <c r="E35" s="146"/>
      <c r="F35" s="146"/>
    </row>
    <row r="36" spans="1:6">
      <c r="A36" s="168"/>
      <c r="B36" s="161" t="s">
        <v>198</v>
      </c>
      <c r="C36" s="162"/>
      <c r="D36" s="171"/>
      <c r="E36" s="146"/>
      <c r="F36" s="146"/>
    </row>
    <row r="37" spans="1:6">
      <c r="A37" s="168"/>
      <c r="B37" s="161" t="s">
        <v>199</v>
      </c>
      <c r="C37" s="162"/>
      <c r="D37" s="171"/>
      <c r="E37" s="146"/>
      <c r="F37" s="146"/>
    </row>
    <row r="38" spans="1:6">
      <c r="A38" s="168"/>
      <c r="B38" s="161" t="s">
        <v>200</v>
      </c>
      <c r="C38" s="162"/>
      <c r="D38" s="171"/>
      <c r="E38" s="146"/>
      <c r="F38" s="146"/>
    </row>
    <row r="39" spans="1:6">
      <c r="A39" s="168"/>
      <c r="B39" s="161" t="s">
        <v>201</v>
      </c>
      <c r="C39" s="162"/>
      <c r="D39" s="171"/>
      <c r="E39" s="146"/>
      <c r="F39" s="146"/>
    </row>
    <row r="40" spans="1:6">
      <c r="A40" s="168"/>
      <c r="B40" s="161" t="s">
        <v>202</v>
      </c>
      <c r="C40" s="162"/>
      <c r="D40" s="171"/>
      <c r="E40" s="146"/>
      <c r="F40" s="146"/>
    </row>
    <row r="41" spans="1:6">
      <c r="A41" s="168"/>
      <c r="B41" s="161" t="s">
        <v>219</v>
      </c>
      <c r="C41" s="162"/>
      <c r="D41" s="171"/>
      <c r="E41" s="146"/>
      <c r="F41" s="146"/>
    </row>
    <row r="42" spans="1:6">
      <c r="A42" s="168"/>
      <c r="B42" s="161" t="s">
        <v>203</v>
      </c>
      <c r="C42" s="162"/>
      <c r="D42" s="171"/>
      <c r="E42" s="146"/>
      <c r="F42" s="146"/>
    </row>
    <row r="43" spans="1:6">
      <c r="A43" s="168"/>
      <c r="B43" s="161" t="s">
        <v>204</v>
      </c>
      <c r="C43" s="162"/>
      <c r="D43" s="171"/>
      <c r="E43" s="146"/>
      <c r="F43" s="146"/>
    </row>
    <row r="44" spans="1:6">
      <c r="A44" s="168"/>
      <c r="B44" s="161" t="s">
        <v>205</v>
      </c>
      <c r="C44" s="162"/>
      <c r="D44" s="171"/>
      <c r="E44" s="146"/>
      <c r="F44" s="146"/>
    </row>
    <row r="45" spans="1:6">
      <c r="A45" s="168"/>
      <c r="B45" s="161" t="s">
        <v>206</v>
      </c>
      <c r="C45" s="162"/>
      <c r="D45" s="171"/>
      <c r="E45" s="146"/>
      <c r="F45" s="146"/>
    </row>
    <row r="46" spans="1:6">
      <c r="A46" s="168"/>
      <c r="B46" s="161" t="s">
        <v>207</v>
      </c>
      <c r="C46" s="162"/>
      <c r="D46" s="171"/>
      <c r="E46" s="146"/>
      <c r="F46" s="146"/>
    </row>
    <row r="47" spans="1:6">
      <c r="A47" s="168"/>
      <c r="B47" s="161" t="s">
        <v>208</v>
      </c>
      <c r="C47" s="162"/>
      <c r="D47" s="171"/>
      <c r="E47" s="146"/>
      <c r="F47" s="146"/>
    </row>
    <row r="48" spans="1:6">
      <c r="A48" s="168"/>
      <c r="B48" s="161" t="s">
        <v>220</v>
      </c>
      <c r="C48" s="162"/>
      <c r="D48" s="171"/>
      <c r="E48" s="146"/>
      <c r="F48" s="146"/>
    </row>
    <row r="49" spans="1:11">
      <c r="A49" s="168"/>
      <c r="B49" s="161" t="s">
        <v>209</v>
      </c>
      <c r="C49" s="162"/>
      <c r="D49" s="171"/>
      <c r="E49" s="146"/>
      <c r="F49" s="146"/>
    </row>
    <row r="50" spans="1:11">
      <c r="A50" s="168"/>
      <c r="B50" s="161" t="s">
        <v>210</v>
      </c>
      <c r="C50" s="162"/>
      <c r="D50" s="171"/>
      <c r="E50" s="146"/>
      <c r="F50" s="146"/>
    </row>
    <row r="51" spans="1:11">
      <c r="A51" s="168"/>
      <c r="B51" s="161" t="s">
        <v>211</v>
      </c>
      <c r="C51" s="162"/>
      <c r="D51" s="171"/>
      <c r="E51" s="146"/>
      <c r="F51" s="146"/>
    </row>
    <row r="52" spans="1:11">
      <c r="A52" s="168"/>
      <c r="B52" s="161" t="s">
        <v>212</v>
      </c>
      <c r="C52" s="162"/>
      <c r="D52" s="171"/>
      <c r="E52" s="146"/>
      <c r="F52" s="146"/>
    </row>
    <row r="53" spans="1:11">
      <c r="A53" s="168"/>
      <c r="B53" s="161" t="s">
        <v>213</v>
      </c>
      <c r="C53" s="162"/>
      <c r="D53" s="171"/>
      <c r="E53" s="146"/>
      <c r="F53" s="146"/>
    </row>
    <row r="54" spans="1:11">
      <c r="A54" s="168"/>
      <c r="B54" s="161" t="s">
        <v>214</v>
      </c>
      <c r="C54" s="162"/>
      <c r="D54" s="171"/>
      <c r="E54" s="146"/>
      <c r="F54" s="146"/>
    </row>
    <row r="55" spans="1:11">
      <c r="A55" s="168"/>
      <c r="B55" s="161" t="s">
        <v>215</v>
      </c>
      <c r="C55" s="162"/>
      <c r="D55" s="171"/>
      <c r="E55" s="146"/>
      <c r="F55" s="146"/>
      <c r="I55" s="7">
        <f>161016*10%</f>
        <v>16101.6</v>
      </c>
      <c r="J55" s="7">
        <f>161016-16101.6</f>
        <v>144914.4</v>
      </c>
      <c r="K55" s="7">
        <f>J55-80508</f>
        <v>64406.399999999994</v>
      </c>
    </row>
    <row r="56" spans="1:11">
      <c r="A56" s="169"/>
      <c r="B56" s="163" t="s">
        <v>216</v>
      </c>
      <c r="C56" s="164"/>
      <c r="D56" s="172"/>
      <c r="E56" s="147"/>
      <c r="F56" s="147"/>
      <c r="K56" s="74"/>
    </row>
    <row r="57" spans="1:11">
      <c r="A57" s="132" t="s">
        <v>10</v>
      </c>
      <c r="B57" s="165"/>
      <c r="C57" s="165"/>
      <c r="D57" s="132"/>
      <c r="E57" s="132"/>
      <c r="F57" s="114">
        <f>F30+F2</f>
        <v>161016.1</v>
      </c>
      <c r="G57" s="123">
        <f>F57*0.1</f>
        <v>16101.61</v>
      </c>
      <c r="H57" s="123">
        <f>F57-G57</f>
        <v>144914.49</v>
      </c>
      <c r="I57" s="123">
        <f>H57-80508</f>
        <v>64406.489999999991</v>
      </c>
    </row>
    <row r="58" spans="1:11">
      <c r="A58" s="132" t="s">
        <v>11</v>
      </c>
      <c r="B58" s="132"/>
      <c r="C58" s="132"/>
      <c r="D58" s="132"/>
      <c r="E58" s="132"/>
      <c r="F58" s="114">
        <f>F57*18%</f>
        <v>28982.898000000001</v>
      </c>
    </row>
    <row r="59" spans="1:11">
      <c r="A59" s="132" t="s">
        <v>12</v>
      </c>
      <c r="B59" s="132"/>
      <c r="C59" s="132"/>
      <c r="D59" s="132"/>
      <c r="E59" s="132"/>
      <c r="F59" s="114">
        <f>SUM(F57:F58)</f>
        <v>189998.99800000002</v>
      </c>
    </row>
    <row r="62" spans="1:11">
      <c r="K62" s="7">
        <f>80508+64406.4</f>
        <v>144914.4</v>
      </c>
    </row>
    <row r="63" spans="1:11">
      <c r="A63" s="117" t="s">
        <v>227</v>
      </c>
      <c r="K63" s="7">
        <f>F59-K62</f>
        <v>45084.598000000027</v>
      </c>
    </row>
  </sheetData>
  <mergeCells count="3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 ref="B56:C56"/>
    <mergeCell ref="A57:E57"/>
    <mergeCell ref="A2:A29"/>
    <mergeCell ref="B2:B29"/>
    <mergeCell ref="D2:D29"/>
    <mergeCell ref="E2:E29"/>
    <mergeCell ref="B49:C4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26" sqref="H26"/>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29" t="s">
        <v>10</v>
      </c>
      <c r="B3" s="130"/>
      <c r="C3" s="130"/>
      <c r="D3" s="130"/>
      <c r="E3" s="131"/>
      <c r="F3" s="116">
        <f>SUM(F2)</f>
        <v>111250</v>
      </c>
    </row>
    <row r="4" spans="1:6">
      <c r="A4" s="129" t="s">
        <v>11</v>
      </c>
      <c r="B4" s="130"/>
      <c r="C4" s="130"/>
      <c r="D4" s="130"/>
      <c r="E4" s="131"/>
      <c r="F4" s="116">
        <f>F3*18%</f>
        <v>20025</v>
      </c>
    </row>
    <row r="5" spans="1:6">
      <c r="A5" s="129" t="s">
        <v>12</v>
      </c>
      <c r="B5" s="130"/>
      <c r="C5" s="130"/>
      <c r="D5" s="130"/>
      <c r="E5" s="131"/>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75" t="s">
        <v>230</v>
      </c>
      <c r="B4" s="176"/>
      <c r="C4" s="176"/>
      <c r="D4" s="177"/>
      <c r="E4" s="120">
        <v>1550</v>
      </c>
    </row>
    <row r="5" spans="1:5">
      <c r="A5" s="128" t="s">
        <v>10</v>
      </c>
      <c r="B5" s="128"/>
      <c r="C5" s="128"/>
      <c r="D5" s="128"/>
      <c r="E5" s="118">
        <f>SUM(E2:E4)</f>
        <v>16390</v>
      </c>
    </row>
    <row r="6" spans="1:5">
      <c r="A6" s="128" t="s">
        <v>11</v>
      </c>
      <c r="B6" s="128"/>
      <c r="C6" s="128"/>
      <c r="D6" s="128"/>
      <c r="E6" s="118">
        <f>E5*18%</f>
        <v>2950.2</v>
      </c>
    </row>
    <row r="7" spans="1:5">
      <c r="A7" s="128" t="s">
        <v>12</v>
      </c>
      <c r="B7" s="128"/>
      <c r="C7" s="128"/>
      <c r="D7" s="128"/>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28" t="s">
        <v>10</v>
      </c>
      <c r="B3" s="128"/>
      <c r="C3" s="128"/>
      <c r="D3" s="128"/>
      <c r="E3" s="128"/>
      <c r="F3" s="119">
        <f>SUM(F2)</f>
        <v>11225</v>
      </c>
    </row>
    <row r="4" spans="1:6">
      <c r="A4" s="128" t="s">
        <v>11</v>
      </c>
      <c r="B4" s="128"/>
      <c r="C4" s="128"/>
      <c r="D4" s="128"/>
      <c r="E4" s="128"/>
      <c r="F4" s="119">
        <f>F3*18%</f>
        <v>2020.5</v>
      </c>
    </row>
    <row r="5" spans="1:6">
      <c r="A5" s="128" t="s">
        <v>12</v>
      </c>
      <c r="B5" s="128"/>
      <c r="C5" s="128"/>
      <c r="D5" s="128"/>
      <c r="E5" s="128"/>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6640625" customWidth="1"/>
  </cols>
  <sheetData>
    <row r="1" spans="1:6" ht="28.8">
      <c r="A1" s="121" t="s">
        <v>0</v>
      </c>
      <c r="B1" s="121" t="s">
        <v>1</v>
      </c>
      <c r="C1" s="121" t="s">
        <v>2</v>
      </c>
      <c r="D1" s="121" t="s">
        <v>3</v>
      </c>
      <c r="E1" s="121" t="s">
        <v>4</v>
      </c>
      <c r="F1" s="121" t="s">
        <v>5</v>
      </c>
    </row>
    <row r="2" spans="1:6" ht="43.2">
      <c r="A2" s="3">
        <v>1</v>
      </c>
      <c r="B2" s="3">
        <v>616026</v>
      </c>
      <c r="C2" s="3" t="s">
        <v>13</v>
      </c>
      <c r="D2" s="3">
        <v>15</v>
      </c>
      <c r="E2" s="3">
        <v>2245</v>
      </c>
      <c r="F2" s="3">
        <f t="shared" ref="F2" si="0">D2*E2</f>
        <v>33675</v>
      </c>
    </row>
    <row r="3" spans="1:6">
      <c r="A3" s="128" t="s">
        <v>10</v>
      </c>
      <c r="B3" s="128"/>
      <c r="C3" s="128"/>
      <c r="D3" s="128"/>
      <c r="E3" s="128"/>
      <c r="F3" s="121">
        <f>SUM(F2)</f>
        <v>33675</v>
      </c>
    </row>
    <row r="4" spans="1:6">
      <c r="A4" s="128" t="s">
        <v>11</v>
      </c>
      <c r="B4" s="128"/>
      <c r="C4" s="128"/>
      <c r="D4" s="128"/>
      <c r="E4" s="128"/>
      <c r="F4" s="121">
        <f>F3*18%</f>
        <v>6061.5</v>
      </c>
    </row>
    <row r="5" spans="1:6">
      <c r="A5" s="128" t="s">
        <v>12</v>
      </c>
      <c r="B5" s="128"/>
      <c r="C5" s="128"/>
      <c r="D5" s="128"/>
      <c r="E5" s="128"/>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28" t="s">
        <v>10</v>
      </c>
      <c r="B3" s="128"/>
      <c r="C3" s="128"/>
      <c r="D3" s="128"/>
      <c r="E3" s="128"/>
      <c r="F3" s="17">
        <f>SUM(F2:F2)</f>
        <v>62000</v>
      </c>
      <c r="G3" s="7"/>
    </row>
    <row r="4" spans="1:7">
      <c r="A4" s="128" t="s">
        <v>11</v>
      </c>
      <c r="B4" s="128"/>
      <c r="C4" s="128"/>
      <c r="D4" s="128"/>
      <c r="E4" s="128"/>
      <c r="F4" s="17">
        <f>F3*18%</f>
        <v>11160</v>
      </c>
      <c r="G4" s="7"/>
    </row>
    <row r="5" spans="1:7">
      <c r="A5" s="128" t="s">
        <v>12</v>
      </c>
      <c r="B5" s="128"/>
      <c r="C5" s="128"/>
      <c r="D5" s="128"/>
      <c r="E5" s="128"/>
      <c r="F5" s="17">
        <f>SUM(F3:F4)</f>
        <v>73160</v>
      </c>
      <c r="G5" s="7"/>
    </row>
  </sheetData>
  <mergeCells count="3">
    <mergeCell ref="A3:E3"/>
    <mergeCell ref="A4:E4"/>
    <mergeCell ref="A5:E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 sqref="D2:D5"/>
    </sheetView>
  </sheetViews>
  <sheetFormatPr defaultRowHeight="14.4"/>
  <cols>
    <col min="2" max="2" width="18.88671875" customWidth="1"/>
    <col min="3" max="3" width="23.21875" customWidth="1"/>
  </cols>
  <sheetData>
    <row r="1" spans="1:6" ht="28.8">
      <c r="A1" s="122" t="s">
        <v>0</v>
      </c>
      <c r="B1" s="122" t="s">
        <v>1</v>
      </c>
      <c r="C1" s="122" t="s">
        <v>2</v>
      </c>
      <c r="D1" s="122" t="s">
        <v>3</v>
      </c>
      <c r="E1" s="122" t="s">
        <v>4</v>
      </c>
      <c r="F1" s="122" t="s">
        <v>5</v>
      </c>
    </row>
    <row r="2" spans="1:6" ht="52.2" customHeight="1">
      <c r="A2" s="3">
        <v>1</v>
      </c>
      <c r="B2" s="3">
        <v>616026</v>
      </c>
      <c r="C2" s="3" t="s">
        <v>13</v>
      </c>
      <c r="D2" s="3">
        <v>10</v>
      </c>
      <c r="E2" s="3">
        <v>2245</v>
      </c>
      <c r="F2" s="3">
        <f t="shared" ref="F2:F5" si="0">D2*E2</f>
        <v>22450</v>
      </c>
    </row>
    <row r="3" spans="1:6" ht="28.8">
      <c r="A3" s="3">
        <v>2</v>
      </c>
      <c r="B3" s="3">
        <v>616039</v>
      </c>
      <c r="C3" s="3" t="s">
        <v>9</v>
      </c>
      <c r="D3" s="3">
        <v>20</v>
      </c>
      <c r="E3" s="3">
        <v>3100</v>
      </c>
      <c r="F3" s="3">
        <f t="shared" si="0"/>
        <v>62000</v>
      </c>
    </row>
    <row r="4" spans="1:6" ht="28.8">
      <c r="A4" s="3">
        <v>3</v>
      </c>
      <c r="B4" s="3">
        <v>630059</v>
      </c>
      <c r="C4" s="3" t="s">
        <v>8</v>
      </c>
      <c r="D4" s="3">
        <v>30</v>
      </c>
      <c r="E4" s="3">
        <v>1725</v>
      </c>
      <c r="F4" s="3">
        <f t="shared" si="0"/>
        <v>51750</v>
      </c>
    </row>
    <row r="5" spans="1:6" ht="28.8">
      <c r="A5" s="3">
        <v>4</v>
      </c>
      <c r="B5" s="3">
        <v>632215</v>
      </c>
      <c r="C5" s="3" t="s">
        <v>32</v>
      </c>
      <c r="D5" s="3">
        <v>5</v>
      </c>
      <c r="E5" s="3">
        <v>2270</v>
      </c>
      <c r="F5" s="3">
        <f t="shared" si="0"/>
        <v>11350</v>
      </c>
    </row>
    <row r="6" spans="1:6">
      <c r="A6" s="128" t="s">
        <v>10</v>
      </c>
      <c r="B6" s="128"/>
      <c r="C6" s="128"/>
      <c r="D6" s="128"/>
      <c r="E6" s="128"/>
      <c r="F6" s="122">
        <f>SUM(F2:F5)</f>
        <v>147550</v>
      </c>
    </row>
    <row r="7" spans="1:6">
      <c r="A7" s="128" t="s">
        <v>11</v>
      </c>
      <c r="B7" s="128"/>
      <c r="C7" s="128"/>
      <c r="D7" s="128"/>
      <c r="E7" s="128"/>
      <c r="F7" s="122">
        <f>F6*18%</f>
        <v>26559</v>
      </c>
    </row>
    <row r="8" spans="1:6">
      <c r="A8" s="128" t="s">
        <v>12</v>
      </c>
      <c r="B8" s="128"/>
      <c r="C8" s="128"/>
      <c r="D8" s="128"/>
      <c r="E8" s="128"/>
      <c r="F8" s="122">
        <f>SUM(F6:F7)</f>
        <v>174109</v>
      </c>
    </row>
  </sheetData>
  <mergeCells count="3">
    <mergeCell ref="A6:E6"/>
    <mergeCell ref="A7:E7"/>
    <mergeCell ref="A8:E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4.4"/>
  <cols>
    <col min="2" max="2" width="20" customWidth="1"/>
  </cols>
  <sheetData>
    <row r="1" spans="1:6" ht="28.8">
      <c r="A1" s="122" t="s">
        <v>14</v>
      </c>
      <c r="B1" s="122" t="s">
        <v>15</v>
      </c>
      <c r="C1" s="122" t="s">
        <v>16</v>
      </c>
      <c r="D1" s="122" t="s">
        <v>17</v>
      </c>
      <c r="E1" s="122" t="s">
        <v>4</v>
      </c>
      <c r="F1" s="122" t="s">
        <v>10</v>
      </c>
    </row>
    <row r="2" spans="1:6" ht="28.8">
      <c r="A2" s="3">
        <v>1</v>
      </c>
      <c r="B2" s="3" t="s">
        <v>33</v>
      </c>
      <c r="C2" s="3" t="s">
        <v>34</v>
      </c>
      <c r="D2" s="3">
        <v>50</v>
      </c>
      <c r="E2" s="3">
        <v>1100</v>
      </c>
      <c r="F2" s="3">
        <f>D2*E2</f>
        <v>55000</v>
      </c>
    </row>
    <row r="3" spans="1:6">
      <c r="A3" s="128" t="s">
        <v>10</v>
      </c>
      <c r="B3" s="128"/>
      <c r="C3" s="128"/>
      <c r="D3" s="128"/>
      <c r="E3" s="128"/>
      <c r="F3" s="122">
        <f>SUM(F2:F2)</f>
        <v>55000</v>
      </c>
    </row>
    <row r="4" spans="1:6">
      <c r="A4" s="128" t="s">
        <v>11</v>
      </c>
      <c r="B4" s="128"/>
      <c r="C4" s="128"/>
      <c r="D4" s="128"/>
      <c r="E4" s="128"/>
      <c r="F4" s="122">
        <f>F3*18%</f>
        <v>9900</v>
      </c>
    </row>
    <row r="5" spans="1:6">
      <c r="A5" s="128" t="s">
        <v>12</v>
      </c>
      <c r="B5" s="128"/>
      <c r="C5" s="128"/>
      <c r="D5" s="128"/>
      <c r="E5" s="128"/>
      <c r="F5" s="122">
        <f>SUM(F3:F4)</f>
        <v>64900</v>
      </c>
    </row>
  </sheetData>
  <mergeCells count="3">
    <mergeCell ref="A3:E3"/>
    <mergeCell ref="A4:E4"/>
    <mergeCell ref="A5:E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3" sqref="M13"/>
    </sheetView>
  </sheetViews>
  <sheetFormatPr defaultRowHeight="14.4"/>
  <cols>
    <col min="3" max="3" width="15.77734375" customWidth="1"/>
  </cols>
  <sheetData>
    <row r="1" spans="1:6" ht="28.8">
      <c r="A1" s="122" t="s">
        <v>0</v>
      </c>
      <c r="B1" s="122" t="s">
        <v>1</v>
      </c>
      <c r="C1" s="122" t="s">
        <v>2</v>
      </c>
      <c r="D1" s="122" t="s">
        <v>3</v>
      </c>
      <c r="E1" s="122" t="s">
        <v>4</v>
      </c>
      <c r="F1" s="122" t="s">
        <v>5</v>
      </c>
    </row>
    <row r="2" spans="1:6" ht="43.2">
      <c r="A2" s="3">
        <v>1</v>
      </c>
      <c r="B2" s="3">
        <v>716663</v>
      </c>
      <c r="C2" s="3" t="s">
        <v>41</v>
      </c>
      <c r="D2" s="3">
        <v>10</v>
      </c>
      <c r="E2" s="3">
        <v>750</v>
      </c>
      <c r="F2" s="3">
        <f t="shared" ref="F2" si="0">D2*E2</f>
        <v>7500</v>
      </c>
    </row>
    <row r="3" spans="1:6">
      <c r="A3" s="128" t="s">
        <v>10</v>
      </c>
      <c r="B3" s="128"/>
      <c r="C3" s="128"/>
      <c r="D3" s="128"/>
      <c r="E3" s="128"/>
      <c r="F3" s="122">
        <f>SUM(F2)</f>
        <v>7500</v>
      </c>
    </row>
    <row r="4" spans="1:6">
      <c r="A4" s="128" t="s">
        <v>11</v>
      </c>
      <c r="B4" s="128"/>
      <c r="C4" s="128"/>
      <c r="D4" s="128"/>
      <c r="E4" s="128"/>
      <c r="F4" s="122">
        <f>F3*18%</f>
        <v>1350</v>
      </c>
    </row>
    <row r="5" spans="1:6">
      <c r="A5" s="128" t="s">
        <v>12</v>
      </c>
      <c r="B5" s="128"/>
      <c r="C5" s="128"/>
      <c r="D5" s="128"/>
      <c r="E5" s="128"/>
      <c r="F5" s="122">
        <f>SUM(F3:F4)</f>
        <v>8850</v>
      </c>
    </row>
  </sheetData>
  <mergeCells count="3">
    <mergeCell ref="A3:E3"/>
    <mergeCell ref="A4:E4"/>
    <mergeCell ref="A5:E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7" sqref="M17"/>
    </sheetView>
  </sheetViews>
  <sheetFormatPr defaultRowHeight="14.4"/>
  <sheetData>
    <row r="1" spans="1:6" ht="43.2">
      <c r="A1" s="124" t="s">
        <v>14</v>
      </c>
      <c r="B1" s="124" t="s">
        <v>15</v>
      </c>
      <c r="C1" s="124" t="s">
        <v>16</v>
      </c>
      <c r="D1" s="124" t="s">
        <v>17</v>
      </c>
      <c r="E1" s="124" t="s">
        <v>4</v>
      </c>
      <c r="F1" s="124" t="s">
        <v>10</v>
      </c>
    </row>
    <row r="2" spans="1:6">
      <c r="A2" s="3">
        <v>1</v>
      </c>
      <c r="B2" s="3" t="s">
        <v>231</v>
      </c>
      <c r="C2" s="3" t="s">
        <v>34</v>
      </c>
      <c r="D2" s="3">
        <v>10</v>
      </c>
      <c r="E2" s="3">
        <v>2950</v>
      </c>
      <c r="F2" s="3">
        <f>D2*E2</f>
        <v>29500</v>
      </c>
    </row>
    <row r="3" spans="1:6">
      <c r="A3" s="128" t="s">
        <v>10</v>
      </c>
      <c r="B3" s="128"/>
      <c r="C3" s="128"/>
      <c r="D3" s="128"/>
      <c r="E3" s="128"/>
      <c r="F3" s="124">
        <f>SUM(F2:F2)</f>
        <v>29500</v>
      </c>
    </row>
    <row r="4" spans="1:6">
      <c r="A4" s="128" t="s">
        <v>11</v>
      </c>
      <c r="B4" s="128"/>
      <c r="C4" s="128"/>
      <c r="D4" s="128"/>
      <c r="E4" s="128"/>
      <c r="F4" s="124">
        <f>F3*18%</f>
        <v>5310</v>
      </c>
    </row>
    <row r="5" spans="1:6">
      <c r="A5" s="128" t="s">
        <v>12</v>
      </c>
      <c r="B5" s="128"/>
      <c r="C5" s="128"/>
      <c r="D5" s="128"/>
      <c r="E5" s="128"/>
      <c r="F5" s="124">
        <f>SUM(F3:F4)</f>
        <v>34810</v>
      </c>
    </row>
  </sheetData>
  <mergeCells count="3">
    <mergeCell ref="A3:E3"/>
    <mergeCell ref="A4:E4"/>
    <mergeCell ref="A5:E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17" sqref="B17"/>
    </sheetView>
  </sheetViews>
  <sheetFormatPr defaultRowHeight="14.4"/>
  <cols>
    <col min="2" max="2" width="33.44140625" customWidth="1"/>
    <col min="4" max="4" width="20.5546875" customWidth="1"/>
    <col min="5" max="5" width="6.33203125" customWidth="1"/>
  </cols>
  <sheetData>
    <row r="1" spans="1:5" ht="22.8" customHeight="1">
      <c r="A1" s="125" t="s">
        <v>14</v>
      </c>
      <c r="B1" s="125" t="s">
        <v>15</v>
      </c>
      <c r="C1" s="125" t="s">
        <v>17</v>
      </c>
      <c r="D1" s="125" t="s">
        <v>4</v>
      </c>
      <c r="E1" s="125" t="s">
        <v>10</v>
      </c>
    </row>
    <row r="2" spans="1:5" ht="28.8" customHeight="1">
      <c r="A2" s="3">
        <v>1</v>
      </c>
      <c r="B2" s="3" t="s">
        <v>226</v>
      </c>
      <c r="C2" s="3">
        <v>2</v>
      </c>
      <c r="D2" s="3">
        <v>1695</v>
      </c>
      <c r="E2" s="3">
        <f>C2*D2</f>
        <v>3390</v>
      </c>
    </row>
    <row r="3" spans="1:5">
      <c r="A3" s="128" t="s">
        <v>10</v>
      </c>
      <c r="B3" s="128"/>
      <c r="C3" s="128"/>
      <c r="D3" s="128"/>
      <c r="E3" s="125">
        <f>SUM(E2:E2)</f>
        <v>3390</v>
      </c>
    </row>
    <row r="4" spans="1:5">
      <c r="A4" s="128" t="s">
        <v>11</v>
      </c>
      <c r="B4" s="128"/>
      <c r="C4" s="128"/>
      <c r="D4" s="128"/>
      <c r="E4" s="125">
        <f>E3*18%</f>
        <v>610.19999999999993</v>
      </c>
    </row>
    <row r="5" spans="1:5">
      <c r="A5" s="128" t="s">
        <v>12</v>
      </c>
      <c r="B5" s="128"/>
      <c r="C5" s="128"/>
      <c r="D5" s="128"/>
      <c r="E5" s="125">
        <f>SUM(E3:E4)</f>
        <v>4000.2</v>
      </c>
    </row>
  </sheetData>
  <mergeCells count="3">
    <mergeCell ref="A3:D3"/>
    <mergeCell ref="A4:D4"/>
    <mergeCell ref="A5:D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1" sqref="D21"/>
    </sheetView>
  </sheetViews>
  <sheetFormatPr defaultRowHeight="14.4"/>
  <cols>
    <col min="2" max="2" width="25" customWidth="1"/>
  </cols>
  <sheetData>
    <row r="1" spans="1:5" ht="28.8">
      <c r="A1" s="125" t="s">
        <v>14</v>
      </c>
      <c r="B1" s="125" t="s">
        <v>15</v>
      </c>
      <c r="C1" s="125" t="s">
        <v>17</v>
      </c>
      <c r="D1" s="125" t="s">
        <v>4</v>
      </c>
      <c r="E1" s="125" t="s">
        <v>10</v>
      </c>
    </row>
    <row r="2" spans="1:5" ht="30.6" customHeight="1">
      <c r="A2" s="3">
        <v>1</v>
      </c>
      <c r="B2" s="3" t="s">
        <v>232</v>
      </c>
      <c r="C2" s="3">
        <v>2</v>
      </c>
      <c r="D2" s="3">
        <v>2225</v>
      </c>
      <c r="E2" s="3">
        <f>C2*D2</f>
        <v>4450</v>
      </c>
    </row>
    <row r="3" spans="1:5">
      <c r="A3" s="128" t="s">
        <v>10</v>
      </c>
      <c r="B3" s="128"/>
      <c r="C3" s="128"/>
      <c r="D3" s="128"/>
      <c r="E3" s="125">
        <f>SUM(E2)</f>
        <v>4450</v>
      </c>
    </row>
    <row r="4" spans="1:5">
      <c r="A4" s="128" t="s">
        <v>11</v>
      </c>
      <c r="B4" s="128"/>
      <c r="C4" s="128"/>
      <c r="D4" s="128"/>
      <c r="E4" s="125">
        <f>E3*18%</f>
        <v>801</v>
      </c>
    </row>
    <row r="5" spans="1:5">
      <c r="A5" s="128" t="s">
        <v>12</v>
      </c>
      <c r="B5" s="128"/>
      <c r="C5" s="128"/>
      <c r="D5" s="128"/>
      <c r="E5" s="125">
        <f>SUM(E3:E4)</f>
        <v>5251</v>
      </c>
    </row>
  </sheetData>
  <mergeCells count="3">
    <mergeCell ref="A3:D3"/>
    <mergeCell ref="A4:D4"/>
    <mergeCell ref="A5:D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4" sqref="G24"/>
    </sheetView>
  </sheetViews>
  <sheetFormatPr defaultRowHeight="14.4"/>
  <cols>
    <col min="2" max="2" width="27" customWidth="1"/>
    <col min="5" max="5" width="5.109375" customWidth="1"/>
  </cols>
  <sheetData>
    <row r="1" spans="1:5" ht="28.8">
      <c r="A1" s="125" t="s">
        <v>14</v>
      </c>
      <c r="B1" s="125" t="s">
        <v>15</v>
      </c>
      <c r="C1" s="125" t="s">
        <v>17</v>
      </c>
      <c r="D1" s="125" t="s">
        <v>4</v>
      </c>
      <c r="E1" s="125" t="s">
        <v>10</v>
      </c>
    </row>
    <row r="2" spans="1:5" ht="42" customHeight="1">
      <c r="A2" s="3">
        <v>1</v>
      </c>
      <c r="B2" s="3" t="s">
        <v>223</v>
      </c>
      <c r="C2" s="3">
        <v>4</v>
      </c>
      <c r="D2" s="3">
        <v>210</v>
      </c>
      <c r="E2" s="3">
        <f>C2*D2</f>
        <v>840</v>
      </c>
    </row>
    <row r="3" spans="1:5">
      <c r="A3" s="128" t="s">
        <v>10</v>
      </c>
      <c r="B3" s="128"/>
      <c r="C3" s="128"/>
      <c r="D3" s="128"/>
      <c r="E3" s="125">
        <f>SUM(E2:E2)</f>
        <v>840</v>
      </c>
    </row>
    <row r="4" spans="1:5">
      <c r="A4" s="128" t="s">
        <v>11</v>
      </c>
      <c r="B4" s="128"/>
      <c r="C4" s="128"/>
      <c r="D4" s="128"/>
      <c r="E4" s="125">
        <f>E3*18%</f>
        <v>151.19999999999999</v>
      </c>
    </row>
    <row r="5" spans="1:5">
      <c r="A5" s="128" t="s">
        <v>12</v>
      </c>
      <c r="B5" s="128"/>
      <c r="C5" s="128"/>
      <c r="D5" s="128"/>
      <c r="E5" s="125">
        <f>SUM(E3:E4)</f>
        <v>991.2</v>
      </c>
    </row>
  </sheetData>
  <mergeCells count="3">
    <mergeCell ref="A3:D3"/>
    <mergeCell ref="A4:D4"/>
    <mergeCell ref="A5:D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5" sqref="G5"/>
    </sheetView>
  </sheetViews>
  <sheetFormatPr defaultRowHeight="14.4"/>
  <cols>
    <col min="2" max="2" width="22.109375" customWidth="1"/>
    <col min="5" max="5" width="5" customWidth="1"/>
  </cols>
  <sheetData>
    <row r="1" spans="1:5" ht="28.8">
      <c r="A1" s="126" t="s">
        <v>14</v>
      </c>
      <c r="B1" s="126" t="s">
        <v>15</v>
      </c>
      <c r="C1" s="126" t="s">
        <v>17</v>
      </c>
      <c r="D1" s="126" t="s">
        <v>4</v>
      </c>
      <c r="E1" s="126" t="s">
        <v>10</v>
      </c>
    </row>
    <row r="2" spans="1:5" ht="61.8" customHeight="1">
      <c r="A2" s="3">
        <v>1</v>
      </c>
      <c r="B2" s="3" t="s">
        <v>223</v>
      </c>
      <c r="C2" s="3">
        <v>2</v>
      </c>
      <c r="D2" s="3">
        <v>210</v>
      </c>
      <c r="E2" s="3">
        <f>C2*D2</f>
        <v>420</v>
      </c>
    </row>
    <row r="3" spans="1:5">
      <c r="A3" s="128" t="s">
        <v>10</v>
      </c>
      <c r="B3" s="128"/>
      <c r="C3" s="128"/>
      <c r="D3" s="128"/>
      <c r="E3" s="126">
        <f>SUM(E2:E2)</f>
        <v>420</v>
      </c>
    </row>
    <row r="4" spans="1:5">
      <c r="A4" s="128" t="s">
        <v>11</v>
      </c>
      <c r="B4" s="128"/>
      <c r="C4" s="128"/>
      <c r="D4" s="128"/>
      <c r="E4" s="126">
        <f>E3*18%</f>
        <v>75.599999999999994</v>
      </c>
    </row>
    <row r="5" spans="1:5">
      <c r="A5" s="128" t="s">
        <v>12</v>
      </c>
      <c r="B5" s="128"/>
      <c r="C5" s="128"/>
      <c r="D5" s="128"/>
      <c r="E5" s="126">
        <f>SUM(E3:E4)</f>
        <v>495.6</v>
      </c>
    </row>
  </sheetData>
  <mergeCells count="3">
    <mergeCell ref="A3:D3"/>
    <mergeCell ref="A4:D4"/>
    <mergeCell ref="A5:D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12" sqref="H12"/>
    </sheetView>
  </sheetViews>
  <sheetFormatPr defaultRowHeight="14.4"/>
  <cols>
    <col min="2" max="2" width="46.21875" customWidth="1"/>
    <col min="4" max="4" width="20.6640625" customWidth="1"/>
  </cols>
  <sheetData>
    <row r="1" spans="1:5" ht="23.4" customHeight="1">
      <c r="A1" s="127" t="s">
        <v>14</v>
      </c>
      <c r="B1" s="127" t="s">
        <v>15</v>
      </c>
      <c r="C1" s="127" t="s">
        <v>26</v>
      </c>
      <c r="D1" s="127" t="s">
        <v>4</v>
      </c>
      <c r="E1" s="127" t="s">
        <v>18</v>
      </c>
    </row>
    <row r="2" spans="1:5" ht="40.799999999999997" customHeight="1">
      <c r="A2" s="3">
        <v>1</v>
      </c>
      <c r="B2" s="3" t="s">
        <v>233</v>
      </c>
      <c r="C2" s="3">
        <v>8</v>
      </c>
      <c r="D2" s="3">
        <v>300</v>
      </c>
      <c r="E2" s="3">
        <f>C2*D2</f>
        <v>2400</v>
      </c>
    </row>
    <row r="3" spans="1:5">
      <c r="A3" s="128" t="s">
        <v>10</v>
      </c>
      <c r="B3" s="128"/>
      <c r="C3" s="128"/>
      <c r="D3" s="128"/>
      <c r="E3" s="127">
        <f>SUM(E2)</f>
        <v>2400</v>
      </c>
    </row>
    <row r="4" spans="1:5">
      <c r="A4" s="128" t="s">
        <v>11</v>
      </c>
      <c r="B4" s="128"/>
      <c r="C4" s="128"/>
      <c r="D4" s="128"/>
      <c r="E4" s="127">
        <f>E3*18%</f>
        <v>432</v>
      </c>
    </row>
    <row r="5" spans="1:5">
      <c r="A5" s="128" t="s">
        <v>12</v>
      </c>
      <c r="B5" s="128"/>
      <c r="C5" s="128"/>
      <c r="D5" s="128"/>
      <c r="E5" s="127">
        <f>SUM(E3:E4)</f>
        <v>2832</v>
      </c>
    </row>
  </sheetData>
  <mergeCells count="3">
    <mergeCell ref="A3:D3"/>
    <mergeCell ref="A4:D4"/>
    <mergeCell ref="A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28" t="s">
        <v>10</v>
      </c>
      <c r="B3" s="128"/>
      <c r="C3" s="128"/>
      <c r="D3" s="128"/>
      <c r="E3" s="19">
        <f>SUM(E2)</f>
        <v>563380</v>
      </c>
    </row>
    <row r="4" spans="1:5">
      <c r="A4" s="128" t="s">
        <v>11</v>
      </c>
      <c r="B4" s="128"/>
      <c r="C4" s="128"/>
      <c r="D4" s="128"/>
      <c r="E4" s="19">
        <f>E3*18%</f>
        <v>101408.4</v>
      </c>
    </row>
    <row r="5" spans="1:5">
      <c r="A5" s="128" t="s">
        <v>12</v>
      </c>
      <c r="B5" s="128"/>
      <c r="C5" s="128"/>
      <c r="D5" s="12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lpstr>Namrata 326</vt:lpstr>
      <vt:lpstr>Collective 327</vt:lpstr>
      <vt:lpstr>Namrata 328</vt:lpstr>
      <vt:lpstr>Collective 329</vt:lpstr>
      <vt:lpstr>Om Packing 401</vt:lpstr>
      <vt:lpstr>Parul Corporation 402</vt:lpstr>
      <vt:lpstr>Asha Enterprises 403</vt:lpstr>
      <vt:lpstr>Asha Enterprises 404</vt:lpstr>
      <vt:lpstr>M R Steel 405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2024-01-17T09:45:16Z</dcterms:modified>
</cp:coreProperties>
</file>