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ljoa\Downloads\"/>
    </mc:Choice>
  </mc:AlternateContent>
  <xr:revisionPtr revIDLastSave="0" documentId="13_ncr:1_{6B24EE29-A22D-486F-A795-763F3EDC512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tapa_4_Pontos_de_Função" sheetId="5" r:id="rId1"/>
    <sheet name="Etapa_5_Burndown_Chart " sheetId="3" r:id="rId2"/>
    <sheet name="Etapa_6_TESTE" sheetId="4" r:id="rId3"/>
  </sheets>
  <externalReferences>
    <externalReference r:id="rId4"/>
    <externalReference r:id="rId5"/>
  </externalReferences>
  <definedNames>
    <definedName name="CF" localSheetId="0">[1]Identificação!$G$6:$G$999</definedName>
    <definedName name="CF">[2]Identificação!$G$6:$G$999</definedName>
    <definedName name="Data" localSheetId="0">'[1]Tipo de Contagem'!$I$5</definedName>
    <definedName name="Data">'[2]Tipo de Contagem'!$I$5</definedName>
    <definedName name="Projeto" localSheetId="0">'[1]Tipo de Contagem'!$C$4</definedName>
    <definedName name="Projeto">'[2]Tipo de Contagem'!$C$4</definedName>
    <definedName name="Responsável" localSheetId="0">'[1]Tipo de Contagem'!$C$5</definedName>
    <definedName name="Responsável">'[2]Tipo de Contagem'!$C$5</definedName>
    <definedName name="Revisão" localSheetId="0">'[1]Tipo de Contagem'!$I$6</definedName>
    <definedName name="Revisão">'[2]Tipo de Contagem'!$I$6</definedName>
    <definedName name="Revisor" localSheetId="0">'[1]Tipo de Contagem'!$C$6</definedName>
    <definedName name="Revisor">'[2]Tipo de Contagem'!$C$6</definedName>
    <definedName name="UFPB" localSheetId="0">'[1]Tipo de Contagem'!$I$9</definedName>
    <definedName name="UFPB">'[2]Tipo de Contagem'!$I$9</definedName>
    <definedName name="VAF" localSheetId="0">'[1]Fator de Ajuste'!$G$28</definedName>
    <definedName name="VAF">'[2]Fator de Ajuste'!$G$28</definedName>
    <definedName name="VAFA" localSheetId="0">'[1]Fator de Ajuste'!$G$28</definedName>
    <definedName name="VAFA">'[2]Fator de Ajuste'!$G$28</definedName>
    <definedName name="VAFB" localSheetId="0">'[1]Fator de Ajuste'!$O$28</definedName>
    <definedName name="VAFB">'[2]Fator de Ajuste'!$O$28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" l="1"/>
  <c r="H7" i="5"/>
  <c r="D8" i="5"/>
  <c r="H8" i="5" s="1"/>
  <c r="J8" i="5" s="1"/>
  <c r="H11" i="5"/>
  <c r="D12" i="5"/>
  <c r="H12" i="5"/>
  <c r="D13" i="5"/>
  <c r="H13" i="5" s="1"/>
  <c r="H16" i="5"/>
  <c r="D17" i="5"/>
  <c r="H17" i="5" s="1"/>
  <c r="D18" i="5"/>
  <c r="H18" i="5" s="1"/>
  <c r="H21" i="5"/>
  <c r="D22" i="5"/>
  <c r="H22" i="5" s="1"/>
  <c r="J23" i="5" s="1"/>
  <c r="H23" i="5"/>
  <c r="H26" i="5"/>
  <c r="D27" i="5"/>
  <c r="H27" i="5" s="1"/>
  <c r="H28" i="5"/>
  <c r="J38" i="5"/>
  <c r="J39" i="5"/>
  <c r="J40" i="5"/>
  <c r="J41" i="5"/>
  <c r="J42" i="5"/>
  <c r="J44" i="5"/>
  <c r="J45" i="5"/>
  <c r="J46" i="5"/>
  <c r="J13" i="5" l="1"/>
  <c r="J31" i="5" s="1"/>
  <c r="J18" i="5"/>
  <c r="J2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DETEL_COSUT</author>
  </authors>
  <commentList>
    <comment ref="C6" authorId="0" shapeId="0" xr:uid="{7426A528-218B-4ADB-A389-685B0F888189}">
      <text>
        <r>
          <rPr>
            <b/>
            <sz val="8"/>
            <color indexed="81"/>
            <rFont val="Tahoma"/>
          </rPr>
          <t>Entrada Externa</t>
        </r>
      </text>
    </comment>
    <comment ref="C11" authorId="0" shapeId="0" xr:uid="{A298A813-F8EC-4AD2-92F0-AB85ABC2E26E}">
      <text>
        <r>
          <rPr>
            <b/>
            <sz val="8"/>
            <color indexed="81"/>
            <rFont val="Tahoma"/>
          </rPr>
          <t>Saída Externa</t>
        </r>
      </text>
    </comment>
    <comment ref="C16" authorId="0" shapeId="0" xr:uid="{1E5F05A6-621D-4615-9FE7-4EF8681DB611}">
      <text>
        <r>
          <rPr>
            <b/>
            <sz val="8"/>
            <color indexed="81"/>
            <rFont val="Tahoma"/>
          </rPr>
          <t>Consulta Externa</t>
        </r>
        <r>
          <rPr>
            <sz val="8"/>
            <color indexed="81"/>
            <rFont val="Tahoma"/>
          </rPr>
          <t xml:space="preserve">
</t>
        </r>
      </text>
    </comment>
    <comment ref="C21" authorId="0" shapeId="0" xr:uid="{89942D16-5C33-4E9D-A9AC-CD2595D916A8}">
      <text>
        <r>
          <rPr>
            <b/>
            <sz val="8"/>
            <color indexed="81"/>
            <rFont val="Tahoma"/>
          </rPr>
          <t>Arquivo Lógico Interno</t>
        </r>
      </text>
    </comment>
    <comment ref="C26" authorId="0" shapeId="0" xr:uid="{64832F8D-03F0-40E9-96A5-B278E73A7AD7}">
      <text>
        <r>
          <rPr>
            <b/>
            <sz val="8"/>
            <color indexed="81"/>
            <rFont val="Tahoma"/>
          </rPr>
          <t>Arquivo de Interface Externa</t>
        </r>
      </text>
    </comment>
  </commentList>
</comments>
</file>

<file path=xl/sharedStrings.xml><?xml version="1.0" encoding="utf-8"?>
<sst xmlns="http://schemas.openxmlformats.org/spreadsheetml/2006/main" count="111" uniqueCount="90">
  <si>
    <t>Sprint 1</t>
  </si>
  <si>
    <t>dias do sprint</t>
  </si>
  <si>
    <t>pontos restantes</t>
  </si>
  <si>
    <t xml:space="preserve">pontos ideais </t>
  </si>
  <si>
    <t xml:space="preserve">dia 1 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</si>
  <si>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</si>
  <si>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</si>
  <si>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</si>
  <si>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</si>
  <si>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</si>
  <si>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</si>
  <si>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</si>
  <si>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</si>
  <si>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</si>
  <si>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Plano de Teste - programa para exibir o maior número de uma sequência de 3 números</t>
  </si>
  <si>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</si>
  <si>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</si>
  <si>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</si>
  <si>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</si>
  <si>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</si>
  <si>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</si>
  <si>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</si>
  <si>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</si>
  <si>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Acesso à página de notas</t>
  </si>
  <si>
    <t>Verificar se a página de notas é acessível</t>
  </si>
  <si>
    <t>Credenciais de login válidas</t>
  </si>
  <si>
    <t>1. Acesse a página de notas. 2. Verifique se as notas são exibidas corretamente.</t>
  </si>
  <si>
    <t>As notas devem ser exibidas corretamente</t>
  </si>
  <si>
    <t>Página foi exibida</t>
  </si>
  <si>
    <t>Registro de falta</t>
  </si>
  <si>
    <t>Confirmar que é possível registrar uma falta</t>
  </si>
  <si>
    <t>1. Registre uma nova falta. 2. Verifique se a falta foi registrada corretamente.</t>
  </si>
  <si>
    <t>A falta deve ser registrada com sucesso.</t>
  </si>
  <si>
    <t>Falta cadastrada</t>
  </si>
  <si>
    <t>Valor do Fator de Ajuste - Antes</t>
  </si>
  <si>
    <t>[VAFB]</t>
  </si>
  <si>
    <t xml:space="preserve">Valor do Fator de Ajuste - Depois </t>
  </si>
  <si>
    <t>[VAFA]</t>
  </si>
  <si>
    <t xml:space="preserve">Valor do Fato de Ajuste </t>
  </si>
  <si>
    <t>[VAF]</t>
  </si>
  <si>
    <t xml:space="preserve">PF não ajustados das funcionalidades exluídas </t>
  </si>
  <si>
    <t>[DEL]</t>
  </si>
  <si>
    <t>PF não ajustados das func. alteradas - antes</t>
  </si>
  <si>
    <t>[CHGB]</t>
  </si>
  <si>
    <t xml:space="preserve">PF não ajustados da func. alteradas - após </t>
  </si>
  <si>
    <t>[CHGA]</t>
  </si>
  <si>
    <t xml:space="preserve">PF não Ajustados das novas funcionalidades </t>
  </si>
  <si>
    <t>[ADD]</t>
  </si>
  <si>
    <t>PF não Ajustados antes da manutenção</t>
  </si>
  <si>
    <t>[UFPB]</t>
  </si>
  <si>
    <r>
      <t>Váriáveis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da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Contagem</t>
    </r>
  </si>
  <si>
    <t>Total de Pontos de Função não Ajustados</t>
  </si>
  <si>
    <t>x 10</t>
  </si>
  <si>
    <t>Alta</t>
  </si>
  <si>
    <t>x 7</t>
  </si>
  <si>
    <t>Média</t>
  </si>
  <si>
    <t>x 5</t>
  </si>
  <si>
    <t>Baixa</t>
  </si>
  <si>
    <t>AIE</t>
  </si>
  <si>
    <t>x 15</t>
  </si>
  <si>
    <t>ALI</t>
  </si>
  <si>
    <t>x 6</t>
  </si>
  <si>
    <t>x 4</t>
  </si>
  <si>
    <t>x 3</t>
  </si>
  <si>
    <t>CE</t>
  </si>
  <si>
    <t>SE</t>
  </si>
  <si>
    <t>EE</t>
  </si>
  <si>
    <t>Totais por Tipo de Função</t>
  </si>
  <si>
    <t>Totais por Complexidade</t>
  </si>
  <si>
    <t>Complexidade Funcional</t>
  </si>
  <si>
    <t>Tipo de Função</t>
  </si>
  <si>
    <r>
      <t>Apuração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dos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Pontos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de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Função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Não</t>
    </r>
    <r>
      <rPr>
        <b/>
        <sz val="10"/>
        <rFont val="Tahoma"/>
        <family val="2"/>
      </rPr>
      <t xml:space="preserve"> </t>
    </r>
    <r>
      <rPr>
        <b/>
        <u/>
        <sz val="10"/>
        <rFont val="Tahoma"/>
        <family val="2"/>
      </rPr>
      <t>Ajustados</t>
    </r>
  </si>
  <si>
    <t>Dados de aluno (nome e matricula)</t>
  </si>
  <si>
    <t>Teste de sistema (compatibilidade)</t>
  </si>
  <si>
    <t>Verificar se o sistema funciona em diferentes plataformas</t>
  </si>
  <si>
    <t>Credenciais de login e acesso as funcionalidades</t>
  </si>
  <si>
    <t>1. Logar.   2. Acessar diferentes funcionalidades. Os passos 1 e 2 serem executadas nos seguintes sistemas: Android, IOS, Windows, Linux e MacOS</t>
  </si>
  <si>
    <t>Acesso as todas as funcionalidades</t>
  </si>
  <si>
    <t>Funcionamento OK</t>
  </si>
  <si>
    <t>Integração com o Banco de Dados</t>
  </si>
  <si>
    <t>Verificação da integração servidor SQL e sistema</t>
  </si>
  <si>
    <t xml:space="preserve">1. Logar.  2. Acessar o dado do aluno cadastrado no banco de dados. Repetir </t>
  </si>
  <si>
    <t xml:space="preserve">Acessar os arquivos no banco de dados </t>
  </si>
  <si>
    <t>Acesso OK ao banco de Dados</t>
  </si>
  <si>
    <t>Teste de login e senha</t>
  </si>
  <si>
    <t>Verificar o que acontece quando não se digita o login ou a senha</t>
  </si>
  <si>
    <t>Credenciais de login e senha</t>
  </si>
  <si>
    <t xml:space="preserve">1. Digitar só a senha sem o login. 2. Digitar o login sem digitar a senha. 3. Não digitar o login e nem a senha.  </t>
  </si>
  <si>
    <t>Mensagem: 1. Digitar o login; ou 2. Digitar a senha, ou 3. Digitar a senha e login.</t>
  </si>
  <si>
    <t>Mensagem esperado enviado com sucesso nos 3 casos.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</si>
</sst>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1111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u/>
      <sz val="10"/>
      <name val="Tahoma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9" fillId="0" borderId="0" xfId="1" applyFont="1"/>
    <xf numFmtId="2" fontId="9" fillId="0" borderId="2" xfId="2" applyNumberFormat="1" applyFont="1" applyBorder="1"/>
    <xf numFmtId="0" fontId="10" fillId="0" borderId="0" xfId="1" applyFont="1"/>
    <xf numFmtId="2" fontId="9" fillId="0" borderId="3" xfId="2" applyNumberFormat="1" applyFont="1" applyBorder="1"/>
    <xf numFmtId="0" fontId="9" fillId="0" borderId="2" xfId="1" applyFont="1" applyBorder="1"/>
    <xf numFmtId="0" fontId="9" fillId="0" borderId="3" xfId="1" applyFont="1" applyBorder="1"/>
    <xf numFmtId="0" fontId="11" fillId="0" borderId="0" xfId="1" applyFont="1" applyAlignment="1">
      <alignment horizontal="center"/>
    </xf>
    <xf numFmtId="0" fontId="9" fillId="0" borderId="4" xfId="1" applyFont="1" applyBorder="1"/>
    <xf numFmtId="0" fontId="9" fillId="0" borderId="5" xfId="1" applyFont="1" applyBorder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9" xfId="1" applyFont="1" applyBorder="1"/>
    <xf numFmtId="0" fontId="9" fillId="0" borderId="10" xfId="1" applyFont="1" applyBorder="1"/>
    <xf numFmtId="0" fontId="9" fillId="3" borderId="2" xfId="1" applyFont="1" applyFill="1" applyBorder="1" applyAlignment="1">
      <alignment horizontal="center" wrapText="1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0" borderId="0" xfId="1" applyFont="1" applyAlignment="1">
      <alignment horizontal="center"/>
    </xf>
    <xf numFmtId="0" fontId="9" fillId="3" borderId="2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 wrapText="1"/>
    </xf>
    <xf numFmtId="0" fontId="9" fillId="3" borderId="11" xfId="1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18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14" fontId="5" fillId="0" borderId="13" xfId="0" applyNumberFormat="1" applyFont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7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5" fillId="0" borderId="17" xfId="0" applyFont="1" applyBorder="1" applyAlignment="1">
      <alignment vertical="center"/>
    </xf>
  </cellXfs>
  <cellStyles count="3">
    <cellStyle name="Normal" xfId="0" builtinId="0"/>
    <cellStyle name="Normal 2" xfId="1" xr:uid="{54E5CF00-F047-4840-9187-6CB47CDA25F6}"/>
    <cellStyle name="Porcentagem 2" xfId="2" xr:uid="{C23BA5DB-9A65-49E7-AD96-DF5EA8CCE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9486111111111112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'Etapa_5_Burndown_Chart '!$B$1:$B$2</c:f>
              <c:strCache>
                <c:ptCount val="2"/>
                <c:pt idx="0">
                  <c:v>Sprint 1</c:v>
                </c:pt>
                <c:pt idx="1">
                  <c:v>pontos restantes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'Etapa_5_Burndown_Chart '!$A$3:$A$12</c:f>
              <c:strCache>
                <c:ptCount val="10"/>
                <c:pt idx="0">
                  <c:v>dia 1 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'Etapa_5_Burndown_Chart '!$B$3:$B$12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19</c:v>
                </c:pt>
                <c:pt idx="3">
                  <c:v>14</c:v>
                </c:pt>
                <c:pt idx="4">
                  <c:v>13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2-4690-A367-120F85828780}"/>
            </c:ext>
          </c:extLst>
        </c:ser>
        <c:ser>
          <c:idx val="1"/>
          <c:order val="1"/>
          <c:tx>
            <c:strRef>
              <c:f>'Etapa_5_Burndown_Chart '!$C$1:$C$2</c:f>
              <c:strCache>
                <c:ptCount val="2"/>
                <c:pt idx="0">
                  <c:v>Sprint 1</c:v>
                </c:pt>
                <c:pt idx="1">
                  <c:v>pontos ideais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'Etapa_5_Burndown_Chart '!$A$3:$A$12</c:f>
              <c:strCache>
                <c:ptCount val="10"/>
                <c:pt idx="0">
                  <c:v>dia 1 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'Etapa_5_Burndown_Chart '!$C$3:$C$12</c:f>
              <c:numCache>
                <c:formatCode>General</c:formatCode>
                <c:ptCount val="10"/>
                <c:pt idx="0">
                  <c:v>20</c:v>
                </c:pt>
                <c:pt idx="1">
                  <c:v>18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2-4690-A367-120F85828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61576"/>
        <c:axId val="713661936"/>
      </c:lineChart>
      <c:catAx>
        <c:axId val="71366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661936"/>
        <c:crosses val="autoZero"/>
        <c:auto val="1"/>
        <c:lblAlgn val="ctr"/>
        <c:lblOffset val="100"/>
        <c:noMultiLvlLbl val="0"/>
      </c:catAx>
      <c:valAx>
        <c:axId val="7136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66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34</xdr:row>
      <xdr:rowOff>114300</xdr:rowOff>
    </xdr:from>
    <xdr:to>
      <xdr:col>11</xdr:col>
      <xdr:colOff>0</xdr:colOff>
      <xdr:row>47</xdr:row>
      <xdr:rowOff>60960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BB23682E-A24C-41C9-9165-BAC61B4359D0}"/>
            </a:ext>
          </a:extLst>
        </xdr:cNvPr>
        <xdr:cNvSpPr>
          <a:spLocks noChangeArrowheads="1"/>
        </xdr:cNvSpPr>
      </xdr:nvSpPr>
      <xdr:spPr bwMode="auto">
        <a:xfrm>
          <a:off x="624840" y="5814060"/>
          <a:ext cx="6248400" cy="2125980"/>
        </a:xfrm>
        <a:prstGeom prst="roundRect">
          <a:avLst>
            <a:gd name="adj" fmla="val 746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121920</xdr:rowOff>
    </xdr:from>
    <xdr:to>
      <xdr:col>11</xdr:col>
      <xdr:colOff>0</xdr:colOff>
      <xdr:row>34</xdr:row>
      <xdr:rowOff>68580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AD6AA867-4C23-455E-AE43-2C0D371F24A3}"/>
            </a:ext>
          </a:extLst>
        </xdr:cNvPr>
        <xdr:cNvSpPr>
          <a:spLocks noChangeArrowheads="1"/>
        </xdr:cNvSpPr>
      </xdr:nvSpPr>
      <xdr:spPr bwMode="auto">
        <a:xfrm>
          <a:off x="624840" y="121920"/>
          <a:ext cx="6248400" cy="5646420"/>
        </a:xfrm>
        <a:prstGeom prst="roundRect">
          <a:avLst>
            <a:gd name="adj" fmla="val 3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3810</xdr:rowOff>
    </xdr:from>
    <xdr:to>
      <xdr:col>14</xdr:col>
      <xdr:colOff>327660</xdr:colOff>
      <xdr:row>11</xdr:row>
      <xdr:rowOff>259080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55166D-84AE-11A0-8608-EBD0F7DFF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&#225;lculo%20de%20Pontos%20de%20Fun&#231;&#227;o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wnloads\C&#225;lculo%20de%20Pontos%20de%20Fun&#231;&#227;o.XLS" TargetMode="External"/><Relationship Id="rId1" Type="http://schemas.openxmlformats.org/officeDocument/2006/relationships/externalLinkPath" Target="/Users/Lenovo/Downloads/C&#225;lculo%20de%20Pontos%20de%20Fun&#231;&#227;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o de Contagem"/>
      <sheetName val="Identificação"/>
      <sheetName val="Fator de Ajuste"/>
    </sheetNames>
    <sheetDataSet>
      <sheetData sheetId="0">
        <row r="4">
          <cell r="C4" t="str">
            <v>&lt;digite aqui o nome do projeto&gt;</v>
          </cell>
        </row>
        <row r="5">
          <cell r="C5" t="str">
            <v>&lt;digite aqui o responsável pela contagem&gt;</v>
          </cell>
        </row>
        <row r="6">
          <cell r="C6" t="str">
            <v>&lt;digite aqui o revisor da contagem&gt;</v>
          </cell>
        </row>
      </sheetData>
      <sheetData sheetId="1">
        <row r="4">
          <cell r="S4" t="str">
            <v>ADD</v>
          </cell>
          <cell r="T4" t="str">
            <v>CHGA</v>
          </cell>
          <cell r="U4" t="str">
            <v>CHGB</v>
          </cell>
          <cell r="V4" t="str">
            <v>DEL</v>
          </cell>
        </row>
        <row r="6">
          <cell r="G6" t="str">
            <v/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G7" t="str">
            <v/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G8" t="str">
            <v/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G9" t="str">
            <v/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G10" t="str">
            <v/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G11" t="str">
            <v/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G12" t="str">
            <v/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G13" t="str">
            <v/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G14" t="str">
            <v/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G15" t="str">
            <v/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G16" t="str">
            <v/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G17" t="str">
            <v/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G18" t="str">
            <v/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G19" t="str">
            <v/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G20" t="str">
            <v/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G21" t="str">
            <v/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G22" t="str">
            <v/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G23" t="str">
            <v/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G24" t="str">
            <v/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G25" t="str">
            <v/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G26" t="str">
            <v/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G27" t="str">
            <v/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G28" t="str">
            <v/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G29" t="str">
            <v/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G30" t="str">
            <v/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G31" t="str">
            <v/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G32" t="str">
            <v/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G33" t="str">
            <v/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G34" t="str">
            <v/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G35" t="str">
            <v/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40">
          <cell r="S40" t="str">
            <v>ADD</v>
          </cell>
          <cell r="T40" t="str">
            <v>CHGA</v>
          </cell>
          <cell r="U40" t="str">
            <v>CHGB</v>
          </cell>
          <cell r="V40" t="str">
            <v>DEL</v>
          </cell>
        </row>
        <row r="41">
          <cell r="G41" t="str">
            <v>ctl</v>
          </cell>
        </row>
        <row r="42">
          <cell r="G42" t="str">
            <v/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</row>
        <row r="43">
          <cell r="G43" t="str">
            <v/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</row>
        <row r="44">
          <cell r="G44" t="str">
            <v/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</row>
        <row r="45">
          <cell r="G45" t="str">
            <v/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G46" t="str">
            <v/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G47" t="str">
            <v/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</row>
        <row r="48">
          <cell r="G48" t="str">
            <v/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</row>
        <row r="49">
          <cell r="G49" t="str">
            <v/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</row>
        <row r="50">
          <cell r="G50" t="str">
            <v/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</row>
        <row r="51">
          <cell r="G51" t="str">
            <v/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</row>
        <row r="52">
          <cell r="G52" t="str">
            <v/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G53" t="str">
            <v/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G54" t="str">
            <v/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G55" t="str">
            <v/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G56" t="str">
            <v/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</row>
        <row r="57">
          <cell r="G57" t="str">
            <v/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</row>
        <row r="58">
          <cell r="G58" t="str">
            <v/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G59" t="str">
            <v/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G60" t="str">
            <v/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G61" t="str">
            <v/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G62" t="str">
            <v/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G63" t="str">
            <v/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G64" t="str">
            <v/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</row>
        <row r="65">
          <cell r="G65" t="str">
            <v/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G66" t="str">
            <v/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G67" t="str">
            <v/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68">
          <cell r="G68" t="str">
            <v/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G69" t="str">
            <v/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G70" t="str">
            <v/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G71" t="str">
            <v/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6">
          <cell r="S76" t="str">
            <v>ADD</v>
          </cell>
          <cell r="T76" t="str">
            <v>CHGA</v>
          </cell>
          <cell r="U76" t="str">
            <v>CHGB</v>
          </cell>
          <cell r="V76" t="str">
            <v>DEL</v>
          </cell>
        </row>
        <row r="77">
          <cell r="G77" t="str">
            <v>ctl</v>
          </cell>
        </row>
        <row r="78">
          <cell r="G78" t="str">
            <v/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  <row r="79">
          <cell r="G79" t="str">
            <v/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</row>
        <row r="80">
          <cell r="G80" t="str">
            <v/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  <row r="81">
          <cell r="G81" t="str">
            <v/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</row>
        <row r="82">
          <cell r="G82" t="str">
            <v/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</row>
        <row r="83">
          <cell r="G83" t="str">
            <v/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</row>
        <row r="84">
          <cell r="G84" t="str">
            <v/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</row>
        <row r="85">
          <cell r="G85" t="str">
            <v/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</row>
        <row r="86">
          <cell r="G86" t="str">
            <v/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</row>
        <row r="87">
          <cell r="G87" t="str">
            <v/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G88" t="str">
            <v/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G89" t="str">
            <v/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</row>
        <row r="90">
          <cell r="G90" t="str">
            <v/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</row>
        <row r="91">
          <cell r="G91" t="str">
            <v/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G92" t="str">
            <v/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G93" t="str">
            <v/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</row>
        <row r="94">
          <cell r="G94" t="str">
            <v/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G95" t="str">
            <v/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G96" t="str">
            <v/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G97" t="str">
            <v/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</row>
        <row r="98">
          <cell r="G98" t="str">
            <v/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</row>
        <row r="99">
          <cell r="G99" t="str">
            <v/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G100" t="str">
            <v/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G101" t="str">
            <v/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G102" t="str">
            <v/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G103" t="str">
            <v/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G104" t="str">
            <v/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G105" t="str">
            <v/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G106" t="str">
            <v/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G107" t="str">
            <v/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12">
          <cell r="S112" t="str">
            <v>ADD</v>
          </cell>
          <cell r="T112" t="str">
            <v>CHGA</v>
          </cell>
          <cell r="U112" t="str">
            <v>CHGB</v>
          </cell>
          <cell r="V112" t="str">
            <v>DEL</v>
          </cell>
        </row>
        <row r="113">
          <cell r="G113" t="str">
            <v>ctl</v>
          </cell>
        </row>
        <row r="114">
          <cell r="G114" t="str">
            <v/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G115" t="str">
            <v/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G116" t="str">
            <v/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G117" t="str">
            <v/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G118" t="str">
            <v/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G119" t="str">
            <v/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G120" t="str">
            <v/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G121" t="str">
            <v/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G122" t="str">
            <v/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G123" t="str">
            <v/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G124" t="str">
            <v/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G125" t="str">
            <v/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G126" t="str">
            <v/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G127" t="str">
            <v/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G128" t="str">
            <v/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</row>
        <row r="129">
          <cell r="G129" t="str">
            <v/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G130" t="str">
            <v/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</row>
        <row r="131">
          <cell r="G131" t="str">
            <v/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G132" t="str">
            <v/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G133" t="str">
            <v/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</row>
        <row r="134">
          <cell r="G134" t="str">
            <v/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G135" t="str">
            <v/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G136" t="str">
            <v/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</row>
        <row r="137">
          <cell r="G137" t="str">
            <v/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</row>
        <row r="138">
          <cell r="G138" t="str">
            <v/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</row>
        <row r="139">
          <cell r="G139" t="str">
            <v/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</row>
        <row r="140">
          <cell r="G140" t="str">
            <v/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</row>
        <row r="141">
          <cell r="G141" t="str">
            <v/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</row>
        <row r="142">
          <cell r="G142" t="str">
            <v/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</row>
        <row r="143">
          <cell r="G143" t="str">
            <v/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</row>
        <row r="148">
          <cell r="S148" t="str">
            <v>ADD</v>
          </cell>
          <cell r="T148" t="str">
            <v>CHGA</v>
          </cell>
          <cell r="U148" t="str">
            <v>CHGB</v>
          </cell>
          <cell r="V148" t="str">
            <v>DEL</v>
          </cell>
        </row>
        <row r="149">
          <cell r="G149" t="str">
            <v>ctl</v>
          </cell>
        </row>
        <row r="150">
          <cell r="G150" t="str">
            <v/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G151" t="str">
            <v/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</row>
        <row r="152">
          <cell r="G152" t="str">
            <v/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</row>
        <row r="153">
          <cell r="G153" t="str">
            <v/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</row>
        <row r="154">
          <cell r="G154" t="str">
            <v/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</row>
        <row r="155">
          <cell r="G155" t="str">
            <v/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</row>
        <row r="156">
          <cell r="G156" t="str">
            <v/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</row>
        <row r="157">
          <cell r="G157" t="str">
            <v/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G158" t="str">
            <v/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G159" t="str">
            <v/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</row>
        <row r="160">
          <cell r="G160" t="str">
            <v/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</row>
        <row r="161">
          <cell r="G161" t="str">
            <v/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</row>
        <row r="162">
          <cell r="G162" t="str">
            <v/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</row>
        <row r="163">
          <cell r="G163" t="str">
            <v/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</row>
        <row r="164">
          <cell r="G164" t="str">
            <v/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</row>
        <row r="165">
          <cell r="G165" t="str">
            <v/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</row>
        <row r="166">
          <cell r="G166" t="str">
            <v/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</row>
        <row r="167">
          <cell r="G167" t="str">
            <v/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</row>
        <row r="168">
          <cell r="G168" t="str">
            <v/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</row>
        <row r="169">
          <cell r="G169" t="str">
            <v/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</row>
        <row r="170">
          <cell r="G170" t="str">
            <v/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</row>
        <row r="171">
          <cell r="G171" t="str">
            <v/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</row>
        <row r="172">
          <cell r="G172" t="str">
            <v/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</row>
        <row r="173">
          <cell r="G173" t="str">
            <v/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</row>
        <row r="174">
          <cell r="G174" t="str">
            <v/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</row>
        <row r="175">
          <cell r="G175" t="str">
            <v/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</row>
        <row r="176">
          <cell r="G176" t="str">
            <v/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</row>
        <row r="177">
          <cell r="G177" t="str">
            <v/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</row>
        <row r="178">
          <cell r="G178" t="str">
            <v/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</row>
        <row r="179">
          <cell r="G179" t="str">
            <v/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</row>
        <row r="184">
          <cell r="S184" t="str">
            <v>ADD</v>
          </cell>
          <cell r="T184" t="str">
            <v>CHGA</v>
          </cell>
          <cell r="U184" t="str">
            <v>CHGB</v>
          </cell>
          <cell r="V184" t="str">
            <v>DEL</v>
          </cell>
        </row>
        <row r="185">
          <cell r="G185" t="str">
            <v>ctl</v>
          </cell>
        </row>
        <row r="186">
          <cell r="G186" t="str">
            <v/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</row>
        <row r="187">
          <cell r="G187" t="str">
            <v/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</row>
        <row r="188">
          <cell r="G188" t="str">
            <v/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</row>
        <row r="189">
          <cell r="G189" t="str">
            <v/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</row>
        <row r="190">
          <cell r="G190" t="str">
            <v/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</row>
        <row r="191">
          <cell r="G191" t="str">
            <v/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</row>
        <row r="192">
          <cell r="G192" t="str">
            <v/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</row>
        <row r="193">
          <cell r="G193" t="str">
            <v/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</row>
        <row r="194">
          <cell r="G194" t="str">
            <v/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</row>
        <row r="195">
          <cell r="G195" t="str">
            <v/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</row>
        <row r="196">
          <cell r="G196" t="str">
            <v/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</row>
        <row r="197">
          <cell r="G197" t="str">
            <v/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</row>
        <row r="198">
          <cell r="G198" t="str">
            <v/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</row>
        <row r="199">
          <cell r="G199" t="str">
            <v/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</row>
        <row r="200">
          <cell r="G200" t="str">
            <v/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</row>
        <row r="201">
          <cell r="G201" t="str">
            <v/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</row>
        <row r="202">
          <cell r="G202" t="str">
            <v/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</row>
        <row r="203">
          <cell r="G203" t="str">
            <v/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</row>
        <row r="204">
          <cell r="G204" t="str">
            <v/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</row>
        <row r="205">
          <cell r="G205" t="str">
            <v/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</row>
        <row r="206">
          <cell r="G206" t="str">
            <v/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</row>
        <row r="207">
          <cell r="G207" t="str">
            <v/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</row>
        <row r="208">
          <cell r="G208" t="str">
            <v/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</row>
        <row r="209">
          <cell r="G209" t="str">
            <v/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</row>
        <row r="210">
          <cell r="G210" t="str">
            <v/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</row>
        <row r="211">
          <cell r="G211" t="str">
            <v/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</row>
        <row r="212">
          <cell r="G212" t="str">
            <v/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</row>
        <row r="213">
          <cell r="G213" t="str">
            <v/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</row>
        <row r="214">
          <cell r="G214" t="str">
            <v/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</row>
        <row r="215">
          <cell r="G215" t="str">
            <v/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</row>
        <row r="220">
          <cell r="S220" t="str">
            <v>ADD</v>
          </cell>
          <cell r="T220" t="str">
            <v>CHGA</v>
          </cell>
          <cell r="U220" t="str">
            <v>CHGB</v>
          </cell>
          <cell r="V220" t="str">
            <v>DEL</v>
          </cell>
        </row>
        <row r="221">
          <cell r="G221" t="str">
            <v>ctl</v>
          </cell>
        </row>
        <row r="222">
          <cell r="G222" t="str">
            <v/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</row>
        <row r="223">
          <cell r="G223" t="str">
            <v/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</row>
        <row r="224">
          <cell r="G224" t="str">
            <v/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</row>
        <row r="225">
          <cell r="G225" t="str">
            <v/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</row>
        <row r="226">
          <cell r="G226" t="str">
            <v/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</row>
        <row r="227">
          <cell r="G227" t="str">
            <v/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</row>
        <row r="228">
          <cell r="G228" t="str">
            <v/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</row>
        <row r="229">
          <cell r="G229" t="str">
            <v/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</row>
        <row r="230">
          <cell r="G230" t="str">
            <v/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</row>
        <row r="231">
          <cell r="G231" t="str">
            <v/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</row>
        <row r="232">
          <cell r="G232" t="str">
            <v/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</row>
        <row r="233">
          <cell r="G233" t="str">
            <v/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</row>
        <row r="234">
          <cell r="G234" t="str">
            <v/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</row>
        <row r="235">
          <cell r="G235" t="str">
            <v/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</row>
        <row r="236">
          <cell r="G236" t="str">
            <v/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</row>
        <row r="237">
          <cell r="G237" t="str">
            <v/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</row>
        <row r="238">
          <cell r="G238" t="str">
            <v/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</row>
        <row r="239">
          <cell r="G239" t="str">
            <v/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</row>
        <row r="240">
          <cell r="G240" t="str">
            <v/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</row>
        <row r="241">
          <cell r="G241" t="str">
            <v/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</row>
        <row r="242">
          <cell r="G242" t="str">
            <v/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</row>
        <row r="243">
          <cell r="G243" t="str">
            <v/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</row>
        <row r="244">
          <cell r="G244" t="str">
            <v/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</row>
        <row r="245">
          <cell r="G245" t="str">
            <v/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</row>
        <row r="246">
          <cell r="G246" t="str">
            <v/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</row>
        <row r="247">
          <cell r="G247" t="str">
            <v/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</row>
        <row r="248">
          <cell r="G248" t="str">
            <v/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</row>
        <row r="249">
          <cell r="G249" t="str">
            <v/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</row>
        <row r="250">
          <cell r="G250" t="str">
            <v/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</row>
        <row r="251">
          <cell r="G251" t="str">
            <v/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</row>
        <row r="256">
          <cell r="S256" t="str">
            <v>ADD</v>
          </cell>
          <cell r="T256" t="str">
            <v>CHGA</v>
          </cell>
          <cell r="U256" t="str">
            <v>CHGB</v>
          </cell>
          <cell r="V256" t="str">
            <v>DEL</v>
          </cell>
        </row>
        <row r="257">
          <cell r="G257" t="str">
            <v>ctl</v>
          </cell>
        </row>
        <row r="258">
          <cell r="G258" t="str">
            <v/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</row>
        <row r="259">
          <cell r="G259" t="str">
            <v/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</row>
        <row r="260">
          <cell r="G260" t="str">
            <v/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</row>
        <row r="261">
          <cell r="G261" t="str">
            <v/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</row>
        <row r="262">
          <cell r="G262" t="str">
            <v/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</row>
        <row r="263">
          <cell r="G263" t="str">
            <v/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</row>
        <row r="264">
          <cell r="G264" t="str">
            <v/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</row>
        <row r="265">
          <cell r="G265" t="str">
            <v/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</row>
        <row r="266">
          <cell r="G266" t="str">
            <v/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</row>
        <row r="267">
          <cell r="G267" t="str">
            <v/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</row>
        <row r="268">
          <cell r="G268" t="str">
            <v/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</row>
        <row r="269">
          <cell r="G269" t="str">
            <v/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</row>
        <row r="270">
          <cell r="G270" t="str">
            <v/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</row>
        <row r="271">
          <cell r="G271" t="str">
            <v/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</row>
        <row r="272">
          <cell r="G272" t="str">
            <v/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</row>
        <row r="273">
          <cell r="G273" t="str">
            <v/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</row>
        <row r="274">
          <cell r="G274" t="str">
            <v/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</row>
        <row r="275">
          <cell r="G275" t="str">
            <v/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</row>
        <row r="276">
          <cell r="G276" t="str">
            <v/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</row>
        <row r="277">
          <cell r="G277" t="str">
            <v/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</row>
        <row r="278">
          <cell r="G278" t="str">
            <v/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</row>
        <row r="279">
          <cell r="G279" t="str">
            <v/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</row>
        <row r="280">
          <cell r="G280" t="str">
            <v/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</row>
        <row r="281">
          <cell r="G281" t="str">
            <v/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</row>
        <row r="282">
          <cell r="G282" t="str">
            <v/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</row>
        <row r="283">
          <cell r="G283" t="str">
            <v/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</row>
        <row r="284">
          <cell r="G284" t="str">
            <v/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</row>
        <row r="285">
          <cell r="G285" t="str">
            <v/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</row>
        <row r="286">
          <cell r="G286" t="str">
            <v/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</row>
        <row r="287">
          <cell r="G287" t="str">
            <v/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292">
          <cell r="S292" t="str">
            <v>ADD</v>
          </cell>
          <cell r="T292" t="str">
            <v>CHGA</v>
          </cell>
          <cell r="U292" t="str">
            <v>CHGB</v>
          </cell>
          <cell r="V292" t="str">
            <v>DEL</v>
          </cell>
        </row>
        <row r="293">
          <cell r="G293" t="str">
            <v>ctl</v>
          </cell>
        </row>
        <row r="294">
          <cell r="G294" t="str">
            <v/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</row>
        <row r="295">
          <cell r="G295" t="str">
            <v/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</row>
        <row r="296">
          <cell r="G296" t="str">
            <v/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</row>
        <row r="297">
          <cell r="G297" t="str">
            <v/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</row>
        <row r="298">
          <cell r="G298" t="str">
            <v/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</row>
        <row r="299">
          <cell r="G299" t="str">
            <v/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</row>
        <row r="300">
          <cell r="G300" t="str">
            <v/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</row>
        <row r="301">
          <cell r="G301" t="str">
            <v/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</row>
        <row r="302">
          <cell r="G302" t="str">
            <v/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</row>
        <row r="303">
          <cell r="G303" t="str">
            <v/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</row>
        <row r="304">
          <cell r="G304" t="str">
            <v/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</row>
        <row r="305">
          <cell r="G305" t="str">
            <v/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</row>
        <row r="306">
          <cell r="G306" t="str">
            <v/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</row>
        <row r="307">
          <cell r="G307" t="str">
            <v/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</row>
        <row r="308">
          <cell r="G308" t="str">
            <v/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</row>
        <row r="309">
          <cell r="G309" t="str">
            <v/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</row>
        <row r="310">
          <cell r="G310" t="str">
            <v/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</row>
        <row r="311">
          <cell r="G311" t="str">
            <v/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</row>
        <row r="312">
          <cell r="G312" t="str">
            <v/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</row>
        <row r="313">
          <cell r="G313" t="str">
            <v/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</row>
        <row r="314">
          <cell r="G314" t="str">
            <v/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</row>
        <row r="315">
          <cell r="G315" t="str">
            <v/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</row>
        <row r="316">
          <cell r="G316" t="str">
            <v/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</row>
        <row r="317">
          <cell r="G317" t="str">
            <v/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</row>
        <row r="318">
          <cell r="G318" t="str">
            <v/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</row>
        <row r="319">
          <cell r="G319" t="str">
            <v/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</row>
        <row r="320">
          <cell r="G320" t="str">
            <v/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</row>
        <row r="321">
          <cell r="G321" t="str">
            <v/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</row>
        <row r="322">
          <cell r="G322" t="str">
            <v/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</row>
        <row r="323">
          <cell r="G323" t="str">
            <v/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</row>
      </sheetData>
      <sheetData sheetId="2">
        <row r="28">
          <cell r="G28">
            <v>0.65</v>
          </cell>
          <cell r="O28">
            <v>0.65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po de Contagem"/>
      <sheetName val="Identificação"/>
      <sheetName val="Fator de Ajuste"/>
      <sheetName val="Sumário"/>
    </sheetNames>
    <sheetDataSet>
      <sheetData sheetId="0">
        <row r="4">
          <cell r="C4" t="str">
            <v>&lt;digite aqui o nome do projeto&gt;</v>
          </cell>
        </row>
        <row r="5">
          <cell r="C5" t="str">
            <v>&lt;digite aqui o responsável pela contagem&gt;</v>
          </cell>
        </row>
        <row r="6">
          <cell r="C6" t="str">
            <v>&lt;digite aqui o revisor da contagem&gt;</v>
          </cell>
        </row>
      </sheetData>
      <sheetData sheetId="1">
        <row r="4">
          <cell r="S4" t="str">
            <v>ADD</v>
          </cell>
        </row>
        <row r="6">
          <cell r="G6"/>
        </row>
        <row r="7">
          <cell r="G7"/>
        </row>
        <row r="8">
          <cell r="G8"/>
        </row>
        <row r="9">
          <cell r="G9"/>
        </row>
        <row r="10">
          <cell r="G10"/>
        </row>
        <row r="11">
          <cell r="G11"/>
        </row>
        <row r="12">
          <cell r="G12"/>
        </row>
        <row r="13">
          <cell r="G13"/>
        </row>
        <row r="14">
          <cell r="G14"/>
        </row>
        <row r="15">
          <cell r="G15"/>
        </row>
        <row r="16">
          <cell r="G16"/>
        </row>
        <row r="17">
          <cell r="G17"/>
        </row>
        <row r="18">
          <cell r="G18"/>
        </row>
        <row r="19">
          <cell r="G19"/>
        </row>
        <row r="20">
          <cell r="G20"/>
        </row>
        <row r="21">
          <cell r="G21"/>
        </row>
        <row r="22">
          <cell r="G22"/>
        </row>
        <row r="23">
          <cell r="G23"/>
        </row>
        <row r="24">
          <cell r="G24"/>
        </row>
        <row r="25">
          <cell r="G25"/>
        </row>
        <row r="26">
          <cell r="G26"/>
        </row>
        <row r="27">
          <cell r="G27"/>
        </row>
        <row r="28">
          <cell r="G28"/>
        </row>
        <row r="29">
          <cell r="G29"/>
        </row>
        <row r="30">
          <cell r="G30"/>
        </row>
        <row r="31">
          <cell r="G31"/>
        </row>
        <row r="32">
          <cell r="G32"/>
        </row>
        <row r="33">
          <cell r="G33"/>
        </row>
        <row r="34">
          <cell r="G34"/>
        </row>
        <row r="35">
          <cell r="G35"/>
        </row>
        <row r="41">
          <cell r="G41" t="str">
            <v>ctl</v>
          </cell>
        </row>
        <row r="42">
          <cell r="G42"/>
        </row>
        <row r="43">
          <cell r="G43"/>
        </row>
        <row r="44">
          <cell r="G44"/>
        </row>
        <row r="45">
          <cell r="G45"/>
        </row>
        <row r="46">
          <cell r="G46"/>
        </row>
        <row r="47">
          <cell r="G47"/>
        </row>
        <row r="48">
          <cell r="G48"/>
        </row>
        <row r="49">
          <cell r="G49"/>
        </row>
        <row r="50">
          <cell r="G50"/>
        </row>
        <row r="51">
          <cell r="G51"/>
        </row>
        <row r="52">
          <cell r="G52"/>
        </row>
        <row r="53">
          <cell r="G53"/>
        </row>
        <row r="54">
          <cell r="G54"/>
        </row>
        <row r="55">
          <cell r="G55"/>
        </row>
        <row r="56">
          <cell r="G56"/>
        </row>
        <row r="57">
          <cell r="G57"/>
        </row>
        <row r="58">
          <cell r="G58"/>
        </row>
        <row r="59">
          <cell r="G59"/>
        </row>
        <row r="60">
          <cell r="G60"/>
        </row>
        <row r="61">
          <cell r="G61"/>
        </row>
        <row r="62">
          <cell r="G62"/>
        </row>
        <row r="63">
          <cell r="G63"/>
        </row>
        <row r="64">
          <cell r="G64"/>
        </row>
        <row r="65">
          <cell r="G65"/>
        </row>
        <row r="66">
          <cell r="G66"/>
        </row>
        <row r="67">
          <cell r="G67"/>
        </row>
        <row r="68">
          <cell r="G68"/>
        </row>
        <row r="69">
          <cell r="G69"/>
        </row>
        <row r="70">
          <cell r="G70"/>
        </row>
        <row r="71">
          <cell r="G71"/>
        </row>
        <row r="77">
          <cell r="G77" t="str">
            <v>ctl</v>
          </cell>
        </row>
        <row r="78">
          <cell r="G78"/>
        </row>
        <row r="79">
          <cell r="G79"/>
        </row>
        <row r="80">
          <cell r="G80"/>
        </row>
        <row r="81">
          <cell r="G81"/>
        </row>
        <row r="82">
          <cell r="G82"/>
        </row>
        <row r="83">
          <cell r="G83"/>
        </row>
        <row r="84">
          <cell r="G84"/>
        </row>
        <row r="85">
          <cell r="G85"/>
        </row>
        <row r="86">
          <cell r="G86"/>
        </row>
        <row r="87">
          <cell r="G87"/>
        </row>
        <row r="88">
          <cell r="G88"/>
        </row>
        <row r="89">
          <cell r="G89"/>
        </row>
        <row r="90">
          <cell r="G90"/>
        </row>
        <row r="91">
          <cell r="G91"/>
        </row>
        <row r="92">
          <cell r="G92"/>
        </row>
        <row r="93">
          <cell r="G93"/>
        </row>
        <row r="94">
          <cell r="G94"/>
        </row>
        <row r="95">
          <cell r="G95"/>
        </row>
        <row r="96">
          <cell r="G96"/>
        </row>
        <row r="97">
          <cell r="G97"/>
        </row>
        <row r="98">
          <cell r="G98"/>
        </row>
        <row r="99">
          <cell r="G99"/>
        </row>
        <row r="100">
          <cell r="G100"/>
        </row>
        <row r="101">
          <cell r="G101"/>
        </row>
        <row r="102">
          <cell r="G102"/>
        </row>
        <row r="103">
          <cell r="G103"/>
        </row>
        <row r="104">
          <cell r="G104"/>
        </row>
        <row r="105">
          <cell r="G105"/>
        </row>
        <row r="106">
          <cell r="G106"/>
        </row>
        <row r="107">
          <cell r="G107"/>
        </row>
        <row r="113">
          <cell r="G113" t="str">
            <v>ctl</v>
          </cell>
        </row>
        <row r="114">
          <cell r="G114"/>
        </row>
        <row r="115">
          <cell r="G115"/>
        </row>
        <row r="116">
          <cell r="G116"/>
        </row>
        <row r="117">
          <cell r="G117"/>
        </row>
        <row r="118">
          <cell r="G118"/>
        </row>
        <row r="119">
          <cell r="G119"/>
        </row>
        <row r="120">
          <cell r="G120"/>
        </row>
        <row r="121">
          <cell r="G121"/>
        </row>
        <row r="122">
          <cell r="G122"/>
        </row>
        <row r="123">
          <cell r="G123"/>
        </row>
        <row r="124">
          <cell r="G124"/>
        </row>
        <row r="125">
          <cell r="G125"/>
        </row>
        <row r="126">
          <cell r="G126"/>
        </row>
        <row r="127">
          <cell r="G127"/>
        </row>
        <row r="128">
          <cell r="G128"/>
        </row>
        <row r="129">
          <cell r="G129"/>
        </row>
        <row r="130">
          <cell r="G130"/>
        </row>
        <row r="131">
          <cell r="G131"/>
        </row>
        <row r="132">
          <cell r="G132"/>
        </row>
        <row r="133">
          <cell r="G133"/>
        </row>
        <row r="134">
          <cell r="G134"/>
        </row>
        <row r="135">
          <cell r="G135"/>
        </row>
        <row r="136">
          <cell r="G136"/>
        </row>
        <row r="137">
          <cell r="G137"/>
        </row>
        <row r="138">
          <cell r="G138"/>
        </row>
        <row r="139">
          <cell r="G139"/>
        </row>
        <row r="140">
          <cell r="G140"/>
        </row>
        <row r="141">
          <cell r="G141"/>
        </row>
        <row r="142">
          <cell r="G142"/>
        </row>
        <row r="143">
          <cell r="G143"/>
        </row>
        <row r="149">
          <cell r="G149" t="str">
            <v>ctl</v>
          </cell>
        </row>
        <row r="150">
          <cell r="G150"/>
        </row>
        <row r="151">
          <cell r="G151"/>
        </row>
        <row r="152">
          <cell r="G152"/>
        </row>
        <row r="153">
          <cell r="G153"/>
        </row>
        <row r="154">
          <cell r="G154"/>
        </row>
        <row r="155">
          <cell r="G155"/>
        </row>
        <row r="156">
          <cell r="G156"/>
        </row>
        <row r="157">
          <cell r="G157"/>
        </row>
        <row r="158">
          <cell r="G158"/>
        </row>
        <row r="159">
          <cell r="G159"/>
        </row>
        <row r="160">
          <cell r="G160"/>
        </row>
        <row r="161">
          <cell r="G161"/>
        </row>
        <row r="162">
          <cell r="G162"/>
        </row>
        <row r="163">
          <cell r="G163"/>
        </row>
        <row r="164">
          <cell r="G164"/>
        </row>
        <row r="165">
          <cell r="G165"/>
        </row>
        <row r="166">
          <cell r="G166"/>
        </row>
        <row r="167">
          <cell r="G167"/>
        </row>
        <row r="168">
          <cell r="G168"/>
        </row>
        <row r="169">
          <cell r="G169"/>
        </row>
        <row r="170">
          <cell r="G170"/>
        </row>
        <row r="171">
          <cell r="G171"/>
        </row>
        <row r="172">
          <cell r="G172"/>
        </row>
        <row r="173">
          <cell r="G173"/>
        </row>
        <row r="174">
          <cell r="G174"/>
        </row>
        <row r="175">
          <cell r="G175"/>
        </row>
        <row r="176">
          <cell r="G176"/>
        </row>
        <row r="177">
          <cell r="G177"/>
        </row>
        <row r="178">
          <cell r="G178"/>
        </row>
        <row r="179">
          <cell r="G179"/>
        </row>
        <row r="185">
          <cell r="G185" t="str">
            <v>ctl</v>
          </cell>
        </row>
        <row r="186">
          <cell r="G186"/>
        </row>
        <row r="187">
          <cell r="G187"/>
        </row>
        <row r="188">
          <cell r="G188"/>
        </row>
        <row r="189">
          <cell r="G189"/>
        </row>
        <row r="190">
          <cell r="G190"/>
        </row>
        <row r="191">
          <cell r="G191"/>
        </row>
        <row r="192">
          <cell r="G192"/>
        </row>
        <row r="193">
          <cell r="G193"/>
        </row>
        <row r="194">
          <cell r="G194"/>
        </row>
        <row r="195">
          <cell r="G195"/>
        </row>
        <row r="196">
          <cell r="G196"/>
        </row>
        <row r="197">
          <cell r="G197"/>
        </row>
        <row r="198">
          <cell r="G198"/>
        </row>
        <row r="199">
          <cell r="G199"/>
        </row>
        <row r="200">
          <cell r="G200"/>
        </row>
        <row r="201">
          <cell r="G201"/>
        </row>
        <row r="202">
          <cell r="G202"/>
        </row>
        <row r="203">
          <cell r="G203"/>
        </row>
        <row r="204">
          <cell r="G204"/>
        </row>
        <row r="205">
          <cell r="G205"/>
        </row>
        <row r="206">
          <cell r="G206"/>
        </row>
        <row r="207">
          <cell r="G207"/>
        </row>
        <row r="208">
          <cell r="G208"/>
        </row>
        <row r="209">
          <cell r="G209"/>
        </row>
        <row r="210">
          <cell r="G210"/>
        </row>
        <row r="211">
          <cell r="G211"/>
        </row>
        <row r="212">
          <cell r="G212"/>
        </row>
        <row r="213">
          <cell r="G213"/>
        </row>
        <row r="214">
          <cell r="G214"/>
        </row>
        <row r="215">
          <cell r="G215"/>
        </row>
        <row r="221">
          <cell r="G221" t="str">
            <v>ctl</v>
          </cell>
        </row>
        <row r="222">
          <cell r="G222"/>
        </row>
        <row r="223">
          <cell r="G223"/>
        </row>
        <row r="224">
          <cell r="G224"/>
        </row>
        <row r="225">
          <cell r="G225"/>
        </row>
        <row r="226">
          <cell r="G226"/>
        </row>
        <row r="227">
          <cell r="G227"/>
        </row>
        <row r="228">
          <cell r="G228"/>
        </row>
        <row r="229">
          <cell r="G229"/>
        </row>
        <row r="230">
          <cell r="G230"/>
        </row>
        <row r="231">
          <cell r="G231"/>
        </row>
        <row r="232">
          <cell r="G232"/>
        </row>
        <row r="233">
          <cell r="G233"/>
        </row>
        <row r="234">
          <cell r="G234"/>
        </row>
        <row r="235">
          <cell r="G235"/>
        </row>
        <row r="236">
          <cell r="G236"/>
        </row>
        <row r="237">
          <cell r="G237"/>
        </row>
        <row r="238">
          <cell r="G238"/>
        </row>
        <row r="239">
          <cell r="G239"/>
        </row>
        <row r="240">
          <cell r="G240"/>
        </row>
        <row r="241">
          <cell r="G241"/>
        </row>
        <row r="242">
          <cell r="G242"/>
        </row>
        <row r="243">
          <cell r="G243"/>
        </row>
        <row r="244">
          <cell r="G244"/>
        </row>
        <row r="245">
          <cell r="G245"/>
        </row>
        <row r="246">
          <cell r="G246"/>
        </row>
        <row r="247">
          <cell r="G247"/>
        </row>
        <row r="248">
          <cell r="G248"/>
        </row>
        <row r="249">
          <cell r="G249"/>
        </row>
        <row r="250">
          <cell r="G250"/>
        </row>
        <row r="251">
          <cell r="G251"/>
        </row>
        <row r="257">
          <cell r="G257" t="str">
            <v>ctl</v>
          </cell>
        </row>
        <row r="258">
          <cell r="G258"/>
        </row>
        <row r="259">
          <cell r="G259"/>
        </row>
        <row r="260">
          <cell r="G260"/>
        </row>
        <row r="261">
          <cell r="G261"/>
        </row>
        <row r="262">
          <cell r="G262"/>
        </row>
        <row r="263">
          <cell r="G263"/>
        </row>
        <row r="264">
          <cell r="G264"/>
        </row>
        <row r="265">
          <cell r="G265"/>
        </row>
        <row r="266">
          <cell r="G266"/>
        </row>
        <row r="267">
          <cell r="G267"/>
        </row>
        <row r="268">
          <cell r="G268"/>
        </row>
        <row r="269">
          <cell r="G269"/>
        </row>
        <row r="270">
          <cell r="G270"/>
        </row>
        <row r="271">
          <cell r="G271"/>
        </row>
        <row r="272">
          <cell r="G272"/>
        </row>
        <row r="273">
          <cell r="G273"/>
        </row>
        <row r="274">
          <cell r="G274"/>
        </row>
        <row r="275">
          <cell r="G275"/>
        </row>
        <row r="276">
          <cell r="G276"/>
        </row>
        <row r="277">
          <cell r="G277"/>
        </row>
        <row r="278">
          <cell r="G278"/>
        </row>
        <row r="279">
          <cell r="G279"/>
        </row>
        <row r="280">
          <cell r="G280"/>
        </row>
        <row r="281">
          <cell r="G281"/>
        </row>
        <row r="282">
          <cell r="G282"/>
        </row>
        <row r="283">
          <cell r="G283"/>
        </row>
        <row r="284">
          <cell r="G284"/>
        </row>
        <row r="285">
          <cell r="G285"/>
        </row>
        <row r="286">
          <cell r="G286"/>
        </row>
        <row r="287">
          <cell r="G287"/>
        </row>
        <row r="293">
          <cell r="G293" t="str">
            <v>ctl</v>
          </cell>
        </row>
        <row r="294">
          <cell r="G294"/>
        </row>
        <row r="295">
          <cell r="G295"/>
        </row>
        <row r="296">
          <cell r="G296"/>
        </row>
        <row r="297">
          <cell r="G297"/>
        </row>
        <row r="298">
          <cell r="G298"/>
        </row>
        <row r="299">
          <cell r="G299"/>
        </row>
        <row r="300">
          <cell r="G300"/>
        </row>
        <row r="301">
          <cell r="G301"/>
        </row>
        <row r="302">
          <cell r="G302"/>
        </row>
        <row r="303">
          <cell r="G303"/>
        </row>
        <row r="304">
          <cell r="G304"/>
        </row>
        <row r="305">
          <cell r="G305"/>
        </row>
        <row r="306">
          <cell r="G306"/>
        </row>
        <row r="307">
          <cell r="G307"/>
        </row>
        <row r="308">
          <cell r="G308"/>
        </row>
        <row r="309">
          <cell r="G309"/>
        </row>
        <row r="310">
          <cell r="G310"/>
        </row>
        <row r="311">
          <cell r="G311"/>
        </row>
        <row r="312">
          <cell r="G312"/>
        </row>
        <row r="313">
          <cell r="G313"/>
        </row>
        <row r="314">
          <cell r="G314"/>
        </row>
        <row r="315">
          <cell r="G315"/>
        </row>
        <row r="316">
          <cell r="G316"/>
        </row>
        <row r="317">
          <cell r="G317"/>
        </row>
        <row r="318">
          <cell r="G318"/>
        </row>
        <row r="319">
          <cell r="G319"/>
        </row>
        <row r="320">
          <cell r="G320"/>
        </row>
        <row r="321">
          <cell r="G321"/>
        </row>
        <row r="322">
          <cell r="G322"/>
        </row>
        <row r="323">
          <cell r="G323"/>
        </row>
      </sheetData>
      <sheetData sheetId="2">
        <row r="28">
          <cell r="G28">
            <v>0.65</v>
          </cell>
          <cell r="O28">
            <v>0.65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F10-A79B-423D-A50E-355F2C3CE203}">
  <dimension ref="A1:K46"/>
  <sheetViews>
    <sheetView showGridLines="0" view="pageBreakPreview" zoomScaleNormal="100" zoomScaleSheetLayoutView="100" workbookViewId="0">
      <selection activeCell="M60" sqref="M60"/>
    </sheetView>
  </sheetViews>
  <sheetFormatPr defaultColWidth="9.140625" defaultRowHeight="12.75" x14ac:dyDescent="0.2"/>
  <cols>
    <col min="1" max="1" width="10.85546875" style="4" customWidth="1"/>
    <col min="2" max="2" width="2.85546875" style="4" customWidth="1"/>
    <col min="3" max="3" width="9.140625" style="4"/>
    <col min="4" max="4" width="4.42578125" style="4" customWidth="1"/>
    <col min="5" max="5" width="2.140625" style="4" customWidth="1"/>
    <col min="6" max="6" width="9.140625" style="4"/>
    <col min="7" max="7" width="8.28515625" style="4" customWidth="1"/>
    <col min="8" max="8" width="13.28515625" style="4" customWidth="1"/>
    <col min="9" max="9" width="2.7109375" style="4" customWidth="1"/>
    <col min="10" max="10" width="9.85546875" style="4" customWidth="1"/>
    <col min="11" max="11" width="8" style="4" customWidth="1"/>
    <col min="12" max="12" width="11.140625" style="4" customWidth="1"/>
    <col min="13" max="16384" width="9.140625" style="4"/>
  </cols>
  <sheetData>
    <row r="1" spans="1:11" x14ac:dyDescent="0.2">
      <c r="A1" s="20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">
      <c r="B2" s="22" t="s">
        <v>71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ht="6" customHeight="1" x14ac:dyDescent="0.2"/>
    <row r="4" spans="1:11" ht="25.5" x14ac:dyDescent="0.2">
      <c r="B4" s="24" t="s">
        <v>70</v>
      </c>
      <c r="C4" s="25"/>
      <c r="D4" s="23" t="s">
        <v>69</v>
      </c>
      <c r="E4" s="23"/>
      <c r="F4" s="23"/>
      <c r="G4" s="23"/>
      <c r="H4" s="18" t="s">
        <v>68</v>
      </c>
      <c r="I4" s="25" t="s">
        <v>67</v>
      </c>
      <c r="J4" s="25"/>
      <c r="K4" s="26"/>
    </row>
    <row r="5" spans="1:11" x14ac:dyDescent="0.2">
      <c r="B5" s="17"/>
      <c r="C5" s="16"/>
      <c r="D5" s="16"/>
      <c r="E5" s="16"/>
      <c r="F5" s="16"/>
      <c r="G5" s="16"/>
      <c r="H5" s="16"/>
      <c r="I5" s="16"/>
      <c r="J5" s="16"/>
      <c r="K5" s="15"/>
    </row>
    <row r="6" spans="1:11" x14ac:dyDescent="0.2">
      <c r="B6" s="14"/>
      <c r="C6" s="4" t="s">
        <v>66</v>
      </c>
      <c r="D6" s="9">
        <v>0</v>
      </c>
      <c r="F6" s="4" t="s">
        <v>57</v>
      </c>
      <c r="G6" s="4" t="s">
        <v>63</v>
      </c>
      <c r="H6" s="9">
        <f>D6*3</f>
        <v>0</v>
      </c>
      <c r="K6" s="13"/>
    </row>
    <row r="7" spans="1:11" x14ac:dyDescent="0.2">
      <c r="B7" s="14"/>
      <c r="D7" s="9">
        <v>2</v>
      </c>
      <c r="F7" s="4" t="s">
        <v>55</v>
      </c>
      <c r="G7" s="4" t="s">
        <v>62</v>
      </c>
      <c r="H7" s="9">
        <f>D7*4</f>
        <v>8</v>
      </c>
      <c r="K7" s="13"/>
    </row>
    <row r="8" spans="1:11" x14ac:dyDescent="0.2">
      <c r="B8" s="14"/>
      <c r="D8" s="9">
        <f>COUNTIF(CF,"EEH")</f>
        <v>0</v>
      </c>
      <c r="F8" s="4" t="s">
        <v>53</v>
      </c>
      <c r="G8" s="4" t="s">
        <v>61</v>
      </c>
      <c r="H8" s="9">
        <f>D8*6</f>
        <v>0</v>
      </c>
      <c r="J8" s="9">
        <f>SUM(H6:H8)</f>
        <v>8</v>
      </c>
      <c r="K8" s="13"/>
    </row>
    <row r="9" spans="1:11" x14ac:dyDescent="0.2">
      <c r="B9" s="12"/>
      <c r="C9" s="9"/>
      <c r="D9" s="8"/>
      <c r="E9" s="9"/>
      <c r="F9" s="9"/>
      <c r="G9" s="9"/>
      <c r="H9" s="8"/>
      <c r="I9" s="9"/>
      <c r="J9" s="9"/>
      <c r="K9" s="11"/>
    </row>
    <row r="10" spans="1:11" x14ac:dyDescent="0.2">
      <c r="B10" s="17"/>
      <c r="C10" s="16"/>
      <c r="E10" s="16"/>
      <c r="F10" s="16"/>
      <c r="G10" s="16"/>
      <c r="I10" s="16"/>
      <c r="J10" s="16"/>
      <c r="K10" s="15"/>
    </row>
    <row r="11" spans="1:11" x14ac:dyDescent="0.2">
      <c r="B11" s="14"/>
      <c r="C11" s="4" t="s">
        <v>65</v>
      </c>
      <c r="D11" s="9">
        <v>5</v>
      </c>
      <c r="F11" s="4" t="s">
        <v>57</v>
      </c>
      <c r="G11" s="4" t="s">
        <v>62</v>
      </c>
      <c r="H11" s="9">
        <f>D11*4</f>
        <v>20</v>
      </c>
      <c r="K11" s="13"/>
    </row>
    <row r="12" spans="1:11" x14ac:dyDescent="0.2">
      <c r="B12" s="14"/>
      <c r="D12" s="9">
        <f>COUNTIF(CF,"SEA")</f>
        <v>0</v>
      </c>
      <c r="F12" s="4" t="s">
        <v>55</v>
      </c>
      <c r="G12" s="4" t="s">
        <v>56</v>
      </c>
      <c r="H12" s="9">
        <f>D12*5</f>
        <v>0</v>
      </c>
      <c r="K12" s="13"/>
    </row>
    <row r="13" spans="1:11" x14ac:dyDescent="0.2">
      <c r="B13" s="14"/>
      <c r="D13" s="9">
        <f>COUNTIF(CF,"SEH")</f>
        <v>0</v>
      </c>
      <c r="F13" s="4" t="s">
        <v>53</v>
      </c>
      <c r="G13" s="4" t="s">
        <v>54</v>
      </c>
      <c r="H13" s="9">
        <f>D13*7</f>
        <v>0</v>
      </c>
      <c r="J13" s="9">
        <f>SUM(H11:H13)</f>
        <v>20</v>
      </c>
      <c r="K13" s="13"/>
    </row>
    <row r="14" spans="1:11" x14ac:dyDescent="0.2">
      <c r="B14" s="12"/>
      <c r="C14" s="9"/>
      <c r="D14" s="8"/>
      <c r="E14" s="9"/>
      <c r="F14" s="9"/>
      <c r="G14" s="9"/>
      <c r="H14" s="8"/>
      <c r="I14" s="9"/>
      <c r="J14" s="9"/>
      <c r="K14" s="11"/>
    </row>
    <row r="15" spans="1:11" x14ac:dyDescent="0.2">
      <c r="B15" s="17"/>
      <c r="C15" s="16"/>
      <c r="E15" s="16"/>
      <c r="F15" s="16"/>
      <c r="G15" s="16"/>
      <c r="I15" s="16"/>
      <c r="J15" s="16"/>
      <c r="K15" s="15"/>
    </row>
    <row r="16" spans="1:11" x14ac:dyDescent="0.2">
      <c r="B16" s="14"/>
      <c r="C16" s="4" t="s">
        <v>64</v>
      </c>
      <c r="D16" s="9">
        <v>1</v>
      </c>
      <c r="F16" s="4" t="s">
        <v>57</v>
      </c>
      <c r="G16" s="4" t="s">
        <v>63</v>
      </c>
      <c r="H16" s="9">
        <f>D16*3</f>
        <v>3</v>
      </c>
      <c r="K16" s="13"/>
    </row>
    <row r="17" spans="2:11" x14ac:dyDescent="0.2">
      <c r="B17" s="14"/>
      <c r="D17" s="9">
        <f>COUNTIF(CF,"CEA")</f>
        <v>0</v>
      </c>
      <c r="F17" s="4" t="s">
        <v>55</v>
      </c>
      <c r="G17" s="4" t="s">
        <v>62</v>
      </c>
      <c r="H17" s="9">
        <f>D17*4</f>
        <v>0</v>
      </c>
      <c r="K17" s="13"/>
    </row>
    <row r="18" spans="2:11" x14ac:dyDescent="0.2">
      <c r="B18" s="14"/>
      <c r="D18" s="9">
        <f>COUNTIF(CF,"CEH")</f>
        <v>0</v>
      </c>
      <c r="F18" s="4" t="s">
        <v>53</v>
      </c>
      <c r="G18" s="4" t="s">
        <v>61</v>
      </c>
      <c r="H18" s="9">
        <f>D18*6</f>
        <v>0</v>
      </c>
      <c r="J18" s="9">
        <f>SUM(H16:H18)</f>
        <v>3</v>
      </c>
      <c r="K18" s="13"/>
    </row>
    <row r="19" spans="2:11" x14ac:dyDescent="0.2">
      <c r="B19" s="12"/>
      <c r="C19" s="9"/>
      <c r="D19" s="8"/>
      <c r="E19" s="9"/>
      <c r="F19" s="9"/>
      <c r="G19" s="9"/>
      <c r="H19" s="8"/>
      <c r="I19" s="9"/>
      <c r="J19" s="9"/>
      <c r="K19" s="11"/>
    </row>
    <row r="20" spans="2:11" x14ac:dyDescent="0.2">
      <c r="B20" s="17"/>
      <c r="C20" s="16"/>
      <c r="E20" s="16"/>
      <c r="F20" s="16"/>
      <c r="G20" s="16"/>
      <c r="I20" s="16"/>
      <c r="J20" s="16"/>
      <c r="K20" s="15"/>
    </row>
    <row r="21" spans="2:11" x14ac:dyDescent="0.2">
      <c r="B21" s="14"/>
      <c r="C21" s="4" t="s">
        <v>60</v>
      </c>
      <c r="D21" s="9">
        <v>0</v>
      </c>
      <c r="F21" s="4" t="s">
        <v>57</v>
      </c>
      <c r="G21" s="4" t="s">
        <v>54</v>
      </c>
      <c r="H21" s="9">
        <f>D21*7</f>
        <v>0</v>
      </c>
      <c r="K21" s="13"/>
    </row>
    <row r="22" spans="2:11" x14ac:dyDescent="0.2">
      <c r="B22" s="14"/>
      <c r="D22" s="9">
        <f>COUNTIF(CF,"ALIA")</f>
        <v>0</v>
      </c>
      <c r="F22" s="4" t="s">
        <v>55</v>
      </c>
      <c r="G22" s="4" t="s">
        <v>52</v>
      </c>
      <c r="H22" s="9">
        <f>D22*10</f>
        <v>0</v>
      </c>
      <c r="K22" s="13"/>
    </row>
    <row r="23" spans="2:11" x14ac:dyDescent="0.2">
      <c r="B23" s="14"/>
      <c r="D23" s="9">
        <v>1</v>
      </c>
      <c r="F23" s="4" t="s">
        <v>53</v>
      </c>
      <c r="G23" s="4" t="s">
        <v>59</v>
      </c>
      <c r="H23" s="9">
        <f>D23*15</f>
        <v>15</v>
      </c>
      <c r="J23" s="9">
        <f>SUM(H21:H23)</f>
        <v>15</v>
      </c>
      <c r="K23" s="13"/>
    </row>
    <row r="24" spans="2:11" x14ac:dyDescent="0.2">
      <c r="B24" s="12"/>
      <c r="C24" s="9"/>
      <c r="D24" s="8"/>
      <c r="E24" s="9"/>
      <c r="F24" s="9"/>
      <c r="G24" s="9"/>
      <c r="H24" s="8"/>
      <c r="I24" s="9"/>
      <c r="J24" s="9"/>
      <c r="K24" s="11"/>
    </row>
    <row r="25" spans="2:11" x14ac:dyDescent="0.2">
      <c r="B25" s="17"/>
      <c r="C25" s="16"/>
      <c r="E25" s="16"/>
      <c r="F25" s="16"/>
      <c r="G25" s="16"/>
      <c r="I25" s="16"/>
      <c r="J25" s="16"/>
      <c r="K25" s="15"/>
    </row>
    <row r="26" spans="2:11" x14ac:dyDescent="0.2">
      <c r="B26" s="14"/>
      <c r="C26" s="4" t="s">
        <v>58</v>
      </c>
      <c r="D26" s="9">
        <v>0</v>
      </c>
      <c r="F26" s="4" t="s">
        <v>57</v>
      </c>
      <c r="G26" s="4" t="s">
        <v>56</v>
      </c>
      <c r="H26" s="9">
        <f>D26*5</f>
        <v>0</v>
      </c>
      <c r="K26" s="13"/>
    </row>
    <row r="27" spans="2:11" x14ac:dyDescent="0.2">
      <c r="B27" s="14"/>
      <c r="D27" s="9">
        <f>COUNTIF(CF,"AIEA")</f>
        <v>0</v>
      </c>
      <c r="F27" s="4" t="s">
        <v>55</v>
      </c>
      <c r="G27" s="4" t="s">
        <v>54</v>
      </c>
      <c r="H27" s="9">
        <f>D27*7</f>
        <v>0</v>
      </c>
      <c r="K27" s="13"/>
    </row>
    <row r="28" spans="2:11" x14ac:dyDescent="0.2">
      <c r="B28" s="14"/>
      <c r="D28" s="9">
        <v>1</v>
      </c>
      <c r="F28" s="4" t="s">
        <v>53</v>
      </c>
      <c r="G28" s="4" t="s">
        <v>52</v>
      </c>
      <c r="H28" s="9">
        <f>D28*10</f>
        <v>10</v>
      </c>
      <c r="J28" s="9">
        <f>SUM(H26:H28)</f>
        <v>10</v>
      </c>
      <c r="K28" s="13"/>
    </row>
    <row r="29" spans="2:11" x14ac:dyDescent="0.2">
      <c r="B29" s="12"/>
      <c r="C29" s="9"/>
      <c r="D29" s="9"/>
      <c r="E29" s="9"/>
      <c r="F29" s="9"/>
      <c r="G29" s="9"/>
      <c r="H29" s="9"/>
      <c r="I29" s="9"/>
      <c r="J29" s="9"/>
      <c r="K29" s="11"/>
    </row>
    <row r="30" spans="2:11" ht="7.5" customHeight="1" x14ac:dyDescent="0.2">
      <c r="B30" s="17"/>
      <c r="C30" s="16"/>
      <c r="D30" s="16"/>
      <c r="E30" s="16"/>
      <c r="F30" s="16"/>
      <c r="G30" s="16"/>
      <c r="H30" s="16"/>
      <c r="I30" s="16"/>
      <c r="J30" s="16"/>
      <c r="K30" s="15"/>
    </row>
    <row r="31" spans="2:11" x14ac:dyDescent="0.2">
      <c r="B31" s="14"/>
      <c r="C31" s="6" t="s">
        <v>51</v>
      </c>
      <c r="J31" s="9">
        <f>SUM(J5:J28)</f>
        <v>56</v>
      </c>
      <c r="K31" s="13"/>
    </row>
    <row r="32" spans="2:11" ht="6" customHeight="1" x14ac:dyDescent="0.2">
      <c r="B32" s="12"/>
      <c r="C32" s="9"/>
      <c r="D32" s="9"/>
      <c r="E32" s="9"/>
      <c r="F32" s="9"/>
      <c r="G32" s="9"/>
      <c r="H32" s="9"/>
      <c r="I32" s="9"/>
      <c r="J32" s="9"/>
      <c r="K32" s="11"/>
    </row>
    <row r="33" spans="2:11" ht="6" customHeight="1" x14ac:dyDescent="0.2"/>
    <row r="34" spans="2:11" ht="6" customHeight="1" x14ac:dyDescent="0.2"/>
    <row r="35" spans="2:11" ht="15" customHeight="1" x14ac:dyDescent="0.2"/>
    <row r="36" spans="2:11" x14ac:dyDescent="0.2">
      <c r="B36" s="22" t="s">
        <v>50</v>
      </c>
      <c r="C36" s="22"/>
      <c r="D36" s="22"/>
      <c r="E36" s="22"/>
      <c r="F36" s="22"/>
      <c r="G36" s="22"/>
      <c r="H36" s="22"/>
      <c r="I36" s="22"/>
      <c r="J36" s="22"/>
      <c r="K36" s="22"/>
    </row>
    <row r="37" spans="2:1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x14ac:dyDescent="0.2">
      <c r="C38" s="6" t="s">
        <v>49</v>
      </c>
      <c r="D38" s="4" t="s">
        <v>48</v>
      </c>
      <c r="J38" s="9">
        <f>UFPB</f>
        <v>0</v>
      </c>
    </row>
    <row r="39" spans="2:11" x14ac:dyDescent="0.2">
      <c r="C39" s="6" t="s">
        <v>47</v>
      </c>
      <c r="D39" s="4" t="s">
        <v>46</v>
      </c>
      <c r="J39" s="9">
        <f>SUM([1]Identificação!S$1:S$65536)</f>
        <v>0</v>
      </c>
    </row>
    <row r="40" spans="2:11" x14ac:dyDescent="0.2">
      <c r="C40" s="6" t="s">
        <v>45</v>
      </c>
      <c r="D40" s="4" t="s">
        <v>44</v>
      </c>
      <c r="J40" s="8">
        <f>SUM([1]Identificação!T$1:T$65536)</f>
        <v>0</v>
      </c>
    </row>
    <row r="41" spans="2:11" x14ac:dyDescent="0.2">
      <c r="C41" s="6" t="s">
        <v>43</v>
      </c>
      <c r="D41" s="4" t="s">
        <v>42</v>
      </c>
      <c r="J41" s="8">
        <f>SUM([1]Identificação!U$1:U$65536)</f>
        <v>0</v>
      </c>
    </row>
    <row r="42" spans="2:11" x14ac:dyDescent="0.2">
      <c r="C42" s="6" t="s">
        <v>41</v>
      </c>
      <c r="D42" s="4" t="s">
        <v>40</v>
      </c>
      <c r="J42" s="8">
        <f>SUM([1]Identificação!V$1:V$65536)</f>
        <v>0</v>
      </c>
    </row>
    <row r="43" spans="2:11" x14ac:dyDescent="0.2">
      <c r="C43" s="6"/>
    </row>
    <row r="44" spans="2:11" x14ac:dyDescent="0.2">
      <c r="C44" s="6" t="s">
        <v>39</v>
      </c>
      <c r="D44" s="4" t="s">
        <v>38</v>
      </c>
      <c r="J44" s="7">
        <f>VAF</f>
        <v>0.65</v>
      </c>
    </row>
    <row r="45" spans="2:11" x14ac:dyDescent="0.2">
      <c r="C45" s="6" t="s">
        <v>37</v>
      </c>
      <c r="D45" s="4" t="s">
        <v>36</v>
      </c>
      <c r="J45" s="5">
        <f>VAFA</f>
        <v>0.65</v>
      </c>
    </row>
    <row r="46" spans="2:11" x14ac:dyDescent="0.2">
      <c r="C46" s="6" t="s">
        <v>35</v>
      </c>
      <c r="D46" s="4" t="s">
        <v>34</v>
      </c>
      <c r="J46" s="5">
        <f>VAFB</f>
        <v>0.65</v>
      </c>
    </row>
  </sheetData>
  <mergeCells count="5">
    <mergeCell ref="B2:K2"/>
    <mergeCell ref="B36:K36"/>
    <mergeCell ref="D4:G4"/>
    <mergeCell ref="B4:C4"/>
    <mergeCell ref="I4:K4"/>
  </mergeCells>
  <pageMargins left="0.78740157499999996" right="0.78740157499999996" top="1.31" bottom="0.984251969" header="0.49212598499999999" footer="0.49212598499999999"/>
  <pageSetup paperSize="9" orientation="portrait" horizontalDpi="1200" verticalDpi="1200" r:id="rId1"/>
  <headerFooter alignWithMargins="0">
    <oddHeader>&amp;L&amp;"Arial Black,Normal"&amp;12FATTO
&amp;"t,Itálico"&amp;10Consultoria e Sistemas&amp;R&amp;"Tahoma,Normal"www.fattoCS.com.br</oddHeader>
    <oddFooter>&amp;L&amp;"Tahoma,Normal"&amp;8    Copyright © 1999-2002 FATTO Consultoria e Sistemas ltda. Todos os direitos reservados&amp;R&amp;"Tahoma,Normal"&amp;8&amp;F - &amp;A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7AA-443A-4705-97A6-8826A043F6AA}">
  <dimension ref="A1:C12"/>
  <sheetViews>
    <sheetView zoomScale="55" zoomScaleNormal="55" workbookViewId="0">
      <selection activeCell="Q5" sqref="Q5"/>
    </sheetView>
  </sheetViews>
  <sheetFormatPr defaultRowHeight="15" x14ac:dyDescent="0.25"/>
  <cols>
    <col min="1" max="1" width="24.85546875" bestFit="1" customWidth="1"/>
    <col min="2" max="2" width="31" bestFit="1" customWidth="1"/>
    <col min="3" max="3" width="25.5703125" bestFit="1" customWidth="1"/>
  </cols>
  <sheetData>
    <row r="1" spans="1:3" ht="28.5" x14ac:dyDescent="0.45">
      <c r="A1" s="21" t="s">
        <v>0</v>
      </c>
      <c r="B1" s="21"/>
      <c r="C1" s="21"/>
    </row>
    <row r="2" spans="1:3" ht="28.5" x14ac:dyDescent="0.45">
      <c r="A2" s="1" t="s">
        <v>1</v>
      </c>
      <c r="B2" s="1" t="s">
        <v>2</v>
      </c>
      <c r="C2" s="1" t="s">
        <v>3</v>
      </c>
    </row>
    <row r="3" spans="1:3" ht="28.5" x14ac:dyDescent="0.45">
      <c r="A3" s="1" t="s">
        <v>4</v>
      </c>
      <c r="B3" s="2">
        <v>20</v>
      </c>
      <c r="C3" s="2">
        <v>20</v>
      </c>
    </row>
    <row r="4" spans="1:3" ht="28.5" x14ac:dyDescent="0.45">
      <c r="A4" s="1" t="s">
        <v>5</v>
      </c>
      <c r="B4" s="2">
        <v>20</v>
      </c>
      <c r="C4" s="2">
        <v>18</v>
      </c>
    </row>
    <row r="5" spans="1:3" ht="28.5" x14ac:dyDescent="0.45">
      <c r="A5" s="1" t="s">
        <v>6</v>
      </c>
      <c r="B5" s="2">
        <v>19</v>
      </c>
      <c r="C5" s="2">
        <v>14</v>
      </c>
    </row>
    <row r="6" spans="1:3" ht="28.5" x14ac:dyDescent="0.45">
      <c r="A6" s="1" t="s">
        <v>7</v>
      </c>
      <c r="B6" s="2">
        <v>14</v>
      </c>
      <c r="C6" s="2">
        <v>12</v>
      </c>
    </row>
    <row r="7" spans="1:3" ht="28.5" x14ac:dyDescent="0.45">
      <c r="A7" s="1" t="s">
        <v>8</v>
      </c>
      <c r="B7" s="2">
        <v>13</v>
      </c>
      <c r="C7" s="2">
        <v>10</v>
      </c>
    </row>
    <row r="8" spans="1:3" ht="28.5" x14ac:dyDescent="0.45">
      <c r="A8" s="1" t="s">
        <v>9</v>
      </c>
      <c r="B8" s="2">
        <v>10</v>
      </c>
      <c r="C8" s="2">
        <v>6</v>
      </c>
    </row>
    <row r="9" spans="1:3" ht="28.5" x14ac:dyDescent="0.45">
      <c r="A9" s="1" t="s">
        <v>10</v>
      </c>
      <c r="B9" s="2">
        <v>6</v>
      </c>
      <c r="C9" s="2">
        <v>5</v>
      </c>
    </row>
    <row r="10" spans="1:3" ht="28.5" x14ac:dyDescent="0.45">
      <c r="A10" s="1" t="s">
        <v>11</v>
      </c>
      <c r="B10" s="2">
        <v>5</v>
      </c>
      <c r="C10" s="2">
        <v>4</v>
      </c>
    </row>
    <row r="11" spans="1:3" ht="28.5" x14ac:dyDescent="0.45">
      <c r="A11" s="1" t="s">
        <v>12</v>
      </c>
      <c r="B11" s="2">
        <v>3</v>
      </c>
      <c r="C11" s="2">
        <v>2</v>
      </c>
    </row>
    <row r="12" spans="1:3" ht="28.5" x14ac:dyDescent="0.45">
      <c r="A12" s="1" t="s">
        <v>13</v>
      </c>
      <c r="B12" s="2">
        <v>0</v>
      </c>
      <c r="C12" s="2">
        <v>0</v>
      </c>
    </row>
  </sheetData>
  <mergeCells count="1">
    <mergeCell ref="A1:C1"/>
  </mergeCells>
  <phoneticPr fontId="2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2193-2BB8-425C-BCE7-658B8405C51A}">
  <dimension ref="A1:I13"/>
  <sheetViews>
    <sheetView tabSelected="1" zoomScaleNormal="100" workbookViewId="0">
      <selection activeCell="C13" sqref="C13"/>
    </sheetView>
  </sheetViews>
  <sheetFormatPr defaultRowHeight="15" x14ac:dyDescent="0.25"/>
  <cols>
    <col min="1" max="1" width="24.28515625" customWidth="1"/>
    <col min="2" max="2" width="36.5703125" customWidth="1"/>
    <col min="3" max="3" width="25.28515625" bestFit="1" customWidth="1"/>
    <col min="4" max="4" width="31.85546875" customWidth="1"/>
    <col min="5" max="5" width="18.7109375" bestFit="1" customWidth="1"/>
    <col min="6" max="6" width="13.140625" bestFit="1" customWidth="1"/>
    <col min="7" max="7" width="16.28515625" bestFit="1" customWidth="1"/>
    <col min="8" max="8" width="11.42578125" bestFit="1" customWidth="1"/>
  </cols>
  <sheetData>
    <row r="1" spans="1:9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28" t="s">
        <v>15</v>
      </c>
      <c r="B3" s="29" t="s">
        <v>16</v>
      </c>
      <c r="C3" s="29" t="s">
        <v>17</v>
      </c>
      <c r="D3" s="29" t="s">
        <v>18</v>
      </c>
      <c r="E3" s="29" t="s">
        <v>19</v>
      </c>
      <c r="F3" s="29" t="s">
        <v>20</v>
      </c>
      <c r="G3" s="29" t="s">
        <v>21</v>
      </c>
      <c r="H3" s="30" t="s">
        <v>22</v>
      </c>
      <c r="I3" s="3"/>
    </row>
    <row r="4" spans="1:9" ht="38.25" x14ac:dyDescent="0.25">
      <c r="A4" s="46" t="s">
        <v>23</v>
      </c>
      <c r="B4" s="42" t="s">
        <v>24</v>
      </c>
      <c r="C4" s="42" t="s">
        <v>25</v>
      </c>
      <c r="D4" s="42" t="s">
        <v>26</v>
      </c>
      <c r="E4" s="42" t="s">
        <v>27</v>
      </c>
      <c r="F4" s="39">
        <v>45450</v>
      </c>
      <c r="G4" s="38" t="s">
        <v>28</v>
      </c>
      <c r="H4" s="31"/>
      <c r="I4" s="3"/>
    </row>
    <row r="5" spans="1:9" ht="38.25" x14ac:dyDescent="0.25">
      <c r="A5" s="47" t="s">
        <v>29</v>
      </c>
      <c r="B5" s="41" t="s">
        <v>30</v>
      </c>
      <c r="C5" s="41" t="s">
        <v>72</v>
      </c>
      <c r="D5" s="43" t="s">
        <v>31</v>
      </c>
      <c r="E5" s="41" t="s">
        <v>32</v>
      </c>
      <c r="F5" s="40">
        <v>45450</v>
      </c>
      <c r="G5" s="37" t="s">
        <v>33</v>
      </c>
      <c r="H5" s="32"/>
      <c r="I5" s="3"/>
    </row>
    <row r="6" spans="1:9" ht="63.75" x14ac:dyDescent="0.25">
      <c r="A6" s="48" t="s">
        <v>73</v>
      </c>
      <c r="B6" s="34" t="s">
        <v>74</v>
      </c>
      <c r="C6" s="34" t="s">
        <v>75</v>
      </c>
      <c r="D6" s="44" t="s">
        <v>76</v>
      </c>
      <c r="E6" s="34" t="s">
        <v>77</v>
      </c>
      <c r="F6" s="35">
        <v>45453</v>
      </c>
      <c r="G6" s="34" t="s">
        <v>78</v>
      </c>
      <c r="H6" s="33"/>
      <c r="I6" s="3"/>
    </row>
    <row r="7" spans="1:9" ht="38.25" x14ac:dyDescent="0.25">
      <c r="A7" s="48" t="s">
        <v>79</v>
      </c>
      <c r="B7" s="34" t="s">
        <v>80</v>
      </c>
      <c r="C7" s="45" t="s">
        <v>75</v>
      </c>
      <c r="D7" s="34" t="s">
        <v>81</v>
      </c>
      <c r="E7" s="34" t="s">
        <v>82</v>
      </c>
      <c r="F7" s="35">
        <v>45453</v>
      </c>
      <c r="G7" s="36" t="s">
        <v>83</v>
      </c>
      <c r="H7" s="33"/>
      <c r="I7" s="3"/>
    </row>
    <row r="8" spans="1:9" ht="51.75" x14ac:dyDescent="0.25">
      <c r="A8" s="48" t="s">
        <v>84</v>
      </c>
      <c r="B8" s="34" t="s">
        <v>85</v>
      </c>
      <c r="C8" s="34" t="s">
        <v>86</v>
      </c>
      <c r="D8" s="34" t="s">
        <v>87</v>
      </c>
      <c r="E8" s="27" t="s">
        <v>88</v>
      </c>
      <c r="F8" s="35">
        <v>45453</v>
      </c>
      <c r="G8" s="36" t="s">
        <v>89</v>
      </c>
      <c r="H8" s="3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d5f05a-469c-4ad5-a4e5-dbf097610508" xsi:nil="true"/>
    <lcf76f155ced4ddcb4097134ff3c332f xmlns="e8748f73-e037-41b7-b147-1e6dab31261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1C0DCC80FC17439EC7DC0D26EBA306" ma:contentTypeVersion="14" ma:contentTypeDescription="Crie um novo documento." ma:contentTypeScope="" ma:versionID="ed0a5a8aba7168a82d639085c0567d4e">
  <xsd:schema xmlns:xsd="http://www.w3.org/2001/XMLSchema" xmlns:xs="http://www.w3.org/2001/XMLSchema" xmlns:p="http://schemas.microsoft.com/office/2006/metadata/properties" xmlns:ns2="e8748f73-e037-41b7-b147-1e6dab312617" xmlns:ns3="2cd5f05a-469c-4ad5-a4e5-dbf097610508" targetNamespace="http://schemas.microsoft.com/office/2006/metadata/properties" ma:root="true" ma:fieldsID="f5e83feb151b97e0c2829a3daab4452f" ns2:_="" ns3:_="">
    <xsd:import namespace="e8748f73-e037-41b7-b147-1e6dab312617"/>
    <xsd:import namespace="2cd5f05a-469c-4ad5-a4e5-dbf0976105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48f73-e037-41b7-b147-1e6dab312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5f05a-469c-4ad5-a4e5-dbf0976105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00d3f80-f53a-463f-9230-fa9e9ff557b6}" ma:internalName="TaxCatchAll" ma:showField="CatchAllData" ma:web="2cd5f05a-469c-4ad5-a4e5-dbf0976105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4FE703-6889-412E-BD62-FFECE2940DDE}">
  <ds:schemaRefs>
    <ds:schemaRef ds:uri="http://schemas.microsoft.com/office/2006/metadata/properties"/>
    <ds:schemaRef ds:uri="http://schemas.microsoft.com/office/infopath/2007/PartnerControls"/>
    <ds:schemaRef ds:uri="2cd5f05a-469c-4ad5-a4e5-dbf097610508"/>
    <ds:schemaRef ds:uri="e8748f73-e037-41b7-b147-1e6dab312617"/>
  </ds:schemaRefs>
</ds:datastoreItem>
</file>

<file path=customXml/itemProps2.xml><?xml version="1.0" encoding="utf-8"?>
<ds:datastoreItem xmlns:ds="http://schemas.openxmlformats.org/officeDocument/2006/customXml" ds:itemID="{2ED7C5C6-28EB-41F6-9C4B-80EC92CDD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48f73-e037-41b7-b147-1e6dab312617"/>
    <ds:schemaRef ds:uri="2cd5f05a-469c-4ad5-a4e5-dbf0976105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F75110-130C-40ED-BAF9-38D73E2BF0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Etapa_4_Pontos_de_Função</vt:lpstr>
      <vt:lpstr>Etapa_5_Burndown_Chart </vt:lpstr>
      <vt:lpstr>Etapa_6_TESTE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>João Palomo</cp:lastModifiedBy>
  <cp:revision/>
  <dcterms:created xsi:type="dcterms:W3CDTF">2019-11-21T22:50:16Z</dcterms:created>
  <dcterms:modified xsi:type="dcterms:W3CDTF">2024-06-14T21:45:06Z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0x010100E41C0DCC80FC17439EC7DC0D26EBA306</vt:lpwstr>
  </property>
  <property fmtid="{D5CDD505-2E9C-101B-9397-08002B2CF9AE}" pid="3" name="MediaServiceImageTags">
    <vt:lpwstr/>
  </property>
</Properties>
</file>