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Sophomore\ELECT ENG ESSENT\MATLAB\"/>
    </mc:Choice>
  </mc:AlternateContent>
  <xr:revisionPtr revIDLastSave="0" documentId="13_ncr:1_{87C9CDD2-686E-4A0E-875A-F54F3063E822}" xr6:coauthVersionLast="47" xr6:coauthVersionMax="47" xr10:uidLastSave="{00000000-0000-0000-0000-000000000000}"/>
  <bookViews>
    <workbookView xWindow="28680" yWindow="-120" windowWidth="29040" windowHeight="15720" xr2:uid="{6EB1B6D6-F438-40CE-BAF1-DC6D5E8C7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8" i="1" l="1"/>
  <c r="K168" i="1"/>
  <c r="L168" i="1"/>
  <c r="M168" i="1"/>
  <c r="U157" i="1"/>
  <c r="U158" i="1"/>
  <c r="U159" i="1"/>
  <c r="U160" i="1"/>
  <c r="U156" i="1"/>
  <c r="U155" i="1"/>
  <c r="T157" i="1"/>
  <c r="T158" i="1"/>
  <c r="T159" i="1"/>
  <c r="T160" i="1"/>
  <c r="T161" i="1"/>
  <c r="T162" i="1"/>
  <c r="T163" i="1"/>
  <c r="T164" i="1"/>
  <c r="T165" i="1"/>
  <c r="T166" i="1"/>
  <c r="T156" i="1"/>
  <c r="T155" i="1"/>
  <c r="S157" i="1"/>
  <c r="S158" i="1"/>
  <c r="S159" i="1"/>
  <c r="S160" i="1"/>
  <c r="S161" i="1"/>
  <c r="S162" i="1"/>
  <c r="S163" i="1"/>
  <c r="S164" i="1"/>
  <c r="S165" i="1"/>
  <c r="S166" i="1"/>
  <c r="S156" i="1"/>
  <c r="S155" i="1"/>
  <c r="R157" i="1"/>
  <c r="R158" i="1"/>
  <c r="R168" i="1" s="1"/>
  <c r="R159" i="1"/>
  <c r="R160" i="1"/>
  <c r="R161" i="1"/>
  <c r="R162" i="1"/>
  <c r="R163" i="1"/>
  <c r="R164" i="1"/>
  <c r="R165" i="1"/>
  <c r="R166" i="1"/>
  <c r="R156" i="1"/>
  <c r="R155" i="1"/>
  <c r="Q168" i="1"/>
  <c r="P168" i="1"/>
  <c r="O168" i="1"/>
  <c r="N168" i="1"/>
  <c r="I168" i="1"/>
  <c r="H168" i="1"/>
  <c r="G168" i="1"/>
  <c r="F168" i="1"/>
  <c r="E168" i="1"/>
  <c r="D168" i="1"/>
  <c r="U168" i="1"/>
  <c r="T168" i="1"/>
  <c r="S168" i="1"/>
  <c r="D149" i="1"/>
  <c r="E149" i="1"/>
  <c r="F149" i="1"/>
  <c r="G149" i="1"/>
  <c r="H149" i="1"/>
  <c r="I149" i="1"/>
  <c r="J149" i="1"/>
  <c r="K149" i="1"/>
  <c r="L149" i="1"/>
  <c r="M149" i="1"/>
  <c r="N149" i="1"/>
  <c r="P149" i="1"/>
  <c r="Q149" i="1"/>
  <c r="R149" i="1"/>
  <c r="S149" i="1"/>
  <c r="T149" i="1"/>
  <c r="U149" i="1"/>
  <c r="O149" i="1"/>
  <c r="U141" i="1"/>
  <c r="U142" i="1"/>
  <c r="U143" i="1"/>
  <c r="U137" i="1"/>
  <c r="U138" i="1"/>
  <c r="U139" i="1"/>
  <c r="U140" i="1"/>
  <c r="T137" i="1"/>
  <c r="T138" i="1"/>
  <c r="T139" i="1"/>
  <c r="T140" i="1"/>
  <c r="T141" i="1"/>
  <c r="T142" i="1"/>
  <c r="T143" i="1"/>
  <c r="T144" i="1"/>
  <c r="T145" i="1"/>
  <c r="T146" i="1"/>
  <c r="T147" i="1"/>
  <c r="U136" i="1"/>
  <c r="T136" i="1"/>
  <c r="S137" i="1"/>
  <c r="S138" i="1"/>
  <c r="S139" i="1"/>
  <c r="S140" i="1"/>
  <c r="S141" i="1"/>
  <c r="S142" i="1"/>
  <c r="S143" i="1"/>
  <c r="S144" i="1"/>
  <c r="S145" i="1"/>
  <c r="S146" i="1"/>
  <c r="S147" i="1"/>
  <c r="S136" i="1"/>
  <c r="R138" i="1"/>
  <c r="R139" i="1"/>
  <c r="R140" i="1"/>
  <c r="R141" i="1"/>
  <c r="R142" i="1"/>
  <c r="R143" i="1"/>
  <c r="R144" i="1"/>
  <c r="R145" i="1"/>
  <c r="R146" i="1"/>
  <c r="R147" i="1"/>
  <c r="R137" i="1"/>
  <c r="R136" i="1"/>
  <c r="AG19" i="1"/>
  <c r="AH19" i="1"/>
  <c r="AI19" i="1"/>
  <c r="AJ19" i="1"/>
  <c r="AK19" i="1"/>
  <c r="AM19" i="1"/>
  <c r="AN19" i="1"/>
  <c r="AO19" i="1"/>
  <c r="AP19" i="1"/>
  <c r="AQ19" i="1"/>
  <c r="AR19" i="1"/>
  <c r="BB118" i="1"/>
  <c r="BB119" i="1"/>
  <c r="BB120" i="1"/>
  <c r="BB121" i="1"/>
  <c r="BB117" i="1"/>
  <c r="BA117" i="1"/>
  <c r="AP118" i="1"/>
  <c r="AK118" i="1"/>
  <c r="AJ118" i="1"/>
  <c r="AP119" i="1"/>
  <c r="AP120" i="1"/>
  <c r="AP121" i="1"/>
  <c r="AP122" i="1"/>
  <c r="AP123" i="1"/>
  <c r="AP117" i="1"/>
  <c r="AO117" i="1"/>
  <c r="BB104" i="1"/>
  <c r="BB105" i="1"/>
  <c r="BB106" i="1"/>
  <c r="BB107" i="1"/>
  <c r="BB108" i="1"/>
  <c r="BB109" i="1"/>
  <c r="BB110" i="1"/>
  <c r="BB111" i="1"/>
  <c r="BB112" i="1"/>
  <c r="BB113" i="1"/>
  <c r="BB103" i="1"/>
  <c r="BA103" i="1"/>
  <c r="AP104" i="1"/>
  <c r="AP105" i="1"/>
  <c r="AP106" i="1"/>
  <c r="AP107" i="1"/>
  <c r="AP108" i="1"/>
  <c r="AP109" i="1"/>
  <c r="AP110" i="1"/>
  <c r="AP111" i="1"/>
  <c r="AP112" i="1"/>
  <c r="AP113" i="1"/>
  <c r="AP103" i="1"/>
  <c r="AO103" i="1"/>
  <c r="BA118" i="1"/>
  <c r="BA119" i="1"/>
  <c r="BA120" i="1"/>
  <c r="BA121" i="1"/>
  <c r="AZ118" i="1"/>
  <c r="AZ119" i="1"/>
  <c r="AZ120" i="1"/>
  <c r="AZ121" i="1"/>
  <c r="AY118" i="1"/>
  <c r="AY119" i="1"/>
  <c r="AY120" i="1"/>
  <c r="AY121" i="1"/>
  <c r="AX118" i="1"/>
  <c r="AX119" i="1"/>
  <c r="AX120" i="1"/>
  <c r="AX121" i="1"/>
  <c r="AW118" i="1"/>
  <c r="AW119" i="1"/>
  <c r="AW120" i="1"/>
  <c r="AW121" i="1"/>
  <c r="AV118" i="1"/>
  <c r="AV119" i="1"/>
  <c r="AV120" i="1"/>
  <c r="AV121" i="1"/>
  <c r="AW117" i="1"/>
  <c r="AX117" i="1"/>
  <c r="AY117" i="1"/>
  <c r="AZ117" i="1"/>
  <c r="AV117" i="1"/>
  <c r="BA104" i="1"/>
  <c r="BA105" i="1"/>
  <c r="BA106" i="1"/>
  <c r="BA107" i="1"/>
  <c r="BA108" i="1"/>
  <c r="BA109" i="1"/>
  <c r="BA110" i="1"/>
  <c r="BA111" i="1"/>
  <c r="BA112" i="1"/>
  <c r="BA113" i="1"/>
  <c r="AZ104" i="1"/>
  <c r="AZ105" i="1"/>
  <c r="AZ106" i="1"/>
  <c r="AZ107" i="1"/>
  <c r="AZ108" i="1"/>
  <c r="AZ109" i="1"/>
  <c r="AZ110" i="1"/>
  <c r="AZ111" i="1"/>
  <c r="AZ112" i="1"/>
  <c r="AZ113" i="1"/>
  <c r="AY104" i="1"/>
  <c r="AY105" i="1"/>
  <c r="AY106" i="1"/>
  <c r="AY107" i="1"/>
  <c r="AY108" i="1"/>
  <c r="AY109" i="1"/>
  <c r="AY110" i="1"/>
  <c r="AY111" i="1"/>
  <c r="AY112" i="1"/>
  <c r="AY113" i="1"/>
  <c r="AX104" i="1"/>
  <c r="AX105" i="1"/>
  <c r="AX106" i="1"/>
  <c r="AX107" i="1"/>
  <c r="AX108" i="1"/>
  <c r="AX109" i="1"/>
  <c r="AX110" i="1"/>
  <c r="AX111" i="1"/>
  <c r="AX112" i="1"/>
  <c r="AX113" i="1"/>
  <c r="AW104" i="1"/>
  <c r="AW105" i="1"/>
  <c r="AW106" i="1"/>
  <c r="AW107" i="1"/>
  <c r="AW108" i="1"/>
  <c r="AW109" i="1"/>
  <c r="AW110" i="1"/>
  <c r="AW111" i="1"/>
  <c r="AW112" i="1"/>
  <c r="AW113" i="1"/>
  <c r="AV104" i="1"/>
  <c r="AV105" i="1"/>
  <c r="AV106" i="1"/>
  <c r="AV107" i="1"/>
  <c r="AV108" i="1"/>
  <c r="AV109" i="1"/>
  <c r="AV110" i="1"/>
  <c r="AV111" i="1"/>
  <c r="AV112" i="1"/>
  <c r="AV113" i="1"/>
  <c r="AW103" i="1"/>
  <c r="AX103" i="1"/>
  <c r="AY103" i="1"/>
  <c r="AZ103" i="1"/>
  <c r="AV103" i="1"/>
  <c r="AJ117" i="1"/>
  <c r="AJ103" i="1"/>
  <c r="AI45" i="1"/>
  <c r="AO118" i="1"/>
  <c r="AO119" i="1"/>
  <c r="AO120" i="1"/>
  <c r="AO121" i="1"/>
  <c r="AO122" i="1"/>
  <c r="AO123" i="1"/>
  <c r="AN118" i="1"/>
  <c r="AN119" i="1"/>
  <c r="AN120" i="1"/>
  <c r="AN121" i="1"/>
  <c r="AN122" i="1"/>
  <c r="AN123" i="1"/>
  <c r="AN117" i="1"/>
  <c r="AM118" i="1"/>
  <c r="AM119" i="1"/>
  <c r="AM120" i="1"/>
  <c r="AM121" i="1"/>
  <c r="AM122" i="1"/>
  <c r="AM123" i="1"/>
  <c r="AM117" i="1"/>
  <c r="AL118" i="1"/>
  <c r="AL119" i="1"/>
  <c r="AL120" i="1"/>
  <c r="AL121" i="1"/>
  <c r="AL122" i="1"/>
  <c r="AL123" i="1"/>
  <c r="AL117" i="1"/>
  <c r="AK119" i="1"/>
  <c r="AK120" i="1"/>
  <c r="AK121" i="1"/>
  <c r="AK122" i="1"/>
  <c r="AK123" i="1"/>
  <c r="AK117" i="1"/>
  <c r="AJ119" i="1"/>
  <c r="AJ120" i="1"/>
  <c r="AJ121" i="1"/>
  <c r="AJ122" i="1"/>
  <c r="AJ123" i="1"/>
  <c r="AO104" i="1"/>
  <c r="AO105" i="1"/>
  <c r="AO106" i="1"/>
  <c r="AO107" i="1"/>
  <c r="AO108" i="1"/>
  <c r="AO109" i="1"/>
  <c r="AO110" i="1"/>
  <c r="AO111" i="1"/>
  <c r="AO112" i="1"/>
  <c r="AO113" i="1"/>
  <c r="AN104" i="1"/>
  <c r="AN105" i="1"/>
  <c r="AN106" i="1"/>
  <c r="AN107" i="1"/>
  <c r="AN108" i="1"/>
  <c r="AN109" i="1"/>
  <c r="AN110" i="1"/>
  <c r="AN111" i="1"/>
  <c r="AN112" i="1"/>
  <c r="AN113" i="1"/>
  <c r="AN103" i="1"/>
  <c r="AM104" i="1"/>
  <c r="AM105" i="1"/>
  <c r="AM106" i="1"/>
  <c r="AM107" i="1"/>
  <c r="AM108" i="1"/>
  <c r="AM109" i="1"/>
  <c r="AM110" i="1"/>
  <c r="AM111" i="1"/>
  <c r="AM112" i="1"/>
  <c r="AM113" i="1"/>
  <c r="AM103" i="1"/>
  <c r="AL104" i="1"/>
  <c r="AL105" i="1"/>
  <c r="AL106" i="1"/>
  <c r="AL107" i="1"/>
  <c r="AL108" i="1"/>
  <c r="AL109" i="1"/>
  <c r="AL110" i="1"/>
  <c r="AL111" i="1"/>
  <c r="AL112" i="1"/>
  <c r="AL113" i="1"/>
  <c r="AL103" i="1"/>
  <c r="AK104" i="1"/>
  <c r="AK105" i="1"/>
  <c r="AK106" i="1"/>
  <c r="AK107" i="1"/>
  <c r="AK108" i="1"/>
  <c r="AK109" i="1"/>
  <c r="AK110" i="1"/>
  <c r="AK111" i="1"/>
  <c r="AK112" i="1"/>
  <c r="AK113" i="1"/>
  <c r="AK103" i="1"/>
  <c r="AJ104" i="1"/>
  <c r="AJ105" i="1"/>
  <c r="AJ106" i="1"/>
  <c r="AJ107" i="1"/>
  <c r="AJ108" i="1"/>
  <c r="AJ109" i="1"/>
  <c r="AJ110" i="1"/>
  <c r="AJ111" i="1"/>
  <c r="AJ112" i="1"/>
  <c r="AJ113" i="1"/>
  <c r="AE83" i="1"/>
  <c r="AD83" i="1"/>
  <c r="AC83" i="1"/>
  <c r="AB83" i="1"/>
  <c r="AA83" i="1"/>
  <c r="Z83" i="1"/>
  <c r="L5" i="1"/>
  <c r="BA19" i="1"/>
  <c r="BA20" i="1"/>
  <c r="BA21" i="1"/>
  <c r="BA22" i="1"/>
  <c r="BA23" i="1"/>
  <c r="BA18" i="1"/>
  <c r="AZ19" i="1"/>
  <c r="AZ20" i="1"/>
  <c r="AZ21" i="1"/>
  <c r="AZ22" i="1"/>
  <c r="AZ23" i="1"/>
  <c r="AZ18" i="1"/>
  <c r="AV49" i="1"/>
  <c r="BA7" i="1"/>
  <c r="BA8" i="1"/>
  <c r="BA9" i="1"/>
  <c r="BA10" i="1"/>
  <c r="BA11" i="1"/>
  <c r="BA12" i="1"/>
  <c r="BA13" i="1"/>
  <c r="BA14" i="1"/>
  <c r="BA15" i="1"/>
  <c r="BA16" i="1"/>
  <c r="BA17" i="1"/>
  <c r="BA6" i="1"/>
  <c r="AZ6" i="1"/>
  <c r="AZ7" i="1"/>
  <c r="AZ8" i="1"/>
  <c r="AZ9" i="1"/>
  <c r="AZ10" i="1"/>
  <c r="AZ11" i="1"/>
  <c r="AZ12" i="1"/>
  <c r="AZ13" i="1"/>
  <c r="AZ14" i="1"/>
  <c r="AZ15" i="1"/>
  <c r="AZ16" i="1"/>
  <c r="AZ17" i="1"/>
  <c r="AV37" i="1"/>
  <c r="AV6" i="1"/>
  <c r="AF52" i="1"/>
  <c r="AQ50" i="1"/>
  <c r="L6" i="1"/>
  <c r="AQ54" i="1"/>
  <c r="AR48" i="1"/>
  <c r="AQ42" i="1"/>
  <c r="AK58" i="1"/>
  <c r="AK59" i="1"/>
  <c r="AK61" i="1"/>
  <c r="AJ54" i="1"/>
  <c r="AK49" i="1"/>
  <c r="AK50" i="1"/>
  <c r="AK52" i="1"/>
  <c r="AJ42" i="1"/>
  <c r="AR32" i="1"/>
  <c r="AQ29" i="1"/>
  <c r="AQ17" i="1"/>
  <c r="AR6" i="1"/>
  <c r="AR12" i="1"/>
  <c r="AR15" i="1"/>
  <c r="AR16" i="1"/>
  <c r="AQ5" i="1"/>
  <c r="AJ29" i="1"/>
  <c r="AK18" i="1"/>
  <c r="AK20" i="1"/>
  <c r="AJ17" i="1"/>
  <c r="AJ5" i="1"/>
  <c r="AQ55" i="1"/>
  <c r="AQ56" i="1"/>
  <c r="AQ57" i="1"/>
  <c r="AQ58" i="1"/>
  <c r="AQ59" i="1"/>
  <c r="AP54" i="1"/>
  <c r="AQ43" i="1"/>
  <c r="AQ44" i="1"/>
  <c r="AQ45" i="1"/>
  <c r="AQ46" i="1"/>
  <c r="AQ47" i="1"/>
  <c r="AQ48" i="1"/>
  <c r="AQ49" i="1"/>
  <c r="AQ51" i="1"/>
  <c r="AQ52" i="1"/>
  <c r="AQ53" i="1"/>
  <c r="AP42" i="1"/>
  <c r="AP55" i="1"/>
  <c r="AP56" i="1"/>
  <c r="AP57" i="1"/>
  <c r="AP58" i="1"/>
  <c r="AP59" i="1"/>
  <c r="AO54" i="1"/>
  <c r="AP43" i="1"/>
  <c r="AP44" i="1"/>
  <c r="AP45" i="1"/>
  <c r="AP46" i="1"/>
  <c r="AP47" i="1"/>
  <c r="AP48" i="1"/>
  <c r="AP49" i="1"/>
  <c r="AP50" i="1"/>
  <c r="AP51" i="1"/>
  <c r="AP52" i="1"/>
  <c r="AP53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N42" i="1"/>
  <c r="AO55" i="1"/>
  <c r="AO56" i="1"/>
  <c r="AO57" i="1"/>
  <c r="AO58" i="1"/>
  <c r="AO59" i="1"/>
  <c r="AN55" i="1"/>
  <c r="AN56" i="1"/>
  <c r="AN57" i="1"/>
  <c r="AN58" i="1"/>
  <c r="AN59" i="1"/>
  <c r="AN54" i="1"/>
  <c r="AM54" i="1"/>
  <c r="AN43" i="1"/>
  <c r="AN44" i="1"/>
  <c r="AN45" i="1"/>
  <c r="AN46" i="1"/>
  <c r="AN47" i="1"/>
  <c r="AN48" i="1"/>
  <c r="AN49" i="1"/>
  <c r="AN50" i="1"/>
  <c r="AN51" i="1"/>
  <c r="AN52" i="1"/>
  <c r="AN53" i="1"/>
  <c r="AM42" i="1"/>
  <c r="AM43" i="1"/>
  <c r="AM55" i="1"/>
  <c r="AM56" i="1"/>
  <c r="AM57" i="1"/>
  <c r="AM58" i="1"/>
  <c r="AM59" i="1"/>
  <c r="AM44" i="1"/>
  <c r="AM45" i="1"/>
  <c r="AM46" i="1"/>
  <c r="AM47" i="1"/>
  <c r="AM48" i="1"/>
  <c r="AM49" i="1"/>
  <c r="AM50" i="1"/>
  <c r="AM51" i="1"/>
  <c r="AM52" i="1"/>
  <c r="AM53" i="1"/>
  <c r="AF42" i="1"/>
  <c r="AQ30" i="1"/>
  <c r="AQ31" i="1"/>
  <c r="AQ32" i="1"/>
  <c r="AQ33" i="1"/>
  <c r="AQ34" i="1"/>
  <c r="AP29" i="1"/>
  <c r="AQ18" i="1"/>
  <c r="AQ20" i="1"/>
  <c r="AQ21" i="1"/>
  <c r="AQ22" i="1"/>
  <c r="AQ23" i="1"/>
  <c r="AQ24" i="1"/>
  <c r="AQ25" i="1"/>
  <c r="AQ26" i="1"/>
  <c r="AQ27" i="1"/>
  <c r="AQ28" i="1"/>
  <c r="AP17" i="1"/>
  <c r="AQ6" i="1"/>
  <c r="AQ7" i="1"/>
  <c r="AQ8" i="1"/>
  <c r="AQ9" i="1"/>
  <c r="AQ10" i="1"/>
  <c r="AQ11" i="1"/>
  <c r="AQ12" i="1"/>
  <c r="AQ13" i="1"/>
  <c r="AQ14" i="1"/>
  <c r="AQ15" i="1"/>
  <c r="AQ16" i="1"/>
  <c r="AP5" i="1"/>
  <c r="AP30" i="1"/>
  <c r="AP31" i="1"/>
  <c r="AP32" i="1"/>
  <c r="AP33" i="1"/>
  <c r="AP34" i="1"/>
  <c r="AO29" i="1"/>
  <c r="AP18" i="1"/>
  <c r="AP20" i="1"/>
  <c r="AP21" i="1"/>
  <c r="AP22" i="1"/>
  <c r="AP23" i="1"/>
  <c r="AP24" i="1"/>
  <c r="AP25" i="1"/>
  <c r="AP26" i="1"/>
  <c r="AP27" i="1"/>
  <c r="AP28" i="1"/>
  <c r="AO17" i="1"/>
  <c r="AP6" i="1"/>
  <c r="AP7" i="1"/>
  <c r="AP8" i="1"/>
  <c r="AP9" i="1"/>
  <c r="AP10" i="1"/>
  <c r="AP11" i="1"/>
  <c r="AP12" i="1"/>
  <c r="AP13" i="1"/>
  <c r="AP14" i="1"/>
  <c r="AP15" i="1"/>
  <c r="AP16" i="1"/>
  <c r="AO5" i="1"/>
  <c r="AO30" i="1"/>
  <c r="AO31" i="1"/>
  <c r="AO32" i="1"/>
  <c r="AO33" i="1"/>
  <c r="AO34" i="1"/>
  <c r="AN29" i="1"/>
  <c r="AO18" i="1"/>
  <c r="AO20" i="1"/>
  <c r="AO21" i="1"/>
  <c r="AO22" i="1"/>
  <c r="AO23" i="1"/>
  <c r="AO24" i="1"/>
  <c r="AO25" i="1"/>
  <c r="AO26" i="1"/>
  <c r="AO27" i="1"/>
  <c r="AO28" i="1"/>
  <c r="AO6" i="1"/>
  <c r="AO7" i="1"/>
  <c r="AO8" i="1"/>
  <c r="AO9" i="1"/>
  <c r="AO10" i="1"/>
  <c r="AO11" i="1"/>
  <c r="AO12" i="1"/>
  <c r="AO13" i="1"/>
  <c r="AO14" i="1"/>
  <c r="AO15" i="1"/>
  <c r="AO16" i="1"/>
  <c r="AN5" i="1"/>
  <c r="AF35" i="1"/>
  <c r="AN30" i="1"/>
  <c r="AN31" i="1"/>
  <c r="AN32" i="1"/>
  <c r="AN33" i="1"/>
  <c r="AN34" i="1"/>
  <c r="AM29" i="1"/>
  <c r="AN18" i="1"/>
  <c r="AN20" i="1"/>
  <c r="AN21" i="1"/>
  <c r="AN22" i="1"/>
  <c r="AN23" i="1"/>
  <c r="AN24" i="1"/>
  <c r="AN25" i="1"/>
  <c r="AN26" i="1"/>
  <c r="AN27" i="1"/>
  <c r="AN28" i="1"/>
  <c r="AN17" i="1"/>
  <c r="AM17" i="1"/>
  <c r="AM30" i="1"/>
  <c r="AM31" i="1"/>
  <c r="AM32" i="1"/>
  <c r="AM33" i="1"/>
  <c r="AM34" i="1"/>
  <c r="AM18" i="1"/>
  <c r="AM20" i="1"/>
  <c r="AM21" i="1"/>
  <c r="AM22" i="1"/>
  <c r="AM23" i="1"/>
  <c r="AM24" i="1"/>
  <c r="AM25" i="1"/>
  <c r="AM26" i="1"/>
  <c r="AM27" i="1"/>
  <c r="AM28" i="1"/>
  <c r="AF17" i="1"/>
  <c r="AN6" i="1"/>
  <c r="AN7" i="1"/>
  <c r="AN8" i="1"/>
  <c r="AN9" i="1"/>
  <c r="AN10" i="1"/>
  <c r="AN11" i="1"/>
  <c r="AN12" i="1"/>
  <c r="AN13" i="1"/>
  <c r="AN14" i="1"/>
  <c r="AN15" i="1"/>
  <c r="AN16" i="1"/>
  <c r="AM5" i="1"/>
  <c r="AM6" i="1"/>
  <c r="AM7" i="1"/>
  <c r="AM8" i="1"/>
  <c r="AM9" i="1"/>
  <c r="AM10" i="1"/>
  <c r="AM11" i="1"/>
  <c r="AM12" i="1"/>
  <c r="AM13" i="1"/>
  <c r="AM14" i="1"/>
  <c r="AM15" i="1"/>
  <c r="AM16" i="1"/>
  <c r="AF5" i="1"/>
  <c r="AJ55" i="1"/>
  <c r="AJ56" i="1"/>
  <c r="AJ57" i="1"/>
  <c r="AJ58" i="1"/>
  <c r="AJ59" i="1"/>
  <c r="AJ60" i="1"/>
  <c r="AJ61" i="1"/>
  <c r="AI54" i="1"/>
  <c r="AJ43" i="1"/>
  <c r="AJ44" i="1"/>
  <c r="AJ45" i="1"/>
  <c r="AJ46" i="1"/>
  <c r="AJ47" i="1"/>
  <c r="AJ48" i="1"/>
  <c r="AJ49" i="1"/>
  <c r="AJ50" i="1"/>
  <c r="AJ51" i="1"/>
  <c r="AJ52" i="1"/>
  <c r="AJ53" i="1"/>
  <c r="AI42" i="1"/>
  <c r="AI55" i="1"/>
  <c r="AI56" i="1"/>
  <c r="AI57" i="1"/>
  <c r="AI58" i="1"/>
  <c r="AI59" i="1"/>
  <c r="AI60" i="1"/>
  <c r="AI61" i="1"/>
  <c r="AH54" i="1"/>
  <c r="AI43" i="1"/>
  <c r="AI44" i="1"/>
  <c r="AI46" i="1"/>
  <c r="AI47" i="1"/>
  <c r="AI48" i="1"/>
  <c r="AI49" i="1"/>
  <c r="AI50" i="1"/>
  <c r="AI51" i="1"/>
  <c r="AI52" i="1"/>
  <c r="AI53" i="1"/>
  <c r="AH42" i="1"/>
  <c r="AH55" i="1"/>
  <c r="AH56" i="1"/>
  <c r="AH57" i="1"/>
  <c r="AH58" i="1"/>
  <c r="AH59" i="1"/>
  <c r="AH60" i="1"/>
  <c r="AH61" i="1"/>
  <c r="AG54" i="1"/>
  <c r="AH43" i="1"/>
  <c r="AH44" i="1"/>
  <c r="AH45" i="1"/>
  <c r="AH46" i="1"/>
  <c r="AH47" i="1"/>
  <c r="AH48" i="1"/>
  <c r="AH49" i="1"/>
  <c r="AH50" i="1"/>
  <c r="AH51" i="1"/>
  <c r="AH52" i="1"/>
  <c r="AH53" i="1"/>
  <c r="AG42" i="1"/>
  <c r="AG55" i="1"/>
  <c r="AG56" i="1"/>
  <c r="AG57" i="1"/>
  <c r="AG58" i="1"/>
  <c r="AG59" i="1"/>
  <c r="AG60" i="1"/>
  <c r="AG61" i="1"/>
  <c r="AF54" i="1"/>
  <c r="AG43" i="1"/>
  <c r="AG44" i="1"/>
  <c r="AG45" i="1"/>
  <c r="AG46" i="1"/>
  <c r="AG47" i="1"/>
  <c r="AG48" i="1"/>
  <c r="AG49" i="1"/>
  <c r="AG50" i="1"/>
  <c r="AG51" i="1"/>
  <c r="AG52" i="1"/>
  <c r="AG53" i="1"/>
  <c r="AG5" i="1"/>
  <c r="AF55" i="1"/>
  <c r="AF56" i="1"/>
  <c r="AF57" i="1"/>
  <c r="AF58" i="1"/>
  <c r="AF59" i="1"/>
  <c r="AF60" i="1"/>
  <c r="AF61" i="1"/>
  <c r="AF29" i="1"/>
  <c r="AF43" i="1"/>
  <c r="AF44" i="1"/>
  <c r="AF45" i="1"/>
  <c r="AF46" i="1"/>
  <c r="AF47" i="1"/>
  <c r="AF48" i="1"/>
  <c r="AF49" i="1"/>
  <c r="AF50" i="1"/>
  <c r="AF51" i="1"/>
  <c r="AF53" i="1"/>
  <c r="AJ30" i="1"/>
  <c r="AJ31" i="1"/>
  <c r="AJ32" i="1"/>
  <c r="AJ33" i="1"/>
  <c r="AJ34" i="1"/>
  <c r="AJ35" i="1"/>
  <c r="AJ36" i="1"/>
  <c r="AI29" i="1"/>
  <c r="AJ28" i="1"/>
  <c r="AJ18" i="1"/>
  <c r="AJ20" i="1"/>
  <c r="AJ21" i="1"/>
  <c r="AJ22" i="1"/>
  <c r="AJ23" i="1"/>
  <c r="AJ24" i="1"/>
  <c r="AJ25" i="1"/>
  <c r="AJ26" i="1"/>
  <c r="AJ27" i="1"/>
  <c r="AI17" i="1"/>
  <c r="AJ6" i="1"/>
  <c r="AJ7" i="1"/>
  <c r="AJ8" i="1"/>
  <c r="AJ9" i="1"/>
  <c r="AJ10" i="1"/>
  <c r="AJ11" i="1"/>
  <c r="AJ12" i="1"/>
  <c r="AJ13" i="1"/>
  <c r="AJ14" i="1"/>
  <c r="AJ15" i="1"/>
  <c r="AJ16" i="1"/>
  <c r="AI5" i="1"/>
  <c r="AI30" i="1"/>
  <c r="AI31" i="1"/>
  <c r="AI32" i="1"/>
  <c r="AI33" i="1"/>
  <c r="AI34" i="1"/>
  <c r="AI35" i="1"/>
  <c r="AI36" i="1"/>
  <c r="AH29" i="1"/>
  <c r="AI18" i="1"/>
  <c r="AI20" i="1"/>
  <c r="AI21" i="1"/>
  <c r="AI22" i="1"/>
  <c r="AI23" i="1"/>
  <c r="AI24" i="1"/>
  <c r="AI25" i="1"/>
  <c r="AI26" i="1"/>
  <c r="AI27" i="1"/>
  <c r="AI28" i="1"/>
  <c r="AH17" i="1"/>
  <c r="AI6" i="1"/>
  <c r="AI7" i="1"/>
  <c r="AI8" i="1"/>
  <c r="AI9" i="1"/>
  <c r="AI10" i="1"/>
  <c r="AI11" i="1"/>
  <c r="AI12" i="1"/>
  <c r="AI13" i="1"/>
  <c r="AI14" i="1"/>
  <c r="AI15" i="1"/>
  <c r="AI16" i="1"/>
  <c r="AH5" i="1"/>
  <c r="AH30" i="1"/>
  <c r="AH31" i="1"/>
  <c r="AH32" i="1"/>
  <c r="AH33" i="1"/>
  <c r="AH34" i="1"/>
  <c r="AH35" i="1"/>
  <c r="AH36" i="1"/>
  <c r="AG29" i="1"/>
  <c r="AH28" i="1"/>
  <c r="AH18" i="1"/>
  <c r="AH20" i="1"/>
  <c r="AH21" i="1"/>
  <c r="AH22" i="1"/>
  <c r="AH23" i="1"/>
  <c r="AH24" i="1"/>
  <c r="AH25" i="1"/>
  <c r="AH26" i="1"/>
  <c r="AH27" i="1"/>
  <c r="AG17" i="1"/>
  <c r="AH6" i="1"/>
  <c r="AH7" i="1"/>
  <c r="AH8" i="1"/>
  <c r="AH9" i="1"/>
  <c r="AH10" i="1"/>
  <c r="AH11" i="1"/>
  <c r="AH12" i="1"/>
  <c r="AH13" i="1"/>
  <c r="AH14" i="1"/>
  <c r="AH15" i="1"/>
  <c r="AH16" i="1"/>
  <c r="AG30" i="1"/>
  <c r="AG31" i="1"/>
  <c r="AG32" i="1"/>
  <c r="AG33" i="1"/>
  <c r="AG34" i="1"/>
  <c r="AG35" i="1"/>
  <c r="AG36" i="1"/>
  <c r="AG18" i="1"/>
  <c r="AG20" i="1"/>
  <c r="AG21" i="1"/>
  <c r="AG22" i="1"/>
  <c r="AG23" i="1"/>
  <c r="AG24" i="1"/>
  <c r="AG25" i="1"/>
  <c r="AG26" i="1"/>
  <c r="AG27" i="1"/>
  <c r="AG28" i="1"/>
  <c r="AG6" i="1"/>
  <c r="AG7" i="1"/>
  <c r="AG8" i="1"/>
  <c r="AG9" i="1"/>
  <c r="AG10" i="1"/>
  <c r="AG11" i="1"/>
  <c r="AG12" i="1"/>
  <c r="AG13" i="1"/>
  <c r="AG14" i="1"/>
  <c r="AG15" i="1"/>
  <c r="AG16" i="1"/>
  <c r="AF30" i="1"/>
  <c r="AF31" i="1"/>
  <c r="AF32" i="1"/>
  <c r="AF33" i="1"/>
  <c r="AF34" i="1"/>
  <c r="AF36" i="1"/>
  <c r="AF18" i="1"/>
  <c r="AF19" i="1"/>
  <c r="AF20" i="1"/>
  <c r="AF21" i="1"/>
  <c r="AF22" i="1"/>
  <c r="AF23" i="1"/>
  <c r="AF24" i="1"/>
  <c r="AF25" i="1"/>
  <c r="AF26" i="1"/>
  <c r="AF27" i="1"/>
  <c r="AF28" i="1"/>
  <c r="AF6" i="1"/>
  <c r="AF7" i="1"/>
  <c r="AF8" i="1"/>
  <c r="AF9" i="1"/>
  <c r="AF10" i="1"/>
  <c r="AF11" i="1"/>
  <c r="AF12" i="1"/>
  <c r="AF13" i="1"/>
  <c r="AF14" i="1"/>
  <c r="AF15" i="1"/>
  <c r="AF16" i="1"/>
  <c r="AW50" i="1"/>
  <c r="AW51" i="1"/>
  <c r="AW52" i="1"/>
  <c r="AW53" i="1"/>
  <c r="AW54" i="1"/>
  <c r="AW49" i="1"/>
  <c r="AW38" i="1"/>
  <c r="AW39" i="1"/>
  <c r="AW40" i="1"/>
  <c r="AW41" i="1"/>
  <c r="AW42" i="1"/>
  <c r="AW43" i="1"/>
  <c r="AW44" i="1"/>
  <c r="AW45" i="1"/>
  <c r="AW46" i="1"/>
  <c r="AW47" i="1"/>
  <c r="AW48" i="1"/>
  <c r="AW37" i="1"/>
  <c r="AV50" i="1"/>
  <c r="AV51" i="1"/>
  <c r="AV52" i="1"/>
  <c r="AV53" i="1"/>
  <c r="AV54" i="1"/>
  <c r="AV38" i="1"/>
  <c r="AV39" i="1"/>
  <c r="AV40" i="1"/>
  <c r="AV41" i="1"/>
  <c r="AV42" i="1"/>
  <c r="AV43" i="1"/>
  <c r="AV44" i="1"/>
  <c r="AV45" i="1"/>
  <c r="AV46" i="1"/>
  <c r="AV47" i="1"/>
  <c r="AV48" i="1"/>
  <c r="AV18" i="1"/>
  <c r="AW31" i="1"/>
  <c r="AW32" i="1"/>
  <c r="AW33" i="1"/>
  <c r="AW34" i="1"/>
  <c r="AW35" i="1"/>
  <c r="AW30" i="1"/>
  <c r="AV30" i="1"/>
  <c r="AW19" i="1"/>
  <c r="AW20" i="1"/>
  <c r="AW21" i="1"/>
  <c r="AW22" i="1"/>
  <c r="AW23" i="1"/>
  <c r="AW24" i="1"/>
  <c r="AW25" i="1"/>
  <c r="AW26" i="1"/>
  <c r="AW27" i="1"/>
  <c r="AW28" i="1"/>
  <c r="AW29" i="1"/>
  <c r="AW18" i="1"/>
  <c r="AV29" i="1"/>
  <c r="AV31" i="1"/>
  <c r="AV32" i="1"/>
  <c r="AV33" i="1"/>
  <c r="AV34" i="1"/>
  <c r="AV35" i="1"/>
  <c r="AV19" i="1"/>
  <c r="AV20" i="1"/>
  <c r="AV21" i="1"/>
  <c r="AV22" i="1"/>
  <c r="AV23" i="1"/>
  <c r="AV24" i="1"/>
  <c r="AV25" i="1"/>
  <c r="AV26" i="1"/>
  <c r="AV27" i="1"/>
  <c r="AV28" i="1"/>
  <c r="AW7" i="1"/>
  <c r="AW8" i="1"/>
  <c r="AW9" i="1"/>
  <c r="AW10" i="1"/>
  <c r="AW11" i="1"/>
  <c r="AW12" i="1"/>
  <c r="AW13" i="1"/>
  <c r="AW14" i="1"/>
  <c r="AW15" i="1"/>
  <c r="AW16" i="1"/>
  <c r="AW17" i="1"/>
  <c r="AW6" i="1"/>
  <c r="AV8" i="1"/>
  <c r="AV9" i="1"/>
  <c r="AV10" i="1"/>
  <c r="AV11" i="1"/>
  <c r="AV12" i="1"/>
  <c r="AV13" i="1"/>
  <c r="AV14" i="1"/>
  <c r="AV15" i="1"/>
  <c r="AV16" i="1"/>
  <c r="AV17" i="1"/>
  <c r="AV7" i="1"/>
  <c r="AD6" i="1"/>
  <c r="AD7" i="1"/>
  <c r="AD8" i="1"/>
  <c r="AD9" i="1"/>
  <c r="AD10" i="1"/>
  <c r="AD11" i="1"/>
  <c r="AD12" i="1"/>
  <c r="AD13" i="1"/>
  <c r="AD14" i="1"/>
  <c r="AD15" i="1"/>
  <c r="AD16" i="1"/>
  <c r="AD17" i="1"/>
  <c r="AR5" i="1" s="1"/>
  <c r="AD18" i="1"/>
  <c r="AD19" i="1"/>
  <c r="AR7" i="1" s="1"/>
  <c r="AD20" i="1"/>
  <c r="AR8" i="1" s="1"/>
  <c r="AD21" i="1"/>
  <c r="AR9" i="1" s="1"/>
  <c r="AD22" i="1"/>
  <c r="AR10" i="1" s="1"/>
  <c r="AD23" i="1"/>
  <c r="AR11" i="1" s="1"/>
  <c r="AD24" i="1"/>
  <c r="AD25" i="1"/>
  <c r="AR13" i="1" s="1"/>
  <c r="AD26" i="1"/>
  <c r="AR14" i="1" s="1"/>
  <c r="AD27" i="1"/>
  <c r="AD28" i="1"/>
  <c r="AD29" i="1"/>
  <c r="AR17" i="1" s="1"/>
  <c r="AD30" i="1"/>
  <c r="AR18" i="1" s="1"/>
  <c r="AD31" i="1"/>
  <c r="AD32" i="1"/>
  <c r="AR20" i="1" s="1"/>
  <c r="AD33" i="1"/>
  <c r="AR21" i="1" s="1"/>
  <c r="AD34" i="1"/>
  <c r="AR47" i="1" s="1"/>
  <c r="AD35" i="1"/>
  <c r="AR23" i="1" s="1"/>
  <c r="AD36" i="1"/>
  <c r="AR49" i="1" s="1"/>
  <c r="AD37" i="1"/>
  <c r="AR50" i="1" s="1"/>
  <c r="AD38" i="1"/>
  <c r="AR51" i="1" s="1"/>
  <c r="AD39" i="1"/>
  <c r="AR52" i="1" s="1"/>
  <c r="AD40" i="1"/>
  <c r="AR53" i="1" s="1"/>
  <c r="AD41" i="1"/>
  <c r="AR54" i="1" s="1"/>
  <c r="AD42" i="1"/>
  <c r="AR55" i="1" s="1"/>
  <c r="AD43" i="1"/>
  <c r="AR56" i="1" s="1"/>
  <c r="AD44" i="1"/>
  <c r="AR57" i="1" s="1"/>
  <c r="AD45" i="1"/>
  <c r="AR58" i="1" s="1"/>
  <c r="AD46" i="1"/>
  <c r="AR59" i="1" s="1"/>
  <c r="AD5" i="1"/>
  <c r="Z4" i="1"/>
  <c r="AA4" i="1"/>
  <c r="AB4" i="1"/>
  <c r="AC4" i="1"/>
  <c r="AD4" i="1"/>
  <c r="Y4" i="1"/>
  <c r="V6" i="1"/>
  <c r="V7" i="1"/>
  <c r="V8" i="1"/>
  <c r="V9" i="1"/>
  <c r="V10" i="1"/>
  <c r="V11" i="1"/>
  <c r="V12" i="1"/>
  <c r="V13" i="1"/>
  <c r="V14" i="1"/>
  <c r="V15" i="1"/>
  <c r="V16" i="1"/>
  <c r="V17" i="1"/>
  <c r="AK5" i="1" s="1"/>
  <c r="V18" i="1"/>
  <c r="AK6" i="1" s="1"/>
  <c r="V19" i="1"/>
  <c r="AK7" i="1" s="1"/>
  <c r="V20" i="1"/>
  <c r="AK8" i="1" s="1"/>
  <c r="V21" i="1"/>
  <c r="AK9" i="1" s="1"/>
  <c r="V22" i="1"/>
  <c r="AK10" i="1" s="1"/>
  <c r="V23" i="1"/>
  <c r="AK11" i="1" s="1"/>
  <c r="V24" i="1"/>
  <c r="AK12" i="1" s="1"/>
  <c r="V25" i="1"/>
  <c r="AK13" i="1" s="1"/>
  <c r="V26" i="1"/>
  <c r="AK14" i="1" s="1"/>
  <c r="V27" i="1"/>
  <c r="AK15" i="1" s="1"/>
  <c r="V28" i="1"/>
  <c r="AK16" i="1" s="1"/>
  <c r="V29" i="1"/>
  <c r="AK42" i="1" s="1"/>
  <c r="V30" i="1"/>
  <c r="AK43" i="1" s="1"/>
  <c r="V31" i="1"/>
  <c r="V32" i="1"/>
  <c r="AK45" i="1" s="1"/>
  <c r="V33" i="1"/>
  <c r="AK21" i="1" s="1"/>
  <c r="V34" i="1"/>
  <c r="AK22" i="1" s="1"/>
  <c r="V35" i="1"/>
  <c r="AK23" i="1" s="1"/>
  <c r="V36" i="1"/>
  <c r="AK24" i="1" s="1"/>
  <c r="V37" i="1"/>
  <c r="AK25" i="1" s="1"/>
  <c r="V38" i="1"/>
  <c r="AK51" i="1" s="1"/>
  <c r="V39" i="1"/>
  <c r="AK27" i="1" s="1"/>
  <c r="V40" i="1"/>
  <c r="AK53" i="1" s="1"/>
  <c r="V41" i="1"/>
  <c r="AK54" i="1" s="1"/>
  <c r="V42" i="1"/>
  <c r="AK30" i="1" s="1"/>
  <c r="V43" i="1"/>
  <c r="AK31" i="1" s="1"/>
  <c r="V44" i="1"/>
  <c r="AK32" i="1" s="1"/>
  <c r="V45" i="1"/>
  <c r="AK33" i="1" s="1"/>
  <c r="V46" i="1"/>
  <c r="AK34" i="1" s="1"/>
  <c r="V47" i="1"/>
  <c r="AK60" i="1" s="1"/>
  <c r="V48" i="1"/>
  <c r="AK36" i="1" s="1"/>
  <c r="V5" i="1"/>
  <c r="M56" i="1"/>
  <c r="M57" i="1" s="1"/>
  <c r="M55" i="1"/>
  <c r="H54" i="1"/>
  <c r="G51" i="1"/>
  <c r="H51" i="1"/>
  <c r="G52" i="1"/>
  <c r="H52" i="1"/>
  <c r="G53" i="1"/>
  <c r="H53" i="1"/>
  <c r="G54" i="1"/>
  <c r="C54" i="1"/>
  <c r="C51" i="1"/>
  <c r="C52" i="1"/>
  <c r="C53" i="1"/>
  <c r="B54" i="1"/>
  <c r="B53" i="1"/>
  <c r="B52" i="1"/>
  <c r="B5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" i="1"/>
  <c r="M54" i="1" s="1"/>
  <c r="M6" i="1"/>
  <c r="M53" i="1" s="1"/>
  <c r="L7" i="1"/>
  <c r="L8" i="1"/>
  <c r="L9" i="1"/>
  <c r="L10" i="1"/>
  <c r="L11" i="1"/>
  <c r="L12" i="1"/>
  <c r="L13" i="1"/>
  <c r="L14" i="1"/>
  <c r="L15" i="1"/>
  <c r="L16" i="1"/>
  <c r="L17" i="1"/>
  <c r="L55" i="1" s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AK28" i="1" l="1"/>
  <c r="AR27" i="1"/>
  <c r="AR34" i="1"/>
  <c r="AK48" i="1"/>
  <c r="AK57" i="1"/>
  <c r="AR46" i="1"/>
  <c r="AK35" i="1"/>
  <c r="AR26" i="1"/>
  <c r="AR33" i="1"/>
  <c r="AK47" i="1"/>
  <c r="AK56" i="1"/>
  <c r="AR45" i="1"/>
  <c r="AK17" i="1"/>
  <c r="AR28" i="1"/>
  <c r="AR29" i="1"/>
  <c r="AK26" i="1"/>
  <c r="AR25" i="1"/>
  <c r="AK46" i="1"/>
  <c r="AK55" i="1"/>
  <c r="AR44" i="1"/>
  <c r="AR24" i="1"/>
  <c r="AR31" i="1"/>
  <c r="AR43" i="1"/>
  <c r="AR30" i="1"/>
  <c r="AK44" i="1"/>
  <c r="AR42" i="1"/>
  <c r="AR22" i="1"/>
  <c r="AK29" i="1"/>
  <c r="M52" i="1"/>
  <c r="L52" i="1"/>
  <c r="L54" i="1"/>
  <c r="L56" i="1"/>
  <c r="L57" i="1" s="1"/>
  <c r="L53" i="1"/>
</calcChain>
</file>

<file path=xl/sharedStrings.xml><?xml version="1.0" encoding="utf-8"?>
<sst xmlns="http://schemas.openxmlformats.org/spreadsheetml/2006/main" count="158" uniqueCount="54">
  <si>
    <t>หน่วยซื้อไฟฟ้า (GWh)</t>
  </si>
  <si>
    <t>หน่วยจำหน่ายไฟฟ้า(ไม่รวมไฟสาธารณะ และไฟทำการ) (GWh)</t>
  </si>
  <si>
    <t>percent</t>
  </si>
  <si>
    <t>max</t>
  </si>
  <si>
    <t>min</t>
  </si>
  <si>
    <t>med</t>
  </si>
  <si>
    <t>mean</t>
  </si>
  <si>
    <t>sd</t>
  </si>
  <si>
    <t>var</t>
  </si>
  <si>
    <t>HH</t>
  </si>
  <si>
    <t>SME</t>
  </si>
  <si>
    <t>MME</t>
  </si>
  <si>
    <t>LME</t>
  </si>
  <si>
    <t>ALL</t>
  </si>
  <si>
    <t>SPE</t>
  </si>
  <si>
    <t>MEA</t>
  </si>
  <si>
    <t>PEA</t>
  </si>
  <si>
    <t>หน่วยจำหน่ายไฟฟ้าแยกตามประเภทผู้ใช้งาน (PEA)</t>
  </si>
  <si>
    <t>หน่วยจำหน่ายไฟฟ้าแยกตามประเภทผู้ใช้งาน (MEA)</t>
  </si>
  <si>
    <t>DIFF 18</t>
  </si>
  <si>
    <t>Diff 19</t>
  </si>
  <si>
    <t>แยกประเภท PEA diff 18</t>
  </si>
  <si>
    <t>แยกประเภท PEA diff 19</t>
  </si>
  <si>
    <t>แยกประเภท MEA diff 18</t>
  </si>
  <si>
    <t>แยกประเภท MEA diff 19</t>
  </si>
  <si>
    <t>หน่วยซื้อไฟ</t>
  </si>
  <si>
    <t>หน่วยจำนายไฟ</t>
  </si>
  <si>
    <t>JUN-MAY</t>
  </si>
  <si>
    <t>MAY-APR</t>
  </si>
  <si>
    <t>MAR-FEB</t>
  </si>
  <si>
    <t>FEB-JAN</t>
  </si>
  <si>
    <t>JUL-JUN</t>
  </si>
  <si>
    <t>AUG-JUL</t>
  </si>
  <si>
    <t>SEP-AUG</t>
  </si>
  <si>
    <t>OCT-SEP</t>
  </si>
  <si>
    <t>NOV-OCT</t>
  </si>
  <si>
    <t>DEC-NOV</t>
  </si>
  <si>
    <t>APR-MAR</t>
  </si>
  <si>
    <t>ความแตกต่างเมื่อเทียบกับ ปี 2018</t>
  </si>
  <si>
    <t>ความแตกต่างเมื่อเทียบกับ ปี 2019</t>
  </si>
  <si>
    <t xml:space="preserve">Jan 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</si>
  <si>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</si>
  <si>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</si>
  <si>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</si>
  <si>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</si>
  <si>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</si>
  <si>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</si>
  <si>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</si>
  <si>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</si>
  <si>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</si>
  <si>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</si>
  <si>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 Monthly SELL</t>
  </si>
  <si>
    <t>Mar</t>
  </si>
  <si>
    <t>MEA Monthly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</si>
</sst>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409]mmm\-yy;@"/>
  </numFmts>
  <fonts count="3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87" fontId="0" fillId="0" borderId="0" xfId="0" applyNumberFormat="1"/>
    <xf numFmtId="2" fontId="0" fillId="0" borderId="0" xfId="0" applyNumberFormat="1"/>
    <xf numFmtId="187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2" fontId="0" fillId="0" borderId="0" xfId="0" applyNumberFormat="1" applyFill="1" applyBorder="1"/>
    <xf numFmtId="187" fontId="0" fillId="2" borderId="0" xfId="0" applyNumberFormat="1" applyFill="1"/>
    <xf numFmtId="0" fontId="0" fillId="2" borderId="0" xfId="0" applyFill="1"/>
    <xf numFmtId="187" fontId="0" fillId="2" borderId="1" xfId="0" applyNumberFormat="1" applyFill="1" applyBorder="1"/>
    <xf numFmtId="0" fontId="1" fillId="0" borderId="0" xfId="0" applyFont="1"/>
    <xf numFmtId="2" fontId="1" fillId="0" borderId="0" xfId="0" applyNumberFormat="1" applyFont="1"/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22A7-C3F4-46F2-BF3B-2CB88E950824}">
  <dimension ref="A3:BB168"/>
  <sheetViews>
    <sheetView tabSelected="1" topLeftCell="A130" zoomScaleNormal="100" workbookViewId="0">
      <selection activeCell="J155" sqref="J155"/>
    </sheetView>
  </sheetViews>
  <sheetFormatPr defaultRowHeight="14.25" x14ac:dyDescent="0.2"/>
  <cols>
    <col min="1" max="1" width="12.875" style="1" customWidth="1"/>
    <col min="2" max="2" width="9.375" customWidth="1"/>
    <col min="3" max="3" width="10.25" customWidth="1"/>
    <col min="4" max="7" width="10.625" bestFit="1" customWidth="1"/>
    <col min="8" max="10" width="10.75" bestFit="1" customWidth="1"/>
    <col min="11" max="14" width="10.625" bestFit="1" customWidth="1"/>
    <col min="15" max="20" width="10.5" bestFit="1" customWidth="1"/>
    <col min="21" max="22" width="9.5" bestFit="1" customWidth="1"/>
    <col min="23" max="23" width="12.375" customWidth="1"/>
    <col min="31" max="31" width="21.625" customWidth="1"/>
    <col min="32" max="32" width="23.5" customWidth="1"/>
    <col min="33" max="33" width="14.5" customWidth="1"/>
    <col min="34" max="34" width="12" customWidth="1"/>
    <col min="35" max="35" width="11.125" customWidth="1"/>
    <col min="38" max="38" width="10.625" customWidth="1"/>
    <col min="39" max="39" width="20.125" customWidth="1"/>
    <col min="42" max="42" width="13.375" customWidth="1"/>
    <col min="43" max="43" width="14.5" customWidth="1"/>
    <col min="48" max="48" width="10.375" customWidth="1"/>
    <col min="50" max="50" width="9.875" customWidth="1"/>
    <col min="51" max="51" width="11.375" customWidth="1"/>
  </cols>
  <sheetData>
    <row r="3" spans="1:53" x14ac:dyDescent="0.2">
      <c r="B3" t="s">
        <v>0</v>
      </c>
      <c r="G3" t="s">
        <v>1</v>
      </c>
      <c r="Q3" t="s">
        <v>17</v>
      </c>
      <c r="Y3" t="s">
        <v>18</v>
      </c>
      <c r="AF3" t="s">
        <v>21</v>
      </c>
      <c r="AG3" t="s">
        <v>38</v>
      </c>
      <c r="AM3" t="s">
        <v>23</v>
      </c>
      <c r="AO3" t="s">
        <v>38</v>
      </c>
      <c r="AU3" t="s">
        <v>38</v>
      </c>
      <c r="AY3" t="s">
        <v>39</v>
      </c>
    </row>
    <row r="4" spans="1:53" x14ac:dyDescent="0.2">
      <c r="B4" t="s">
        <v>15</v>
      </c>
      <c r="C4" t="s">
        <v>16</v>
      </c>
      <c r="G4" t="s">
        <v>15</v>
      </c>
      <c r="H4" t="s">
        <v>16</v>
      </c>
      <c r="L4" t="s">
        <v>2</v>
      </c>
      <c r="Q4" t="s">
        <v>9</v>
      </c>
      <c r="R4" t="s">
        <v>10</v>
      </c>
      <c r="S4" t="s">
        <v>11</v>
      </c>
      <c r="T4" t="s">
        <v>12</v>
      </c>
      <c r="U4" t="s">
        <v>14</v>
      </c>
      <c r="V4" t="s">
        <v>13</v>
      </c>
      <c r="Y4" t="str">
        <f>Q4</f>
        <v>HH</v>
      </c>
      <c r="Z4" t="str">
        <f t="shared" ref="Z4:AD4" si="0">R4</f>
        <v>SME</v>
      </c>
      <c r="AA4" t="str">
        <f t="shared" si="0"/>
        <v>MME</v>
      </c>
      <c r="AB4" t="str">
        <f t="shared" si="0"/>
        <v>LME</v>
      </c>
      <c r="AC4" t="str">
        <f t="shared" si="0"/>
        <v>SPE</v>
      </c>
      <c r="AD4" t="str">
        <f t="shared" si="0"/>
        <v>ALL</v>
      </c>
      <c r="AF4" t="s">
        <v>9</v>
      </c>
      <c r="AG4" t="s">
        <v>10</v>
      </c>
      <c r="AH4" t="s">
        <v>11</v>
      </c>
      <c r="AI4" t="s">
        <v>12</v>
      </c>
      <c r="AJ4" t="s">
        <v>14</v>
      </c>
      <c r="AK4" t="s">
        <v>13</v>
      </c>
      <c r="AM4" t="s">
        <v>9</v>
      </c>
      <c r="AN4" t="s">
        <v>10</v>
      </c>
      <c r="AO4" t="s">
        <v>11</v>
      </c>
      <c r="AP4" t="s">
        <v>12</v>
      </c>
      <c r="AQ4" t="s">
        <v>14</v>
      </c>
      <c r="AR4" t="s">
        <v>13</v>
      </c>
      <c r="AU4" s="1"/>
      <c r="AV4" t="s">
        <v>25</v>
      </c>
      <c r="AZ4" t="s">
        <v>26</v>
      </c>
    </row>
    <row r="5" spans="1:53" x14ac:dyDescent="0.2">
      <c r="A5" s="1">
        <v>43101</v>
      </c>
      <c r="B5" s="2">
        <v>4118.09</v>
      </c>
      <c r="C5" s="2">
        <v>11140.66</v>
      </c>
      <c r="G5" s="2">
        <v>3883.33</v>
      </c>
      <c r="H5" s="2">
        <v>10325.93</v>
      </c>
      <c r="L5">
        <f>(B5/G5-1)*100</f>
        <v>6.0453270775339796</v>
      </c>
      <c r="M5">
        <f>(C5/H5-1)*100</f>
        <v>7.8901367721841975</v>
      </c>
      <c r="Q5" s="2">
        <v>2221.98</v>
      </c>
      <c r="R5" s="2">
        <v>977.91</v>
      </c>
      <c r="S5" s="2">
        <v>1652.16</v>
      </c>
      <c r="T5" s="2">
        <v>4627.54</v>
      </c>
      <c r="U5" s="2">
        <v>340.39</v>
      </c>
      <c r="V5" s="2">
        <f>H5</f>
        <v>10325.93</v>
      </c>
      <c r="Y5" s="2">
        <v>878.75</v>
      </c>
      <c r="Z5" s="2">
        <v>580.29999999999995</v>
      </c>
      <c r="AA5" s="2">
        <v>680.67</v>
      </c>
      <c r="AB5" s="2">
        <v>1484.08</v>
      </c>
      <c r="AC5" s="2">
        <v>170.08</v>
      </c>
      <c r="AD5" s="2">
        <f>G5</f>
        <v>3883.33</v>
      </c>
      <c r="AE5" s="1">
        <v>43466</v>
      </c>
      <c r="AF5">
        <f t="shared" ref="AF5:AK5" si="1">((Q17-Q5)/Q5)*100</f>
        <v>13.398860475791851</v>
      </c>
      <c r="AG5">
        <f t="shared" si="1"/>
        <v>10.179873403482945</v>
      </c>
      <c r="AH5">
        <f t="shared" si="1"/>
        <v>3.8495061011040033</v>
      </c>
      <c r="AI5">
        <f t="shared" si="1"/>
        <v>-0.89745307441966449</v>
      </c>
      <c r="AJ5">
        <f t="shared" si="1"/>
        <v>4.4801551161902529</v>
      </c>
      <c r="AK5">
        <f t="shared" si="1"/>
        <v>4.1492630687986347</v>
      </c>
      <c r="AL5" s="1">
        <v>43466</v>
      </c>
      <c r="AM5">
        <f t="shared" ref="AM5:AR5" si="2">((Y17-Y5)/Y5)*100</f>
        <v>17.804836415362736</v>
      </c>
      <c r="AN5">
        <f t="shared" si="2"/>
        <v>9.2503877304842437</v>
      </c>
      <c r="AO5">
        <f t="shared" si="2"/>
        <v>3.8550251957629995</v>
      </c>
      <c r="AP5">
        <f t="shared" si="2"/>
        <v>-6.7381812301162375E-4</v>
      </c>
      <c r="AQ5">
        <f t="shared" si="2"/>
        <v>1.7403574788334781</v>
      </c>
      <c r="AR5">
        <f t="shared" si="2"/>
        <v>4.9913347565105193</v>
      </c>
      <c r="AU5" t="s">
        <v>19</v>
      </c>
      <c r="AV5" t="s">
        <v>15</v>
      </c>
      <c r="AW5" t="s">
        <v>16</v>
      </c>
      <c r="AY5" t="s">
        <v>20</v>
      </c>
      <c r="AZ5" t="s">
        <v>15</v>
      </c>
      <c r="BA5" t="s">
        <v>16</v>
      </c>
    </row>
    <row r="6" spans="1:53" x14ac:dyDescent="0.2">
      <c r="A6" s="1">
        <v>43132</v>
      </c>
      <c r="B6" s="2">
        <v>3876.41</v>
      </c>
      <c r="C6" s="2">
        <v>10507.97</v>
      </c>
      <c r="G6" s="2">
        <v>3826.96</v>
      </c>
      <c r="H6" s="2">
        <v>9909.2099999999991</v>
      </c>
      <c r="L6">
        <f>(B6/G6-1)*100</f>
        <v>1.2921483370612608</v>
      </c>
      <c r="M6">
        <f t="shared" ref="L6:M46" si="3">(C6/H6-1)*100</f>
        <v>6.0424594897070527</v>
      </c>
      <c r="Q6" s="2">
        <v>2166.62</v>
      </c>
      <c r="R6" s="2">
        <v>950.81</v>
      </c>
      <c r="S6" s="2">
        <v>1595.96</v>
      </c>
      <c r="T6" s="2">
        <v>4385.2700000000004</v>
      </c>
      <c r="U6" s="2">
        <v>332.91</v>
      </c>
      <c r="V6" s="2">
        <f t="shared" ref="V6:V48" si="4">H6</f>
        <v>9909.2099999999991</v>
      </c>
      <c r="Y6" s="2">
        <v>965.58</v>
      </c>
      <c r="Z6" s="2">
        <v>605.1</v>
      </c>
      <c r="AA6" s="2">
        <v>656.61</v>
      </c>
      <c r="AB6" s="2">
        <v>1401.05</v>
      </c>
      <c r="AC6" s="2">
        <v>158</v>
      </c>
      <c r="AD6" s="2">
        <f t="shared" ref="AD6:AD46" si="5">G6</f>
        <v>3826.96</v>
      </c>
      <c r="AE6" s="1">
        <v>43497</v>
      </c>
      <c r="AF6">
        <f t="shared" ref="AF6:AF16" si="6">((Q18-Q6)/Q6)*100</f>
        <v>11.308397411636568</v>
      </c>
      <c r="AG6">
        <f t="shared" ref="AG6:AG16" si="7">((R18-R6)/R6)*100</f>
        <v>9.1038167457220638</v>
      </c>
      <c r="AH6">
        <f t="shared" ref="AH6:AH16" si="8">((S18-S6)/S6)*100</f>
        <v>7.1242387027243819</v>
      </c>
      <c r="AI6">
        <f t="shared" ref="AI6:AI16" si="9">((T18-T6)/T6)*100</f>
        <v>-0.12998059412534979</v>
      </c>
      <c r="AJ6">
        <f t="shared" ref="AJ6:AJ16" si="10">((U18-U6)/U6)*100</f>
        <v>9.3719023159412416</v>
      </c>
      <c r="AK6">
        <f t="shared" ref="AK6:AK16" si="11">((V18-V6)/V6)*100</f>
        <v>4.9912152431929506</v>
      </c>
      <c r="AL6" s="1">
        <v>43497</v>
      </c>
      <c r="AM6">
        <f t="shared" ref="AM6:AM16" si="12">((Y18-Y6)/Y6)*100</f>
        <v>16.204768118643706</v>
      </c>
      <c r="AN6">
        <f t="shared" ref="AN6:AN16" si="13">((Z18-Z6)/Z6)*100</f>
        <v>9.305899851264245</v>
      </c>
      <c r="AO6">
        <f t="shared" ref="AO6:AO16" si="14">((AA18-AA6)/AA6)*100</f>
        <v>7.56461217465466</v>
      </c>
      <c r="AP6">
        <f t="shared" ref="AP6:AP16" si="15">((AB18-AB6)/AB6)*100</f>
        <v>2.6037614646158254</v>
      </c>
      <c r="AQ6">
        <f t="shared" ref="AQ6:AQ16" si="16">((AC18-AC6)/AC6)*100</f>
        <v>12.746835443037966</v>
      </c>
      <c r="AR6">
        <f t="shared" ref="AR6:AR16" si="17">((AD18-AD6)/AD6)*100</f>
        <v>8.4503104291657163</v>
      </c>
      <c r="AU6" s="1">
        <v>43466</v>
      </c>
      <c r="AV6" s="2">
        <f t="shared" ref="AV6:AV17" si="18">(B17-B5)/B5*100</f>
        <v>2.2036915171839371</v>
      </c>
      <c r="AW6">
        <f t="shared" ref="AW6:AW17" si="19">(C17-C5)/C5*100</f>
        <v>1.4174205118906766</v>
      </c>
      <c r="AY6" s="1">
        <v>43831</v>
      </c>
      <c r="AZ6">
        <f t="shared" ref="AZ6:AZ17" si="20">(G29-G17)/G17*100</f>
        <v>5.1545683760264467</v>
      </c>
      <c r="BA6">
        <f t="shared" ref="BA6:BA17" si="21">(H29-H17)/H17*100</f>
        <v>2.6674713000656554</v>
      </c>
    </row>
    <row r="7" spans="1:53" x14ac:dyDescent="0.2">
      <c r="A7" s="1">
        <v>43160</v>
      </c>
      <c r="B7" s="2">
        <v>4784.3599999999997</v>
      </c>
      <c r="C7" s="2">
        <v>12542.12</v>
      </c>
      <c r="G7" s="2">
        <v>4422.71</v>
      </c>
      <c r="H7" s="2">
        <v>11769.05</v>
      </c>
      <c r="L7">
        <f t="shared" si="3"/>
        <v>8.1771131274716033</v>
      </c>
      <c r="M7">
        <f t="shared" si="3"/>
        <v>6.5686695187802124</v>
      </c>
      <c r="Q7" s="2">
        <v>2740.76</v>
      </c>
      <c r="R7" s="2">
        <v>1150.22</v>
      </c>
      <c r="S7" s="2">
        <v>1901.56</v>
      </c>
      <c r="T7" s="2">
        <v>5020.34</v>
      </c>
      <c r="U7" s="2">
        <v>402.49</v>
      </c>
      <c r="V7" s="2">
        <f t="shared" si="4"/>
        <v>11769.05</v>
      </c>
      <c r="Y7" s="2">
        <v>1105.5</v>
      </c>
      <c r="Z7" s="2">
        <v>670.12</v>
      </c>
      <c r="AA7" s="2">
        <v>777.02</v>
      </c>
      <c r="AB7" s="2">
        <v>1630.1</v>
      </c>
      <c r="AC7" s="2">
        <v>194.8</v>
      </c>
      <c r="AD7" s="2">
        <f t="shared" si="5"/>
        <v>4422.71</v>
      </c>
      <c r="AE7" s="1">
        <v>43525</v>
      </c>
      <c r="AF7">
        <f t="shared" si="6"/>
        <v>10.613479472846942</v>
      </c>
      <c r="AG7">
        <f t="shared" si="7"/>
        <v>8.0958425344716556</v>
      </c>
      <c r="AH7">
        <f t="shared" si="8"/>
        <v>5.1604998001640823</v>
      </c>
      <c r="AI7">
        <f t="shared" si="9"/>
        <v>0.50693777712266141</v>
      </c>
      <c r="AJ7">
        <f t="shared" si="10"/>
        <v>3.2497701806256019</v>
      </c>
      <c r="AK7">
        <f t="shared" si="11"/>
        <v>4.268823736835186</v>
      </c>
      <c r="AL7" s="1">
        <v>43525</v>
      </c>
      <c r="AM7">
        <f t="shared" si="12"/>
        <v>10.663048394391687</v>
      </c>
      <c r="AN7">
        <f t="shared" si="13"/>
        <v>5.4467856503312841</v>
      </c>
      <c r="AO7">
        <f t="shared" si="14"/>
        <v>3.55074515456488</v>
      </c>
      <c r="AP7">
        <f t="shared" si="15"/>
        <v>0.20734924237777497</v>
      </c>
      <c r="AQ7">
        <f t="shared" si="16"/>
        <v>3.2186858316221674</v>
      </c>
      <c r="AR7">
        <f t="shared" si="17"/>
        <v>4.430315349638561</v>
      </c>
      <c r="AU7" s="1">
        <v>43497</v>
      </c>
      <c r="AV7">
        <f t="shared" si="18"/>
        <v>11.042949533202105</v>
      </c>
      <c r="AW7">
        <f t="shared" si="19"/>
        <v>6.8963843634879058</v>
      </c>
      <c r="AY7" s="1">
        <v>43862</v>
      </c>
      <c r="AZ7">
        <f t="shared" si="20"/>
        <v>0.28985507246376196</v>
      </c>
      <c r="BA7">
        <f t="shared" si="21"/>
        <v>3.5866702550991127</v>
      </c>
    </row>
    <row r="8" spans="1:53" x14ac:dyDescent="0.2">
      <c r="A8" s="1">
        <v>43191</v>
      </c>
      <c r="B8" s="2">
        <v>4277</v>
      </c>
      <c r="C8" s="2">
        <v>11609.19</v>
      </c>
      <c r="G8" s="2">
        <v>4149.2299999999996</v>
      </c>
      <c r="H8" s="2">
        <v>10965.26</v>
      </c>
      <c r="L8">
        <f t="shared" si="3"/>
        <v>3.0793665330675957</v>
      </c>
      <c r="M8">
        <f t="shared" si="3"/>
        <v>5.8724553726952289</v>
      </c>
      <c r="Q8" s="2">
        <v>2812.44</v>
      </c>
      <c r="R8" s="2">
        <v>1121.78</v>
      </c>
      <c r="S8" s="2">
        <v>1726.02</v>
      </c>
      <c r="T8" s="2">
        <v>4400.21</v>
      </c>
      <c r="U8" s="2">
        <v>384.39</v>
      </c>
      <c r="V8" s="2">
        <f t="shared" si="4"/>
        <v>10965.26</v>
      </c>
      <c r="Y8" s="2">
        <v>1164.2</v>
      </c>
      <c r="Z8" s="2">
        <v>664.18</v>
      </c>
      <c r="AA8" s="2">
        <v>673.37</v>
      </c>
      <c r="AB8" s="2">
        <v>1425.31</v>
      </c>
      <c r="AC8" s="2">
        <v>180.58</v>
      </c>
      <c r="AD8" s="2">
        <f t="shared" si="5"/>
        <v>4149.2299999999996</v>
      </c>
      <c r="AE8" s="1">
        <v>43556</v>
      </c>
      <c r="AF8">
        <f t="shared" si="6"/>
        <v>16.354126665813311</v>
      </c>
      <c r="AG8">
        <f t="shared" si="7"/>
        <v>10.962042468220153</v>
      </c>
      <c r="AH8">
        <f t="shared" si="8"/>
        <v>8.7623550132675181</v>
      </c>
      <c r="AI8">
        <f t="shared" si="9"/>
        <v>3.072353364953027</v>
      </c>
      <c r="AJ8">
        <f t="shared" si="10"/>
        <v>12.482114519108203</v>
      </c>
      <c r="AK8">
        <f t="shared" si="11"/>
        <v>8.1220144346782508</v>
      </c>
      <c r="AL8" s="1">
        <v>43556</v>
      </c>
      <c r="AM8">
        <f t="shared" si="12"/>
        <v>22.394777529634087</v>
      </c>
      <c r="AN8">
        <f t="shared" si="13"/>
        <v>12.153331928091788</v>
      </c>
      <c r="AO8">
        <f t="shared" si="14"/>
        <v>9.4940374534059959</v>
      </c>
      <c r="AP8">
        <f t="shared" si="15"/>
        <v>5.7854080866618514</v>
      </c>
      <c r="AQ8">
        <f t="shared" si="16"/>
        <v>14.962897330822894</v>
      </c>
      <c r="AR8">
        <f t="shared" si="17"/>
        <v>12.514370136145745</v>
      </c>
      <c r="AU8" s="1">
        <v>43525</v>
      </c>
      <c r="AV8">
        <f t="shared" si="18"/>
        <v>3.8381309098813663</v>
      </c>
      <c r="AW8">
        <f t="shared" si="19"/>
        <v>4.7451308072319458</v>
      </c>
      <c r="AY8" s="1">
        <v>43891</v>
      </c>
      <c r="AZ8">
        <f t="shared" si="20"/>
        <v>-3.2173903629848435</v>
      </c>
      <c r="BA8">
        <f t="shared" si="21"/>
        <v>-2.9007167042199655</v>
      </c>
    </row>
    <row r="9" spans="1:53" x14ac:dyDescent="0.2">
      <c r="A9" s="1">
        <v>43221</v>
      </c>
      <c r="B9" s="2">
        <v>4732.0200000000004</v>
      </c>
      <c r="C9" s="2">
        <v>12511.39</v>
      </c>
      <c r="G9" s="2">
        <v>4510.3100000000004</v>
      </c>
      <c r="H9" s="2">
        <v>11850.32</v>
      </c>
      <c r="L9">
        <f t="shared" si="3"/>
        <v>4.9156266420711692</v>
      </c>
      <c r="M9">
        <f t="shared" si="3"/>
        <v>5.578499146014626</v>
      </c>
      <c r="Q9" s="2">
        <v>2970.3</v>
      </c>
      <c r="R9" s="2">
        <v>1183.1600000000001</v>
      </c>
      <c r="S9" s="2">
        <v>1914.65</v>
      </c>
      <c r="T9" s="2">
        <v>4897.67</v>
      </c>
      <c r="U9" s="2">
        <v>370</v>
      </c>
      <c r="V9" s="2">
        <f t="shared" si="4"/>
        <v>11850.32</v>
      </c>
      <c r="Y9" s="2">
        <v>1196.51</v>
      </c>
      <c r="Z9" s="2">
        <v>704</v>
      </c>
      <c r="AA9" s="2">
        <v>767.89</v>
      </c>
      <c r="AB9" s="2">
        <v>1604.91</v>
      </c>
      <c r="AC9" s="2">
        <v>190</v>
      </c>
      <c r="AD9" s="2">
        <f t="shared" si="5"/>
        <v>4510.3100000000004</v>
      </c>
      <c r="AE9" s="1">
        <v>43586</v>
      </c>
      <c r="AF9">
        <f t="shared" si="6"/>
        <v>19.719556947109716</v>
      </c>
      <c r="AG9">
        <f t="shared" si="7"/>
        <v>12.096419757260209</v>
      </c>
      <c r="AH9">
        <f t="shared" si="8"/>
        <v>5.973415506750575</v>
      </c>
      <c r="AI9">
        <f t="shared" si="9"/>
        <v>1.1113447823148617</v>
      </c>
      <c r="AJ9">
        <f t="shared" si="10"/>
        <v>9.6729729729729783</v>
      </c>
      <c r="AK9">
        <f t="shared" si="11"/>
        <v>7.6127902031337502</v>
      </c>
      <c r="AL9" s="1">
        <v>43586</v>
      </c>
      <c r="AM9">
        <f t="shared" si="12"/>
        <v>20.332466924639157</v>
      </c>
      <c r="AN9">
        <f t="shared" si="13"/>
        <v>9.6562500000000018</v>
      </c>
      <c r="AO9">
        <f t="shared" si="14"/>
        <v>6.3212178827696626</v>
      </c>
      <c r="AP9">
        <f t="shared" si="15"/>
        <v>2.5920456598812338</v>
      </c>
      <c r="AQ9">
        <f t="shared" si="16"/>
        <v>9.4789473684210481</v>
      </c>
      <c r="AR9">
        <f t="shared" si="17"/>
        <v>9.3938110684187901</v>
      </c>
      <c r="AU9" s="1">
        <v>43556</v>
      </c>
      <c r="AV9">
        <f t="shared" si="18"/>
        <v>14.382744914659801</v>
      </c>
      <c r="AW9">
        <f t="shared" si="19"/>
        <v>10.266952302443148</v>
      </c>
      <c r="AY9" s="1">
        <v>43922</v>
      </c>
      <c r="AZ9">
        <f t="shared" si="20"/>
        <v>-12.645871889779961</v>
      </c>
      <c r="BA9">
        <f t="shared" si="21"/>
        <v>-6.2141422047831174</v>
      </c>
    </row>
    <row r="10" spans="1:53" x14ac:dyDescent="0.2">
      <c r="A10" s="1">
        <v>43252</v>
      </c>
      <c r="B10" s="2">
        <v>4718.91</v>
      </c>
      <c r="C10" s="2">
        <v>12130.78</v>
      </c>
      <c r="G10" s="2">
        <v>4523.72</v>
      </c>
      <c r="H10" s="2">
        <v>11525.91</v>
      </c>
      <c r="L10">
        <f t="shared" si="3"/>
        <v>4.3148117036421185</v>
      </c>
      <c r="M10">
        <f t="shared" si="3"/>
        <v>5.2479153489833008</v>
      </c>
      <c r="Q10" s="2">
        <v>2813.74</v>
      </c>
      <c r="R10" s="2">
        <v>1146.6600000000001</v>
      </c>
      <c r="S10" s="2">
        <v>1876.22</v>
      </c>
      <c r="T10" s="2">
        <v>4818.97</v>
      </c>
      <c r="U10" s="2">
        <v>344.58</v>
      </c>
      <c r="V10" s="2">
        <f t="shared" si="4"/>
        <v>11525.91</v>
      </c>
      <c r="Y10" s="2">
        <v>1194.46</v>
      </c>
      <c r="Z10" s="2">
        <v>710.42</v>
      </c>
      <c r="AA10" s="2">
        <v>775.93</v>
      </c>
      <c r="AB10" s="2">
        <v>1608.32</v>
      </c>
      <c r="AC10" s="2">
        <v>187.45</v>
      </c>
      <c r="AD10" s="2">
        <f t="shared" si="5"/>
        <v>4523.72</v>
      </c>
      <c r="AE10" s="1">
        <v>43617</v>
      </c>
      <c r="AF10">
        <f t="shared" si="6"/>
        <v>9.7148279514098803</v>
      </c>
      <c r="AG10">
        <f t="shared" si="7"/>
        <v>5.9450927040273349</v>
      </c>
      <c r="AH10">
        <f t="shared" si="8"/>
        <v>3.8359041050623079</v>
      </c>
      <c r="AI10">
        <f t="shared" si="9"/>
        <v>-0.89894728541577584</v>
      </c>
      <c r="AJ10">
        <f t="shared" si="10"/>
        <v>7.4844738522259053</v>
      </c>
      <c r="AK10">
        <f t="shared" si="11"/>
        <v>3.3764796011768272</v>
      </c>
      <c r="AL10" s="1">
        <v>43617</v>
      </c>
      <c r="AM10">
        <f t="shared" si="12"/>
        <v>6.3392662793228762</v>
      </c>
      <c r="AN10">
        <f t="shared" si="13"/>
        <v>2.0410461417189834</v>
      </c>
      <c r="AO10">
        <f t="shared" si="14"/>
        <v>1.0181330790148715</v>
      </c>
      <c r="AP10">
        <f t="shared" si="15"/>
        <v>-2.0965976920015934</v>
      </c>
      <c r="AQ10">
        <f t="shared" si="16"/>
        <v>3.504934649239809</v>
      </c>
      <c r="AR10">
        <f t="shared" si="17"/>
        <v>1.6349376177128565</v>
      </c>
      <c r="AU10" s="1">
        <v>43586</v>
      </c>
      <c r="AV10">
        <f t="shared" si="18"/>
        <v>9.2685576138731278</v>
      </c>
      <c r="AW10">
        <f t="shared" si="19"/>
        <v>6.2391149184862789</v>
      </c>
      <c r="AY10" s="1">
        <v>43952</v>
      </c>
      <c r="AZ10">
        <f t="shared" si="20"/>
        <v>-10.459464937170647</v>
      </c>
      <c r="BA10">
        <f t="shared" si="21"/>
        <v>-9.5946193910821869</v>
      </c>
    </row>
    <row r="11" spans="1:53" x14ac:dyDescent="0.2">
      <c r="A11" s="1">
        <v>43282</v>
      </c>
      <c r="B11" s="2">
        <v>4580.7299999999996</v>
      </c>
      <c r="C11" s="2">
        <v>12187.88</v>
      </c>
      <c r="G11" s="2">
        <v>4362.83</v>
      </c>
      <c r="H11" s="2">
        <v>11612.54</v>
      </c>
      <c r="L11">
        <f t="shared" si="3"/>
        <v>4.994464602104598</v>
      </c>
      <c r="M11">
        <f t="shared" si="3"/>
        <v>4.9544716315293558</v>
      </c>
      <c r="Q11" s="2">
        <v>2857.25</v>
      </c>
      <c r="R11" s="2">
        <v>1164.44</v>
      </c>
      <c r="S11" s="2">
        <v>1873.64</v>
      </c>
      <c r="T11" s="2">
        <v>4850.45</v>
      </c>
      <c r="U11" s="2">
        <v>371.84</v>
      </c>
      <c r="V11" s="2">
        <f t="shared" si="4"/>
        <v>11612.54</v>
      </c>
      <c r="Y11" s="2">
        <v>1137.74</v>
      </c>
      <c r="Z11" s="2">
        <v>681.2</v>
      </c>
      <c r="AA11" s="2">
        <v>740.94</v>
      </c>
      <c r="AB11" s="2">
        <v>1571.97</v>
      </c>
      <c r="AC11" s="2">
        <v>184.47</v>
      </c>
      <c r="AD11" s="2">
        <f t="shared" si="5"/>
        <v>4362.83</v>
      </c>
      <c r="AE11" s="1">
        <v>43647</v>
      </c>
      <c r="AF11">
        <f t="shared" si="6"/>
        <v>10.242365911278331</v>
      </c>
      <c r="AG11">
        <f t="shared" si="7"/>
        <v>6.3197760296794954</v>
      </c>
      <c r="AH11">
        <f t="shared" si="8"/>
        <v>3.9719476526974149</v>
      </c>
      <c r="AI11">
        <f t="shared" si="9"/>
        <v>-1.7965343421744255</v>
      </c>
      <c r="AJ11">
        <f t="shared" si="10"/>
        <v>5.4942986230636857</v>
      </c>
      <c r="AK11">
        <f t="shared" si="11"/>
        <v>3.2793859052369223</v>
      </c>
      <c r="AL11" s="1">
        <v>43647</v>
      </c>
      <c r="AM11">
        <f t="shared" si="12"/>
        <v>6.1411218731871857</v>
      </c>
      <c r="AN11">
        <f t="shared" si="13"/>
        <v>2.2328244274809044</v>
      </c>
      <c r="AO11">
        <f t="shared" si="14"/>
        <v>2.4576888816908147</v>
      </c>
      <c r="AP11">
        <f t="shared" si="15"/>
        <v>0.45675171918039559</v>
      </c>
      <c r="AQ11">
        <f t="shared" si="16"/>
        <v>3.1604054859868884</v>
      </c>
      <c r="AR11">
        <f t="shared" si="17"/>
        <v>2.7232323973200976</v>
      </c>
      <c r="AU11" s="1">
        <v>43617</v>
      </c>
      <c r="AV11">
        <f t="shared" si="18"/>
        <v>1.1949793490445957</v>
      </c>
      <c r="AW11">
        <f t="shared" si="19"/>
        <v>3.7554056705339596</v>
      </c>
      <c r="AY11" s="1">
        <v>43983</v>
      </c>
      <c r="AZ11">
        <f t="shared" si="20"/>
        <v>-8.178690121974574</v>
      </c>
      <c r="BA11">
        <f t="shared" si="21"/>
        <v>-6.4094408094616275</v>
      </c>
    </row>
    <row r="12" spans="1:53" x14ac:dyDescent="0.2">
      <c r="A12" s="1">
        <v>43313</v>
      </c>
      <c r="B12" s="2">
        <v>4610.17</v>
      </c>
      <c r="C12" s="2">
        <v>12269.1</v>
      </c>
      <c r="G12" s="2">
        <v>4412.29</v>
      </c>
      <c r="H12" s="2">
        <v>11660.01</v>
      </c>
      <c r="L12">
        <f t="shared" si="3"/>
        <v>4.4847460162410036</v>
      </c>
      <c r="M12">
        <f t="shared" si="3"/>
        <v>5.223751952185296</v>
      </c>
      <c r="Q12" s="2">
        <v>2775.87</v>
      </c>
      <c r="R12" s="2">
        <v>1140.18</v>
      </c>
      <c r="S12" s="2">
        <v>1898.85</v>
      </c>
      <c r="T12" s="2">
        <v>4952.75</v>
      </c>
      <c r="U12" s="2">
        <v>365.65</v>
      </c>
      <c r="V12" s="2">
        <f t="shared" si="4"/>
        <v>11660.01</v>
      </c>
      <c r="Y12" s="2">
        <v>1120</v>
      </c>
      <c r="Z12" s="2">
        <v>680.57</v>
      </c>
      <c r="AA12" s="2">
        <v>767.24</v>
      </c>
      <c r="AB12" s="2">
        <v>1612.88</v>
      </c>
      <c r="AC12" s="2">
        <v>184.75</v>
      </c>
      <c r="AD12" s="2">
        <f t="shared" si="5"/>
        <v>4412.29</v>
      </c>
      <c r="AE12" s="1">
        <v>43678</v>
      </c>
      <c r="AF12">
        <f t="shared" si="6"/>
        <v>7.9448965549539414</v>
      </c>
      <c r="AG12">
        <f t="shared" si="7"/>
        <v>5.2105807854899977</v>
      </c>
      <c r="AH12">
        <f t="shared" si="8"/>
        <v>1.8068831134634213</v>
      </c>
      <c r="AI12">
        <f t="shared" si="9"/>
        <v>-2.8456917873908352</v>
      </c>
      <c r="AJ12">
        <f t="shared" si="10"/>
        <v>4.7805278271571234</v>
      </c>
      <c r="AK12">
        <f t="shared" si="11"/>
        <v>1.697682935091813</v>
      </c>
      <c r="AL12" s="1">
        <v>43678</v>
      </c>
      <c r="AM12">
        <f t="shared" si="12"/>
        <v>5.7660714285714221</v>
      </c>
      <c r="AN12">
        <f t="shared" si="13"/>
        <v>2.547864290227297</v>
      </c>
      <c r="AO12">
        <f t="shared" si="14"/>
        <v>1.1104739064699418</v>
      </c>
      <c r="AP12">
        <f t="shared" si="15"/>
        <v>-1.9294677843361017</v>
      </c>
      <c r="AQ12">
        <f t="shared" si="16"/>
        <v>4.1407307171853889</v>
      </c>
      <c r="AR12">
        <f t="shared" si="17"/>
        <v>1.5774121827894443</v>
      </c>
      <c r="AU12" s="1">
        <v>43647</v>
      </c>
      <c r="AV12">
        <f t="shared" si="18"/>
        <v>3.3003473245530803</v>
      </c>
      <c r="AW12">
        <f t="shared" si="19"/>
        <v>3.7003153952943548</v>
      </c>
      <c r="AY12" s="1">
        <v>44013</v>
      </c>
      <c r="AZ12">
        <f t="shared" si="20"/>
        <v>-4.595415963798982</v>
      </c>
      <c r="BA12">
        <f t="shared" si="21"/>
        <v>-3.2466298018236839</v>
      </c>
    </row>
    <row r="13" spans="1:53" x14ac:dyDescent="0.2">
      <c r="A13" s="1">
        <v>43344</v>
      </c>
      <c r="B13" s="2">
        <v>4481.7</v>
      </c>
      <c r="C13" s="2">
        <v>12005.24</v>
      </c>
      <c r="G13" s="2">
        <v>4304.29</v>
      </c>
      <c r="H13" s="2">
        <v>11302.76</v>
      </c>
      <c r="L13">
        <f t="shared" si="3"/>
        <v>4.1217018370044656</v>
      </c>
      <c r="M13">
        <f t="shared" si="3"/>
        <v>6.2151191390421356</v>
      </c>
      <c r="Q13" s="2">
        <v>2640.29</v>
      </c>
      <c r="R13" s="2">
        <v>1126.42</v>
      </c>
      <c r="S13" s="2">
        <v>1856.52</v>
      </c>
      <c r="T13" s="2">
        <v>4853.87</v>
      </c>
      <c r="U13" s="2">
        <v>338</v>
      </c>
      <c r="V13" s="2">
        <f t="shared" si="4"/>
        <v>11302.76</v>
      </c>
      <c r="Y13" s="2">
        <v>1089.8</v>
      </c>
      <c r="Z13" s="2">
        <v>670.5</v>
      </c>
      <c r="AA13" s="2">
        <v>744.77</v>
      </c>
      <c r="AB13" s="2">
        <v>1573.68</v>
      </c>
      <c r="AC13" s="2">
        <v>177.39</v>
      </c>
      <c r="AD13" s="2">
        <f t="shared" si="5"/>
        <v>4304.29</v>
      </c>
      <c r="AE13" s="1">
        <v>43709</v>
      </c>
      <c r="AF13">
        <f t="shared" si="6"/>
        <v>4.204841134875335</v>
      </c>
      <c r="AG13">
        <f t="shared" si="7"/>
        <v>1.1177003249232007</v>
      </c>
      <c r="AH13">
        <f t="shared" si="8"/>
        <v>-0.28655764548725227</v>
      </c>
      <c r="AI13">
        <f t="shared" si="9"/>
        <v>-4.5339079950637267</v>
      </c>
      <c r="AJ13">
        <f t="shared" si="10"/>
        <v>1.2130177514792966</v>
      </c>
      <c r="AK13">
        <f t="shared" si="11"/>
        <v>-0.69690942743188777</v>
      </c>
      <c r="AL13" s="1">
        <v>43709</v>
      </c>
      <c r="AM13">
        <f t="shared" si="12"/>
        <v>2.7105890989172292</v>
      </c>
      <c r="AN13">
        <f t="shared" si="13"/>
        <v>-7.4571215510745009E-3</v>
      </c>
      <c r="AO13">
        <f t="shared" si="14"/>
        <v>-1.5830390590383561</v>
      </c>
      <c r="AP13">
        <f t="shared" si="15"/>
        <v>-3.2954603223018735</v>
      </c>
      <c r="AQ13">
        <f t="shared" si="16"/>
        <v>-0.90760471277974253</v>
      </c>
      <c r="AR13">
        <f t="shared" si="17"/>
        <v>-0.83985976781303395</v>
      </c>
      <c r="AU13" s="1">
        <v>43678</v>
      </c>
      <c r="AV13">
        <f t="shared" si="18"/>
        <v>1.0281616513056924</v>
      </c>
      <c r="AW13">
        <f t="shared" si="19"/>
        <v>0.68497281789209519</v>
      </c>
      <c r="AY13" s="1">
        <v>44044</v>
      </c>
      <c r="AZ13">
        <f t="shared" si="20"/>
        <v>-4.3207218383316084</v>
      </c>
      <c r="BA13">
        <f t="shared" si="21"/>
        <v>-2.3269601179292096</v>
      </c>
    </row>
    <row r="14" spans="1:53" x14ac:dyDescent="0.2">
      <c r="A14" s="1">
        <v>43374</v>
      </c>
      <c r="B14" s="2">
        <v>4596.33</v>
      </c>
      <c r="C14" s="2">
        <v>12303.83</v>
      </c>
      <c r="G14" s="2">
        <v>4366.0200000000004</v>
      </c>
      <c r="H14" s="2">
        <v>11712.44</v>
      </c>
      <c r="L14">
        <f t="shared" si="3"/>
        <v>5.2750560006596281</v>
      </c>
      <c r="M14">
        <f t="shared" si="3"/>
        <v>5.0492467837615296</v>
      </c>
      <c r="Q14" s="2">
        <v>2858.15</v>
      </c>
      <c r="R14" s="2">
        <v>1167.1199999999999</v>
      </c>
      <c r="S14" s="2">
        <v>1861.17</v>
      </c>
      <c r="T14" s="2">
        <v>4915.99</v>
      </c>
      <c r="U14" s="2">
        <v>352.02</v>
      </c>
      <c r="V14" s="2">
        <f t="shared" si="4"/>
        <v>11712.44</v>
      </c>
      <c r="Y14" s="2">
        <v>1123.1500000000001</v>
      </c>
      <c r="Z14" s="2">
        <v>672.24</v>
      </c>
      <c r="AA14" s="2">
        <v>745.06</v>
      </c>
      <c r="AB14" s="2">
        <v>1595.41</v>
      </c>
      <c r="AC14" s="2">
        <v>183.16</v>
      </c>
      <c r="AD14" s="2">
        <f t="shared" si="5"/>
        <v>4366.0200000000004</v>
      </c>
      <c r="AE14" s="1">
        <v>43739</v>
      </c>
      <c r="AF14">
        <f t="shared" si="6"/>
        <v>2.5992337700960397</v>
      </c>
      <c r="AG14">
        <f t="shared" si="7"/>
        <v>0.84652820618274993</v>
      </c>
      <c r="AH14">
        <f t="shared" si="8"/>
        <v>1.8397029825324935</v>
      </c>
      <c r="AI14">
        <f t="shared" si="9"/>
        <v>-3.1318208539887191</v>
      </c>
      <c r="AJ14">
        <f t="shared" si="10"/>
        <v>6.8092722004431643</v>
      </c>
      <c r="AK14">
        <f t="shared" si="11"/>
        <v>-0.45916990823432741</v>
      </c>
      <c r="AL14" s="1">
        <v>43739</v>
      </c>
      <c r="AM14">
        <f t="shared" si="12"/>
        <v>5.1489115434269621</v>
      </c>
      <c r="AN14">
        <f t="shared" si="13"/>
        <v>2.3473759371652942</v>
      </c>
      <c r="AO14">
        <f t="shared" si="14"/>
        <v>2.2843797814941209</v>
      </c>
      <c r="AP14">
        <f t="shared" si="15"/>
        <v>-1.4773631856388116</v>
      </c>
      <c r="AQ14">
        <f t="shared" si="16"/>
        <v>6.0275169250928107</v>
      </c>
      <c r="AR14">
        <f t="shared" si="17"/>
        <v>1.8577560340996988</v>
      </c>
      <c r="AU14" s="1">
        <v>43709</v>
      </c>
      <c r="AV14">
        <f t="shared" si="18"/>
        <v>-1.4407479304728052</v>
      </c>
      <c r="AW14">
        <f t="shared" si="19"/>
        <v>-1.3765655663693539</v>
      </c>
      <c r="AY14" s="1">
        <v>44075</v>
      </c>
      <c r="AZ14">
        <f t="shared" si="20"/>
        <v>0.26123791628202531</v>
      </c>
      <c r="BA14">
        <f t="shared" si="21"/>
        <v>2.772008884541068</v>
      </c>
    </row>
    <row r="15" spans="1:53" x14ac:dyDescent="0.2">
      <c r="A15" s="1">
        <v>43405</v>
      </c>
      <c r="B15" s="2">
        <v>4456.29</v>
      </c>
      <c r="C15" s="2">
        <v>11699.45</v>
      </c>
      <c r="G15" s="2">
        <v>4328.1899999999996</v>
      </c>
      <c r="H15" s="2">
        <v>11164.81</v>
      </c>
      <c r="L15">
        <f t="shared" si="3"/>
        <v>2.9596667429110157</v>
      </c>
      <c r="M15">
        <f t="shared" si="3"/>
        <v>4.788617092453884</v>
      </c>
      <c r="Q15" s="2">
        <v>2609.9699999999998</v>
      </c>
      <c r="R15" s="2">
        <v>1098.04</v>
      </c>
      <c r="S15" s="2">
        <v>1833.38</v>
      </c>
      <c r="T15" s="2">
        <v>4782.1499999999996</v>
      </c>
      <c r="U15" s="2">
        <v>344.87</v>
      </c>
      <c r="V15" s="2">
        <f t="shared" si="4"/>
        <v>11164.81</v>
      </c>
      <c r="Y15" s="2">
        <v>1120.4100000000001</v>
      </c>
      <c r="Z15" s="2">
        <v>675.22</v>
      </c>
      <c r="AA15" s="2">
        <v>757.68</v>
      </c>
      <c r="AB15" s="2">
        <v>1545.84</v>
      </c>
      <c r="AC15" s="2">
        <v>182.58</v>
      </c>
      <c r="AD15" s="2">
        <f t="shared" si="5"/>
        <v>4328.1899999999996</v>
      </c>
      <c r="AE15" s="1">
        <v>43770</v>
      </c>
      <c r="AF15">
        <f t="shared" si="6"/>
        <v>4.7701697720663461</v>
      </c>
      <c r="AG15">
        <f t="shared" si="7"/>
        <v>1.5709810207278425</v>
      </c>
      <c r="AH15">
        <f t="shared" si="8"/>
        <v>-0.73907209634664839</v>
      </c>
      <c r="AI15">
        <f t="shared" si="9"/>
        <v>-3.5941992618382783</v>
      </c>
      <c r="AJ15">
        <f t="shared" si="10"/>
        <v>1.148258764172001</v>
      </c>
      <c r="AK15">
        <f t="shared" si="11"/>
        <v>-0.15154758567320065</v>
      </c>
      <c r="AL15" s="1">
        <v>43770</v>
      </c>
      <c r="AM15">
        <f t="shared" si="12"/>
        <v>-0.44805026731285702</v>
      </c>
      <c r="AN15">
        <f t="shared" si="13"/>
        <v>-1.134445069755055</v>
      </c>
      <c r="AO15">
        <f t="shared" si="14"/>
        <v>-2.8442086368915582</v>
      </c>
      <c r="AP15">
        <f t="shared" si="15"/>
        <v>-3.3062930186823927</v>
      </c>
      <c r="AQ15">
        <f t="shared" si="16"/>
        <v>-2.0155548252820719</v>
      </c>
      <c r="AR15">
        <f t="shared" si="17"/>
        <v>-2.0421931569547414</v>
      </c>
      <c r="AU15" s="1">
        <v>43739</v>
      </c>
      <c r="AV15">
        <f t="shared" si="18"/>
        <v>3.6648804589748738</v>
      </c>
      <c r="AW15">
        <f t="shared" si="19"/>
        <v>0.96352111496988546</v>
      </c>
      <c r="AY15" s="1">
        <v>44105</v>
      </c>
      <c r="AZ15">
        <f t="shared" si="20"/>
        <v>-10.880500457598494</v>
      </c>
      <c r="BA15">
        <f t="shared" si="21"/>
        <v>-3.7530899777504398</v>
      </c>
    </row>
    <row r="16" spans="1:53" s="5" customFormat="1" ht="15" thickBot="1" x14ac:dyDescent="0.25">
      <c r="A16" s="3">
        <v>43435</v>
      </c>
      <c r="B16" s="4">
        <v>4320.82</v>
      </c>
      <c r="C16" s="4">
        <v>11390.2</v>
      </c>
      <c r="G16" s="4">
        <v>4068.49</v>
      </c>
      <c r="H16" s="4">
        <v>10875.65</v>
      </c>
      <c r="L16" s="5">
        <f t="shared" si="3"/>
        <v>6.2020553079889629</v>
      </c>
      <c r="M16" s="5">
        <f t="shared" si="3"/>
        <v>4.7312114678203177</v>
      </c>
      <c r="Q16" s="4">
        <v>2606.5300000000002</v>
      </c>
      <c r="R16" s="4">
        <v>1118.1500000000001</v>
      </c>
      <c r="S16" s="4">
        <v>1764.91</v>
      </c>
      <c r="T16" s="4">
        <v>4510.16</v>
      </c>
      <c r="U16" s="4">
        <v>361.5</v>
      </c>
      <c r="V16" s="2">
        <f t="shared" si="4"/>
        <v>10875.65</v>
      </c>
      <c r="Y16" s="4">
        <v>1037.77</v>
      </c>
      <c r="Z16" s="4">
        <v>641.99</v>
      </c>
      <c r="AA16" s="4">
        <v>708.04</v>
      </c>
      <c r="AB16" s="4">
        <v>1454.14</v>
      </c>
      <c r="AC16" s="4">
        <v>181.58</v>
      </c>
      <c r="AD16" s="2">
        <f t="shared" si="5"/>
        <v>4068.49</v>
      </c>
      <c r="AE16" s="3">
        <v>43800</v>
      </c>
      <c r="AF16">
        <f t="shared" si="6"/>
        <v>-5.6366126612776393</v>
      </c>
      <c r="AG16">
        <f t="shared" si="7"/>
        <v>-5.126324732817614</v>
      </c>
      <c r="AH16">
        <f t="shared" si="8"/>
        <v>-8.889971726603628</v>
      </c>
      <c r="AI16">
        <f t="shared" si="9"/>
        <v>-4.8078116962591162</v>
      </c>
      <c r="AJ16">
        <f t="shared" si="10"/>
        <v>-4.1244813278008365</v>
      </c>
      <c r="AK16">
        <f t="shared" si="11"/>
        <v>-4.8954315374253481</v>
      </c>
      <c r="AL16" s="3">
        <v>43800</v>
      </c>
      <c r="AM16">
        <f t="shared" si="12"/>
        <v>-6.249939774709234</v>
      </c>
      <c r="AN16">
        <f t="shared" si="13"/>
        <v>-6.123148335643867</v>
      </c>
      <c r="AO16">
        <f t="shared" si="14"/>
        <v>-7.6535223998644071</v>
      </c>
      <c r="AP16">
        <f t="shared" si="15"/>
        <v>-3.8235658189720474</v>
      </c>
      <c r="AQ16">
        <f t="shared" si="16"/>
        <v>-7.5503910122260196</v>
      </c>
      <c r="AR16">
        <f t="shared" si="17"/>
        <v>-5.6160885242436338</v>
      </c>
      <c r="AU16" s="1">
        <v>43770</v>
      </c>
      <c r="AV16">
        <f t="shared" si="18"/>
        <v>-1.9991966411521727</v>
      </c>
      <c r="AW16">
        <f t="shared" si="19"/>
        <v>-1.1610802217198255</v>
      </c>
      <c r="AX16"/>
      <c r="AY16" s="1">
        <v>44136</v>
      </c>
      <c r="AZ16">
        <f t="shared" si="20"/>
        <v>-7.5097881975564897</v>
      </c>
      <c r="BA16">
        <f t="shared" si="21"/>
        <v>-2.8820700598947342</v>
      </c>
    </row>
    <row r="17" spans="1:53" ht="15" thickBot="1" x14ac:dyDescent="0.25">
      <c r="A17" s="1">
        <v>43466</v>
      </c>
      <c r="B17" s="2">
        <v>4208.84</v>
      </c>
      <c r="C17" s="2">
        <v>11298.57</v>
      </c>
      <c r="G17" s="2">
        <v>4077.16</v>
      </c>
      <c r="H17" s="2">
        <v>10754.38</v>
      </c>
      <c r="L17">
        <f t="shared" si="3"/>
        <v>3.2296991042784828</v>
      </c>
      <c r="M17">
        <f t="shared" si="3"/>
        <v>5.0601708327211892</v>
      </c>
      <c r="Q17" s="6">
        <v>2519.6999999999998</v>
      </c>
      <c r="R17" s="6">
        <v>1077.46</v>
      </c>
      <c r="S17" s="6">
        <v>1715.76</v>
      </c>
      <c r="T17" s="6">
        <v>4586.01</v>
      </c>
      <c r="U17" s="6">
        <v>355.64</v>
      </c>
      <c r="V17" s="2">
        <f t="shared" si="4"/>
        <v>10754.38</v>
      </c>
      <c r="Y17" s="2">
        <v>1035.21</v>
      </c>
      <c r="Z17" s="2">
        <v>633.98</v>
      </c>
      <c r="AA17" s="2">
        <v>706.91</v>
      </c>
      <c r="AB17" s="2">
        <v>1484.07</v>
      </c>
      <c r="AC17" s="2">
        <v>173.04</v>
      </c>
      <c r="AD17" s="2">
        <f t="shared" si="5"/>
        <v>4077.16</v>
      </c>
      <c r="AE17" s="7">
        <v>43831</v>
      </c>
      <c r="AF17" s="8">
        <f t="shared" ref="AF17:AK17" si="22">((Q29-Q5)/Q5)*100</f>
        <v>22.211271028542122</v>
      </c>
      <c r="AG17" s="8">
        <f t="shared" si="22"/>
        <v>15.229417840087528</v>
      </c>
      <c r="AH17" s="8">
        <f t="shared" si="22"/>
        <v>6.655529730776669</v>
      </c>
      <c r="AI17" s="8">
        <f t="shared" si="22"/>
        <v>-2.3842041343780913</v>
      </c>
      <c r="AJ17" s="8">
        <f t="shared" si="22"/>
        <v>14.35706101824378</v>
      </c>
      <c r="AK17" s="8">
        <f t="shared" si="22"/>
        <v>6.9274147703887179</v>
      </c>
      <c r="AL17" s="7">
        <v>43831</v>
      </c>
      <c r="AM17" s="8">
        <f t="shared" ref="AM17:AR17" si="23">((Y29-Y5)/Y5)*100</f>
        <v>30.013086770981506</v>
      </c>
      <c r="AN17" s="8">
        <f t="shared" si="23"/>
        <v>16.093399965535088</v>
      </c>
      <c r="AO17" s="8">
        <f t="shared" si="23"/>
        <v>6.6434542436129149</v>
      </c>
      <c r="AP17" s="8">
        <f t="shared" si="23"/>
        <v>1.6805023987925216</v>
      </c>
      <c r="AQ17" s="8">
        <f t="shared" si="23"/>
        <v>11.765051740357473</v>
      </c>
      <c r="AR17" s="8">
        <f t="shared" si="23"/>
        <v>10.403184895437672</v>
      </c>
      <c r="AU17" s="3">
        <v>43800</v>
      </c>
      <c r="AV17">
        <f t="shared" si="18"/>
        <v>-7.3180553691197474</v>
      </c>
      <c r="AW17">
        <f t="shared" si="19"/>
        <v>-4.7479412126213854</v>
      </c>
      <c r="AY17" s="3">
        <v>44166</v>
      </c>
      <c r="AZ17">
        <f t="shared" si="20"/>
        <v>-1.3562499999999982</v>
      </c>
      <c r="BA17">
        <f t="shared" si="21"/>
        <v>2.1458459824967875</v>
      </c>
    </row>
    <row r="18" spans="1:53" x14ac:dyDescent="0.2">
      <c r="A18" s="1">
        <v>43497</v>
      </c>
      <c r="B18" s="2">
        <v>4304.4799999999996</v>
      </c>
      <c r="C18" s="2">
        <v>11232.64</v>
      </c>
      <c r="G18" s="2">
        <v>4150.3500000000004</v>
      </c>
      <c r="H18" s="2">
        <v>10403.799999999999</v>
      </c>
      <c r="L18">
        <f t="shared" si="3"/>
        <v>3.7136627031455038</v>
      </c>
      <c r="M18">
        <f t="shared" si="3"/>
        <v>7.9667044733654935</v>
      </c>
      <c r="Q18" s="2">
        <v>2411.63</v>
      </c>
      <c r="R18" s="2">
        <v>1037.3699999999999</v>
      </c>
      <c r="S18" s="2">
        <v>1709.66</v>
      </c>
      <c r="T18" s="2">
        <v>4379.57</v>
      </c>
      <c r="U18" s="2">
        <v>364.11</v>
      </c>
      <c r="V18" s="2">
        <f t="shared" si="4"/>
        <v>10403.799999999999</v>
      </c>
      <c r="Y18" s="2">
        <v>1122.05</v>
      </c>
      <c r="Z18" s="2">
        <v>661.41</v>
      </c>
      <c r="AA18" s="2">
        <v>706.28</v>
      </c>
      <c r="AB18" s="2">
        <v>1437.53</v>
      </c>
      <c r="AC18" s="2">
        <v>178.14</v>
      </c>
      <c r="AD18" s="2">
        <f t="shared" si="5"/>
        <v>4150.3500000000004</v>
      </c>
      <c r="AE18" s="7">
        <v>43862</v>
      </c>
      <c r="AF18" s="8">
        <f t="shared" ref="AF18:AF28" si="24">((Q30-Q6)/Q6)*100</f>
        <v>19.488881298981823</v>
      </c>
      <c r="AG18" s="8">
        <f t="shared" ref="AG18:AG28" si="25">((R30-R6)/R6)*100</f>
        <v>13.411722636488888</v>
      </c>
      <c r="AH18" s="8">
        <f t="shared" ref="AH18:AH27" si="26">((S30-S6)/S6)*100</f>
        <v>8.0202511341136375</v>
      </c>
      <c r="AI18" s="8">
        <f t="shared" ref="AI18:AI28" si="27">((T30-T6)/T6)*100</f>
        <v>2.1610984044311872</v>
      </c>
      <c r="AJ18" s="8">
        <f t="shared" ref="AJ18:AJ27" si="28">((U30-U6)/U6)*100</f>
        <v>4.172298819500762</v>
      </c>
      <c r="AK18" s="8">
        <f t="shared" ref="AK18:AK28" si="29">((V30-V6)/V6)*100</f>
        <v>8.7569039307876384</v>
      </c>
      <c r="AL18" s="7">
        <v>43862</v>
      </c>
      <c r="AM18" s="8">
        <f t="shared" ref="AM18:AM28" si="30">((Y30-Y6)/Y6)*100</f>
        <v>18.379626752832483</v>
      </c>
      <c r="AN18" s="8">
        <f t="shared" ref="AN18:AN28" si="31">((Z30-Z6)/Z6)*100</f>
        <v>10.474301768302759</v>
      </c>
      <c r="AO18" s="8">
        <f t="shared" ref="AO18:AO28" si="32">((AA30-AA6)/AA6)*100</f>
        <v>7.7275703994760985</v>
      </c>
      <c r="AP18" s="8">
        <f t="shared" ref="AP18:AP28" si="33">((AB30-AB6)/AB6)*100</f>
        <v>2.4367438706684346</v>
      </c>
      <c r="AQ18" s="8">
        <f t="shared" ref="AQ18:AQ28" si="34">((AC30-AC6)/AC6)*100</f>
        <v>3.4303797468354351</v>
      </c>
      <c r="AR18" s="8">
        <f t="shared" ref="AR18:AR28" si="35">((AD30-AD6)/AD6)*100</f>
        <v>8.7646591550473492</v>
      </c>
      <c r="AU18" s="1">
        <v>43831</v>
      </c>
      <c r="AV18">
        <f t="shared" ref="AV18:AV29" si="36">(B29-B5)/B5*100</f>
        <v>9.6576325432421353</v>
      </c>
      <c r="AW18">
        <f t="shared" ref="AW18:AW29" si="37">(C29-C5)/C5*100</f>
        <v>5.3831640136221672</v>
      </c>
      <c r="AY18" s="1">
        <v>44197</v>
      </c>
      <c r="AZ18">
        <f t="shared" ref="AZ18:BA23" si="38">(G41-G17)/G17*100</f>
        <v>-13.530251449538397</v>
      </c>
      <c r="BA18">
        <f t="shared" si="38"/>
        <v>-4.5025375707386139</v>
      </c>
    </row>
    <row r="19" spans="1:53" x14ac:dyDescent="0.2">
      <c r="A19" s="1">
        <v>43525</v>
      </c>
      <c r="B19" s="2">
        <v>4967.99</v>
      </c>
      <c r="C19" s="2">
        <v>13137.26</v>
      </c>
      <c r="G19" s="2">
        <v>4618.6499999999996</v>
      </c>
      <c r="H19" s="2">
        <v>12271.45</v>
      </c>
      <c r="L19">
        <f t="shared" si="3"/>
        <v>7.563682028298313</v>
      </c>
      <c r="M19">
        <f t="shared" si="3"/>
        <v>7.0554824409503336</v>
      </c>
      <c r="Q19" s="2">
        <v>3031.65</v>
      </c>
      <c r="R19" s="2">
        <v>1243.3399999999999</v>
      </c>
      <c r="S19" s="2">
        <v>1999.69</v>
      </c>
      <c r="T19" s="2">
        <v>5045.79</v>
      </c>
      <c r="U19" s="2">
        <v>415.57</v>
      </c>
      <c r="V19" s="2">
        <f t="shared" si="4"/>
        <v>12271.45</v>
      </c>
      <c r="Y19" s="2">
        <v>1223.3800000000001</v>
      </c>
      <c r="Z19" s="2">
        <v>706.62</v>
      </c>
      <c r="AA19" s="2">
        <v>804.61</v>
      </c>
      <c r="AB19" s="2">
        <v>1633.48</v>
      </c>
      <c r="AC19" s="2">
        <v>201.07</v>
      </c>
      <c r="AD19" s="2">
        <f t="shared" si="5"/>
        <v>4618.6499999999996</v>
      </c>
      <c r="AE19" s="7">
        <v>43891</v>
      </c>
      <c r="AF19" s="8">
        <f t="shared" si="24"/>
        <v>13.843240561012268</v>
      </c>
      <c r="AG19" s="8">
        <f t="shared" si="25"/>
        <v>7.5394272400062619</v>
      </c>
      <c r="AH19" s="8">
        <f t="shared" si="26"/>
        <v>1.3178653316224545</v>
      </c>
      <c r="AI19" s="8">
        <f t="shared" si="27"/>
        <v>-4.9028551851069917</v>
      </c>
      <c r="AJ19" s="8">
        <f t="shared" si="28"/>
        <v>-17.031479042957592</v>
      </c>
      <c r="AK19" s="8">
        <f t="shared" si="29"/>
        <v>1.2442805494071358</v>
      </c>
      <c r="AL19" s="7">
        <v>43891</v>
      </c>
      <c r="AM19" s="8">
        <f t="shared" si="30"/>
        <v>18.494798733604707</v>
      </c>
      <c r="AN19" s="8">
        <f t="shared" si="31"/>
        <v>4.321614039276553</v>
      </c>
      <c r="AO19" s="8">
        <f t="shared" si="32"/>
        <v>-4.6060590460991948</v>
      </c>
      <c r="AP19" s="8">
        <f t="shared" si="33"/>
        <v>-7.3572173486289083</v>
      </c>
      <c r="AQ19" s="8">
        <f t="shared" si="34"/>
        <v>-17.037987679671456</v>
      </c>
      <c r="AR19" s="8">
        <f t="shared" si="35"/>
        <v>1.0703844475446083</v>
      </c>
      <c r="AU19" s="1">
        <v>43862</v>
      </c>
      <c r="AV19">
        <f t="shared" si="36"/>
        <v>10.219249253819909</v>
      </c>
      <c r="AW19">
        <f t="shared" si="37"/>
        <v>8.5029744089486332</v>
      </c>
      <c r="AY19" s="1">
        <v>44228</v>
      </c>
      <c r="AZ19">
        <f t="shared" si="38"/>
        <v>-9.8492898189309361</v>
      </c>
      <c r="BA19">
        <f t="shared" si="38"/>
        <v>-3.6438608969799358</v>
      </c>
    </row>
    <row r="20" spans="1:53" x14ac:dyDescent="0.2">
      <c r="A20" s="1">
        <v>43556</v>
      </c>
      <c r="B20" s="2">
        <v>4892.1499999999996</v>
      </c>
      <c r="C20" s="2">
        <v>12801.1</v>
      </c>
      <c r="G20" s="2">
        <v>4668.4799999999996</v>
      </c>
      <c r="H20" s="2">
        <v>11855.86</v>
      </c>
      <c r="L20">
        <f t="shared" si="3"/>
        <v>4.7910668997189765</v>
      </c>
      <c r="M20">
        <f t="shared" si="3"/>
        <v>7.9727662101273022</v>
      </c>
      <c r="Q20" s="2">
        <v>3272.39</v>
      </c>
      <c r="R20" s="2">
        <v>1244.75</v>
      </c>
      <c r="S20" s="2">
        <v>1877.26</v>
      </c>
      <c r="T20" s="2">
        <v>4535.3999999999996</v>
      </c>
      <c r="U20" s="2">
        <v>432.37</v>
      </c>
      <c r="V20" s="2">
        <f t="shared" si="4"/>
        <v>11855.86</v>
      </c>
      <c r="Y20" s="2">
        <v>1424.92</v>
      </c>
      <c r="Z20" s="2">
        <v>744.9</v>
      </c>
      <c r="AA20" s="2">
        <v>737.3</v>
      </c>
      <c r="AB20" s="2">
        <v>1507.77</v>
      </c>
      <c r="AC20" s="2">
        <v>207.6</v>
      </c>
      <c r="AD20" s="2">
        <f t="shared" si="5"/>
        <v>4668.4799999999996</v>
      </c>
      <c r="AE20" s="7">
        <v>43922</v>
      </c>
      <c r="AF20" s="8">
        <f t="shared" si="24"/>
        <v>24.960532491359817</v>
      </c>
      <c r="AG20" s="8">
        <f t="shared" si="25"/>
        <v>6.9380805505535781</v>
      </c>
      <c r="AH20" s="8">
        <f t="shared" si="26"/>
        <v>-0.87310691648995586</v>
      </c>
      <c r="AI20" s="8">
        <f t="shared" si="27"/>
        <v>-8.7752629988114226</v>
      </c>
      <c r="AJ20" s="8">
        <f t="shared" si="28"/>
        <v>-54.197559770025229</v>
      </c>
      <c r="AK20" s="8">
        <f t="shared" si="29"/>
        <v>1.4031587030312147</v>
      </c>
      <c r="AL20" s="7">
        <v>43922</v>
      </c>
      <c r="AM20" s="8">
        <f t="shared" si="30"/>
        <v>24.952757258203057</v>
      </c>
      <c r="AN20" s="8">
        <f t="shared" si="31"/>
        <v>1.8820199343551447</v>
      </c>
      <c r="AO20" s="8">
        <f t="shared" si="32"/>
        <v>-9.1925687215052605</v>
      </c>
      <c r="AP20" s="8">
        <f t="shared" si="33"/>
        <v>-17.356925861742351</v>
      </c>
      <c r="AQ20" s="8">
        <f t="shared" si="34"/>
        <v>-38.691992468711931</v>
      </c>
      <c r="AR20" s="8">
        <f t="shared" si="35"/>
        <v>-1.7140529688640893</v>
      </c>
      <c r="AU20" s="1">
        <v>43891</v>
      </c>
      <c r="AV20">
        <f t="shared" si="36"/>
        <v>0.56768303388542596</v>
      </c>
      <c r="AW20">
        <f t="shared" si="37"/>
        <v>3.2699416047685634</v>
      </c>
      <c r="AY20" s="1">
        <v>44256</v>
      </c>
      <c r="AZ20">
        <f t="shared" si="38"/>
        <v>-4.3703246619683123</v>
      </c>
      <c r="BA20">
        <f t="shared" si="38"/>
        <v>0.47753118009687967</v>
      </c>
    </row>
    <row r="21" spans="1:53" x14ac:dyDescent="0.2">
      <c r="A21" s="1">
        <v>43586</v>
      </c>
      <c r="B21" s="2">
        <v>5170.6099999999997</v>
      </c>
      <c r="C21" s="2">
        <v>13291.99</v>
      </c>
      <c r="G21" s="2">
        <v>4934</v>
      </c>
      <c r="H21" s="2">
        <v>12752.46</v>
      </c>
      <c r="L21">
        <f t="shared" si="3"/>
        <v>4.7955006080259377</v>
      </c>
      <c r="M21">
        <f t="shared" si="3"/>
        <v>4.2307915492383552</v>
      </c>
      <c r="Q21" s="2">
        <v>3556.03</v>
      </c>
      <c r="R21" s="2">
        <v>1326.28</v>
      </c>
      <c r="S21" s="2">
        <v>2029.02</v>
      </c>
      <c r="T21" s="2">
        <v>4952.1000000000004</v>
      </c>
      <c r="U21" s="2">
        <v>405.79</v>
      </c>
      <c r="V21" s="2">
        <f t="shared" si="4"/>
        <v>12752.46</v>
      </c>
      <c r="Y21" s="2">
        <v>1439.79</v>
      </c>
      <c r="Z21" s="2">
        <v>771.98</v>
      </c>
      <c r="AA21" s="2">
        <v>816.43</v>
      </c>
      <c r="AB21" s="2">
        <v>1646.51</v>
      </c>
      <c r="AC21" s="2">
        <v>208.01</v>
      </c>
      <c r="AD21" s="2">
        <f t="shared" si="5"/>
        <v>4934</v>
      </c>
      <c r="AE21" s="7">
        <v>43952</v>
      </c>
      <c r="AF21" s="8">
        <f t="shared" si="24"/>
        <v>27.14170285829713</v>
      </c>
      <c r="AG21" s="8">
        <f t="shared" si="25"/>
        <v>4.740694411575773</v>
      </c>
      <c r="AH21" s="8">
        <f t="shared" si="26"/>
        <v>-5.7284621210142879</v>
      </c>
      <c r="AI21" s="8">
        <f t="shared" si="27"/>
        <v>-17.425633005082013</v>
      </c>
      <c r="AJ21" s="8">
        <f t="shared" si="28"/>
        <v>-50.397297297297293</v>
      </c>
      <c r="AK21" s="8">
        <f t="shared" si="29"/>
        <v>-2.7122474329807118</v>
      </c>
      <c r="AL21" s="7">
        <v>43952</v>
      </c>
      <c r="AM21" s="8">
        <f t="shared" si="30"/>
        <v>46.876331998896802</v>
      </c>
      <c r="AN21" s="8">
        <f t="shared" si="31"/>
        <v>-24.534090909090914</v>
      </c>
      <c r="AO21" s="8">
        <f t="shared" si="32"/>
        <v>-13.652997174074416</v>
      </c>
      <c r="AP21" s="8">
        <f t="shared" si="33"/>
        <v>-19.265877837386522</v>
      </c>
      <c r="AQ21" s="8">
        <f t="shared" si="34"/>
        <v>-36.742105263157896</v>
      </c>
      <c r="AR21" s="8">
        <f t="shared" si="35"/>
        <v>-2.0481962437171748</v>
      </c>
      <c r="AU21" s="1">
        <v>43922</v>
      </c>
      <c r="AV21">
        <f t="shared" si="36"/>
        <v>1.0315641805003481</v>
      </c>
      <c r="AW21">
        <f t="shared" si="37"/>
        <v>1.43231353780926</v>
      </c>
      <c r="AY21" s="1">
        <v>44287</v>
      </c>
      <c r="AZ21">
        <f t="shared" si="38"/>
        <v>-9.9951161834258677</v>
      </c>
      <c r="BA21">
        <f t="shared" si="38"/>
        <v>-0.63158640537254163</v>
      </c>
    </row>
    <row r="22" spans="1:53" x14ac:dyDescent="0.2">
      <c r="A22" s="1">
        <v>43617</v>
      </c>
      <c r="B22" s="2">
        <v>4775.3</v>
      </c>
      <c r="C22" s="2">
        <v>12586.34</v>
      </c>
      <c r="G22" s="2">
        <v>4597.68</v>
      </c>
      <c r="H22" s="2">
        <v>11915.08</v>
      </c>
      <c r="L22">
        <f t="shared" si="3"/>
        <v>3.8632527709627329</v>
      </c>
      <c r="M22">
        <f t="shared" si="3"/>
        <v>5.6337011585318786</v>
      </c>
      <c r="Q22" s="2">
        <v>3087.09</v>
      </c>
      <c r="R22" s="2">
        <v>1214.83</v>
      </c>
      <c r="S22" s="2">
        <v>1948.19</v>
      </c>
      <c r="T22" s="2">
        <v>4775.6499999999996</v>
      </c>
      <c r="U22" s="2">
        <v>370.37</v>
      </c>
      <c r="V22" s="2">
        <f t="shared" si="4"/>
        <v>11915.08</v>
      </c>
      <c r="Y22" s="2">
        <v>1270.18</v>
      </c>
      <c r="Z22" s="2">
        <v>724.92</v>
      </c>
      <c r="AA22" s="2">
        <v>783.83</v>
      </c>
      <c r="AB22" s="2">
        <v>1574.6</v>
      </c>
      <c r="AC22" s="2">
        <v>194.02</v>
      </c>
      <c r="AD22" s="2">
        <f t="shared" si="5"/>
        <v>4597.68</v>
      </c>
      <c r="AE22" s="7">
        <v>43983</v>
      </c>
      <c r="AF22" s="8">
        <f t="shared" si="24"/>
        <v>22.848948374761008</v>
      </c>
      <c r="AG22" s="8">
        <f t="shared" si="25"/>
        <v>2.8055395670904923</v>
      </c>
      <c r="AH22" s="8">
        <f t="shared" si="26"/>
        <v>-6.6953768747801501</v>
      </c>
      <c r="AI22" s="8">
        <f t="shared" si="27"/>
        <v>-14.945724916320302</v>
      </c>
      <c r="AJ22" s="8">
        <f t="shared" si="28"/>
        <v>-43.557374194671773</v>
      </c>
      <c r="AK22" s="8">
        <f t="shared" si="29"/>
        <v>-3.2493746697657748</v>
      </c>
      <c r="AL22" s="7">
        <v>43983</v>
      </c>
      <c r="AM22" s="8">
        <f t="shared" si="30"/>
        <v>27.838521172747516</v>
      </c>
      <c r="AN22" s="8">
        <f t="shared" si="31"/>
        <v>-22.930097688691195</v>
      </c>
      <c r="AO22" s="8">
        <f t="shared" si="32"/>
        <v>-14.92789298003685</v>
      </c>
      <c r="AP22" s="8">
        <f t="shared" si="33"/>
        <v>-17.616519100676477</v>
      </c>
      <c r="AQ22" s="8">
        <f t="shared" si="34"/>
        <v>-39.413176847159242</v>
      </c>
      <c r="AR22" s="8">
        <f t="shared" si="35"/>
        <v>-6.6774689857020464</v>
      </c>
      <c r="AU22" s="1">
        <v>43952</v>
      </c>
      <c r="AV22">
        <f t="shared" si="36"/>
        <v>-1.4740005325421277</v>
      </c>
      <c r="AW22">
        <f t="shared" si="37"/>
        <v>-0.92699532186271516</v>
      </c>
      <c r="AY22" s="1">
        <v>44317</v>
      </c>
      <c r="AZ22">
        <f t="shared" si="38"/>
        <v>-8.1305229023104957</v>
      </c>
      <c r="BA22">
        <f t="shared" si="38"/>
        <v>-1.4589341977939885</v>
      </c>
    </row>
    <row r="23" spans="1:53" x14ac:dyDescent="0.2">
      <c r="A23" s="1">
        <v>43647</v>
      </c>
      <c r="B23" s="2">
        <v>4731.91</v>
      </c>
      <c r="C23" s="2">
        <v>12638.87</v>
      </c>
      <c r="G23" s="2">
        <v>4481.6400000000003</v>
      </c>
      <c r="H23" s="2">
        <v>11993.36</v>
      </c>
      <c r="L23">
        <f t="shared" si="3"/>
        <v>5.5843396613739493</v>
      </c>
      <c r="M23">
        <f t="shared" si="3"/>
        <v>5.3822281662520011</v>
      </c>
      <c r="Q23" s="2">
        <v>3149.9</v>
      </c>
      <c r="R23" s="2">
        <v>1238.03</v>
      </c>
      <c r="S23" s="2">
        <v>1948.06</v>
      </c>
      <c r="T23" s="2">
        <v>4763.3100000000004</v>
      </c>
      <c r="U23" s="2">
        <v>392.27</v>
      </c>
      <c r="V23" s="2">
        <f t="shared" si="4"/>
        <v>11993.36</v>
      </c>
      <c r="Y23" s="2">
        <v>1207.6099999999999</v>
      </c>
      <c r="Z23" s="2">
        <v>696.41</v>
      </c>
      <c r="AA23" s="2">
        <v>759.15</v>
      </c>
      <c r="AB23" s="2">
        <v>1579.15</v>
      </c>
      <c r="AC23" s="2">
        <v>190.3</v>
      </c>
      <c r="AD23" s="2">
        <f t="shared" si="5"/>
        <v>4481.6400000000003</v>
      </c>
      <c r="AE23" s="7">
        <v>44013</v>
      </c>
      <c r="AF23" s="8">
        <f t="shared" si="24"/>
        <v>20.252690524105351</v>
      </c>
      <c r="AG23" s="8">
        <f t="shared" si="25"/>
        <v>5.5022156573116634</v>
      </c>
      <c r="AH23" s="8">
        <f t="shared" si="26"/>
        <v>-0.8411434427104455</v>
      </c>
      <c r="AI23" s="8">
        <f t="shared" si="27"/>
        <v>-10.748693420198121</v>
      </c>
      <c r="AJ23" s="8">
        <f t="shared" si="28"/>
        <v>-32.890490533562819</v>
      </c>
      <c r="AK23" s="8">
        <f t="shared" si="29"/>
        <v>-7.3713416702989254E-2</v>
      </c>
      <c r="AL23" s="7">
        <v>44013</v>
      </c>
      <c r="AM23" s="8">
        <f t="shared" si="30"/>
        <v>23.264541986745655</v>
      </c>
      <c r="AN23" s="8">
        <f t="shared" si="31"/>
        <v>-12.880211391661774</v>
      </c>
      <c r="AO23" s="8">
        <f t="shared" si="32"/>
        <v>-6.8008205792641911</v>
      </c>
      <c r="AP23" s="8">
        <f t="shared" si="33"/>
        <v>-10.393328116948803</v>
      </c>
      <c r="AQ23" s="8">
        <f t="shared" si="34"/>
        <v>-28.693012413942647</v>
      </c>
      <c r="AR23" s="8">
        <f t="shared" si="35"/>
        <v>-1.9973274227966784</v>
      </c>
      <c r="AU23" s="1">
        <v>43983</v>
      </c>
      <c r="AV23">
        <f t="shared" si="36"/>
        <v>-7.4438800485705281</v>
      </c>
      <c r="AW23">
        <f t="shared" si="37"/>
        <v>-3.2815696929628588</v>
      </c>
      <c r="AY23" s="1">
        <v>44348</v>
      </c>
      <c r="AZ23">
        <f t="shared" si="38"/>
        <v>-1.6649701588627348</v>
      </c>
      <c r="BA23">
        <f t="shared" si="38"/>
        <v>3.254027669138599</v>
      </c>
    </row>
    <row r="24" spans="1:53" x14ac:dyDescent="0.2">
      <c r="A24" s="1">
        <v>43678</v>
      </c>
      <c r="B24" s="2">
        <v>4657.57</v>
      </c>
      <c r="C24" s="2">
        <v>12353.14</v>
      </c>
      <c r="G24" s="2">
        <v>4481.8900000000003</v>
      </c>
      <c r="H24" s="2">
        <v>11857.96</v>
      </c>
      <c r="L24">
        <f t="shared" si="3"/>
        <v>3.9197749163857099</v>
      </c>
      <c r="M24">
        <f t="shared" si="3"/>
        <v>4.1759290805501115</v>
      </c>
      <c r="Q24" s="2">
        <v>2996.41</v>
      </c>
      <c r="R24" s="2">
        <v>1199.5899999999999</v>
      </c>
      <c r="S24" s="2">
        <v>1933.16</v>
      </c>
      <c r="T24" s="2">
        <v>4811.8100000000004</v>
      </c>
      <c r="U24" s="2">
        <v>383.13</v>
      </c>
      <c r="V24" s="2">
        <f t="shared" si="4"/>
        <v>11857.96</v>
      </c>
      <c r="Y24" s="2">
        <v>1184.58</v>
      </c>
      <c r="Z24" s="2">
        <v>697.91</v>
      </c>
      <c r="AA24" s="2">
        <v>775.76</v>
      </c>
      <c r="AB24" s="2">
        <v>1581.76</v>
      </c>
      <c r="AC24" s="2">
        <v>192.4</v>
      </c>
      <c r="AD24" s="2">
        <f t="shared" si="5"/>
        <v>4481.8900000000003</v>
      </c>
      <c r="AE24" s="7">
        <v>44044</v>
      </c>
      <c r="AF24" s="8">
        <f t="shared" si="24"/>
        <v>15.555123258654044</v>
      </c>
      <c r="AG24" s="8">
        <f t="shared" si="25"/>
        <v>4.7089056113946768</v>
      </c>
      <c r="AH24" s="8">
        <f t="shared" si="26"/>
        <v>0.46133185875661537</v>
      </c>
      <c r="AI24" s="8">
        <f t="shared" si="27"/>
        <v>-8.4902326990056025</v>
      </c>
      <c r="AJ24" s="8">
        <f t="shared" si="28"/>
        <v>-31.139067414193899</v>
      </c>
      <c r="AK24" s="8">
        <f t="shared" si="29"/>
        <v>-0.66878158766587303</v>
      </c>
      <c r="AL24" s="7">
        <v>44044</v>
      </c>
      <c r="AM24" s="8">
        <f t="shared" si="30"/>
        <v>19.971428571428575</v>
      </c>
      <c r="AN24" s="8">
        <f t="shared" si="31"/>
        <v>-11.966439895969563</v>
      </c>
      <c r="AO24" s="8">
        <f t="shared" si="32"/>
        <v>-6.5142589020384776</v>
      </c>
      <c r="AP24" s="8">
        <f t="shared" si="33"/>
        <v>-10.563712117454498</v>
      </c>
      <c r="AQ24" s="8">
        <f t="shared" si="34"/>
        <v>-26.305818673883625</v>
      </c>
      <c r="AR24" s="8">
        <f t="shared" si="35"/>
        <v>-2.8114652482044513</v>
      </c>
      <c r="AU24" s="1">
        <v>44013</v>
      </c>
      <c r="AV24">
        <f t="shared" si="36"/>
        <v>-1.9595130033859085</v>
      </c>
      <c r="AW24">
        <f t="shared" si="37"/>
        <v>0.90598200835584275</v>
      </c>
    </row>
    <row r="25" spans="1:53" x14ac:dyDescent="0.2">
      <c r="A25" s="1">
        <v>43709</v>
      </c>
      <c r="B25" s="2">
        <v>4417.13</v>
      </c>
      <c r="C25" s="2">
        <v>11839.98</v>
      </c>
      <c r="G25" s="2">
        <v>4268.1400000000003</v>
      </c>
      <c r="H25" s="2">
        <v>11223.99</v>
      </c>
      <c r="L25">
        <f t="shared" si="3"/>
        <v>3.4907477261757913</v>
      </c>
      <c r="M25">
        <f t="shared" si="3"/>
        <v>5.4881552816778978</v>
      </c>
      <c r="Q25" s="2">
        <v>2751.31</v>
      </c>
      <c r="R25" s="2">
        <v>1139.01</v>
      </c>
      <c r="S25" s="2">
        <v>1851.2</v>
      </c>
      <c r="T25" s="2">
        <v>4633.8</v>
      </c>
      <c r="U25" s="2">
        <v>342.1</v>
      </c>
      <c r="V25" s="2">
        <f t="shared" si="4"/>
        <v>11223.99</v>
      </c>
      <c r="Y25" s="2">
        <v>1119.3399999999999</v>
      </c>
      <c r="Z25" s="2">
        <v>670.45</v>
      </c>
      <c r="AA25" s="2">
        <v>732.98</v>
      </c>
      <c r="AB25" s="2">
        <v>1521.82</v>
      </c>
      <c r="AC25" s="2">
        <v>175.78</v>
      </c>
      <c r="AD25" s="2">
        <f t="shared" si="5"/>
        <v>4268.1400000000003</v>
      </c>
      <c r="AE25" s="7">
        <v>44075</v>
      </c>
      <c r="AF25" s="8">
        <f t="shared" si="24"/>
        <v>20.005378197091979</v>
      </c>
      <c r="AG25" s="8">
        <f t="shared" si="25"/>
        <v>5.2040979386019321</v>
      </c>
      <c r="AH25" s="8">
        <f t="shared" si="26"/>
        <v>0.33288087389309373</v>
      </c>
      <c r="AI25" s="8">
        <f t="shared" si="27"/>
        <v>-5.3744743884776458</v>
      </c>
      <c r="AJ25" s="8">
        <f t="shared" si="28"/>
        <v>-23.656804733727803</v>
      </c>
      <c r="AK25" s="8">
        <f t="shared" si="29"/>
        <v>2.055781065863564</v>
      </c>
      <c r="AL25" s="7">
        <v>44075</v>
      </c>
      <c r="AM25" s="8">
        <f t="shared" si="30"/>
        <v>21.31583776839787</v>
      </c>
      <c r="AN25" s="8">
        <f t="shared" si="31"/>
        <v>-10.835197613721101</v>
      </c>
      <c r="AO25" s="8">
        <f t="shared" si="32"/>
        <v>-4.2469487224243725</v>
      </c>
      <c r="AP25" s="8">
        <f t="shared" si="33"/>
        <v>-7.3941334960093617</v>
      </c>
      <c r="AQ25" s="8">
        <f t="shared" si="34"/>
        <v>-20.739613281470206</v>
      </c>
      <c r="AR25" s="8">
        <f t="shared" si="35"/>
        <v>-0.58081588368813442</v>
      </c>
      <c r="AU25" s="1">
        <v>44044</v>
      </c>
      <c r="AV25">
        <f t="shared" si="36"/>
        <v>-2.1966651988972301</v>
      </c>
      <c r="AW25">
        <f t="shared" si="37"/>
        <v>-0.56931641277681622</v>
      </c>
    </row>
    <row r="26" spans="1:53" x14ac:dyDescent="0.2">
      <c r="A26" s="1">
        <v>43739</v>
      </c>
      <c r="B26" s="2">
        <v>4764.78</v>
      </c>
      <c r="C26" s="2">
        <v>12422.38</v>
      </c>
      <c r="G26" s="2">
        <v>4447.13</v>
      </c>
      <c r="H26" s="2">
        <v>11658.66</v>
      </c>
      <c r="L26">
        <f t="shared" si="3"/>
        <v>7.1428089576873077</v>
      </c>
      <c r="M26">
        <f t="shared" si="3"/>
        <v>6.5506670577922366</v>
      </c>
      <c r="Q26" s="2">
        <v>2932.44</v>
      </c>
      <c r="R26" s="2">
        <v>1177</v>
      </c>
      <c r="S26" s="2">
        <v>1895.41</v>
      </c>
      <c r="T26" s="2">
        <v>4762.03</v>
      </c>
      <c r="U26" s="2">
        <v>375.99</v>
      </c>
      <c r="V26" s="2">
        <f t="shared" si="4"/>
        <v>11658.66</v>
      </c>
      <c r="Y26" s="2">
        <v>1180.98</v>
      </c>
      <c r="Z26" s="2">
        <v>688.02</v>
      </c>
      <c r="AA26" s="2">
        <v>762.08</v>
      </c>
      <c r="AB26" s="2">
        <v>1571.84</v>
      </c>
      <c r="AC26" s="2">
        <v>194.2</v>
      </c>
      <c r="AD26" s="2">
        <f t="shared" si="5"/>
        <v>4447.13</v>
      </c>
      <c r="AE26" s="7">
        <v>44105</v>
      </c>
      <c r="AF26" s="8">
        <f t="shared" si="24"/>
        <v>1.0730717422108733</v>
      </c>
      <c r="AG26" s="8">
        <f t="shared" si="25"/>
        <v>-3.308999931455197</v>
      </c>
      <c r="AH26" s="8">
        <f t="shared" si="26"/>
        <v>-2.5725753155273354</v>
      </c>
      <c r="AI26" s="8">
        <f t="shared" si="27"/>
        <v>-5.1694572202140385</v>
      </c>
      <c r="AJ26" s="8">
        <f t="shared" si="28"/>
        <v>-32.523720243168</v>
      </c>
      <c r="AK26" s="8">
        <f t="shared" si="29"/>
        <v>-4.1950268261779788</v>
      </c>
      <c r="AL26" s="7">
        <v>44105</v>
      </c>
      <c r="AM26" s="8">
        <f t="shared" si="30"/>
        <v>-1.9106975915950706</v>
      </c>
      <c r="AN26" s="8">
        <f t="shared" si="31"/>
        <v>-18.698679043198865</v>
      </c>
      <c r="AO26" s="8">
        <f t="shared" si="32"/>
        <v>-7.7416583899283218</v>
      </c>
      <c r="AP26" s="8">
        <f t="shared" si="33"/>
        <v>-8.8378535924934649</v>
      </c>
      <c r="AQ26" s="8">
        <f t="shared" si="34"/>
        <v>-31.10941253548809</v>
      </c>
      <c r="AR26" s="8">
        <f t="shared" si="35"/>
        <v>-9.2248775772900764</v>
      </c>
      <c r="AU26" s="1">
        <v>44075</v>
      </c>
      <c r="AV26">
        <f t="shared" si="36"/>
        <v>-0.76421893477921321</v>
      </c>
      <c r="AW26">
        <f t="shared" si="37"/>
        <v>0.62514368725657377</v>
      </c>
    </row>
    <row r="27" spans="1:53" x14ac:dyDescent="0.2">
      <c r="A27" s="1">
        <v>43770</v>
      </c>
      <c r="B27" s="2">
        <v>4367.2</v>
      </c>
      <c r="C27" s="2">
        <v>11563.61</v>
      </c>
      <c r="G27" s="2">
        <v>4239.8</v>
      </c>
      <c r="H27" s="2">
        <v>11147.89</v>
      </c>
      <c r="L27">
        <f t="shared" si="3"/>
        <v>3.0048587197509136</v>
      </c>
      <c r="M27">
        <f t="shared" si="3"/>
        <v>3.7291361863097006</v>
      </c>
      <c r="Q27" s="2">
        <v>2734.47</v>
      </c>
      <c r="R27" s="2">
        <v>1115.29</v>
      </c>
      <c r="S27" s="2">
        <v>1819.83</v>
      </c>
      <c r="T27" s="2">
        <v>4610.2700000000004</v>
      </c>
      <c r="U27" s="2">
        <v>348.83</v>
      </c>
      <c r="V27" s="2">
        <f t="shared" si="4"/>
        <v>11147.89</v>
      </c>
      <c r="Y27" s="2">
        <v>1115.3900000000001</v>
      </c>
      <c r="Z27" s="2">
        <v>667.56</v>
      </c>
      <c r="AA27" s="2">
        <v>736.13</v>
      </c>
      <c r="AB27" s="2">
        <v>1494.73</v>
      </c>
      <c r="AC27" s="2">
        <v>178.9</v>
      </c>
      <c r="AD27" s="2">
        <f t="shared" si="5"/>
        <v>4239.8</v>
      </c>
      <c r="AE27" s="7">
        <v>44136</v>
      </c>
      <c r="AF27" s="8">
        <f t="shared" si="24"/>
        <v>0.70805411556454745</v>
      </c>
      <c r="AG27" s="8">
        <f t="shared" si="25"/>
        <v>-4.5991038577829588</v>
      </c>
      <c r="AH27" s="8">
        <f t="shared" si="26"/>
        <v>-3.9888075576258113</v>
      </c>
      <c r="AI27" s="8">
        <f t="shared" si="27"/>
        <v>-2.7667471743880787</v>
      </c>
      <c r="AJ27" s="8">
        <f t="shared" si="28"/>
        <v>-29.570562820773048</v>
      </c>
      <c r="AK27" s="8">
        <f t="shared" si="29"/>
        <v>-3.0292499379747539</v>
      </c>
      <c r="AL27" s="7">
        <v>44136</v>
      </c>
      <c r="AM27" s="8">
        <f t="shared" si="30"/>
        <v>-0.25972635017538953</v>
      </c>
      <c r="AN27" s="8">
        <f t="shared" si="31"/>
        <v>-19.58324694173751</v>
      </c>
      <c r="AO27" s="8">
        <f t="shared" si="32"/>
        <v>-11.423028191320869</v>
      </c>
      <c r="AP27" s="8">
        <f t="shared" si="33"/>
        <v>-8.4575376494333199</v>
      </c>
      <c r="AQ27" s="8">
        <f t="shared" si="34"/>
        <v>-27.779603461496329</v>
      </c>
      <c r="AR27" s="8">
        <f t="shared" si="35"/>
        <v>-9.3986169738389389</v>
      </c>
      <c r="AU27" s="1">
        <v>44105</v>
      </c>
      <c r="AV27">
        <f t="shared" si="36"/>
        <v>-10.712459723300984</v>
      </c>
      <c r="AW27">
        <f t="shared" si="37"/>
        <v>-5.6543369015989384</v>
      </c>
    </row>
    <row r="28" spans="1:53" s="5" customFormat="1" ht="15" thickBot="1" x14ac:dyDescent="0.25">
      <c r="A28" s="3">
        <v>43800</v>
      </c>
      <c r="B28" s="4">
        <v>4004.62</v>
      </c>
      <c r="C28" s="4">
        <v>10849.4</v>
      </c>
      <c r="G28" s="4">
        <v>3840</v>
      </c>
      <c r="H28" s="4">
        <v>10343.24</v>
      </c>
      <c r="L28" s="5">
        <f t="shared" si="3"/>
        <v>4.2869791666666712</v>
      </c>
      <c r="M28" s="5">
        <f t="shared" si="3"/>
        <v>4.8936310092388746</v>
      </c>
      <c r="Q28" s="4">
        <v>2459.61</v>
      </c>
      <c r="R28" s="4">
        <v>1060.83</v>
      </c>
      <c r="S28" s="4">
        <v>1608.01</v>
      </c>
      <c r="T28" s="4">
        <v>4293.32</v>
      </c>
      <c r="U28" s="4">
        <v>346.59</v>
      </c>
      <c r="V28" s="2">
        <f t="shared" si="4"/>
        <v>10343.24</v>
      </c>
      <c r="Y28" s="4">
        <v>972.91</v>
      </c>
      <c r="Z28" s="4">
        <v>602.67999999999995</v>
      </c>
      <c r="AA28" s="4">
        <v>653.85</v>
      </c>
      <c r="AB28" s="4">
        <v>1398.54</v>
      </c>
      <c r="AC28" s="4">
        <v>167.87</v>
      </c>
      <c r="AD28" s="2">
        <f t="shared" si="5"/>
        <v>3840</v>
      </c>
      <c r="AE28" s="9">
        <v>44166</v>
      </c>
      <c r="AF28" s="8">
        <f t="shared" si="24"/>
        <v>2.1008774117312963</v>
      </c>
      <c r="AG28" s="8">
        <f t="shared" si="25"/>
        <v>-4.4743549613200555</v>
      </c>
      <c r="AH28" s="8">
        <f>((S40-S16)/S16)*100</f>
        <v>-5.1396388484398656</v>
      </c>
      <c r="AI28" s="8">
        <f t="shared" si="27"/>
        <v>-1.9695531865831795</v>
      </c>
      <c r="AJ28" s="8">
        <f>((U40-U16)/U16)*100</f>
        <v>-36.514522821576762</v>
      </c>
      <c r="AK28" s="8">
        <f t="shared" si="29"/>
        <v>-2.854633975900283</v>
      </c>
      <c r="AL28" s="9">
        <v>44166</v>
      </c>
      <c r="AM28" s="8">
        <f t="shared" si="30"/>
        <v>3.2752922131108058</v>
      </c>
      <c r="AN28" s="8">
        <f t="shared" si="31"/>
        <v>-17.962896618327395</v>
      </c>
      <c r="AO28" s="8">
        <f t="shared" si="32"/>
        <v>-7.9133947234619475</v>
      </c>
      <c r="AP28" s="8">
        <f t="shared" si="33"/>
        <v>-5.9113978021373477</v>
      </c>
      <c r="AQ28" s="8">
        <f t="shared" si="34"/>
        <v>-28.709108932701849</v>
      </c>
      <c r="AR28" s="8">
        <f t="shared" si="35"/>
        <v>-6.8961703236335765</v>
      </c>
      <c r="AU28" s="1">
        <v>44136</v>
      </c>
      <c r="AV28">
        <f t="shared" si="36"/>
        <v>-6.6310765232962847</v>
      </c>
      <c r="AW28">
        <f t="shared" si="37"/>
        <v>-1.6851219501771573</v>
      </c>
      <c r="AX28"/>
      <c r="AY28"/>
      <c r="AZ28"/>
      <c r="BA28"/>
    </row>
    <row r="29" spans="1:53" ht="15" thickBot="1" x14ac:dyDescent="0.25">
      <c r="A29" s="1">
        <v>43831</v>
      </c>
      <c r="B29" s="2">
        <v>4515.8</v>
      </c>
      <c r="C29" s="2">
        <v>11740.38</v>
      </c>
      <c r="G29" s="2">
        <v>4287.32</v>
      </c>
      <c r="H29" s="2">
        <v>11041.25</v>
      </c>
      <c r="L29">
        <f t="shared" si="3"/>
        <v>5.3292033251541859</v>
      </c>
      <c r="M29">
        <f t="shared" si="3"/>
        <v>6.3319823389561769</v>
      </c>
      <c r="Q29" s="6">
        <v>2715.51</v>
      </c>
      <c r="R29" s="6">
        <v>1126.8399999999999</v>
      </c>
      <c r="S29" s="6">
        <v>1762.12</v>
      </c>
      <c r="T29" s="6">
        <v>4517.21</v>
      </c>
      <c r="U29" s="6">
        <v>389.26</v>
      </c>
      <c r="V29" s="2">
        <f t="shared" si="4"/>
        <v>11041.25</v>
      </c>
      <c r="Y29" s="2">
        <v>1142.49</v>
      </c>
      <c r="Z29" s="2">
        <v>673.69</v>
      </c>
      <c r="AA29" s="2">
        <v>725.89</v>
      </c>
      <c r="AB29" s="2">
        <v>1509.02</v>
      </c>
      <c r="AC29" s="2">
        <v>190.09</v>
      </c>
      <c r="AD29" s="2">
        <f t="shared" si="5"/>
        <v>4287.32</v>
      </c>
      <c r="AE29" s="7">
        <v>44197</v>
      </c>
      <c r="AF29" s="8">
        <f t="shared" ref="AF29:AK29" si="39">((Q41-Q5)/Q5)*100</f>
        <v>11.452398311415935</v>
      </c>
      <c r="AG29" s="8">
        <f t="shared" si="39"/>
        <v>1.9756419302389843</v>
      </c>
      <c r="AH29" s="8">
        <f t="shared" si="39"/>
        <v>-4.5370908386596955</v>
      </c>
      <c r="AI29" s="8">
        <f t="shared" si="39"/>
        <v>-4.0524771260756198</v>
      </c>
      <c r="AJ29" s="8">
        <f t="shared" si="39"/>
        <v>-49.657745527189398</v>
      </c>
      <c r="AK29" s="8">
        <f t="shared" si="39"/>
        <v>-0.54009663052141965</v>
      </c>
      <c r="AL29" s="7">
        <v>44197</v>
      </c>
      <c r="AM29" s="8">
        <f t="shared" ref="AM29:AR29" si="40">((Y41-Y5)/Y5)*100</f>
        <v>14.380654338549077</v>
      </c>
      <c r="AN29" s="8">
        <f t="shared" si="40"/>
        <v>-16.251938652421153</v>
      </c>
      <c r="AO29" s="8">
        <f t="shared" si="40"/>
        <v>-13.746749526202114</v>
      </c>
      <c r="AP29" s="8">
        <f t="shared" si="40"/>
        <v>-12.190717481537373</v>
      </c>
      <c r="AQ29" s="8">
        <f t="shared" si="40"/>
        <v>-36.92380056444027</v>
      </c>
      <c r="AR29" s="8">
        <f t="shared" si="40"/>
        <v>-9.2142568362719555</v>
      </c>
      <c r="AU29" s="3">
        <v>44166</v>
      </c>
      <c r="AV29">
        <f t="shared" si="36"/>
        <v>-8.4706143741234197</v>
      </c>
      <c r="AW29">
        <f t="shared" si="37"/>
        <v>-3.5055574090007271</v>
      </c>
    </row>
    <row r="30" spans="1:53" x14ac:dyDescent="0.2">
      <c r="A30" s="1">
        <v>43862</v>
      </c>
      <c r="B30" s="2">
        <v>4272.55</v>
      </c>
      <c r="C30" s="2">
        <v>11401.46</v>
      </c>
      <c r="G30" s="2">
        <v>4162.38</v>
      </c>
      <c r="H30" s="2">
        <v>10776.95</v>
      </c>
      <c r="L30">
        <f t="shared" si="3"/>
        <v>2.6468030309582558</v>
      </c>
      <c r="M30">
        <f t="shared" si="3"/>
        <v>5.7948677501519219</v>
      </c>
      <c r="Q30" s="2">
        <v>2588.87</v>
      </c>
      <c r="R30" s="2">
        <v>1078.33</v>
      </c>
      <c r="S30" s="2">
        <v>1723.96</v>
      </c>
      <c r="T30" s="2">
        <v>4480.04</v>
      </c>
      <c r="U30" s="2">
        <v>346.8</v>
      </c>
      <c r="V30" s="2">
        <f t="shared" si="4"/>
        <v>10776.95</v>
      </c>
      <c r="Y30" s="2">
        <v>1143.05</v>
      </c>
      <c r="Z30" s="2">
        <v>668.48</v>
      </c>
      <c r="AA30" s="2">
        <v>707.35</v>
      </c>
      <c r="AB30" s="2">
        <v>1435.19</v>
      </c>
      <c r="AC30" s="2">
        <v>163.41999999999999</v>
      </c>
      <c r="AD30" s="2">
        <f t="shared" si="5"/>
        <v>4162.38</v>
      </c>
      <c r="AE30" s="7">
        <v>44228</v>
      </c>
      <c r="AF30" s="8">
        <f t="shared" ref="AF30:AF36" si="41">((Q42-Q6)/Q6)*100</f>
        <v>12.419344416648972</v>
      </c>
      <c r="AG30" s="8">
        <f t="shared" ref="AG30:AG36" si="42">((R42-R6)/R6)*100</f>
        <v>2.7439761887233027</v>
      </c>
      <c r="AH30" s="8">
        <f t="shared" ref="AH30:AH36" si="43">((S42-S6)/S6)*100</f>
        <v>0.50377202436151058</v>
      </c>
      <c r="AI30" s="8">
        <f t="shared" ref="AI30:AI36" si="44">((T42-T6)/T6)*100</f>
        <v>-1.2423408364821429</v>
      </c>
      <c r="AJ30" s="8">
        <f t="shared" ref="AJ30:AJ36" si="45">((U42-U6)/U6)*100</f>
        <v>-45.231443933795923</v>
      </c>
      <c r="AK30" s="8">
        <f t="shared" ref="AK30:AK36" si="46">((V42-V6)/V6)*100</f>
        <v>1.1654814056822049</v>
      </c>
      <c r="AL30" s="7">
        <v>44228</v>
      </c>
      <c r="AM30" s="8">
        <f t="shared" ref="AM30:AM34" si="47">((Y42-Y6)/Y6)*100</f>
        <v>17.609105408148455</v>
      </c>
      <c r="AN30" s="8">
        <f t="shared" ref="AN30:AN34" si="48">((Z42-Z6)/Z6)*100</f>
        <v>-13.215997355808963</v>
      </c>
      <c r="AO30" s="8">
        <f t="shared" ref="AO30:AO34" si="49">((AA42-AA6)/AA6)*100</f>
        <v>-4.4288085773899333</v>
      </c>
      <c r="AP30" s="8">
        <f t="shared" ref="AP30:AP34" si="50">((AB42-AB6)/AB6)*100</f>
        <v>-7.0140251953891717</v>
      </c>
      <c r="AQ30" s="8">
        <f t="shared" ref="AQ30:AQ34" si="51">((AC42-AC6)/AC6)*100</f>
        <v>-28.24683544303797</v>
      </c>
      <c r="AR30" s="8">
        <f t="shared" ref="AR30:AR34" si="52">((AD42-AD6)/AD6)*100</f>
        <v>-2.2312749545330983</v>
      </c>
      <c r="AU30" s="1">
        <v>44197</v>
      </c>
      <c r="AV30">
        <f t="shared" ref="AV30:AW35" si="53">(B41-B5)/B5*100</f>
        <v>-10.99684562503491</v>
      </c>
      <c r="AW30">
        <f t="shared" si="53"/>
        <v>-2.6600757944322901</v>
      </c>
    </row>
    <row r="31" spans="1:53" x14ac:dyDescent="0.2">
      <c r="A31" s="1">
        <v>43891</v>
      </c>
      <c r="B31" s="2">
        <v>4811.5200000000004</v>
      </c>
      <c r="C31" s="2">
        <v>12952.24</v>
      </c>
      <c r="G31" s="2">
        <v>4470.05</v>
      </c>
      <c r="H31" s="2">
        <v>11915.49</v>
      </c>
      <c r="L31">
        <f t="shared" si="3"/>
        <v>7.6390644399950913</v>
      </c>
      <c r="M31">
        <f t="shared" si="3"/>
        <v>8.7008591337830019</v>
      </c>
      <c r="Q31" s="2">
        <v>3120.17</v>
      </c>
      <c r="R31" s="2">
        <v>1236.94</v>
      </c>
      <c r="S31" s="2">
        <v>1926.62</v>
      </c>
      <c r="T31" s="2">
        <v>4774.2</v>
      </c>
      <c r="U31" s="2">
        <v>333.94</v>
      </c>
      <c r="V31" s="2">
        <f t="shared" si="4"/>
        <v>11915.49</v>
      </c>
      <c r="Y31" s="2">
        <v>1309.96</v>
      </c>
      <c r="Z31" s="2">
        <v>699.08</v>
      </c>
      <c r="AA31" s="2">
        <v>741.23</v>
      </c>
      <c r="AB31" s="2">
        <v>1510.17</v>
      </c>
      <c r="AC31" s="2">
        <v>161.61000000000001</v>
      </c>
      <c r="AD31" s="2">
        <f t="shared" si="5"/>
        <v>4470.05</v>
      </c>
      <c r="AE31" s="7">
        <v>44256</v>
      </c>
      <c r="AF31" s="8">
        <f t="shared" si="41"/>
        <v>15.953968972109916</v>
      </c>
      <c r="AG31" s="8">
        <f t="shared" si="42"/>
        <v>5.8467075863747802</v>
      </c>
      <c r="AH31" s="8">
        <f t="shared" si="43"/>
        <v>5.5622751845852871</v>
      </c>
      <c r="AI31" s="8">
        <f t="shared" si="44"/>
        <v>1.6984905404813126</v>
      </c>
      <c r="AJ31" s="8">
        <f t="shared" si="45"/>
        <v>-37.113965564361848</v>
      </c>
      <c r="AK31" s="8">
        <f t="shared" si="46"/>
        <v>4.7667398812988306</v>
      </c>
      <c r="AL31" s="7">
        <v>44256</v>
      </c>
      <c r="AM31" s="8">
        <f t="shared" si="47"/>
        <v>20.308457711442784</v>
      </c>
      <c r="AN31" s="8">
        <f t="shared" si="48"/>
        <v>-11.038321494657676</v>
      </c>
      <c r="AO31" s="8">
        <f t="shared" si="49"/>
        <v>-2.1196365601915046</v>
      </c>
      <c r="AP31" s="8">
        <f t="shared" si="50"/>
        <v>-5.489847248635054</v>
      </c>
      <c r="AQ31" s="8">
        <f t="shared" si="51"/>
        <v>-24.738193018480491</v>
      </c>
      <c r="AR31" s="8">
        <f t="shared" si="52"/>
        <v>-0.13362847665797339</v>
      </c>
      <c r="AU31" s="1">
        <v>44228</v>
      </c>
      <c r="AV31">
        <f t="shared" si="53"/>
        <v>-0.45686601778449742</v>
      </c>
      <c r="AW31">
        <f t="shared" si="53"/>
        <v>2.101833179957695</v>
      </c>
    </row>
    <row r="32" spans="1:53" x14ac:dyDescent="0.2">
      <c r="A32" s="1">
        <v>43922</v>
      </c>
      <c r="B32" s="2">
        <v>4321.12</v>
      </c>
      <c r="C32" s="2">
        <v>11775.47</v>
      </c>
      <c r="G32" s="2">
        <v>4078.11</v>
      </c>
      <c r="H32" s="2">
        <v>11119.12</v>
      </c>
      <c r="L32">
        <f t="shared" si="3"/>
        <v>5.9588878181314309</v>
      </c>
      <c r="M32">
        <f t="shared" si="3"/>
        <v>5.9028951931447748</v>
      </c>
      <c r="Q32" s="2">
        <v>3514.44</v>
      </c>
      <c r="R32" s="2">
        <v>1199.6099999999999</v>
      </c>
      <c r="S32" s="2">
        <v>1710.95</v>
      </c>
      <c r="T32" s="2">
        <v>4014.08</v>
      </c>
      <c r="U32" s="2">
        <v>176.06</v>
      </c>
      <c r="V32" s="2">
        <f t="shared" si="4"/>
        <v>11119.12</v>
      </c>
      <c r="Y32" s="2">
        <v>1454.7</v>
      </c>
      <c r="Z32" s="2">
        <v>676.68</v>
      </c>
      <c r="AA32" s="2">
        <v>611.47</v>
      </c>
      <c r="AB32" s="2">
        <v>1177.92</v>
      </c>
      <c r="AC32" s="2">
        <v>110.71</v>
      </c>
      <c r="AD32" s="2">
        <f t="shared" si="5"/>
        <v>4078.11</v>
      </c>
      <c r="AE32" s="7">
        <v>44287</v>
      </c>
      <c r="AF32" s="8">
        <f t="shared" si="41"/>
        <v>22.106071596194042</v>
      </c>
      <c r="AG32" s="8">
        <f t="shared" si="42"/>
        <v>8.928666940041726</v>
      </c>
      <c r="AH32" s="8">
        <f t="shared" si="43"/>
        <v>4.2403911889781147</v>
      </c>
      <c r="AI32" s="8">
        <f t="shared" si="44"/>
        <v>3.1134877653566533</v>
      </c>
      <c r="AJ32" s="8">
        <f t="shared" si="45"/>
        <v>-37.506178620671712</v>
      </c>
      <c r="AK32" s="8">
        <f t="shared" si="46"/>
        <v>7.4391304902938851</v>
      </c>
      <c r="AL32" s="7">
        <v>44287</v>
      </c>
      <c r="AM32" s="8">
        <f t="shared" si="47"/>
        <v>22.31489434805016</v>
      </c>
      <c r="AN32" s="8">
        <f t="shared" si="48"/>
        <v>-11.121985004065165</v>
      </c>
      <c r="AO32" s="8">
        <f t="shared" si="49"/>
        <v>-2.7859869017033714</v>
      </c>
      <c r="AP32" s="8">
        <f t="shared" si="50"/>
        <v>-4.7049413811732146</v>
      </c>
      <c r="AQ32" s="8">
        <f t="shared" si="51"/>
        <v>-25.429172665854477</v>
      </c>
      <c r="AR32" s="8">
        <f t="shared" si="52"/>
        <v>1.2684281179881596</v>
      </c>
      <c r="AU32" s="1">
        <v>44256</v>
      </c>
      <c r="AV32">
        <f t="shared" si="53"/>
        <v>1.3809579546689761</v>
      </c>
      <c r="AW32">
        <f t="shared" si="53"/>
        <v>6.9941923693920911</v>
      </c>
    </row>
    <row r="33" spans="1:53" x14ac:dyDescent="0.2">
      <c r="A33" s="1">
        <v>43952</v>
      </c>
      <c r="B33" s="2">
        <v>4662.2700000000004</v>
      </c>
      <c r="C33" s="2">
        <v>12395.41</v>
      </c>
      <c r="G33" s="2">
        <v>4417.93</v>
      </c>
      <c r="H33" s="2">
        <v>11528.91</v>
      </c>
      <c r="L33">
        <f t="shared" si="3"/>
        <v>5.5306444420803347</v>
      </c>
      <c r="M33">
        <f t="shared" si="3"/>
        <v>7.5158883190171499</v>
      </c>
      <c r="Q33" s="2">
        <v>3776.49</v>
      </c>
      <c r="R33" s="2">
        <v>1239.25</v>
      </c>
      <c r="S33" s="2">
        <v>1804.97</v>
      </c>
      <c r="T33" s="2">
        <v>4044.22</v>
      </c>
      <c r="U33" s="2">
        <v>183.53</v>
      </c>
      <c r="V33" s="2">
        <f t="shared" si="4"/>
        <v>11528.91</v>
      </c>
      <c r="Y33" s="2">
        <v>1757.39</v>
      </c>
      <c r="Z33" s="2">
        <v>531.28</v>
      </c>
      <c r="AA33" s="2">
        <v>663.05</v>
      </c>
      <c r="AB33" s="2">
        <v>1295.71</v>
      </c>
      <c r="AC33" s="2">
        <v>120.19</v>
      </c>
      <c r="AD33" s="2">
        <f t="shared" si="5"/>
        <v>4417.93</v>
      </c>
      <c r="AE33" s="7">
        <v>44317</v>
      </c>
      <c r="AF33" s="8">
        <f t="shared" si="41"/>
        <v>25.46072787260545</v>
      </c>
      <c r="AG33" s="8">
        <f t="shared" si="42"/>
        <v>5.6492782041313019</v>
      </c>
      <c r="AH33" s="8">
        <f t="shared" si="43"/>
        <v>1.767424855717751</v>
      </c>
      <c r="AI33" s="8">
        <f t="shared" si="44"/>
        <v>0.97107400049410209</v>
      </c>
      <c r="AJ33" s="8">
        <f t="shared" si="45"/>
        <v>-45.08378378378378</v>
      </c>
      <c r="AK33" s="8">
        <f t="shared" si="46"/>
        <v>6.0427904056599324</v>
      </c>
      <c r="AL33" s="7">
        <v>44317</v>
      </c>
      <c r="AM33" s="8">
        <f t="shared" si="47"/>
        <v>33.162280298534903</v>
      </c>
      <c r="AN33" s="8">
        <f t="shared" si="48"/>
        <v>-12.538352272727272</v>
      </c>
      <c r="AO33" s="8">
        <f t="shared" si="49"/>
        <v>-9.3515998385185295</v>
      </c>
      <c r="AP33" s="8">
        <f t="shared" si="50"/>
        <v>-9.5619068982061322</v>
      </c>
      <c r="AQ33" s="8">
        <f t="shared" si="51"/>
        <v>-30.063157894736847</v>
      </c>
      <c r="AR33" s="8">
        <f t="shared" si="52"/>
        <v>0.49952220579072709</v>
      </c>
      <c r="AU33" s="1">
        <v>44287</v>
      </c>
      <c r="AV33">
        <f t="shared" si="53"/>
        <v>2.0334346504559333</v>
      </c>
      <c r="AW33">
        <f t="shared" si="53"/>
        <v>6.4462723066811609</v>
      </c>
    </row>
    <row r="34" spans="1:53" x14ac:dyDescent="0.2">
      <c r="A34" s="1">
        <v>43983</v>
      </c>
      <c r="B34" s="2">
        <v>4367.6400000000003</v>
      </c>
      <c r="C34" s="2">
        <v>11732.7</v>
      </c>
      <c r="G34" s="2">
        <v>4221.6499999999996</v>
      </c>
      <c r="H34" s="2">
        <v>11151.39</v>
      </c>
      <c r="L34">
        <f t="shared" si="3"/>
        <v>3.4581265618893298</v>
      </c>
      <c r="M34">
        <f t="shared" si="3"/>
        <v>5.2128927425191041</v>
      </c>
      <c r="Q34" s="2">
        <v>3456.65</v>
      </c>
      <c r="R34" s="2">
        <v>1178.83</v>
      </c>
      <c r="S34" s="2">
        <v>1750.6</v>
      </c>
      <c r="T34" s="2">
        <v>4098.74</v>
      </c>
      <c r="U34" s="2">
        <v>194.49</v>
      </c>
      <c r="V34" s="2">
        <f t="shared" si="4"/>
        <v>11151.39</v>
      </c>
      <c r="Y34" s="2">
        <v>1526.98</v>
      </c>
      <c r="Z34" s="2">
        <v>547.52</v>
      </c>
      <c r="AA34" s="2">
        <v>660.1</v>
      </c>
      <c r="AB34" s="2">
        <v>1324.99</v>
      </c>
      <c r="AC34" s="2">
        <v>113.57</v>
      </c>
      <c r="AD34" s="2">
        <f t="shared" si="5"/>
        <v>4221.6499999999996</v>
      </c>
      <c r="AE34" s="7">
        <v>44348</v>
      </c>
      <c r="AF34" s="8">
        <f t="shared" si="41"/>
        <v>30.292422185418712</v>
      </c>
      <c r="AG34" s="8">
        <f t="shared" si="42"/>
        <v>9.2180768492839906</v>
      </c>
      <c r="AH34" s="8">
        <f t="shared" si="43"/>
        <v>1.4619820703329067</v>
      </c>
      <c r="AI34" s="8">
        <f t="shared" si="44"/>
        <v>-0.64017829536187942</v>
      </c>
      <c r="AJ34" s="8">
        <f t="shared" si="45"/>
        <v>-40.864240524696726</v>
      </c>
      <c r="AK34" s="8">
        <f t="shared" si="46"/>
        <v>6.74037885078054</v>
      </c>
      <c r="AL34" s="7">
        <v>44348</v>
      </c>
      <c r="AM34" s="8">
        <f t="shared" si="47"/>
        <v>32.27232389531671</v>
      </c>
      <c r="AN34" s="8">
        <f t="shared" si="48"/>
        <v>-10.766870302074832</v>
      </c>
      <c r="AO34" s="8">
        <f t="shared" si="49"/>
        <v>-10.601471782248398</v>
      </c>
      <c r="AP34" s="8">
        <f t="shared" si="50"/>
        <v>-10.448791285316354</v>
      </c>
      <c r="AQ34" s="8">
        <f t="shared" si="51"/>
        <v>-31.218991731128291</v>
      </c>
      <c r="AR34" s="8">
        <f t="shared" si="52"/>
        <v>-5.725376460081847E-2</v>
      </c>
      <c r="AU34" s="1">
        <v>44317</v>
      </c>
      <c r="AV34">
        <f t="shared" si="53"/>
        <v>1.9256047100392619</v>
      </c>
      <c r="AW34">
        <f t="shared" si="53"/>
        <v>7.8550824488725928</v>
      </c>
    </row>
    <row r="35" spans="1:53" x14ac:dyDescent="0.2">
      <c r="A35" s="1">
        <v>44013</v>
      </c>
      <c r="B35" s="2">
        <v>4490.97</v>
      </c>
      <c r="C35" s="2">
        <v>12298.3</v>
      </c>
      <c r="G35" s="2">
        <v>4275.6899999999996</v>
      </c>
      <c r="H35" s="2">
        <v>11603.98</v>
      </c>
      <c r="L35">
        <f t="shared" si="3"/>
        <v>5.0349768107603943</v>
      </c>
      <c r="M35">
        <f t="shared" si="3"/>
        <v>5.9834642941473559</v>
      </c>
      <c r="Q35" s="2">
        <v>3435.92</v>
      </c>
      <c r="R35" s="2">
        <v>1228.51</v>
      </c>
      <c r="S35" s="2">
        <v>1857.88</v>
      </c>
      <c r="T35" s="2">
        <v>4329.09</v>
      </c>
      <c r="U35" s="2">
        <v>249.54</v>
      </c>
      <c r="V35" s="2">
        <f t="shared" si="4"/>
        <v>11603.98</v>
      </c>
      <c r="Y35" s="2">
        <v>1402.43</v>
      </c>
      <c r="Z35" s="2">
        <v>593.46</v>
      </c>
      <c r="AA35" s="2">
        <v>690.55</v>
      </c>
      <c r="AB35" s="2">
        <v>1408.59</v>
      </c>
      <c r="AC35" s="2">
        <v>131.54</v>
      </c>
      <c r="AD35" s="2">
        <f t="shared" si="5"/>
        <v>4275.6899999999996</v>
      </c>
      <c r="AE35" s="7">
        <v>44378</v>
      </c>
      <c r="AF35" s="8">
        <f>((Q47-Q11)/Q11)*100</f>
        <v>27.76270889841631</v>
      </c>
      <c r="AG35" s="8">
        <f t="shared" si="42"/>
        <v>8.7604342001305326</v>
      </c>
      <c r="AH35" s="8">
        <f t="shared" si="43"/>
        <v>0.33144040477358555</v>
      </c>
      <c r="AI35" s="8">
        <f t="shared" si="44"/>
        <v>-2.9061221123813263</v>
      </c>
      <c r="AJ35" s="8">
        <f t="shared" si="45"/>
        <v>-45.662112736660923</v>
      </c>
      <c r="AK35" s="8">
        <f t="shared" si="46"/>
        <v>5.1290243133715681</v>
      </c>
      <c r="AL35" s="7"/>
      <c r="AM35" s="7"/>
      <c r="AN35" s="8"/>
      <c r="AO35" s="8"/>
      <c r="AP35" s="8"/>
      <c r="AQ35" s="8"/>
      <c r="AR35" s="8"/>
      <c r="AU35" s="1">
        <v>44348</v>
      </c>
      <c r="AV35">
        <f t="shared" si="53"/>
        <v>-0.57598047006618669</v>
      </c>
      <c r="AW35">
        <f t="shared" si="53"/>
        <v>7.0675587225223646</v>
      </c>
    </row>
    <row r="36" spans="1:53" x14ac:dyDescent="0.2">
      <c r="A36" s="1">
        <v>44044</v>
      </c>
      <c r="B36" s="2">
        <v>4508.8999999999996</v>
      </c>
      <c r="C36" s="2">
        <v>12199.25</v>
      </c>
      <c r="G36" s="2">
        <v>4288.24</v>
      </c>
      <c r="H36" s="2">
        <v>11582.03</v>
      </c>
      <c r="L36">
        <f t="shared" si="3"/>
        <v>5.1457008003283455</v>
      </c>
      <c r="M36">
        <f t="shared" si="3"/>
        <v>5.3291176071897484</v>
      </c>
      <c r="Q36" s="2">
        <v>3207.66</v>
      </c>
      <c r="R36" s="2">
        <v>1193.8699999999999</v>
      </c>
      <c r="S36" s="2">
        <v>1907.61</v>
      </c>
      <c r="T36" s="2">
        <v>4532.25</v>
      </c>
      <c r="U36" s="2">
        <v>251.79</v>
      </c>
      <c r="V36" s="2">
        <f t="shared" si="4"/>
        <v>11582.03</v>
      </c>
      <c r="Y36" s="2">
        <v>1343.68</v>
      </c>
      <c r="Z36" s="2">
        <v>599.13</v>
      </c>
      <c r="AA36" s="2">
        <v>717.26</v>
      </c>
      <c r="AB36" s="2">
        <v>1442.5</v>
      </c>
      <c r="AC36" s="2">
        <v>136.15</v>
      </c>
      <c r="AD36" s="2">
        <f t="shared" si="5"/>
        <v>4288.24</v>
      </c>
      <c r="AE36" s="7">
        <v>44409</v>
      </c>
      <c r="AF36" s="8">
        <f t="shared" si="41"/>
        <v>30.217553415685899</v>
      </c>
      <c r="AG36" s="8">
        <f t="shared" si="42"/>
        <v>7.3111263133891047</v>
      </c>
      <c r="AH36" s="8">
        <f t="shared" si="43"/>
        <v>-0.93740948468809837</v>
      </c>
      <c r="AI36" s="8">
        <f t="shared" si="44"/>
        <v>-13.887840088839532</v>
      </c>
      <c r="AJ36" s="8">
        <f t="shared" si="45"/>
        <v>-45.743197046355803</v>
      </c>
      <c r="AK36" s="8">
        <f t="shared" si="46"/>
        <v>3.6553141892674113</v>
      </c>
      <c r="AL36" s="7"/>
      <c r="AM36" s="8"/>
      <c r="AN36" s="8"/>
      <c r="AO36" s="8"/>
      <c r="AP36" s="8"/>
      <c r="AQ36" s="8"/>
      <c r="AR36" s="8"/>
      <c r="AU36" t="s">
        <v>20</v>
      </c>
      <c r="AV36" t="s">
        <v>15</v>
      </c>
      <c r="AW36" t="s">
        <v>16</v>
      </c>
    </row>
    <row r="37" spans="1:53" x14ac:dyDescent="0.2">
      <c r="A37" s="1">
        <v>44075</v>
      </c>
      <c r="B37" s="2">
        <v>4447.45</v>
      </c>
      <c r="C37" s="2">
        <v>12080.29</v>
      </c>
      <c r="G37" s="2">
        <v>4279.29</v>
      </c>
      <c r="H37" s="2">
        <v>11535.12</v>
      </c>
      <c r="L37">
        <f t="shared" si="3"/>
        <v>3.9296238394686878</v>
      </c>
      <c r="M37">
        <f t="shared" si="3"/>
        <v>4.726175367052976</v>
      </c>
      <c r="Q37" s="2">
        <v>3168.49</v>
      </c>
      <c r="R37" s="2">
        <v>1185.04</v>
      </c>
      <c r="S37" s="2">
        <v>1862.7</v>
      </c>
      <c r="T37" s="2">
        <v>4593</v>
      </c>
      <c r="U37" s="2">
        <v>258.04000000000002</v>
      </c>
      <c r="V37" s="2">
        <f t="shared" si="4"/>
        <v>11535.12</v>
      </c>
      <c r="Y37" s="2">
        <v>1322.1</v>
      </c>
      <c r="Z37" s="2">
        <v>597.85</v>
      </c>
      <c r="AA37" s="2">
        <v>713.14</v>
      </c>
      <c r="AB37" s="2">
        <v>1457.32</v>
      </c>
      <c r="AC37" s="2">
        <v>140.6</v>
      </c>
      <c r="AD37" s="2">
        <f t="shared" si="5"/>
        <v>4279.29</v>
      </c>
      <c r="AU37" s="1">
        <v>43831</v>
      </c>
      <c r="AV37">
        <f t="shared" ref="AV37:AV48" si="54">(B29-B17)/B17*100</f>
        <v>7.2932209349844621</v>
      </c>
      <c r="AW37">
        <f t="shared" ref="AW37:AW48" si="55">(C29-C17)/C17*100</f>
        <v>3.9103178543833375</v>
      </c>
    </row>
    <row r="38" spans="1:53" x14ac:dyDescent="0.2">
      <c r="A38" s="1">
        <v>44105</v>
      </c>
      <c r="B38" s="2">
        <v>4103.95</v>
      </c>
      <c r="C38" s="2">
        <v>11608.13</v>
      </c>
      <c r="G38" s="2">
        <v>3963.26</v>
      </c>
      <c r="H38" s="2">
        <v>11221.1</v>
      </c>
      <c r="L38">
        <f t="shared" si="3"/>
        <v>3.5498554220515288</v>
      </c>
      <c r="M38">
        <f t="shared" si="3"/>
        <v>3.4491270909269067</v>
      </c>
      <c r="Q38" s="2">
        <v>2888.82</v>
      </c>
      <c r="R38" s="2">
        <v>1128.5</v>
      </c>
      <c r="S38" s="2">
        <v>1813.29</v>
      </c>
      <c r="T38" s="2">
        <v>4661.8599999999997</v>
      </c>
      <c r="U38" s="2">
        <v>237.53</v>
      </c>
      <c r="V38" s="2">
        <f t="shared" si="4"/>
        <v>11221.1</v>
      </c>
      <c r="Y38" s="2">
        <v>1101.69</v>
      </c>
      <c r="Z38" s="2">
        <v>546.54</v>
      </c>
      <c r="AA38" s="2">
        <v>687.38</v>
      </c>
      <c r="AB38" s="2">
        <v>1454.41</v>
      </c>
      <c r="AC38" s="2">
        <v>126.18</v>
      </c>
      <c r="AD38" s="2">
        <f t="shared" si="5"/>
        <v>3963.26</v>
      </c>
      <c r="AU38" s="1">
        <v>43862</v>
      </c>
      <c r="AV38">
        <f t="shared" si="54"/>
        <v>-0.7417853027543253</v>
      </c>
      <c r="AW38">
        <f t="shared" si="55"/>
        <v>1.5029414278388671</v>
      </c>
    </row>
    <row r="39" spans="1:53" x14ac:dyDescent="0.2">
      <c r="A39" s="1">
        <v>44136</v>
      </c>
      <c r="B39" s="2">
        <v>4160.79</v>
      </c>
      <c r="C39" s="2">
        <v>11502.3</v>
      </c>
      <c r="G39" s="2">
        <v>3921.4</v>
      </c>
      <c r="H39" s="2">
        <v>10826.6</v>
      </c>
      <c r="L39">
        <f t="shared" si="3"/>
        <v>6.1047075024226016</v>
      </c>
      <c r="M39">
        <f t="shared" si="3"/>
        <v>6.2411098590508418</v>
      </c>
      <c r="Q39" s="2">
        <v>2628.45</v>
      </c>
      <c r="R39" s="2">
        <v>1047.54</v>
      </c>
      <c r="S39" s="2">
        <v>1760.25</v>
      </c>
      <c r="T39" s="2">
        <v>4649.84</v>
      </c>
      <c r="U39" s="2">
        <v>242.89</v>
      </c>
      <c r="V39" s="2">
        <f t="shared" si="4"/>
        <v>10826.6</v>
      </c>
      <c r="Y39" s="2">
        <v>1117.5</v>
      </c>
      <c r="Z39" s="2">
        <v>542.99</v>
      </c>
      <c r="AA39" s="2">
        <v>671.13</v>
      </c>
      <c r="AB39" s="2">
        <v>1415.1</v>
      </c>
      <c r="AC39" s="2">
        <v>131.86000000000001</v>
      </c>
      <c r="AD39" s="2">
        <f t="shared" si="5"/>
        <v>3921.4</v>
      </c>
      <c r="AF39" t="s">
        <v>22</v>
      </c>
      <c r="AG39" t="s">
        <v>39</v>
      </c>
      <c r="AM39" t="s">
        <v>24</v>
      </c>
      <c r="AO39" t="s">
        <v>39</v>
      </c>
      <c r="AU39" s="1">
        <v>43891</v>
      </c>
      <c r="AV39">
        <f t="shared" si="54"/>
        <v>-3.149563505562599</v>
      </c>
      <c r="AW39">
        <f t="shared" si="55"/>
        <v>-1.4083606475018415</v>
      </c>
    </row>
    <row r="40" spans="1:53" s="5" customFormat="1" ht="15" thickBot="1" x14ac:dyDescent="0.25">
      <c r="A40" s="3">
        <v>44166</v>
      </c>
      <c r="B40" s="4">
        <v>3954.82</v>
      </c>
      <c r="C40" s="4">
        <v>10990.91</v>
      </c>
      <c r="G40" s="4">
        <v>3787.92</v>
      </c>
      <c r="H40" s="4">
        <v>10565.19</v>
      </c>
      <c r="L40" s="5">
        <f t="shared" si="3"/>
        <v>4.4061120615007665</v>
      </c>
      <c r="M40" s="5">
        <f t="shared" si="3"/>
        <v>4.0294590064163582</v>
      </c>
      <c r="Q40" s="4">
        <v>2661.29</v>
      </c>
      <c r="R40" s="4">
        <v>1068.1199999999999</v>
      </c>
      <c r="S40" s="4">
        <v>1674.2</v>
      </c>
      <c r="T40" s="4">
        <v>4421.33</v>
      </c>
      <c r="U40" s="4">
        <v>229.5</v>
      </c>
      <c r="V40" s="2">
        <f t="shared" si="4"/>
        <v>10565.19</v>
      </c>
      <c r="Y40" s="4">
        <v>1071.76</v>
      </c>
      <c r="Z40" s="4">
        <v>526.66999999999996</v>
      </c>
      <c r="AA40" s="4">
        <v>652.01</v>
      </c>
      <c r="AB40" s="4">
        <v>1368.18</v>
      </c>
      <c r="AC40" s="4">
        <v>129.44999999999999</v>
      </c>
      <c r="AD40" s="2">
        <f t="shared" si="5"/>
        <v>3787.92</v>
      </c>
      <c r="AU40" s="1">
        <v>43922</v>
      </c>
      <c r="AV40">
        <f t="shared" si="54"/>
        <v>-11.672373087497313</v>
      </c>
      <c r="AW40">
        <f t="shared" si="55"/>
        <v>-8.0120458398106482</v>
      </c>
      <c r="AX40"/>
      <c r="AY40"/>
      <c r="AZ40"/>
      <c r="BA40"/>
    </row>
    <row r="41" spans="1:53" x14ac:dyDescent="0.2">
      <c r="A41" s="1">
        <v>44197</v>
      </c>
      <c r="B41" s="2">
        <v>3665.23</v>
      </c>
      <c r="C41" s="2">
        <v>10844.31</v>
      </c>
      <c r="G41" s="2">
        <v>3525.51</v>
      </c>
      <c r="H41" s="2">
        <v>10270.16</v>
      </c>
      <c r="L41">
        <f t="shared" si="3"/>
        <v>3.963114556475511</v>
      </c>
      <c r="M41">
        <f t="shared" si="3"/>
        <v>5.5904679187081863</v>
      </c>
      <c r="Q41" s="2">
        <v>2476.4499999999998</v>
      </c>
      <c r="R41" s="2">
        <v>997.23</v>
      </c>
      <c r="S41" s="2">
        <v>1577.2</v>
      </c>
      <c r="T41" s="2">
        <v>4440.01</v>
      </c>
      <c r="U41" s="2">
        <v>171.36</v>
      </c>
      <c r="V41" s="2">
        <f t="shared" si="4"/>
        <v>10270.16</v>
      </c>
      <c r="Y41" s="2">
        <v>1005.12</v>
      </c>
      <c r="Z41" s="2">
        <v>485.99</v>
      </c>
      <c r="AA41" s="2">
        <v>587.1</v>
      </c>
      <c r="AB41" s="2">
        <v>1303.1600000000001</v>
      </c>
      <c r="AC41" s="2">
        <v>107.28</v>
      </c>
      <c r="AD41" s="2">
        <f t="shared" si="5"/>
        <v>3525.51</v>
      </c>
      <c r="AF41" t="s">
        <v>9</v>
      </c>
      <c r="AG41" t="s">
        <v>10</v>
      </c>
      <c r="AH41" t="s">
        <v>11</v>
      </c>
      <c r="AI41" t="s">
        <v>12</v>
      </c>
      <c r="AJ41" t="s">
        <v>14</v>
      </c>
      <c r="AK41" t="s">
        <v>13</v>
      </c>
      <c r="AM41" t="s">
        <v>9</v>
      </c>
      <c r="AN41" t="s">
        <v>10</v>
      </c>
      <c r="AO41" t="s">
        <v>11</v>
      </c>
      <c r="AP41" t="s">
        <v>12</v>
      </c>
      <c r="AQ41" t="s">
        <v>14</v>
      </c>
      <c r="AR41" t="s">
        <v>13</v>
      </c>
      <c r="AU41" s="1">
        <v>43952</v>
      </c>
      <c r="AV41">
        <f t="shared" si="54"/>
        <v>-9.8313351809554241</v>
      </c>
      <c r="AW41">
        <f t="shared" si="55"/>
        <v>-6.7452653816320955</v>
      </c>
    </row>
    <row r="42" spans="1:53" x14ac:dyDescent="0.2">
      <c r="A42" s="1">
        <v>44228</v>
      </c>
      <c r="B42" s="2">
        <v>3858.7</v>
      </c>
      <c r="C42" s="2">
        <v>10728.83</v>
      </c>
      <c r="G42" s="2">
        <v>3741.57</v>
      </c>
      <c r="H42" s="2">
        <v>10024.700000000001</v>
      </c>
      <c r="L42">
        <f t="shared" si="3"/>
        <v>3.1305040397480166</v>
      </c>
      <c r="M42">
        <f t="shared" si="3"/>
        <v>7.0239508414216889</v>
      </c>
      <c r="Q42" s="2">
        <v>2435.6999999999998</v>
      </c>
      <c r="R42" s="2">
        <v>976.9</v>
      </c>
      <c r="S42" s="2">
        <v>1604</v>
      </c>
      <c r="T42" s="2">
        <v>4330.79</v>
      </c>
      <c r="U42" s="2">
        <v>182.33</v>
      </c>
      <c r="V42" s="2">
        <f t="shared" si="4"/>
        <v>10024.700000000001</v>
      </c>
      <c r="Y42" s="2">
        <v>1135.6099999999999</v>
      </c>
      <c r="Z42" s="2">
        <v>525.13</v>
      </c>
      <c r="AA42" s="2">
        <v>627.53</v>
      </c>
      <c r="AB42" s="2">
        <v>1302.78</v>
      </c>
      <c r="AC42" s="2">
        <v>113.37</v>
      </c>
      <c r="AD42" s="2">
        <f t="shared" si="5"/>
        <v>3741.57</v>
      </c>
      <c r="AE42" s="7">
        <v>43831</v>
      </c>
      <c r="AF42" s="8">
        <f t="shared" ref="AF42:AK42" si="56">((Q29-Q17)/Q17)*100</f>
        <v>7.7711632337183163</v>
      </c>
      <c r="AG42" s="8">
        <f t="shared" si="56"/>
        <v>4.5830007610491226</v>
      </c>
      <c r="AH42" s="8">
        <f t="shared" si="56"/>
        <v>2.7020096050729645</v>
      </c>
      <c r="AI42" s="8">
        <f t="shared" si="56"/>
        <v>-1.5002147836572572</v>
      </c>
      <c r="AJ42" s="8">
        <f t="shared" si="56"/>
        <v>9.4533798222922076</v>
      </c>
      <c r="AK42" s="8">
        <f t="shared" si="56"/>
        <v>2.6674713000656554</v>
      </c>
      <c r="AL42" s="7">
        <v>43831</v>
      </c>
      <c r="AM42" s="8">
        <f t="shared" ref="AM42:AR42" si="57">((Y29-Y17)/Y17)*100</f>
        <v>10.363114730344565</v>
      </c>
      <c r="AN42" s="8">
        <f t="shared" si="57"/>
        <v>6.2636045301113645</v>
      </c>
      <c r="AO42" s="8">
        <f t="shared" si="57"/>
        <v>2.6849245307040528</v>
      </c>
      <c r="AP42" s="8">
        <f t="shared" si="57"/>
        <v>1.6811875450618938</v>
      </c>
      <c r="AQ42" s="8">
        <f t="shared" si="57"/>
        <v>9.8532131299121666</v>
      </c>
      <c r="AR42" s="8">
        <f t="shared" si="57"/>
        <v>5.1545683760264467</v>
      </c>
      <c r="AU42" s="1">
        <v>43983</v>
      </c>
      <c r="AV42">
        <f t="shared" si="54"/>
        <v>-8.5368458526165849</v>
      </c>
      <c r="AW42">
        <f t="shared" si="55"/>
        <v>-6.7822734806146938</v>
      </c>
    </row>
    <row r="43" spans="1:53" x14ac:dyDescent="0.2">
      <c r="A43" s="1">
        <v>44256</v>
      </c>
      <c r="B43" s="2">
        <v>4850.43</v>
      </c>
      <c r="C43" s="2">
        <v>13419.34</v>
      </c>
      <c r="G43" s="2">
        <v>4416.8</v>
      </c>
      <c r="H43" s="2">
        <v>12330.05</v>
      </c>
      <c r="L43">
        <f t="shared" si="3"/>
        <v>9.8177413512045</v>
      </c>
      <c r="M43">
        <f t="shared" si="3"/>
        <v>8.8344329503935661</v>
      </c>
      <c r="Q43" s="2">
        <v>3178.02</v>
      </c>
      <c r="R43" s="2">
        <v>1217.47</v>
      </c>
      <c r="S43" s="2">
        <v>2007.33</v>
      </c>
      <c r="T43" s="2">
        <v>5105.6099999999997</v>
      </c>
      <c r="U43" s="2">
        <v>253.11</v>
      </c>
      <c r="V43" s="2">
        <f t="shared" si="4"/>
        <v>12330.05</v>
      </c>
      <c r="Y43" s="2">
        <v>1330.01</v>
      </c>
      <c r="Z43" s="2">
        <v>596.15</v>
      </c>
      <c r="AA43" s="2">
        <v>760.55</v>
      </c>
      <c r="AB43" s="2">
        <v>1540.61</v>
      </c>
      <c r="AC43" s="2">
        <v>146.61000000000001</v>
      </c>
      <c r="AD43" s="2">
        <f t="shared" si="5"/>
        <v>4416.8</v>
      </c>
      <c r="AE43" s="7">
        <v>43862</v>
      </c>
      <c r="AF43" s="8">
        <f t="shared" ref="AF43:AF53" si="58">((Q30-Q18)/Q18)*100</f>
        <v>7.3493860998577629</v>
      </c>
      <c r="AG43" s="8">
        <f t="shared" ref="AG43:AG53" si="59">((R30-R18)/R18)*100</f>
        <v>3.9484465523390924</v>
      </c>
      <c r="AH43" s="8">
        <f t="shared" ref="AH43:AH53" si="60">((S30-S18)/S18)*100</f>
        <v>0.8364236163915606</v>
      </c>
      <c r="AI43" s="8">
        <f t="shared" ref="AI43:AI53" si="61">((T30-T18)/T18)*100</f>
        <v>2.2940608324561604</v>
      </c>
      <c r="AJ43" s="8">
        <f t="shared" ref="AJ43:AJ53" si="62">((U30-U18)/U18)*100</f>
        <v>-4.7540578396638384</v>
      </c>
      <c r="AK43" s="8">
        <f t="shared" ref="AK43:AK53" si="63">((V30-V18)/V18)*100</f>
        <v>3.5866702550991127</v>
      </c>
      <c r="AL43" s="7">
        <v>43862</v>
      </c>
      <c r="AM43" s="8">
        <f t="shared" ref="AM43:AM53" si="64">((Y30-Y18)/Y18)*100</f>
        <v>1.8715743505191391</v>
      </c>
      <c r="AN43" s="8">
        <f t="shared" ref="AN43:AN53" si="65">((Z30-Z18)/Z18)*100</f>
        <v>1.0689285012322236</v>
      </c>
      <c r="AO43" s="8">
        <f t="shared" ref="AO43:AO53" si="66">((AA30-AA18)/AA18)*100</f>
        <v>0.15149798946594129</v>
      </c>
      <c r="AP43" s="8">
        <f t="shared" ref="AP43:AP53" si="67">((AB30-AB18)/AB18)*100</f>
        <v>-0.16277921156427469</v>
      </c>
      <c r="AQ43" s="8">
        <f t="shared" ref="AQ43:AQ53" si="68">((AC30-AC18)/AC18)*100</f>
        <v>-8.26316380374986</v>
      </c>
      <c r="AR43" s="8">
        <f t="shared" ref="AR43:AR53" si="69">((AD30-AD18)/AD18)*100</f>
        <v>0.28985507246376196</v>
      </c>
      <c r="AU43" s="1">
        <v>44013</v>
      </c>
      <c r="AV43">
        <f t="shared" si="54"/>
        <v>-5.0918128197704435</v>
      </c>
      <c r="AW43">
        <f t="shared" si="55"/>
        <v>-2.6946238073498776</v>
      </c>
    </row>
    <row r="44" spans="1:53" x14ac:dyDescent="0.2">
      <c r="A44" s="1">
        <v>44287</v>
      </c>
      <c r="B44" s="2">
        <v>4363.97</v>
      </c>
      <c r="C44" s="2">
        <v>12357.55</v>
      </c>
      <c r="G44" s="2">
        <v>4201.8599999999997</v>
      </c>
      <c r="H44" s="2">
        <v>11780.98</v>
      </c>
      <c r="L44">
        <f t="shared" si="3"/>
        <v>3.8580533382835291</v>
      </c>
      <c r="M44">
        <f t="shared" si="3"/>
        <v>4.8940750260165089</v>
      </c>
      <c r="Q44" s="2">
        <v>3434.16</v>
      </c>
      <c r="R44" s="2">
        <v>1221.94</v>
      </c>
      <c r="S44" s="2">
        <v>1799.21</v>
      </c>
      <c r="T44" s="2">
        <v>4537.21</v>
      </c>
      <c r="U44" s="2">
        <v>240.22</v>
      </c>
      <c r="V44" s="2">
        <f t="shared" si="4"/>
        <v>11780.98</v>
      </c>
      <c r="Y44" s="2">
        <v>1423.99</v>
      </c>
      <c r="Z44" s="2">
        <v>590.30999999999995</v>
      </c>
      <c r="AA44" s="2">
        <v>654.61</v>
      </c>
      <c r="AB44" s="2">
        <v>1358.25</v>
      </c>
      <c r="AC44" s="2">
        <v>134.66</v>
      </c>
      <c r="AD44" s="2">
        <f t="shared" si="5"/>
        <v>4201.8599999999997</v>
      </c>
      <c r="AE44" s="7">
        <v>43891</v>
      </c>
      <c r="AF44" s="8">
        <f t="shared" si="58"/>
        <v>2.9198621212870872</v>
      </c>
      <c r="AG44" s="8">
        <f t="shared" si="59"/>
        <v>-0.51474254829731725</v>
      </c>
      <c r="AH44" s="8">
        <f t="shared" si="60"/>
        <v>-3.6540663802889526</v>
      </c>
      <c r="AI44" s="8">
        <f t="shared" si="61"/>
        <v>-5.38250700088589</v>
      </c>
      <c r="AJ44" s="8">
        <f t="shared" si="62"/>
        <v>-19.642900113097671</v>
      </c>
      <c r="AK44" s="8">
        <f t="shared" si="63"/>
        <v>-2.9007167042199655</v>
      </c>
      <c r="AL44" s="7">
        <v>43891</v>
      </c>
      <c r="AM44" s="8">
        <f t="shared" si="64"/>
        <v>7.0771142245254879</v>
      </c>
      <c r="AN44" s="8">
        <f t="shared" si="65"/>
        <v>-1.0670515977470159</v>
      </c>
      <c r="AO44" s="8">
        <f t="shared" si="66"/>
        <v>-7.8771081642037748</v>
      </c>
      <c r="AP44" s="8">
        <f t="shared" si="67"/>
        <v>-7.5489139750716223</v>
      </c>
      <c r="AQ44" s="8">
        <f t="shared" si="68"/>
        <v>-19.625006216740427</v>
      </c>
      <c r="AR44" s="8">
        <f t="shared" si="69"/>
        <v>-3.2173903629848435</v>
      </c>
      <c r="AU44" s="1">
        <v>44044</v>
      </c>
      <c r="AV44">
        <f t="shared" si="54"/>
        <v>-3.1920078495868029</v>
      </c>
      <c r="AW44">
        <f t="shared" si="55"/>
        <v>-1.2457561397345081</v>
      </c>
    </row>
    <row r="45" spans="1:53" x14ac:dyDescent="0.2">
      <c r="A45" s="1">
        <v>44317</v>
      </c>
      <c r="B45" s="2">
        <v>4823.1400000000003</v>
      </c>
      <c r="C45" s="2">
        <v>13494.17</v>
      </c>
      <c r="G45" s="2">
        <v>4532.84</v>
      </c>
      <c r="H45" s="2">
        <v>12566.41</v>
      </c>
      <c r="L45">
        <f t="shared" si="3"/>
        <v>6.4043734171071565</v>
      </c>
      <c r="M45">
        <f t="shared" si="3"/>
        <v>7.3828563607267306</v>
      </c>
      <c r="Q45" s="2">
        <v>3726.56</v>
      </c>
      <c r="R45" s="2">
        <v>1250</v>
      </c>
      <c r="S45" s="2">
        <v>1948.49</v>
      </c>
      <c r="T45" s="2">
        <v>4945.2299999999996</v>
      </c>
      <c r="U45" s="2">
        <v>203.19</v>
      </c>
      <c r="V45" s="2">
        <f t="shared" si="4"/>
        <v>12566.41</v>
      </c>
      <c r="Y45" s="2">
        <v>1593.3</v>
      </c>
      <c r="Z45" s="2">
        <v>615.73</v>
      </c>
      <c r="AA45" s="2">
        <v>696.08</v>
      </c>
      <c r="AB45" s="2">
        <v>1451.45</v>
      </c>
      <c r="AC45" s="2">
        <v>132.88</v>
      </c>
      <c r="AD45" s="2">
        <f t="shared" si="5"/>
        <v>4532.84</v>
      </c>
      <c r="AE45" s="7">
        <v>43922</v>
      </c>
      <c r="AF45" s="8">
        <f t="shared" si="58"/>
        <v>7.3967344968050934</v>
      </c>
      <c r="AG45" s="8">
        <f t="shared" si="59"/>
        <v>-3.6264310102430288</v>
      </c>
      <c r="AH45" s="8">
        <f t="shared" si="60"/>
        <v>-8.8591883915919993</v>
      </c>
      <c r="AI45" s="8">
        <f t="shared" si="61"/>
        <v>-11.49446575825726</v>
      </c>
      <c r="AJ45" s="8">
        <f t="shared" si="62"/>
        <v>-59.280246085528596</v>
      </c>
      <c r="AK45" s="8">
        <f t="shared" si="63"/>
        <v>-6.2141422047831174</v>
      </c>
      <c r="AL45" s="7">
        <v>43922</v>
      </c>
      <c r="AM45" s="8">
        <f t="shared" si="64"/>
        <v>2.0899418914746071</v>
      </c>
      <c r="AN45" s="8">
        <f t="shared" si="65"/>
        <v>-9.1582762786951299</v>
      </c>
      <c r="AO45" s="8">
        <f t="shared" si="66"/>
        <v>-17.066323070663223</v>
      </c>
      <c r="AP45" s="8">
        <f t="shared" si="67"/>
        <v>-21.876678803796327</v>
      </c>
      <c r="AQ45" s="8">
        <f t="shared" si="68"/>
        <v>-46.671483622350671</v>
      </c>
      <c r="AR45" s="8">
        <f t="shared" si="69"/>
        <v>-12.645871889779961</v>
      </c>
      <c r="AU45" s="1">
        <v>44075</v>
      </c>
      <c r="AV45">
        <f t="shared" si="54"/>
        <v>0.68641855684572806</v>
      </c>
      <c r="AW45">
        <f t="shared" si="55"/>
        <v>2.0296486987309215</v>
      </c>
    </row>
    <row r="46" spans="1:53" x14ac:dyDescent="0.2">
      <c r="A46" s="1">
        <v>44348</v>
      </c>
      <c r="B46" s="2">
        <v>4691.7299999999996</v>
      </c>
      <c r="C46" s="2">
        <v>12988.13</v>
      </c>
      <c r="G46" s="2">
        <v>4521.13</v>
      </c>
      <c r="H46" s="2">
        <v>12302.8</v>
      </c>
      <c r="L46">
        <f t="shared" si="3"/>
        <v>3.7733929349520912</v>
      </c>
      <c r="M46">
        <f t="shared" si="3"/>
        <v>5.570520531911427</v>
      </c>
      <c r="Q46" s="2">
        <v>3666.09</v>
      </c>
      <c r="R46" s="2">
        <v>1252.3599999999999</v>
      </c>
      <c r="S46" s="2">
        <v>1903.65</v>
      </c>
      <c r="T46" s="2">
        <v>4788.12</v>
      </c>
      <c r="U46" s="2">
        <v>203.77</v>
      </c>
      <c r="V46" s="2">
        <f t="shared" si="4"/>
        <v>12302.8</v>
      </c>
      <c r="Y46" s="2">
        <v>1579.94</v>
      </c>
      <c r="Z46" s="2">
        <v>633.92999999999995</v>
      </c>
      <c r="AA46" s="2">
        <v>693.67</v>
      </c>
      <c r="AB46" s="2">
        <v>1440.27</v>
      </c>
      <c r="AC46" s="2">
        <v>128.93</v>
      </c>
      <c r="AD46" s="2">
        <f t="shared" si="5"/>
        <v>4521.13</v>
      </c>
      <c r="AE46" s="7">
        <v>43952</v>
      </c>
      <c r="AF46" s="8">
        <f t="shared" si="58"/>
        <v>6.1996102395086536</v>
      </c>
      <c r="AG46" s="8">
        <f t="shared" si="59"/>
        <v>-6.5619627831227172</v>
      </c>
      <c r="AH46" s="8">
        <f t="shared" si="60"/>
        <v>-11.042276567012644</v>
      </c>
      <c r="AI46" s="8">
        <f t="shared" si="61"/>
        <v>-18.33323236606693</v>
      </c>
      <c r="AJ46" s="8">
        <f t="shared" si="62"/>
        <v>-54.772172798738261</v>
      </c>
      <c r="AK46" s="8">
        <f t="shared" si="63"/>
        <v>-9.5946193910821869</v>
      </c>
      <c r="AL46" s="7">
        <v>43952</v>
      </c>
      <c r="AM46" s="8">
        <f t="shared" si="64"/>
        <v>22.058772459872632</v>
      </c>
      <c r="AN46" s="8">
        <f t="shared" si="65"/>
        <v>-31.17956423741548</v>
      </c>
      <c r="AO46" s="8">
        <f t="shared" si="66"/>
        <v>-18.7866687897309</v>
      </c>
      <c r="AP46" s="8">
        <f t="shared" si="67"/>
        <v>-21.305670782442863</v>
      </c>
      <c r="AQ46" s="8">
        <f t="shared" si="68"/>
        <v>-42.219124080573053</v>
      </c>
      <c r="AR46" s="8">
        <f t="shared" si="69"/>
        <v>-10.459464937170647</v>
      </c>
      <c r="AU46" s="1">
        <v>44105</v>
      </c>
      <c r="AV46">
        <f t="shared" si="54"/>
        <v>-13.869055864069274</v>
      </c>
      <c r="AW46">
        <f t="shared" si="55"/>
        <v>-6.5547020780236966</v>
      </c>
    </row>
    <row r="47" spans="1:53" x14ac:dyDescent="0.2">
      <c r="A47" s="1">
        <v>44378</v>
      </c>
      <c r="B47" s="2"/>
      <c r="C47" s="2">
        <v>12476.04</v>
      </c>
      <c r="G47" s="2"/>
      <c r="H47" s="2">
        <v>12208.15</v>
      </c>
      <c r="M47">
        <f t="shared" ref="M47:M48" si="70">(C47/H47-1)*100</f>
        <v>2.1943537718655204</v>
      </c>
      <c r="Q47" s="2">
        <v>3650.5</v>
      </c>
      <c r="R47" s="2">
        <v>1266.45</v>
      </c>
      <c r="S47" s="2">
        <v>1879.85</v>
      </c>
      <c r="T47" s="2">
        <v>4709.49</v>
      </c>
      <c r="U47" s="2">
        <v>202.05</v>
      </c>
      <c r="V47" s="2">
        <f t="shared" si="4"/>
        <v>12208.15</v>
      </c>
      <c r="AE47" s="7">
        <v>43983</v>
      </c>
      <c r="AF47" s="8">
        <f t="shared" si="58"/>
        <v>11.971144346293757</v>
      </c>
      <c r="AG47" s="8">
        <f t="shared" si="59"/>
        <v>-2.9633775919264425</v>
      </c>
      <c r="AH47" s="8">
        <f t="shared" si="60"/>
        <v>-10.14223458697561</v>
      </c>
      <c r="AI47" s="8">
        <f t="shared" si="61"/>
        <v>-14.174196182718582</v>
      </c>
      <c r="AJ47" s="8">
        <f t="shared" si="62"/>
        <v>-47.487647487647486</v>
      </c>
      <c r="AK47" s="8">
        <f t="shared" si="63"/>
        <v>-6.4094408094616275</v>
      </c>
      <c r="AL47" s="7">
        <v>43983</v>
      </c>
      <c r="AM47" s="8">
        <f t="shared" si="64"/>
        <v>20.217606953345189</v>
      </c>
      <c r="AN47" s="8">
        <f t="shared" si="65"/>
        <v>-24.471665838989129</v>
      </c>
      <c r="AO47" s="8">
        <f t="shared" si="66"/>
        <v>-15.785310590306572</v>
      </c>
      <c r="AP47" s="8">
        <f t="shared" si="67"/>
        <v>-15.852279944112786</v>
      </c>
      <c r="AQ47" s="8">
        <f t="shared" si="68"/>
        <v>-41.464797443562524</v>
      </c>
      <c r="AR47" s="8">
        <f t="shared" si="69"/>
        <v>-8.178690121974574</v>
      </c>
      <c r="AU47" s="1">
        <v>44136</v>
      </c>
      <c r="AV47">
        <f t="shared" si="54"/>
        <v>-4.7263692984062988</v>
      </c>
      <c r="AW47">
        <f t="shared" si="55"/>
        <v>-0.53019774966469213</v>
      </c>
    </row>
    <row r="48" spans="1:53" ht="15" thickBot="1" x14ac:dyDescent="0.25">
      <c r="A48" s="1">
        <v>44409</v>
      </c>
      <c r="B48" s="2"/>
      <c r="C48" s="2">
        <v>12838.76</v>
      </c>
      <c r="G48" s="2"/>
      <c r="H48" s="2">
        <v>12086.22</v>
      </c>
      <c r="M48">
        <f t="shared" si="70"/>
        <v>6.2264297687780079</v>
      </c>
      <c r="Q48" s="2">
        <v>3614.67</v>
      </c>
      <c r="R48" s="2">
        <v>1223.54</v>
      </c>
      <c r="S48" s="2">
        <v>1881.05</v>
      </c>
      <c r="T48" s="2">
        <v>4264.92</v>
      </c>
      <c r="U48" s="2">
        <v>198.39</v>
      </c>
      <c r="V48" s="2">
        <f t="shared" si="4"/>
        <v>12086.22</v>
      </c>
      <c r="AE48" s="1">
        <v>44013</v>
      </c>
      <c r="AF48">
        <f t="shared" si="58"/>
        <v>9.0802882631194635</v>
      </c>
      <c r="AG48">
        <f t="shared" si="59"/>
        <v>-0.76896359538944792</v>
      </c>
      <c r="AH48">
        <f t="shared" si="60"/>
        <v>-4.6292208658870795</v>
      </c>
      <c r="AI48">
        <f t="shared" si="61"/>
        <v>-9.1159298890897347</v>
      </c>
      <c r="AJ48">
        <f t="shared" si="62"/>
        <v>-36.385652739184742</v>
      </c>
      <c r="AK48">
        <f t="shared" si="63"/>
        <v>-3.2466298018236839</v>
      </c>
      <c r="AL48" s="1">
        <v>44013</v>
      </c>
      <c r="AM48">
        <f t="shared" si="64"/>
        <v>16.13269184587741</v>
      </c>
      <c r="AN48">
        <f t="shared" si="65"/>
        <v>-14.782958314785821</v>
      </c>
      <c r="AO48">
        <f t="shared" si="66"/>
        <v>-9.0364223144306166</v>
      </c>
      <c r="AP48">
        <f t="shared" si="67"/>
        <v>-10.800747237437873</v>
      </c>
      <c r="AQ48">
        <f t="shared" si="68"/>
        <v>-30.877561744613775</v>
      </c>
      <c r="AR48">
        <f t="shared" si="69"/>
        <v>-4.595415963798982</v>
      </c>
      <c r="AU48" s="3">
        <v>44166</v>
      </c>
      <c r="AV48">
        <f t="shared" si="54"/>
        <v>-1.2435636839450366</v>
      </c>
      <c r="AW48">
        <f t="shared" si="55"/>
        <v>1.3043117591756246</v>
      </c>
    </row>
    <row r="49" spans="2:49" x14ac:dyDescent="0.2">
      <c r="B49" s="2"/>
      <c r="C49" s="2"/>
      <c r="AE49" s="1">
        <v>44044</v>
      </c>
      <c r="AF49">
        <f t="shared" si="58"/>
        <v>7.050103290270691</v>
      </c>
      <c r="AG49">
        <f t="shared" si="59"/>
        <v>-0.47682958344101134</v>
      </c>
      <c r="AH49">
        <f t="shared" si="60"/>
        <v>-1.3216702187092728</v>
      </c>
      <c r="AI49">
        <f t="shared" si="61"/>
        <v>-5.8098719608629681</v>
      </c>
      <c r="AJ49">
        <f t="shared" si="62"/>
        <v>-34.280792420327302</v>
      </c>
      <c r="AK49">
        <f t="shared" si="63"/>
        <v>-2.3269601179292096</v>
      </c>
      <c r="AL49" s="1">
        <v>44044</v>
      </c>
      <c r="AM49">
        <f t="shared" si="64"/>
        <v>13.430920663863999</v>
      </c>
      <c r="AN49">
        <f t="shared" si="65"/>
        <v>-14.153687438208362</v>
      </c>
      <c r="AO49">
        <f t="shared" si="66"/>
        <v>-7.540992059399815</v>
      </c>
      <c r="AP49">
        <f t="shared" si="67"/>
        <v>-8.8041169330366174</v>
      </c>
      <c r="AQ49">
        <f t="shared" si="68"/>
        <v>-29.235966735966734</v>
      </c>
      <c r="AR49">
        <f t="shared" si="69"/>
        <v>-4.3207218383316084</v>
      </c>
      <c r="AU49" s="1">
        <v>44197</v>
      </c>
      <c r="AV49">
        <f t="shared" ref="AV49:AV54" si="71">(B41-B17)/B17*100</f>
        <v>-12.915910322083999</v>
      </c>
      <c r="AW49">
        <f t="shared" ref="AW49:AW54" si="72">(B41-B17)/B17*100</f>
        <v>-12.915910322083999</v>
      </c>
    </row>
    <row r="50" spans="2:49" x14ac:dyDescent="0.2">
      <c r="C50" s="2"/>
      <c r="AE50" s="1">
        <v>44075</v>
      </c>
      <c r="AF50">
        <f t="shared" si="58"/>
        <v>15.16295873602029</v>
      </c>
      <c r="AG50">
        <f t="shared" si="59"/>
        <v>4.0412287864022245</v>
      </c>
      <c r="AH50">
        <f t="shared" si="60"/>
        <v>0.62121866897147804</v>
      </c>
      <c r="AI50">
        <f t="shared" si="61"/>
        <v>-0.88048685743882305</v>
      </c>
      <c r="AJ50">
        <f t="shared" si="62"/>
        <v>-24.57176264250219</v>
      </c>
      <c r="AK50">
        <f t="shared" si="63"/>
        <v>2.772008884541068</v>
      </c>
      <c r="AL50" s="1">
        <v>44075</v>
      </c>
      <c r="AM50">
        <f t="shared" si="64"/>
        <v>18.114245894902353</v>
      </c>
      <c r="AN50">
        <f t="shared" si="65"/>
        <v>-10.828547990155869</v>
      </c>
      <c r="AO50">
        <f t="shared" si="66"/>
        <v>-2.7067587110153117</v>
      </c>
      <c r="AP50">
        <f t="shared" si="67"/>
        <v>-4.2383461907452924</v>
      </c>
      <c r="AQ50">
        <f t="shared" si="68"/>
        <v>-20.013653430424398</v>
      </c>
      <c r="AR50">
        <f t="shared" si="69"/>
        <v>0.26123791628202531</v>
      </c>
      <c r="AU50" s="1">
        <v>44228</v>
      </c>
      <c r="AV50">
        <f t="shared" si="71"/>
        <v>-10.356187042337281</v>
      </c>
      <c r="AW50">
        <f t="shared" si="72"/>
        <v>-10.356187042337281</v>
      </c>
    </row>
    <row r="51" spans="2:49" x14ac:dyDescent="0.2">
      <c r="B51" s="2">
        <f>SUM(B5:B16)</f>
        <v>53552.83</v>
      </c>
      <c r="C51" s="2">
        <f>SUM(C5:C16)</f>
        <v>142297.81000000003</v>
      </c>
      <c r="D51" s="2"/>
      <c r="E51" s="2">
        <v>18</v>
      </c>
      <c r="F51" s="2"/>
      <c r="G51" s="2">
        <f t="shared" ref="G51:H51" si="73">SUM(G5:G16)</f>
        <v>51158.37</v>
      </c>
      <c r="H51" s="2">
        <f t="shared" si="73"/>
        <v>134673.88999999998</v>
      </c>
      <c r="AE51" s="1">
        <v>44105</v>
      </c>
      <c r="AF51">
        <f t="shared" si="58"/>
        <v>-1.4874984654417445</v>
      </c>
      <c r="AG51">
        <f t="shared" si="59"/>
        <v>-4.1206457094307565</v>
      </c>
      <c r="AH51">
        <f t="shared" si="60"/>
        <v>-4.3325718446141002</v>
      </c>
      <c r="AI51">
        <f t="shared" si="61"/>
        <v>-2.1035146775639819</v>
      </c>
      <c r="AJ51">
        <f t="shared" si="62"/>
        <v>-36.82544748530546</v>
      </c>
      <c r="AK51">
        <f t="shared" si="63"/>
        <v>-3.7530899777504398</v>
      </c>
      <c r="AL51" s="1">
        <v>44105</v>
      </c>
      <c r="AM51">
        <f t="shared" si="64"/>
        <v>-6.7139155616521844</v>
      </c>
      <c r="AN51">
        <f t="shared" si="65"/>
        <v>-20.563355716403599</v>
      </c>
      <c r="AO51">
        <f t="shared" si="66"/>
        <v>-9.8021205122821815</v>
      </c>
      <c r="AP51">
        <f t="shared" si="67"/>
        <v>-7.4708621742670918</v>
      </c>
      <c r="AQ51">
        <f t="shared" si="68"/>
        <v>-35.025746652935112</v>
      </c>
      <c r="AR51">
        <f t="shared" si="69"/>
        <v>-10.880500457598494</v>
      </c>
      <c r="AU51" s="1">
        <v>44256</v>
      </c>
      <c r="AV51">
        <f t="shared" si="71"/>
        <v>-2.3663493686581392</v>
      </c>
      <c r="AW51">
        <f t="shared" si="72"/>
        <v>-2.3663493686581392</v>
      </c>
    </row>
    <row r="52" spans="2:49" x14ac:dyDescent="0.2">
      <c r="B52" s="2">
        <f>SUM(B17:B28)</f>
        <v>55262.579999999994</v>
      </c>
      <c r="C52" s="2">
        <f>SUM(C17:C28)</f>
        <v>146015.28</v>
      </c>
      <c r="D52" s="2"/>
      <c r="E52" s="2">
        <v>19</v>
      </c>
      <c r="F52" s="2"/>
      <c r="G52" s="2">
        <f t="shared" ref="G52:H52" si="74">SUM(G17:G28)</f>
        <v>52804.92</v>
      </c>
      <c r="H52" s="2">
        <f t="shared" si="74"/>
        <v>138178.13</v>
      </c>
      <c r="K52" t="s">
        <v>3</v>
      </c>
      <c r="L52">
        <f>MAX(L5:L46)</f>
        <v>9.8177413512045</v>
      </c>
      <c r="M52">
        <f>MAX(M5:M48)</f>
        <v>8.8344329503935661</v>
      </c>
      <c r="AE52" s="1">
        <v>44136</v>
      </c>
      <c r="AF52">
        <f>((Q39-Q27)/Q27)*100</f>
        <v>-3.8771681532435895</v>
      </c>
      <c r="AG52">
        <f t="shared" si="59"/>
        <v>-6.0746532292049604</v>
      </c>
      <c r="AH52">
        <f t="shared" si="60"/>
        <v>-3.2739321804783921</v>
      </c>
      <c r="AI52">
        <f t="shared" si="61"/>
        <v>0.85830114071409491</v>
      </c>
      <c r="AJ52">
        <f t="shared" si="62"/>
        <v>-30.370094315282515</v>
      </c>
      <c r="AK52">
        <f t="shared" si="63"/>
        <v>-2.8820700598947342</v>
      </c>
      <c r="AL52" s="1">
        <v>44136</v>
      </c>
      <c r="AM52">
        <f t="shared" si="64"/>
        <v>0.18917150055136764</v>
      </c>
      <c r="AN52">
        <f t="shared" si="65"/>
        <v>-18.660494936784701</v>
      </c>
      <c r="AO52">
        <f t="shared" si="66"/>
        <v>-8.8299620990857601</v>
      </c>
      <c r="AP52">
        <f t="shared" si="67"/>
        <v>-5.3273835408401586</v>
      </c>
      <c r="AQ52">
        <f t="shared" si="68"/>
        <v>-26.294019005030737</v>
      </c>
      <c r="AR52">
        <f t="shared" si="69"/>
        <v>-7.5097881975564897</v>
      </c>
      <c r="AU52" s="1">
        <v>44287</v>
      </c>
      <c r="AV52">
        <f t="shared" si="71"/>
        <v>-10.796480075222538</v>
      </c>
      <c r="AW52">
        <f t="shared" si="72"/>
        <v>-10.796480075222538</v>
      </c>
    </row>
    <row r="53" spans="2:49" ht="15" thickBot="1" x14ac:dyDescent="0.25">
      <c r="B53" s="2">
        <f>SUM(B29:B40)</f>
        <v>52617.78</v>
      </c>
      <c r="C53" s="2">
        <f>SUM(C29:C40)</f>
        <v>142676.84</v>
      </c>
      <c r="D53" s="2"/>
      <c r="E53" s="2">
        <v>20</v>
      </c>
      <c r="F53" s="2"/>
      <c r="G53" s="2">
        <f t="shared" ref="G53:H53" si="75">SUM(G29:G40)</f>
        <v>50153.240000000005</v>
      </c>
      <c r="H53" s="2">
        <f t="shared" si="75"/>
        <v>134867.13</v>
      </c>
      <c r="K53" t="s">
        <v>4</v>
      </c>
      <c r="L53">
        <f>MIN(L5:L46)</f>
        <v>1.2921483370612608</v>
      </c>
      <c r="M53">
        <f>MIN(M5:M48)</f>
        <v>2.1943537718655204</v>
      </c>
      <c r="AE53" s="3">
        <v>44166</v>
      </c>
      <c r="AF53">
        <f t="shared" si="58"/>
        <v>8.1996739320461316</v>
      </c>
      <c r="AG53">
        <f t="shared" si="59"/>
        <v>0.68719776024433366</v>
      </c>
      <c r="AH53">
        <f t="shared" si="60"/>
        <v>4.1162679336571326</v>
      </c>
      <c r="AI53">
        <f t="shared" si="61"/>
        <v>2.9816086385361498</v>
      </c>
      <c r="AJ53">
        <f t="shared" si="62"/>
        <v>-33.783432874578025</v>
      </c>
      <c r="AK53">
        <f t="shared" si="63"/>
        <v>2.1458459824967875</v>
      </c>
      <c r="AL53" s="3">
        <v>44166</v>
      </c>
      <c r="AM53">
        <f t="shared" si="64"/>
        <v>10.160240926704425</v>
      </c>
      <c r="AN53">
        <f t="shared" si="65"/>
        <v>-12.611999734519147</v>
      </c>
      <c r="AO53">
        <f t="shared" si="66"/>
        <v>-0.28141010935230276</v>
      </c>
      <c r="AP53">
        <f t="shared" si="67"/>
        <v>-2.1708352996696481</v>
      </c>
      <c r="AQ53">
        <f t="shared" si="68"/>
        <v>-22.886757610055408</v>
      </c>
      <c r="AR53">
        <f t="shared" si="69"/>
        <v>-1.3562499999999982</v>
      </c>
      <c r="AU53" s="1">
        <v>44317</v>
      </c>
      <c r="AV53">
        <f t="shared" si="71"/>
        <v>-6.7200968551099267</v>
      </c>
      <c r="AW53">
        <f t="shared" si="72"/>
        <v>-6.7200968551099267</v>
      </c>
    </row>
    <row r="54" spans="2:49" x14ac:dyDescent="0.2">
      <c r="B54" s="2">
        <f>SUM(B41:B46)</f>
        <v>26253.200000000001</v>
      </c>
      <c r="C54" s="2">
        <f>SUM(C41:C48)</f>
        <v>99147.12999999999</v>
      </c>
      <c r="D54" s="2"/>
      <c r="E54" s="2">
        <v>21</v>
      </c>
      <c r="F54" s="2"/>
      <c r="G54" s="2">
        <f t="shared" ref="G54" si="76">SUM(G41:G48)</f>
        <v>24939.710000000003</v>
      </c>
      <c r="H54" s="2">
        <f>SUM(H41:H48)</f>
        <v>93569.47</v>
      </c>
      <c r="K54" t="s">
        <v>6</v>
      </c>
      <c r="L54">
        <f>AVERAGE(L5:L46)</f>
        <v>4.784031973398557</v>
      </c>
      <c r="M54">
        <f>AVERAGE(M5:M48)</f>
        <v>5.7553827962293278</v>
      </c>
      <c r="AE54" s="1">
        <v>44197</v>
      </c>
      <c r="AF54">
        <f t="shared" ref="AF54:AK54" si="77">((Q41-Q17)/Q17)*100</f>
        <v>-1.7164741834345361</v>
      </c>
      <c r="AG54">
        <f t="shared" si="77"/>
        <v>-7.446216100829731</v>
      </c>
      <c r="AH54">
        <f t="shared" si="77"/>
        <v>-8.075721546136986</v>
      </c>
      <c r="AI54">
        <f t="shared" si="77"/>
        <v>-3.1835953257842871</v>
      </c>
      <c r="AJ54">
        <f t="shared" si="77"/>
        <v>-51.816443594646266</v>
      </c>
      <c r="AK54">
        <f t="shared" si="77"/>
        <v>-4.5025375707386139</v>
      </c>
      <c r="AL54" s="1">
        <v>44197</v>
      </c>
      <c r="AM54">
        <f t="shared" ref="AM54:AR54" si="78">((Y41-Y17)/Y17)*100</f>
        <v>-2.9066566203958648</v>
      </c>
      <c r="AN54">
        <f t="shared" si="78"/>
        <v>-23.34300766585697</v>
      </c>
      <c r="AO54">
        <f t="shared" si="78"/>
        <v>-16.948409274165023</v>
      </c>
      <c r="AP54">
        <f t="shared" si="78"/>
        <v>-12.190125802691238</v>
      </c>
      <c r="AQ54">
        <f t="shared" si="78"/>
        <v>-38.002773925104016</v>
      </c>
      <c r="AR54">
        <f t="shared" si="78"/>
        <v>-13.530251449538397</v>
      </c>
      <c r="AU54" s="1">
        <v>44348</v>
      </c>
      <c r="AV54">
        <f t="shared" si="71"/>
        <v>-1.7500471174586019</v>
      </c>
      <c r="AW54">
        <f t="shared" si="72"/>
        <v>-1.7500471174586019</v>
      </c>
    </row>
    <row r="55" spans="2:49" x14ac:dyDescent="0.2">
      <c r="K55" t="s">
        <v>5</v>
      </c>
      <c r="L55">
        <f>MEDIAN(L5:L46)</f>
        <v>4.445429038870885</v>
      </c>
      <c r="M55">
        <f>MEDIAN(M5:M48)</f>
        <v>5.5844835323614062</v>
      </c>
      <c r="AE55" s="1">
        <v>44228</v>
      </c>
      <c r="AF55">
        <f t="shared" ref="AF55:AF61" si="79">((Q42-Q18)/Q18)*100</f>
        <v>0.99808013667103612</v>
      </c>
      <c r="AG55">
        <f t="shared" ref="AG55:AG61" si="80">((R42-R18)/R18)*100</f>
        <v>-5.8291641362291102</v>
      </c>
      <c r="AH55">
        <f t="shared" ref="AH55:AH61" si="81">((S42-S18)/S18)*100</f>
        <v>-6.1801761753799047</v>
      </c>
      <c r="AI55">
        <f t="shared" ref="AI55:AI61" si="82">((T42-T18)/T18)*100</f>
        <v>-1.1138079765821702</v>
      </c>
      <c r="AJ55">
        <f t="shared" ref="AJ55:AJ61" si="83">((U42-U18)/U18)*100</f>
        <v>-49.924473373431105</v>
      </c>
      <c r="AK55">
        <f t="shared" ref="AK55:AK60" si="84">((V42-V18)/V18)*100</f>
        <v>-3.6438608969799358</v>
      </c>
      <c r="AL55" s="1">
        <v>44228</v>
      </c>
      <c r="AM55">
        <f t="shared" ref="AM55:AM59" si="85">((Y42-Y18)/Y18)*100</f>
        <v>1.2085022949066393</v>
      </c>
      <c r="AN55">
        <f t="shared" ref="AN55:AN59" si="86">((Z42-Z18)/Z18)*100</f>
        <v>-20.604466216114055</v>
      </c>
      <c r="AO55">
        <f t="shared" ref="AO55:AO59" si="87">((AA42-AA18)/AA18)*100</f>
        <v>-11.14996885088067</v>
      </c>
      <c r="AP55">
        <f t="shared" ref="AP55:AP59" si="88">((AB42-AB18)/AB18)*100</f>
        <v>-9.3737174180712763</v>
      </c>
      <c r="AQ55">
        <f t="shared" ref="AQ55:AQ59" si="89">((AC42-AC18)/AC18)*100</f>
        <v>-36.359043448972713</v>
      </c>
      <c r="AR55">
        <f t="shared" ref="AR55:AR59" si="90">((AD42-AD18)/AD18)*100</f>
        <v>-9.8492898189309361</v>
      </c>
    </row>
    <row r="56" spans="2:49" x14ac:dyDescent="0.2">
      <c r="K56" t="s">
        <v>8</v>
      </c>
      <c r="L56">
        <f>_xlfn.VAR.P(L5:L46)</f>
        <v>2.691957736115417</v>
      </c>
      <c r="M56">
        <f>_xlfn.VAR.P(M5:M48)</f>
        <v>1.850525781885018</v>
      </c>
      <c r="AE56" s="1">
        <v>44256</v>
      </c>
      <c r="AF56">
        <f t="shared" si="79"/>
        <v>4.8280639255850737</v>
      </c>
      <c r="AG56">
        <f t="shared" si="80"/>
        <v>-2.0806858944455975</v>
      </c>
      <c r="AH56">
        <f t="shared" si="81"/>
        <v>0.3820592191789664</v>
      </c>
      <c r="AI56">
        <f t="shared" si="82"/>
        <v>1.1855427990463279</v>
      </c>
      <c r="AJ56">
        <f t="shared" si="83"/>
        <v>-39.093293548619961</v>
      </c>
      <c r="AK56">
        <f t="shared" si="84"/>
        <v>0.47753118009687967</v>
      </c>
      <c r="AL56" s="1">
        <v>44256</v>
      </c>
      <c r="AM56">
        <f t="shared" si="85"/>
        <v>8.7160162827575949</v>
      </c>
      <c r="AN56">
        <f t="shared" si="86"/>
        <v>-15.63357957600974</v>
      </c>
      <c r="AO56">
        <f t="shared" si="87"/>
        <v>-5.4759448676998872</v>
      </c>
      <c r="AP56">
        <f t="shared" si="88"/>
        <v>-5.6854078409285771</v>
      </c>
      <c r="AQ56">
        <f t="shared" si="89"/>
        <v>-27.085094743124277</v>
      </c>
      <c r="AR56">
        <f t="shared" si="90"/>
        <v>-4.3703246619683123</v>
      </c>
    </row>
    <row r="57" spans="2:49" x14ac:dyDescent="0.2">
      <c r="K57" t="s">
        <v>7</v>
      </c>
      <c r="L57">
        <f>SQRT(L56)</f>
        <v>1.6407186645233902</v>
      </c>
      <c r="M57">
        <f>SQRT(M56)</f>
        <v>1.3603403184074998</v>
      </c>
      <c r="AE57" s="1">
        <v>44287</v>
      </c>
      <c r="AF57">
        <f t="shared" si="79"/>
        <v>4.9434816754726665</v>
      </c>
      <c r="AG57">
        <f t="shared" si="80"/>
        <v>-1.832496485237995</v>
      </c>
      <c r="AH57">
        <f t="shared" si="81"/>
        <v>-4.1576553061376664</v>
      </c>
      <c r="AI57">
        <f t="shared" si="82"/>
        <v>3.9908277108973857E-2</v>
      </c>
      <c r="AJ57">
        <f t="shared" si="83"/>
        <v>-44.441103684344426</v>
      </c>
      <c r="AK57">
        <f t="shared" si="84"/>
        <v>-0.63158640537254163</v>
      </c>
      <c r="AL57" s="1">
        <v>44287</v>
      </c>
      <c r="AM57">
        <f t="shared" si="85"/>
        <v>-6.5266821997028865E-2</v>
      </c>
      <c r="AN57">
        <f t="shared" si="86"/>
        <v>-20.753121224325419</v>
      </c>
      <c r="AO57">
        <f t="shared" si="87"/>
        <v>-11.21524481215244</v>
      </c>
      <c r="AP57">
        <f t="shared" si="88"/>
        <v>-9.916631847032372</v>
      </c>
      <c r="AQ57">
        <f t="shared" si="89"/>
        <v>-35.134874759152218</v>
      </c>
      <c r="AR57">
        <f t="shared" si="90"/>
        <v>-9.9951161834258677</v>
      </c>
    </row>
    <row r="58" spans="2:49" x14ac:dyDescent="0.2">
      <c r="AE58" s="1">
        <v>44317</v>
      </c>
      <c r="AF58">
        <f t="shared" si="79"/>
        <v>4.7955163482872685</v>
      </c>
      <c r="AG58">
        <f t="shared" si="80"/>
        <v>-5.7514250384534167</v>
      </c>
      <c r="AH58">
        <f t="shared" si="81"/>
        <v>-3.9689110999398709</v>
      </c>
      <c r="AI58">
        <f t="shared" si="82"/>
        <v>-0.13872902405041901</v>
      </c>
      <c r="AJ58">
        <f t="shared" si="83"/>
        <v>-49.927302299218809</v>
      </c>
      <c r="AK58">
        <f t="shared" si="84"/>
        <v>-1.4589341977939885</v>
      </c>
      <c r="AL58" s="1">
        <v>44317</v>
      </c>
      <c r="AM58">
        <f t="shared" si="85"/>
        <v>10.661971537515887</v>
      </c>
      <c r="AN58">
        <f t="shared" si="86"/>
        <v>-20.240161662219229</v>
      </c>
      <c r="AO58">
        <f t="shared" si="87"/>
        <v>-14.741006577416302</v>
      </c>
      <c r="AP58">
        <f t="shared" si="88"/>
        <v>-11.846876119792771</v>
      </c>
      <c r="AQ58">
        <f t="shared" si="89"/>
        <v>-36.118455843469064</v>
      </c>
      <c r="AR58">
        <f t="shared" si="90"/>
        <v>-8.1305229023104957</v>
      </c>
    </row>
    <row r="59" spans="2:49" x14ac:dyDescent="0.2">
      <c r="AE59" s="1">
        <v>44348</v>
      </c>
      <c r="AF59">
        <f t="shared" si="79"/>
        <v>18.755527049745876</v>
      </c>
      <c r="AG59">
        <f t="shared" si="80"/>
        <v>3.0893211395833142</v>
      </c>
      <c r="AH59">
        <f t="shared" si="81"/>
        <v>-2.2862246495465</v>
      </c>
      <c r="AI59">
        <f t="shared" si="82"/>
        <v>0.26111628783516916</v>
      </c>
      <c r="AJ59">
        <f t="shared" si="83"/>
        <v>-44.982044982044975</v>
      </c>
      <c r="AK59">
        <f t="shared" si="84"/>
        <v>3.254027669138599</v>
      </c>
      <c r="AL59" s="1">
        <v>44348</v>
      </c>
      <c r="AM59">
        <f t="shared" si="85"/>
        <v>24.387094742477441</v>
      </c>
      <c r="AN59">
        <f t="shared" si="86"/>
        <v>-12.551729846051979</v>
      </c>
      <c r="AO59">
        <f t="shared" si="87"/>
        <v>-11.502494163275209</v>
      </c>
      <c r="AP59">
        <f t="shared" si="88"/>
        <v>-8.5310555061602891</v>
      </c>
      <c r="AQ59">
        <f t="shared" si="89"/>
        <v>-33.548087825997321</v>
      </c>
      <c r="AR59">
        <f t="shared" si="90"/>
        <v>-1.6649701588627348</v>
      </c>
    </row>
    <row r="60" spans="2:49" x14ac:dyDescent="0.2">
      <c r="AE60" s="1">
        <v>44378</v>
      </c>
      <c r="AF60">
        <f t="shared" si="79"/>
        <v>15.892568018032316</v>
      </c>
      <c r="AG60">
        <f t="shared" si="80"/>
        <v>2.2955824980008623</v>
      </c>
      <c r="AH60">
        <f t="shared" si="81"/>
        <v>-3.5014321940802664</v>
      </c>
      <c r="AI60">
        <f t="shared" si="82"/>
        <v>-1.1298865704730663</v>
      </c>
      <c r="AJ60">
        <f t="shared" si="83"/>
        <v>-48.492110026257421</v>
      </c>
      <c r="AK60">
        <f t="shared" si="84"/>
        <v>1.7909076355583344</v>
      </c>
      <c r="AL60" s="1"/>
    </row>
    <row r="61" spans="2:49" x14ac:dyDescent="0.2">
      <c r="AE61" s="1">
        <v>44409</v>
      </c>
      <c r="AF61">
        <f t="shared" si="79"/>
        <v>20.633357918308917</v>
      </c>
      <c r="AG61">
        <f t="shared" si="80"/>
        <v>1.9965154761210118</v>
      </c>
      <c r="AH61">
        <f t="shared" si="81"/>
        <v>-2.6955865008587039</v>
      </c>
      <c r="AI61">
        <f t="shared" si="82"/>
        <v>-11.365577610088518</v>
      </c>
      <c r="AJ61">
        <f t="shared" si="83"/>
        <v>-48.218620311643576</v>
      </c>
      <c r="AK61">
        <f>((V48-V24)/V24)*100</f>
        <v>1.924951678028938</v>
      </c>
      <c r="AL61" s="1"/>
    </row>
    <row r="82" spans="16:48" x14ac:dyDescent="0.2">
      <c r="R82" t="s">
        <v>17</v>
      </c>
      <c r="Z82" t="s">
        <v>18</v>
      </c>
    </row>
    <row r="83" spans="16:48" x14ac:dyDescent="0.2">
      <c r="R83" t="s">
        <v>9</v>
      </c>
      <c r="S83" t="s">
        <v>10</v>
      </c>
      <c r="T83" t="s">
        <v>11</v>
      </c>
      <c r="U83" t="s">
        <v>12</v>
      </c>
      <c r="V83" t="s">
        <v>14</v>
      </c>
      <c r="W83" t="s">
        <v>13</v>
      </c>
      <c r="Z83" t="str">
        <f>R83</f>
        <v>HH</v>
      </c>
      <c r="AA83" t="str">
        <f t="shared" ref="AA83" si="91">S83</f>
        <v>SME</v>
      </c>
      <c r="AB83" t="str">
        <f t="shared" ref="AB83" si="92">T83</f>
        <v>MME</v>
      </c>
      <c r="AC83" t="str">
        <f t="shared" ref="AC83" si="93">U83</f>
        <v>LME</v>
      </c>
      <c r="AD83" t="str">
        <f t="shared" ref="AD83" si="94">V83</f>
        <v>SPE</v>
      </c>
      <c r="AE83" t="str">
        <f t="shared" ref="AE83" si="95">W83</f>
        <v>ALL</v>
      </c>
    </row>
    <row r="84" spans="16:48" x14ac:dyDescent="0.2">
      <c r="P84" s="1">
        <v>43101</v>
      </c>
      <c r="R84" s="2">
        <v>2221.98</v>
      </c>
      <c r="S84" s="2">
        <v>977.91</v>
      </c>
      <c r="T84" s="2">
        <v>1652.16</v>
      </c>
      <c r="U84" s="2">
        <v>4627.54</v>
      </c>
      <c r="V84" s="2">
        <v>340.39</v>
      </c>
      <c r="W84" s="2">
        <v>10325.93</v>
      </c>
      <c r="Z84" s="2">
        <v>878.75</v>
      </c>
      <c r="AA84" s="2">
        <v>580.29999999999995</v>
      </c>
      <c r="AB84" s="2">
        <v>680.67</v>
      </c>
      <c r="AC84" s="2">
        <v>1484.08</v>
      </c>
      <c r="AD84" s="2">
        <v>170.08</v>
      </c>
      <c r="AE84" s="2">
        <v>3883.33</v>
      </c>
    </row>
    <row r="85" spans="16:48" x14ac:dyDescent="0.2">
      <c r="P85" s="1">
        <v>43132</v>
      </c>
      <c r="R85" s="2">
        <v>2166.62</v>
      </c>
      <c r="S85" s="2">
        <v>950.81</v>
      </c>
      <c r="T85" s="2">
        <v>1595.96</v>
      </c>
      <c r="U85" s="2">
        <v>4385.2700000000004</v>
      </c>
      <c r="V85" s="2">
        <v>332.91</v>
      </c>
      <c r="W85" s="2">
        <v>9909.2099999999991</v>
      </c>
      <c r="Z85" s="2">
        <v>965.58</v>
      </c>
      <c r="AA85" s="2">
        <v>605.1</v>
      </c>
      <c r="AB85" s="2">
        <v>656.61</v>
      </c>
      <c r="AC85" s="2">
        <v>1401.05</v>
      </c>
      <c r="AD85" s="2">
        <v>158</v>
      </c>
      <c r="AE85" s="2">
        <v>3826.96</v>
      </c>
    </row>
    <row r="86" spans="16:48" x14ac:dyDescent="0.2">
      <c r="P86" s="1">
        <v>43160</v>
      </c>
      <c r="R86" s="2">
        <v>2740.76</v>
      </c>
      <c r="S86" s="2">
        <v>1150.22</v>
      </c>
      <c r="T86" s="2">
        <v>1901.56</v>
      </c>
      <c r="U86" s="2">
        <v>5020.34</v>
      </c>
      <c r="V86" s="2">
        <v>402.49</v>
      </c>
      <c r="W86" s="2">
        <v>11769.05</v>
      </c>
      <c r="Z86" s="2">
        <v>1105.5</v>
      </c>
      <c r="AA86" s="2">
        <v>670.12</v>
      </c>
      <c r="AB86" s="2">
        <v>777.02</v>
      </c>
      <c r="AC86" s="2">
        <v>1630.1</v>
      </c>
      <c r="AD86" s="2">
        <v>194.8</v>
      </c>
      <c r="AE86" s="2">
        <v>4422.71</v>
      </c>
    </row>
    <row r="87" spans="16:48" x14ac:dyDescent="0.2">
      <c r="P87" s="1">
        <v>43191</v>
      </c>
      <c r="R87" s="2">
        <v>2812.44</v>
      </c>
      <c r="S87" s="2">
        <v>1121.78</v>
      </c>
      <c r="T87" s="2">
        <v>1726.02</v>
      </c>
      <c r="U87" s="2">
        <v>4400.21</v>
      </c>
      <c r="V87" s="2">
        <v>384.39</v>
      </c>
      <c r="W87" s="2">
        <v>10965.26</v>
      </c>
      <c r="Z87" s="2">
        <v>1164.2</v>
      </c>
      <c r="AA87" s="2">
        <v>664.18</v>
      </c>
      <c r="AB87" s="2">
        <v>673.37</v>
      </c>
      <c r="AC87" s="2">
        <v>1425.31</v>
      </c>
      <c r="AD87" s="2">
        <v>180.58</v>
      </c>
      <c r="AE87" s="2">
        <v>4149.2299999999996</v>
      </c>
    </row>
    <row r="88" spans="16:48" x14ac:dyDescent="0.2">
      <c r="P88" s="1">
        <v>43221</v>
      </c>
      <c r="R88" s="2">
        <v>2970.3</v>
      </c>
      <c r="S88" s="2">
        <v>1183.1600000000001</v>
      </c>
      <c r="T88" s="2">
        <v>1914.65</v>
      </c>
      <c r="U88" s="2">
        <v>4897.67</v>
      </c>
      <c r="V88" s="2">
        <v>370</v>
      </c>
      <c r="W88" s="2">
        <v>11850.32</v>
      </c>
      <c r="Z88" s="2">
        <v>1196.51</v>
      </c>
      <c r="AA88" s="2">
        <v>704</v>
      </c>
      <c r="AB88" s="2">
        <v>767.89</v>
      </c>
      <c r="AC88" s="2">
        <v>1604.91</v>
      </c>
      <c r="AD88" s="2">
        <v>190</v>
      </c>
      <c r="AE88" s="2">
        <v>4510.3100000000004</v>
      </c>
    </row>
    <row r="89" spans="16:48" x14ac:dyDescent="0.2">
      <c r="P89" s="1">
        <v>43252</v>
      </c>
      <c r="R89" s="2">
        <v>2813.74</v>
      </c>
      <c r="S89" s="2">
        <v>1146.6600000000001</v>
      </c>
      <c r="T89" s="2">
        <v>1876.22</v>
      </c>
      <c r="U89" s="2">
        <v>4818.97</v>
      </c>
      <c r="V89" s="2">
        <v>344.58</v>
      </c>
      <c r="W89" s="2">
        <v>11525.91</v>
      </c>
      <c r="Z89" s="2">
        <v>1194.46</v>
      </c>
      <c r="AA89" s="2">
        <v>710.42</v>
      </c>
      <c r="AB89" s="2">
        <v>775.93</v>
      </c>
      <c r="AC89" s="2">
        <v>1608.32</v>
      </c>
      <c r="AD89" s="2">
        <v>187.45</v>
      </c>
      <c r="AE89" s="2">
        <v>4523.72</v>
      </c>
    </row>
    <row r="90" spans="16:48" x14ac:dyDescent="0.2">
      <c r="P90" s="1">
        <v>43282</v>
      </c>
      <c r="R90" s="2">
        <v>2857.25</v>
      </c>
      <c r="S90" s="2">
        <v>1164.44</v>
      </c>
      <c r="T90" s="2">
        <v>1873.64</v>
      </c>
      <c r="U90" s="2">
        <v>4850.45</v>
      </c>
      <c r="V90" s="2">
        <v>371.84</v>
      </c>
      <c r="W90" s="2">
        <v>11612.54</v>
      </c>
      <c r="Z90" s="2">
        <v>1137.74</v>
      </c>
      <c r="AA90" s="2">
        <v>681.2</v>
      </c>
      <c r="AB90" s="2">
        <v>740.94</v>
      </c>
      <c r="AC90" s="2">
        <v>1571.97</v>
      </c>
      <c r="AD90" s="2">
        <v>184.47</v>
      </c>
      <c r="AE90" s="2">
        <v>4362.83</v>
      </c>
    </row>
    <row r="91" spans="16:48" x14ac:dyDescent="0.2">
      <c r="P91" s="1">
        <v>43313</v>
      </c>
      <c r="R91" s="2">
        <v>2775.87</v>
      </c>
      <c r="S91" s="2">
        <v>1140.18</v>
      </c>
      <c r="T91" s="2">
        <v>1898.85</v>
      </c>
      <c r="U91" s="2">
        <v>4952.75</v>
      </c>
      <c r="V91" s="2">
        <v>365.65</v>
      </c>
      <c r="W91" s="2">
        <v>11660.01</v>
      </c>
      <c r="Z91" s="2">
        <v>1120</v>
      </c>
      <c r="AA91" s="2">
        <v>680.57</v>
      </c>
      <c r="AB91" s="2">
        <v>767.24</v>
      </c>
      <c r="AC91" s="2">
        <v>1612.88</v>
      </c>
      <c r="AD91" s="2">
        <v>184.75</v>
      </c>
      <c r="AE91" s="2">
        <v>4412.29</v>
      </c>
    </row>
    <row r="92" spans="16:48" x14ac:dyDescent="0.2">
      <c r="P92" s="1">
        <v>43344</v>
      </c>
      <c r="R92" s="2">
        <v>2640.29</v>
      </c>
      <c r="S92" s="2">
        <v>1126.42</v>
      </c>
      <c r="T92" s="2">
        <v>1856.52</v>
      </c>
      <c r="U92" s="2">
        <v>4853.87</v>
      </c>
      <c r="V92" s="2">
        <v>338</v>
      </c>
      <c r="W92" s="2">
        <v>11302.76</v>
      </c>
      <c r="Z92" s="2">
        <v>1089.8</v>
      </c>
      <c r="AA92" s="2">
        <v>670.5</v>
      </c>
      <c r="AB92" s="2">
        <v>744.77</v>
      </c>
      <c r="AC92" s="2">
        <v>1573.68</v>
      </c>
      <c r="AD92" s="2">
        <v>177.39</v>
      </c>
      <c r="AE92" s="2">
        <v>4304.29</v>
      </c>
    </row>
    <row r="93" spans="16:48" x14ac:dyDescent="0.2">
      <c r="P93" s="1">
        <v>43374</v>
      </c>
      <c r="R93" s="2">
        <v>2858.15</v>
      </c>
      <c r="S93" s="2">
        <v>1167.1199999999999</v>
      </c>
      <c r="T93" s="2">
        <v>1861.17</v>
      </c>
      <c r="U93" s="2">
        <v>4915.99</v>
      </c>
      <c r="V93" s="2">
        <v>352.02</v>
      </c>
      <c r="W93" s="2">
        <v>11712.44</v>
      </c>
      <c r="Z93" s="2">
        <v>1123.1500000000001</v>
      </c>
      <c r="AA93" s="2">
        <v>672.24</v>
      </c>
      <c r="AB93" s="2">
        <v>745.06</v>
      </c>
      <c r="AC93" s="2">
        <v>1595.41</v>
      </c>
      <c r="AD93" s="2">
        <v>183.16</v>
      </c>
      <c r="AE93" s="2">
        <v>4366.0200000000004</v>
      </c>
    </row>
    <row r="94" spans="16:48" x14ac:dyDescent="0.2">
      <c r="P94" s="1">
        <v>43405</v>
      </c>
      <c r="R94" s="2">
        <v>2609.9699999999998</v>
      </c>
      <c r="S94" s="2">
        <v>1098.04</v>
      </c>
      <c r="T94" s="2">
        <v>1833.38</v>
      </c>
      <c r="U94" s="2">
        <v>4782.1499999999996</v>
      </c>
      <c r="V94" s="2">
        <v>344.87</v>
      </c>
      <c r="W94" s="2">
        <v>11164.81</v>
      </c>
      <c r="Z94" s="2">
        <v>1120.4100000000001</v>
      </c>
      <c r="AA94" s="2">
        <v>675.22</v>
      </c>
      <c r="AB94" s="2">
        <v>757.68</v>
      </c>
      <c r="AC94" s="2">
        <v>1545.84</v>
      </c>
      <c r="AD94" s="2">
        <v>182.58</v>
      </c>
      <c r="AE94" s="2">
        <v>4328.1899999999996</v>
      </c>
    </row>
    <row r="95" spans="16:48" ht="15" thickBot="1" x14ac:dyDescent="0.25">
      <c r="P95" s="3">
        <v>43435</v>
      </c>
      <c r="R95" s="4">
        <v>2606.5300000000002</v>
      </c>
      <c r="S95" s="4">
        <v>1118.1500000000001</v>
      </c>
      <c r="T95" s="4">
        <v>1764.91</v>
      </c>
      <c r="U95" s="4">
        <v>4510.16</v>
      </c>
      <c r="V95" s="4">
        <v>361.5</v>
      </c>
      <c r="W95" s="4">
        <v>10875.65</v>
      </c>
      <c r="X95" s="5"/>
      <c r="Y95" s="5"/>
      <c r="Z95" s="4">
        <v>1037.77</v>
      </c>
      <c r="AA95" s="4">
        <v>641.99</v>
      </c>
      <c r="AB95" s="4">
        <v>708.04</v>
      </c>
      <c r="AC95" s="4">
        <v>1454.14</v>
      </c>
      <c r="AD95" s="4">
        <v>181.58</v>
      </c>
      <c r="AE95" s="4">
        <v>4068.49</v>
      </c>
    </row>
    <row r="96" spans="16:48" x14ac:dyDescent="0.2">
      <c r="P96" s="1">
        <v>43466</v>
      </c>
      <c r="R96" s="6">
        <v>2519.6999999999998</v>
      </c>
      <c r="S96" s="6">
        <v>1077.46</v>
      </c>
      <c r="T96" s="6">
        <v>1715.76</v>
      </c>
      <c r="U96" s="6">
        <v>4586.01</v>
      </c>
      <c r="V96" s="6">
        <v>355.64</v>
      </c>
      <c r="W96" s="2">
        <v>10754.38</v>
      </c>
      <c r="Z96" s="2">
        <v>1035.21</v>
      </c>
      <c r="AA96" s="2">
        <v>633.98</v>
      </c>
      <c r="AB96" s="2">
        <v>706.91</v>
      </c>
      <c r="AC96" s="2">
        <v>1484.07</v>
      </c>
      <c r="AD96" s="2">
        <v>173.04</v>
      </c>
      <c r="AE96" s="2">
        <v>4077.16</v>
      </c>
      <c r="AJ96" t="s">
        <v>16</v>
      </c>
      <c r="AV96" t="s">
        <v>15</v>
      </c>
    </row>
    <row r="97" spans="16:54" x14ac:dyDescent="0.2">
      <c r="P97" s="1">
        <v>43497</v>
      </c>
      <c r="R97" s="2">
        <v>2411.63</v>
      </c>
      <c r="S97" s="2">
        <v>1037.3699999999999</v>
      </c>
      <c r="T97" s="2">
        <v>1709.66</v>
      </c>
      <c r="U97" s="2">
        <v>4379.57</v>
      </c>
      <c r="V97" s="2">
        <v>364.11</v>
      </c>
      <c r="W97" s="2">
        <v>10403.799999999999</v>
      </c>
      <c r="Z97" s="2">
        <v>1122.05</v>
      </c>
      <c r="AA97" s="2">
        <v>661.41</v>
      </c>
      <c r="AB97" s="2">
        <v>706.28</v>
      </c>
      <c r="AC97" s="2">
        <v>1437.53</v>
      </c>
      <c r="AD97" s="2">
        <v>178.14</v>
      </c>
      <c r="AE97" s="2">
        <v>4150.3500000000004</v>
      </c>
    </row>
    <row r="98" spans="16:54" x14ac:dyDescent="0.2">
      <c r="P98" s="1">
        <v>43525</v>
      </c>
      <c r="R98" s="2">
        <v>3031.65</v>
      </c>
      <c r="S98" s="2">
        <v>1243.3399999999999</v>
      </c>
      <c r="T98" s="2">
        <v>1999.69</v>
      </c>
      <c r="U98" s="2">
        <v>5045.79</v>
      </c>
      <c r="V98" s="2">
        <v>415.57</v>
      </c>
      <c r="W98" s="2">
        <v>12271.45</v>
      </c>
      <c r="Z98" s="2">
        <v>1223.3800000000001</v>
      </c>
      <c r="AA98" s="2">
        <v>706.62</v>
      </c>
      <c r="AB98" s="2">
        <v>804.61</v>
      </c>
      <c r="AC98" s="2">
        <v>1633.48</v>
      </c>
      <c r="AD98" s="2">
        <v>201.07</v>
      </c>
      <c r="AE98" s="2">
        <v>4618.6499999999996</v>
      </c>
    </row>
    <row r="99" spans="16:54" x14ac:dyDescent="0.2">
      <c r="P99" s="1">
        <v>43556</v>
      </c>
      <c r="R99" s="2">
        <v>3272.39</v>
      </c>
      <c r="S99" s="2">
        <v>1244.75</v>
      </c>
      <c r="T99" s="2">
        <v>1877.26</v>
      </c>
      <c r="U99" s="2">
        <v>4535.3999999999996</v>
      </c>
      <c r="V99" s="2">
        <v>432.37</v>
      </c>
      <c r="W99" s="2">
        <v>11855.86</v>
      </c>
      <c r="Z99" s="2">
        <v>1424.92</v>
      </c>
      <c r="AA99" s="2">
        <v>744.9</v>
      </c>
      <c r="AB99" s="2">
        <v>737.3</v>
      </c>
      <c r="AC99" s="2">
        <v>1507.77</v>
      </c>
      <c r="AD99" s="2">
        <v>207.6</v>
      </c>
      <c r="AE99" s="2">
        <v>4668.4799999999996</v>
      </c>
    </row>
    <row r="100" spans="16:54" x14ac:dyDescent="0.2">
      <c r="P100" s="1">
        <v>43586</v>
      </c>
      <c r="R100" s="2">
        <v>3556.03</v>
      </c>
      <c r="S100" s="2">
        <v>1326.28</v>
      </c>
      <c r="T100" s="2">
        <v>2029.02</v>
      </c>
      <c r="U100" s="2">
        <v>4952.1000000000004</v>
      </c>
      <c r="V100" s="2">
        <v>405.79</v>
      </c>
      <c r="W100" s="2">
        <v>12752.46</v>
      </c>
      <c r="Z100" s="2">
        <v>1439.79</v>
      </c>
      <c r="AA100" s="2">
        <v>771.98</v>
      </c>
      <c r="AB100" s="2">
        <v>816.43</v>
      </c>
      <c r="AC100" s="2">
        <v>1646.51</v>
      </c>
      <c r="AD100" s="2">
        <v>208.01</v>
      </c>
      <c r="AE100" s="2">
        <v>4934</v>
      </c>
      <c r="AI100">
        <v>2020</v>
      </c>
      <c r="AU100">
        <v>2020</v>
      </c>
    </row>
    <row r="101" spans="16:54" x14ac:dyDescent="0.2">
      <c r="P101" s="1">
        <v>43617</v>
      </c>
      <c r="R101" s="2">
        <v>3087.09</v>
      </c>
      <c r="S101" s="2">
        <v>1214.83</v>
      </c>
      <c r="T101" s="2">
        <v>1948.19</v>
      </c>
      <c r="U101" s="2">
        <v>4775.6499999999996</v>
      </c>
      <c r="V101" s="2">
        <v>370.37</v>
      </c>
      <c r="W101" s="2">
        <v>11915.08</v>
      </c>
      <c r="Z101" s="2">
        <v>1270.18</v>
      </c>
      <c r="AA101" s="2">
        <v>724.92</v>
      </c>
      <c r="AB101" s="2">
        <v>783.83</v>
      </c>
      <c r="AC101" s="2">
        <v>1574.6</v>
      </c>
      <c r="AD101" s="2">
        <v>194.02</v>
      </c>
      <c r="AE101" s="2">
        <v>4597.68</v>
      </c>
      <c r="AJ101" t="s">
        <v>9</v>
      </c>
      <c r="AK101" t="s">
        <v>10</v>
      </c>
      <c r="AL101" t="s">
        <v>11</v>
      </c>
      <c r="AM101" t="s">
        <v>12</v>
      </c>
      <c r="AN101" t="s">
        <v>14</v>
      </c>
      <c r="AO101" t="s">
        <v>13</v>
      </c>
      <c r="AV101" t="s">
        <v>9</v>
      </c>
      <c r="AW101" t="s">
        <v>10</v>
      </c>
      <c r="AX101" t="s">
        <v>11</v>
      </c>
      <c r="AY101" t="s">
        <v>12</v>
      </c>
      <c r="AZ101" t="s">
        <v>14</v>
      </c>
      <c r="BA101" t="s">
        <v>13</v>
      </c>
    </row>
    <row r="102" spans="16:54" x14ac:dyDescent="0.2">
      <c r="P102" s="1">
        <v>43647</v>
      </c>
      <c r="R102" s="2">
        <v>3149.9</v>
      </c>
      <c r="S102" s="2">
        <v>1238.03</v>
      </c>
      <c r="T102" s="2">
        <v>1948.06</v>
      </c>
      <c r="U102" s="2">
        <v>4763.3100000000004</v>
      </c>
      <c r="V102" s="2">
        <v>392.27</v>
      </c>
      <c r="W102" s="2">
        <v>11993.36</v>
      </c>
      <c r="Z102" s="2">
        <v>1207.6099999999999</v>
      </c>
      <c r="AA102" s="2">
        <v>696.41</v>
      </c>
      <c r="AB102" s="2">
        <v>759.15</v>
      </c>
      <c r="AC102" s="2">
        <v>1579.15</v>
      </c>
      <c r="AD102" s="2">
        <v>190.3</v>
      </c>
      <c r="AE102" s="2">
        <v>4481.6400000000003</v>
      </c>
    </row>
    <row r="103" spans="16:54" x14ac:dyDescent="0.2">
      <c r="P103" s="1">
        <v>43678</v>
      </c>
      <c r="R103" s="2">
        <v>2996.41</v>
      </c>
      <c r="S103" s="2">
        <v>1199.5899999999999</v>
      </c>
      <c r="T103" s="2">
        <v>1933.16</v>
      </c>
      <c r="U103" s="2">
        <v>4811.8100000000004</v>
      </c>
      <c r="V103" s="2">
        <v>383.13</v>
      </c>
      <c r="W103" s="2">
        <v>11857.96</v>
      </c>
      <c r="Z103" s="2">
        <v>1184.58</v>
      </c>
      <c r="AA103" s="2">
        <v>697.91</v>
      </c>
      <c r="AB103" s="2">
        <v>775.76</v>
      </c>
      <c r="AC103" s="2">
        <v>1581.76</v>
      </c>
      <c r="AD103" s="2">
        <v>192.4</v>
      </c>
      <c r="AE103" s="2">
        <v>4481.8900000000003</v>
      </c>
      <c r="AI103" t="s">
        <v>30</v>
      </c>
      <c r="AJ103" s="2">
        <f t="shared" ref="AJ103:AJ113" si="96">R109-R108</f>
        <v>-126.64000000000033</v>
      </c>
      <c r="AK103" s="2">
        <f t="shared" ref="AK103:AK113" si="97">S109-S108</f>
        <v>-48.509999999999991</v>
      </c>
      <c r="AL103" s="2">
        <f t="shared" ref="AL103:AL113" si="98">T109-T108</f>
        <v>-38.159999999999854</v>
      </c>
      <c r="AM103" s="2">
        <f t="shared" ref="AM103:AM113" si="99">U109-U108</f>
        <v>-37.170000000000073</v>
      </c>
      <c r="AN103" s="2">
        <f t="shared" ref="AN103:AN113" si="100">V109-V108</f>
        <v>-42.45999999999998</v>
      </c>
      <c r="AO103" s="2">
        <f t="shared" ref="AO103:AO113" si="101">W109-W108</f>
        <v>-264.29999999999927</v>
      </c>
      <c r="AP103" s="2">
        <f>(W109-W108)/W108*100</f>
        <v>-2.3937507075738642</v>
      </c>
      <c r="AU103" t="s">
        <v>30</v>
      </c>
      <c r="AV103" s="2">
        <f>Z109-Z108</f>
        <v>0.55999999999994543</v>
      </c>
      <c r="AW103" s="2">
        <f t="shared" ref="AW103:BA113" si="102">AA109-AA108</f>
        <v>-5.2100000000000364</v>
      </c>
      <c r="AX103" s="2">
        <f t="shared" si="102"/>
        <v>-18.539999999999964</v>
      </c>
      <c r="AY103" s="2">
        <f t="shared" si="102"/>
        <v>-73.829999999999927</v>
      </c>
      <c r="AZ103" s="2">
        <f t="shared" si="102"/>
        <v>-26.670000000000016</v>
      </c>
      <c r="BA103" s="2">
        <f>AE109-AE108</f>
        <v>-124.9399999999996</v>
      </c>
      <c r="BB103" s="2">
        <f>(AE109-AE108)/AE108*100</f>
        <v>-2.9141748224998274</v>
      </c>
    </row>
    <row r="104" spans="16:54" x14ac:dyDescent="0.2">
      <c r="P104" s="1">
        <v>43709</v>
      </c>
      <c r="R104" s="2">
        <v>2751.31</v>
      </c>
      <c r="S104" s="2">
        <v>1139.01</v>
      </c>
      <c r="T104" s="2">
        <v>1851.2</v>
      </c>
      <c r="U104" s="2">
        <v>4633.8</v>
      </c>
      <c r="V104" s="2">
        <v>342.1</v>
      </c>
      <c r="W104" s="2">
        <v>11223.99</v>
      </c>
      <c r="Z104" s="2">
        <v>1119.3399999999999</v>
      </c>
      <c r="AA104" s="2">
        <v>670.45</v>
      </c>
      <c r="AB104" s="2">
        <v>732.98</v>
      </c>
      <c r="AC104" s="2">
        <v>1521.82</v>
      </c>
      <c r="AD104" s="2">
        <v>175.78</v>
      </c>
      <c r="AE104" s="2">
        <v>4268.1400000000003</v>
      </c>
      <c r="AI104" t="s">
        <v>29</v>
      </c>
      <c r="AJ104" s="2">
        <f t="shared" si="96"/>
        <v>531.30000000000018</v>
      </c>
      <c r="AK104" s="2">
        <f t="shared" si="97"/>
        <v>158.61000000000013</v>
      </c>
      <c r="AL104" s="2">
        <f t="shared" si="98"/>
        <v>202.65999999999985</v>
      </c>
      <c r="AM104" s="2">
        <f t="shared" si="99"/>
        <v>294.15999999999985</v>
      </c>
      <c r="AN104" s="2">
        <f t="shared" si="100"/>
        <v>-12.860000000000014</v>
      </c>
      <c r="AO104" s="2">
        <f t="shared" si="101"/>
        <v>1138.5399999999991</v>
      </c>
      <c r="AP104" s="2">
        <f t="shared" ref="AP104:AP113" si="103">(W110-W109)/W109*100</f>
        <v>10.56458459953882</v>
      </c>
      <c r="AU104" t="s">
        <v>29</v>
      </c>
      <c r="AV104" s="2">
        <f t="shared" ref="AV104:AV113" si="104">Z110-Z109</f>
        <v>166.91000000000008</v>
      </c>
      <c r="AW104" s="2">
        <f t="shared" si="102"/>
        <v>30.600000000000023</v>
      </c>
      <c r="AX104" s="2">
        <f t="shared" si="102"/>
        <v>33.879999999999995</v>
      </c>
      <c r="AY104" s="2">
        <f t="shared" si="102"/>
        <v>74.980000000000018</v>
      </c>
      <c r="AZ104" s="2">
        <f t="shared" si="102"/>
        <v>-1.8099999999999739</v>
      </c>
      <c r="BA104" s="2">
        <f t="shared" si="102"/>
        <v>307.67000000000007</v>
      </c>
      <c r="BB104" s="2">
        <f t="shared" ref="BB104:BB113" si="105">(AE110-AE109)/AE109*100</f>
        <v>7.3916845650805572</v>
      </c>
    </row>
    <row r="105" spans="16:54" x14ac:dyDescent="0.2">
      <c r="P105" s="1">
        <v>43739</v>
      </c>
      <c r="R105" s="2">
        <v>2932.44</v>
      </c>
      <c r="S105" s="2">
        <v>1177</v>
      </c>
      <c r="T105" s="2">
        <v>1895.41</v>
      </c>
      <c r="U105" s="2">
        <v>4762.03</v>
      </c>
      <c r="V105" s="2">
        <v>375.99</v>
      </c>
      <c r="W105" s="2">
        <v>11658.66</v>
      </c>
      <c r="Z105" s="2">
        <v>1180.98</v>
      </c>
      <c r="AA105" s="2">
        <v>688.02</v>
      </c>
      <c r="AB105" s="2">
        <v>762.08</v>
      </c>
      <c r="AC105" s="2">
        <v>1571.84</v>
      </c>
      <c r="AD105" s="2">
        <v>194.2</v>
      </c>
      <c r="AE105" s="2">
        <v>4447.13</v>
      </c>
      <c r="AI105" t="s">
        <v>37</v>
      </c>
      <c r="AJ105" s="2">
        <f t="shared" si="96"/>
        <v>394.27</v>
      </c>
      <c r="AK105" s="2">
        <f t="shared" si="97"/>
        <v>-37.330000000000155</v>
      </c>
      <c r="AL105" s="2">
        <f t="shared" si="98"/>
        <v>-215.66999999999985</v>
      </c>
      <c r="AM105" s="2">
        <f t="shared" si="99"/>
        <v>-760.11999999999989</v>
      </c>
      <c r="AN105" s="2">
        <f t="shared" si="100"/>
        <v>-157.88</v>
      </c>
      <c r="AO105" s="2">
        <f t="shared" si="101"/>
        <v>-796.36999999999898</v>
      </c>
      <c r="AP105" s="2">
        <f t="shared" si="103"/>
        <v>-6.6834851105577613</v>
      </c>
      <c r="AU105" t="s">
        <v>37</v>
      </c>
      <c r="AV105" s="2">
        <f t="shared" si="104"/>
        <v>144.74</v>
      </c>
      <c r="AW105" s="2">
        <f t="shared" si="102"/>
        <v>-22.400000000000091</v>
      </c>
      <c r="AX105" s="2">
        <f t="shared" si="102"/>
        <v>-129.76</v>
      </c>
      <c r="AY105" s="2">
        <f t="shared" si="102"/>
        <v>-332.25</v>
      </c>
      <c r="AZ105" s="2">
        <f t="shared" si="102"/>
        <v>-50.90000000000002</v>
      </c>
      <c r="BA105" s="2">
        <f t="shared" si="102"/>
        <v>-391.94000000000005</v>
      </c>
      <c r="BB105" s="2">
        <f t="shared" si="105"/>
        <v>-8.7681345846243328</v>
      </c>
    </row>
    <row r="106" spans="16:54" x14ac:dyDescent="0.2">
      <c r="P106" s="1">
        <v>43770</v>
      </c>
      <c r="R106" s="2">
        <v>2734.47</v>
      </c>
      <c r="S106" s="2">
        <v>1115.29</v>
      </c>
      <c r="T106" s="2">
        <v>1819.83</v>
      </c>
      <c r="U106" s="2">
        <v>4610.2700000000004</v>
      </c>
      <c r="V106" s="2">
        <v>348.83</v>
      </c>
      <c r="W106" s="2">
        <v>11147.89</v>
      </c>
      <c r="Z106" s="2">
        <v>1115.3900000000001</v>
      </c>
      <c r="AA106" s="2">
        <v>667.56</v>
      </c>
      <c r="AB106" s="2">
        <v>736.13</v>
      </c>
      <c r="AC106" s="2">
        <v>1494.73</v>
      </c>
      <c r="AD106" s="2">
        <v>178.9</v>
      </c>
      <c r="AE106" s="2">
        <v>4239.8</v>
      </c>
      <c r="AI106" t="s">
        <v>28</v>
      </c>
      <c r="AJ106" s="2">
        <f t="shared" si="96"/>
        <v>262.04999999999973</v>
      </c>
      <c r="AK106" s="2">
        <f t="shared" si="97"/>
        <v>39.6400000000001</v>
      </c>
      <c r="AL106" s="2">
        <f t="shared" si="98"/>
        <v>94.019999999999982</v>
      </c>
      <c r="AM106" s="2">
        <f t="shared" si="99"/>
        <v>30.139999999999873</v>
      </c>
      <c r="AN106" s="2">
        <f t="shared" si="100"/>
        <v>7.4699999999999989</v>
      </c>
      <c r="AO106" s="2">
        <f t="shared" si="101"/>
        <v>409.78999999999905</v>
      </c>
      <c r="AP106" s="2">
        <f t="shared" si="103"/>
        <v>3.6854535250991001</v>
      </c>
      <c r="AU106" t="s">
        <v>28</v>
      </c>
      <c r="AV106" s="2">
        <f t="shared" si="104"/>
        <v>302.69000000000005</v>
      </c>
      <c r="AW106" s="2">
        <f t="shared" si="102"/>
        <v>-145.39999999999998</v>
      </c>
      <c r="AX106" s="2">
        <f t="shared" si="102"/>
        <v>51.579999999999927</v>
      </c>
      <c r="AY106" s="2">
        <f t="shared" si="102"/>
        <v>117.78999999999996</v>
      </c>
      <c r="AZ106" s="2">
        <f t="shared" si="102"/>
        <v>9.480000000000004</v>
      </c>
      <c r="BA106" s="2">
        <f t="shared" si="102"/>
        <v>339.82000000000016</v>
      </c>
      <c r="BB106" s="2">
        <f t="shared" si="105"/>
        <v>8.3327816071660692</v>
      </c>
    </row>
    <row r="107" spans="16:54" ht="15" thickBot="1" x14ac:dyDescent="0.25">
      <c r="P107" s="3">
        <v>43800</v>
      </c>
      <c r="R107" s="4">
        <v>2459.61</v>
      </c>
      <c r="S107" s="4">
        <v>1060.83</v>
      </c>
      <c r="T107" s="4">
        <v>1608.01</v>
      </c>
      <c r="U107" s="4">
        <v>4293.32</v>
      </c>
      <c r="V107" s="4">
        <v>346.59</v>
      </c>
      <c r="W107" s="4">
        <v>10343.24</v>
      </c>
      <c r="X107" s="5"/>
      <c r="Y107" s="5"/>
      <c r="Z107" s="4">
        <v>972.91</v>
      </c>
      <c r="AA107" s="4">
        <v>602.67999999999995</v>
      </c>
      <c r="AB107" s="4">
        <v>653.85</v>
      </c>
      <c r="AC107" s="4">
        <v>1398.54</v>
      </c>
      <c r="AD107" s="4">
        <v>167.87</v>
      </c>
      <c r="AE107" s="4">
        <v>3840</v>
      </c>
      <c r="AI107" t="s">
        <v>27</v>
      </c>
      <c r="AJ107" s="2">
        <f t="shared" si="96"/>
        <v>-319.83999999999969</v>
      </c>
      <c r="AK107" s="2">
        <f t="shared" si="97"/>
        <v>-60.420000000000073</v>
      </c>
      <c r="AL107" s="2">
        <f t="shared" si="98"/>
        <v>-54.370000000000118</v>
      </c>
      <c r="AM107" s="2">
        <f t="shared" si="99"/>
        <v>54.519999999999982</v>
      </c>
      <c r="AN107" s="2">
        <f t="shared" si="100"/>
        <v>10.960000000000008</v>
      </c>
      <c r="AO107" s="2">
        <f t="shared" si="101"/>
        <v>-377.52000000000044</v>
      </c>
      <c r="AP107" s="2">
        <f t="shared" si="103"/>
        <v>-3.2745506730471523</v>
      </c>
      <c r="AU107" t="s">
        <v>27</v>
      </c>
      <c r="AV107" s="2">
        <f t="shared" si="104"/>
        <v>-230.41000000000008</v>
      </c>
      <c r="AW107" s="2">
        <f t="shared" si="102"/>
        <v>16.240000000000009</v>
      </c>
      <c r="AX107" s="2">
        <f t="shared" si="102"/>
        <v>-2.9499999999999318</v>
      </c>
      <c r="AY107" s="2">
        <f t="shared" si="102"/>
        <v>29.279999999999973</v>
      </c>
      <c r="AZ107" s="2">
        <f t="shared" si="102"/>
        <v>-6.6200000000000045</v>
      </c>
      <c r="BA107" s="2">
        <f t="shared" si="102"/>
        <v>-196.28000000000065</v>
      </c>
      <c r="BB107" s="2">
        <f t="shared" si="105"/>
        <v>-4.4428046619118149</v>
      </c>
    </row>
    <row r="108" spans="16:54" x14ac:dyDescent="0.2">
      <c r="P108" s="1">
        <v>43831</v>
      </c>
      <c r="R108" s="6">
        <v>2715.51</v>
      </c>
      <c r="S108" s="6">
        <v>1126.8399999999999</v>
      </c>
      <c r="T108" s="6">
        <v>1762.12</v>
      </c>
      <c r="U108" s="6">
        <v>4517.21</v>
      </c>
      <c r="V108" s="6">
        <v>389.26</v>
      </c>
      <c r="W108" s="2">
        <v>11041.25</v>
      </c>
      <c r="Z108" s="2">
        <v>1142.49</v>
      </c>
      <c r="AA108" s="2">
        <v>673.69</v>
      </c>
      <c r="AB108" s="2">
        <v>725.89</v>
      </c>
      <c r="AC108" s="2">
        <v>1509.02</v>
      </c>
      <c r="AD108" s="2">
        <v>190.09</v>
      </c>
      <c r="AE108" s="2">
        <v>4287.32</v>
      </c>
      <c r="AI108" t="s">
        <v>31</v>
      </c>
      <c r="AJ108" s="2">
        <f t="shared" si="96"/>
        <v>-20.730000000000018</v>
      </c>
      <c r="AK108" s="2">
        <f t="shared" si="97"/>
        <v>49.680000000000064</v>
      </c>
      <c r="AL108" s="2">
        <f t="shared" si="98"/>
        <v>107.2800000000002</v>
      </c>
      <c r="AM108" s="2">
        <f t="shared" si="99"/>
        <v>230.35000000000036</v>
      </c>
      <c r="AN108" s="2">
        <f t="shared" si="100"/>
        <v>55.049999999999983</v>
      </c>
      <c r="AO108" s="2">
        <f t="shared" si="101"/>
        <v>452.59000000000015</v>
      </c>
      <c r="AP108" s="2">
        <f t="shared" si="103"/>
        <v>4.0585971793650852</v>
      </c>
      <c r="AU108" t="s">
        <v>31</v>
      </c>
      <c r="AV108" s="2">
        <f t="shared" si="104"/>
        <v>-124.54999999999995</v>
      </c>
      <c r="AW108" s="2">
        <f t="shared" si="102"/>
        <v>45.940000000000055</v>
      </c>
      <c r="AX108" s="2">
        <f t="shared" si="102"/>
        <v>30.449999999999932</v>
      </c>
      <c r="AY108" s="2">
        <f t="shared" si="102"/>
        <v>83.599999999999909</v>
      </c>
      <c r="AZ108" s="2">
        <f t="shared" si="102"/>
        <v>17.97</v>
      </c>
      <c r="BA108" s="2">
        <f t="shared" si="102"/>
        <v>54.039999999999964</v>
      </c>
      <c r="BB108" s="2">
        <f t="shared" si="105"/>
        <v>1.2800682197718893</v>
      </c>
    </row>
    <row r="109" spans="16:54" x14ac:dyDescent="0.2">
      <c r="P109" s="1">
        <v>43862</v>
      </c>
      <c r="R109" s="2">
        <v>2588.87</v>
      </c>
      <c r="S109" s="2">
        <v>1078.33</v>
      </c>
      <c r="T109" s="2">
        <v>1723.96</v>
      </c>
      <c r="U109" s="2">
        <v>4480.04</v>
      </c>
      <c r="V109" s="2">
        <v>346.8</v>
      </c>
      <c r="W109" s="2">
        <v>10776.95</v>
      </c>
      <c r="Z109" s="2">
        <v>1143.05</v>
      </c>
      <c r="AA109" s="2">
        <v>668.48</v>
      </c>
      <c r="AB109" s="2">
        <v>707.35</v>
      </c>
      <c r="AC109" s="2">
        <v>1435.19</v>
      </c>
      <c r="AD109" s="2">
        <v>163.41999999999999</v>
      </c>
      <c r="AE109" s="2">
        <v>4162.38</v>
      </c>
      <c r="AI109" t="s">
        <v>32</v>
      </c>
      <c r="AJ109" s="2">
        <f t="shared" si="96"/>
        <v>-228.26000000000022</v>
      </c>
      <c r="AK109" s="2">
        <f t="shared" si="97"/>
        <v>-34.6400000000001</v>
      </c>
      <c r="AL109" s="2">
        <f t="shared" si="98"/>
        <v>49.729999999999791</v>
      </c>
      <c r="AM109" s="2">
        <f t="shared" si="99"/>
        <v>203.15999999999985</v>
      </c>
      <c r="AN109" s="2">
        <f t="shared" si="100"/>
        <v>2.25</v>
      </c>
      <c r="AO109" s="2">
        <f t="shared" si="101"/>
        <v>-21.949999999998909</v>
      </c>
      <c r="AP109" s="2">
        <f t="shared" si="103"/>
        <v>-0.18915923674462479</v>
      </c>
      <c r="AU109" t="s">
        <v>32</v>
      </c>
      <c r="AV109" s="2">
        <f t="shared" si="104"/>
        <v>-58.75</v>
      </c>
      <c r="AW109" s="2">
        <f t="shared" si="102"/>
        <v>5.6699999999999591</v>
      </c>
      <c r="AX109" s="2">
        <f t="shared" si="102"/>
        <v>26.710000000000036</v>
      </c>
      <c r="AY109" s="2">
        <f t="shared" si="102"/>
        <v>33.910000000000082</v>
      </c>
      <c r="AZ109" s="2">
        <f t="shared" si="102"/>
        <v>4.6100000000000136</v>
      </c>
      <c r="BA109" s="2">
        <f t="shared" si="102"/>
        <v>12.550000000000182</v>
      </c>
      <c r="BB109" s="2">
        <f t="shared" si="105"/>
        <v>0.29351987632405957</v>
      </c>
    </row>
    <row r="110" spans="16:54" x14ac:dyDescent="0.2">
      <c r="P110" s="1">
        <v>43891</v>
      </c>
      <c r="R110" s="2">
        <v>3120.17</v>
      </c>
      <c r="S110" s="2">
        <v>1236.94</v>
      </c>
      <c r="T110" s="2">
        <v>1926.62</v>
      </c>
      <c r="U110" s="2">
        <v>4774.2</v>
      </c>
      <c r="V110" s="2">
        <v>333.94</v>
      </c>
      <c r="W110" s="2">
        <v>11915.49</v>
      </c>
      <c r="Z110" s="2">
        <v>1309.96</v>
      </c>
      <c r="AA110" s="2">
        <v>699.08</v>
      </c>
      <c r="AB110" s="2">
        <v>741.23</v>
      </c>
      <c r="AC110" s="2">
        <v>1510.17</v>
      </c>
      <c r="AD110" s="2">
        <v>161.61000000000001</v>
      </c>
      <c r="AE110" s="2">
        <v>4470.05</v>
      </c>
      <c r="AI110" t="s">
        <v>33</v>
      </c>
      <c r="AJ110" s="2">
        <f t="shared" si="96"/>
        <v>-39.170000000000073</v>
      </c>
      <c r="AK110" s="2">
        <f t="shared" si="97"/>
        <v>-8.8299999999999272</v>
      </c>
      <c r="AL110" s="2">
        <f t="shared" si="98"/>
        <v>-44.909999999999854</v>
      </c>
      <c r="AM110" s="2">
        <f t="shared" si="99"/>
        <v>60.75</v>
      </c>
      <c r="AN110" s="2">
        <f t="shared" si="100"/>
        <v>6.2500000000000284</v>
      </c>
      <c r="AO110" s="2">
        <f t="shared" si="101"/>
        <v>-46.909999999999854</v>
      </c>
      <c r="AP110" s="2">
        <f t="shared" si="103"/>
        <v>-0.40502398974963677</v>
      </c>
      <c r="AU110" t="s">
        <v>33</v>
      </c>
      <c r="AV110" s="2">
        <f t="shared" si="104"/>
        <v>-21.580000000000155</v>
      </c>
      <c r="AW110" s="2">
        <f t="shared" si="102"/>
        <v>-1.2799999999999727</v>
      </c>
      <c r="AX110" s="2">
        <f t="shared" si="102"/>
        <v>-4.1200000000000045</v>
      </c>
      <c r="AY110" s="2">
        <f t="shared" si="102"/>
        <v>14.819999999999936</v>
      </c>
      <c r="AZ110" s="2">
        <f t="shared" si="102"/>
        <v>4.4499999999999886</v>
      </c>
      <c r="BA110" s="2">
        <f t="shared" si="102"/>
        <v>-8.9499999999998181</v>
      </c>
      <c r="BB110" s="2">
        <f t="shared" si="105"/>
        <v>-0.20871033337685899</v>
      </c>
    </row>
    <row r="111" spans="16:54" x14ac:dyDescent="0.2">
      <c r="P111" s="1">
        <v>43922</v>
      </c>
      <c r="R111" s="2">
        <v>3514.44</v>
      </c>
      <c r="S111" s="2">
        <v>1199.6099999999999</v>
      </c>
      <c r="T111" s="2">
        <v>1710.95</v>
      </c>
      <c r="U111" s="2">
        <v>4014.08</v>
      </c>
      <c r="V111" s="2">
        <v>176.06</v>
      </c>
      <c r="W111" s="2">
        <v>11119.12</v>
      </c>
      <c r="Z111" s="2">
        <v>1454.7</v>
      </c>
      <c r="AA111" s="2">
        <v>676.68</v>
      </c>
      <c r="AB111" s="2">
        <v>611.47</v>
      </c>
      <c r="AC111" s="2">
        <v>1177.92</v>
      </c>
      <c r="AD111" s="2">
        <v>110.71</v>
      </c>
      <c r="AE111" s="2">
        <v>4078.11</v>
      </c>
      <c r="AI111" t="s">
        <v>34</v>
      </c>
      <c r="AJ111" s="2">
        <f t="shared" si="96"/>
        <v>-279.66999999999962</v>
      </c>
      <c r="AK111" s="2">
        <f t="shared" si="97"/>
        <v>-56.539999999999964</v>
      </c>
      <c r="AL111" s="2">
        <f t="shared" si="98"/>
        <v>-49.410000000000082</v>
      </c>
      <c r="AM111" s="2">
        <f t="shared" si="99"/>
        <v>68.859999999999673</v>
      </c>
      <c r="AN111" s="2">
        <f t="shared" si="100"/>
        <v>-20.510000000000019</v>
      </c>
      <c r="AO111" s="2">
        <f t="shared" si="101"/>
        <v>-314.02000000000044</v>
      </c>
      <c r="AP111" s="2">
        <f t="shared" si="103"/>
        <v>-2.7222950433112132</v>
      </c>
      <c r="AU111" t="s">
        <v>34</v>
      </c>
      <c r="AV111" s="2">
        <f t="shared" si="104"/>
        <v>-220.40999999999985</v>
      </c>
      <c r="AW111" s="2">
        <f t="shared" si="102"/>
        <v>-51.310000000000059</v>
      </c>
      <c r="AX111" s="2">
        <f t="shared" si="102"/>
        <v>-25.759999999999991</v>
      </c>
      <c r="AY111" s="2">
        <f t="shared" si="102"/>
        <v>-2.9099999999998545</v>
      </c>
      <c r="AZ111" s="2">
        <f t="shared" si="102"/>
        <v>-14.419999999999987</v>
      </c>
      <c r="BA111" s="2">
        <f t="shared" si="102"/>
        <v>-316.02999999999975</v>
      </c>
      <c r="BB111" s="2">
        <f t="shared" si="105"/>
        <v>-7.3851036036351765</v>
      </c>
    </row>
    <row r="112" spans="16:54" x14ac:dyDescent="0.2">
      <c r="P112" s="1">
        <v>43952</v>
      </c>
      <c r="R112" s="2">
        <v>3776.49</v>
      </c>
      <c r="S112" s="2">
        <v>1239.25</v>
      </c>
      <c r="T112" s="2">
        <v>1804.97</v>
      </c>
      <c r="U112" s="2">
        <v>4044.22</v>
      </c>
      <c r="V112" s="2">
        <v>183.53</v>
      </c>
      <c r="W112" s="2">
        <v>11528.91</v>
      </c>
      <c r="Z112" s="2">
        <v>1757.39</v>
      </c>
      <c r="AA112" s="2">
        <v>531.28</v>
      </c>
      <c r="AB112" s="2">
        <v>663.05</v>
      </c>
      <c r="AC112" s="2">
        <v>1295.71</v>
      </c>
      <c r="AD112" s="2">
        <v>120.19</v>
      </c>
      <c r="AE112" s="2">
        <v>4417.93</v>
      </c>
      <c r="AI112" t="s">
        <v>35</v>
      </c>
      <c r="AJ112" s="2">
        <f t="shared" si="96"/>
        <v>-260.37000000000035</v>
      </c>
      <c r="AK112" s="2">
        <f t="shared" si="97"/>
        <v>-80.960000000000036</v>
      </c>
      <c r="AL112" s="2">
        <f t="shared" si="98"/>
        <v>-53.039999999999964</v>
      </c>
      <c r="AM112" s="2">
        <f t="shared" si="99"/>
        <v>-12.019999999999527</v>
      </c>
      <c r="AN112" s="2">
        <f t="shared" si="100"/>
        <v>5.3599999999999852</v>
      </c>
      <c r="AO112" s="2">
        <f t="shared" si="101"/>
        <v>-394.5</v>
      </c>
      <c r="AP112" s="2">
        <f t="shared" si="103"/>
        <v>-3.5156981044639117</v>
      </c>
      <c r="AU112" t="s">
        <v>35</v>
      </c>
      <c r="AV112" s="2">
        <f t="shared" si="104"/>
        <v>15.809999999999945</v>
      </c>
      <c r="AW112" s="2">
        <f t="shared" si="102"/>
        <v>-3.5499999999999545</v>
      </c>
      <c r="AX112" s="2">
        <f t="shared" si="102"/>
        <v>-16.25</v>
      </c>
      <c r="AY112" s="2">
        <f t="shared" si="102"/>
        <v>-39.310000000000173</v>
      </c>
      <c r="AZ112" s="2">
        <f t="shared" si="102"/>
        <v>5.6800000000000068</v>
      </c>
      <c r="BA112" s="2">
        <f t="shared" si="102"/>
        <v>-41.860000000000127</v>
      </c>
      <c r="BB112" s="2">
        <f t="shared" si="105"/>
        <v>-1.0562012080963683</v>
      </c>
    </row>
    <row r="113" spans="4:54" x14ac:dyDescent="0.2">
      <c r="P113" s="1">
        <v>43983</v>
      </c>
      <c r="R113" s="2">
        <v>3456.65</v>
      </c>
      <c r="S113" s="2">
        <v>1178.83</v>
      </c>
      <c r="T113" s="2">
        <v>1750.6</v>
      </c>
      <c r="U113" s="2">
        <v>4098.74</v>
      </c>
      <c r="V113" s="2">
        <v>194.49</v>
      </c>
      <c r="W113" s="2">
        <v>11151.39</v>
      </c>
      <c r="Z113" s="2">
        <v>1526.98</v>
      </c>
      <c r="AA113" s="2">
        <v>547.52</v>
      </c>
      <c r="AB113" s="2">
        <v>660.1</v>
      </c>
      <c r="AC113" s="2">
        <v>1324.99</v>
      </c>
      <c r="AD113" s="2">
        <v>113.57</v>
      </c>
      <c r="AE113" s="2">
        <v>4221.6499999999996</v>
      </c>
      <c r="AI113" t="s">
        <v>36</v>
      </c>
      <c r="AJ113" s="2">
        <f t="shared" si="96"/>
        <v>32.840000000000146</v>
      </c>
      <c r="AK113" s="2">
        <f t="shared" si="97"/>
        <v>20.579999999999927</v>
      </c>
      <c r="AL113" s="2">
        <f t="shared" si="98"/>
        <v>-86.049999999999955</v>
      </c>
      <c r="AM113" s="2">
        <f t="shared" si="99"/>
        <v>-228.51000000000022</v>
      </c>
      <c r="AN113" s="2">
        <f t="shared" si="100"/>
        <v>-13.389999999999986</v>
      </c>
      <c r="AO113" s="2">
        <f t="shared" si="101"/>
        <v>-261.40999999999985</v>
      </c>
      <c r="AP113" s="2">
        <f t="shared" si="103"/>
        <v>-2.4145160992370629</v>
      </c>
      <c r="AU113" t="s">
        <v>36</v>
      </c>
      <c r="AV113" s="2">
        <f t="shared" si="104"/>
        <v>-45.740000000000009</v>
      </c>
      <c r="AW113" s="2">
        <f t="shared" si="102"/>
        <v>-16.32000000000005</v>
      </c>
      <c r="AX113" s="2">
        <f t="shared" si="102"/>
        <v>-19.120000000000005</v>
      </c>
      <c r="AY113" s="2">
        <f t="shared" si="102"/>
        <v>-46.919999999999845</v>
      </c>
      <c r="AZ113" s="2">
        <f t="shared" si="102"/>
        <v>-2.410000000000025</v>
      </c>
      <c r="BA113" s="2">
        <f t="shared" si="102"/>
        <v>-133.48000000000002</v>
      </c>
      <c r="BB113" s="2">
        <f t="shared" si="105"/>
        <v>-3.4038863671137864</v>
      </c>
    </row>
    <row r="114" spans="4:54" x14ac:dyDescent="0.2">
      <c r="P114" s="1">
        <v>44013</v>
      </c>
      <c r="R114" s="2">
        <v>3435.92</v>
      </c>
      <c r="S114" s="2">
        <v>1228.51</v>
      </c>
      <c r="T114" s="2">
        <v>1857.88</v>
      </c>
      <c r="U114" s="2">
        <v>4329.09</v>
      </c>
      <c r="V114" s="2">
        <v>249.54</v>
      </c>
      <c r="W114" s="2">
        <v>11603.98</v>
      </c>
      <c r="Z114" s="2">
        <v>1402.43</v>
      </c>
      <c r="AA114" s="2">
        <v>593.46</v>
      </c>
      <c r="AB114" s="2">
        <v>690.55</v>
      </c>
      <c r="AC114" s="2">
        <v>1408.59</v>
      </c>
      <c r="AD114" s="2">
        <v>131.54</v>
      </c>
      <c r="AE114" s="2">
        <v>4275.6899999999996</v>
      </c>
    </row>
    <row r="115" spans="4:54" x14ac:dyDescent="0.2">
      <c r="P115" s="1">
        <v>44044</v>
      </c>
      <c r="R115" s="2">
        <v>3207.66</v>
      </c>
      <c r="S115" s="2">
        <v>1193.8699999999999</v>
      </c>
      <c r="T115" s="2">
        <v>1907.61</v>
      </c>
      <c r="U115" s="2">
        <v>4532.25</v>
      </c>
      <c r="V115" s="2">
        <v>251.79</v>
      </c>
      <c r="W115" s="2">
        <v>11582.03</v>
      </c>
      <c r="Z115" s="2">
        <v>1343.68</v>
      </c>
      <c r="AA115" s="2">
        <v>599.13</v>
      </c>
      <c r="AB115" s="2">
        <v>717.26</v>
      </c>
      <c r="AC115" s="2">
        <v>1442.5</v>
      </c>
      <c r="AD115" s="2">
        <v>136.15</v>
      </c>
      <c r="AE115" s="2">
        <v>4288.24</v>
      </c>
    </row>
    <row r="116" spans="4:54" x14ac:dyDescent="0.2">
      <c r="P116" s="1">
        <v>44075</v>
      </c>
      <c r="R116" s="2">
        <v>3168.49</v>
      </c>
      <c r="S116" s="2">
        <v>1185.04</v>
      </c>
      <c r="T116" s="2">
        <v>1862.7</v>
      </c>
      <c r="U116" s="2">
        <v>4593</v>
      </c>
      <c r="V116" s="2">
        <v>258.04000000000002</v>
      </c>
      <c r="W116" s="2">
        <v>11535.12</v>
      </c>
      <c r="Z116" s="2">
        <v>1322.1</v>
      </c>
      <c r="AA116" s="2">
        <v>597.85</v>
      </c>
      <c r="AB116" s="2">
        <v>713.14</v>
      </c>
      <c r="AC116" s="2">
        <v>1457.32</v>
      </c>
      <c r="AD116" s="2">
        <v>140.6</v>
      </c>
      <c r="AE116" s="2">
        <v>4279.29</v>
      </c>
      <c r="AI116">
        <v>2021</v>
      </c>
      <c r="AU116">
        <v>2021</v>
      </c>
    </row>
    <row r="117" spans="4:54" x14ac:dyDescent="0.2">
      <c r="P117" s="1">
        <v>44105</v>
      </c>
      <c r="R117" s="2">
        <v>2888.82</v>
      </c>
      <c r="S117" s="2">
        <v>1128.5</v>
      </c>
      <c r="T117" s="2">
        <v>1813.29</v>
      </c>
      <c r="U117" s="2">
        <v>4661.8599999999997</v>
      </c>
      <c r="V117" s="2">
        <v>237.53</v>
      </c>
      <c r="W117" s="2">
        <v>11221.1</v>
      </c>
      <c r="Z117" s="2">
        <v>1101.69</v>
      </c>
      <c r="AA117" s="2">
        <v>546.54</v>
      </c>
      <c r="AB117" s="2">
        <v>687.38</v>
      </c>
      <c r="AC117" s="2">
        <v>1454.41</v>
      </c>
      <c r="AD117" s="2">
        <v>126.18</v>
      </c>
      <c r="AE117" s="2">
        <v>3963.26</v>
      </c>
      <c r="AI117" t="s">
        <v>30</v>
      </c>
      <c r="AJ117" s="2">
        <f t="shared" ref="AJ117:AO123" si="106">R121-R120</f>
        <v>-40.75</v>
      </c>
      <c r="AK117" s="2">
        <f t="shared" si="106"/>
        <v>-20.330000000000041</v>
      </c>
      <c r="AL117" s="2">
        <f t="shared" si="106"/>
        <v>26.799999999999955</v>
      </c>
      <c r="AM117" s="2">
        <f t="shared" si="106"/>
        <v>-109.22000000000025</v>
      </c>
      <c r="AN117" s="2">
        <f t="shared" si="106"/>
        <v>10.969999999999999</v>
      </c>
      <c r="AO117" s="2">
        <f t="shared" si="106"/>
        <v>-245.45999999999913</v>
      </c>
      <c r="AP117" s="2">
        <f>(W121-W120)/W120*100</f>
        <v>-2.39003092454255</v>
      </c>
      <c r="AU117" t="s">
        <v>30</v>
      </c>
      <c r="AV117" s="2">
        <f>Z121-Z120</f>
        <v>130.4899999999999</v>
      </c>
      <c r="AW117" s="2">
        <f t="shared" ref="AW117:BA121" si="107">AA121-AA120</f>
        <v>39.139999999999986</v>
      </c>
      <c r="AX117" s="2">
        <f t="shared" si="107"/>
        <v>40.42999999999995</v>
      </c>
      <c r="AY117" s="2">
        <f t="shared" si="107"/>
        <v>-0.38000000000010914</v>
      </c>
      <c r="AZ117" s="2">
        <f t="shared" si="107"/>
        <v>6.0900000000000034</v>
      </c>
      <c r="BA117" s="2">
        <f>AE121-AE120</f>
        <v>216.05999999999995</v>
      </c>
      <c r="BB117" s="2">
        <f>(AE121-AE120)/AE120*100</f>
        <v>6.1284750291447176</v>
      </c>
    </row>
    <row r="118" spans="4:54" x14ac:dyDescent="0.2">
      <c r="P118" s="1">
        <v>44136</v>
      </c>
      <c r="R118" s="2">
        <v>2628.45</v>
      </c>
      <c r="S118" s="2">
        <v>1047.54</v>
      </c>
      <c r="T118" s="2">
        <v>1760.25</v>
      </c>
      <c r="U118" s="2">
        <v>4649.84</v>
      </c>
      <c r="V118" s="2">
        <v>242.89</v>
      </c>
      <c r="W118" s="2">
        <v>10826.6</v>
      </c>
      <c r="Z118" s="2">
        <v>1117.5</v>
      </c>
      <c r="AA118" s="2">
        <v>542.99</v>
      </c>
      <c r="AB118" s="2">
        <v>671.13</v>
      </c>
      <c r="AC118" s="2">
        <v>1415.1</v>
      </c>
      <c r="AD118" s="2">
        <v>131.86000000000001</v>
      </c>
      <c r="AE118" s="2">
        <v>3921.4</v>
      </c>
      <c r="AI118" t="s">
        <v>29</v>
      </c>
      <c r="AJ118" s="2">
        <f t="shared" si="106"/>
        <v>742.32000000000016</v>
      </c>
      <c r="AK118" s="2">
        <f t="shared" si="106"/>
        <v>240.57000000000005</v>
      </c>
      <c r="AL118" s="2">
        <f t="shared" si="106"/>
        <v>403.32999999999993</v>
      </c>
      <c r="AM118" s="2">
        <f t="shared" si="106"/>
        <v>774.81999999999971</v>
      </c>
      <c r="AN118" s="2">
        <f t="shared" si="106"/>
        <v>70.78</v>
      </c>
      <c r="AO118" s="2">
        <f t="shared" si="106"/>
        <v>2305.3499999999985</v>
      </c>
      <c r="AP118" s="2">
        <f>(W122-W121)/W121*100</f>
        <v>22.996698155555762</v>
      </c>
      <c r="AU118" t="s">
        <v>29</v>
      </c>
      <c r="AV118" s="2">
        <f t="shared" ref="AV118:AV121" si="108">Z122-Z121</f>
        <v>194.40000000000009</v>
      </c>
      <c r="AW118" s="2">
        <f t="shared" si="107"/>
        <v>71.019999999999982</v>
      </c>
      <c r="AX118" s="2">
        <f t="shared" si="107"/>
        <v>133.01999999999998</v>
      </c>
      <c r="AY118" s="2">
        <f t="shared" si="107"/>
        <v>237.82999999999993</v>
      </c>
      <c r="AZ118" s="2">
        <f t="shared" si="107"/>
        <v>33.240000000000009</v>
      </c>
      <c r="BA118" s="2">
        <f t="shared" si="107"/>
        <v>675.23</v>
      </c>
      <c r="BB118" s="2">
        <f t="shared" ref="BB118:BB121" si="109">(AE122-AE121)/AE121*100</f>
        <v>18.046702320149027</v>
      </c>
    </row>
    <row r="119" spans="4:54" ht="15" thickBot="1" x14ac:dyDescent="0.25">
      <c r="P119" s="3">
        <v>44166</v>
      </c>
      <c r="R119" s="4">
        <v>2661.29</v>
      </c>
      <c r="S119" s="4">
        <v>1068.1199999999999</v>
      </c>
      <c r="T119" s="4">
        <v>1674.2</v>
      </c>
      <c r="U119" s="4">
        <v>4421.33</v>
      </c>
      <c r="V119" s="4">
        <v>229.5</v>
      </c>
      <c r="W119" s="4">
        <v>10565.19</v>
      </c>
      <c r="X119" s="5"/>
      <c r="Y119" s="5"/>
      <c r="Z119" s="4">
        <v>1071.76</v>
      </c>
      <c r="AA119" s="4">
        <v>526.66999999999996</v>
      </c>
      <c r="AB119" s="4">
        <v>652.01</v>
      </c>
      <c r="AC119" s="4">
        <v>1368.18</v>
      </c>
      <c r="AD119" s="4">
        <v>129.44999999999999</v>
      </c>
      <c r="AE119" s="4">
        <v>3787.92</v>
      </c>
      <c r="AI119" t="s">
        <v>37</v>
      </c>
      <c r="AJ119" s="2">
        <f t="shared" si="106"/>
        <v>256.13999999999987</v>
      </c>
      <c r="AK119" s="2">
        <f t="shared" si="106"/>
        <v>4.4700000000000273</v>
      </c>
      <c r="AL119" s="2">
        <f t="shared" si="106"/>
        <v>-208.11999999999989</v>
      </c>
      <c r="AM119" s="2">
        <f t="shared" si="106"/>
        <v>-568.39999999999964</v>
      </c>
      <c r="AN119" s="2">
        <f t="shared" si="106"/>
        <v>-12.890000000000015</v>
      </c>
      <c r="AO119" s="2">
        <f t="shared" si="106"/>
        <v>-549.06999999999971</v>
      </c>
      <c r="AP119" s="2">
        <f t="shared" ref="AP119:AP123" si="110">(W123-W122)/W122*100</f>
        <v>-4.4531044075247035</v>
      </c>
      <c r="AU119" t="s">
        <v>37</v>
      </c>
      <c r="AV119" s="2">
        <f t="shared" si="108"/>
        <v>93.980000000000018</v>
      </c>
      <c r="AW119" s="2">
        <f t="shared" si="107"/>
        <v>-5.8400000000000318</v>
      </c>
      <c r="AX119" s="2">
        <f t="shared" si="107"/>
        <v>-105.93999999999994</v>
      </c>
      <c r="AY119" s="2">
        <f t="shared" si="107"/>
        <v>-182.3599999999999</v>
      </c>
      <c r="AZ119" s="2">
        <f t="shared" si="107"/>
        <v>-11.950000000000017</v>
      </c>
      <c r="BA119" s="2">
        <f t="shared" si="107"/>
        <v>-214.94000000000051</v>
      </c>
      <c r="BB119" s="2">
        <f t="shared" si="109"/>
        <v>-4.8664191269697632</v>
      </c>
    </row>
    <row r="120" spans="4:54" x14ac:dyDescent="0.2">
      <c r="P120" s="1">
        <v>44197</v>
      </c>
      <c r="R120" s="2">
        <v>2476.4499999999998</v>
      </c>
      <c r="S120" s="2">
        <v>997.23</v>
      </c>
      <c r="T120" s="2">
        <v>1577.2</v>
      </c>
      <c r="U120" s="2">
        <v>4440.01</v>
      </c>
      <c r="V120" s="2">
        <v>171.36</v>
      </c>
      <c r="W120" s="2">
        <v>10270.16</v>
      </c>
      <c r="Z120" s="2">
        <v>1005.12</v>
      </c>
      <c r="AA120" s="2">
        <v>485.99</v>
      </c>
      <c r="AB120" s="2">
        <v>587.1</v>
      </c>
      <c r="AC120" s="2">
        <v>1303.1600000000001</v>
      </c>
      <c r="AD120" s="2">
        <v>107.28</v>
      </c>
      <c r="AE120" s="2">
        <v>3525.51</v>
      </c>
      <c r="AI120" t="s">
        <v>28</v>
      </c>
      <c r="AJ120" s="2">
        <f t="shared" si="106"/>
        <v>292.40000000000009</v>
      </c>
      <c r="AK120" s="2">
        <f t="shared" si="106"/>
        <v>28.059999999999945</v>
      </c>
      <c r="AL120" s="2">
        <f t="shared" si="106"/>
        <v>149.27999999999997</v>
      </c>
      <c r="AM120" s="2">
        <f t="shared" si="106"/>
        <v>408.01999999999953</v>
      </c>
      <c r="AN120" s="2">
        <f t="shared" si="106"/>
        <v>-37.03</v>
      </c>
      <c r="AO120" s="2">
        <f t="shared" si="106"/>
        <v>785.43000000000029</v>
      </c>
      <c r="AP120" s="2">
        <f t="shared" si="110"/>
        <v>6.666932632090032</v>
      </c>
      <c r="AU120" t="s">
        <v>28</v>
      </c>
      <c r="AV120" s="2">
        <f t="shared" si="108"/>
        <v>169.30999999999995</v>
      </c>
      <c r="AW120" s="2">
        <f t="shared" si="107"/>
        <v>25.420000000000073</v>
      </c>
      <c r="AX120" s="2">
        <f t="shared" si="107"/>
        <v>41.470000000000027</v>
      </c>
      <c r="AY120" s="2">
        <f t="shared" si="107"/>
        <v>93.200000000000045</v>
      </c>
      <c r="AZ120" s="2">
        <f t="shared" si="107"/>
        <v>-1.7800000000000011</v>
      </c>
      <c r="BA120" s="2">
        <f t="shared" si="107"/>
        <v>330.98000000000047</v>
      </c>
      <c r="BB120" s="2">
        <f t="shared" si="109"/>
        <v>7.8769878101602746</v>
      </c>
    </row>
    <row r="121" spans="4:54" x14ac:dyDescent="0.2">
      <c r="P121" s="1">
        <v>44228</v>
      </c>
      <c r="R121" s="2">
        <v>2435.6999999999998</v>
      </c>
      <c r="S121" s="2">
        <v>976.9</v>
      </c>
      <c r="T121" s="2">
        <v>1604</v>
      </c>
      <c r="U121" s="2">
        <v>4330.79</v>
      </c>
      <c r="V121" s="2">
        <v>182.33</v>
      </c>
      <c r="W121" s="2">
        <v>10024.700000000001</v>
      </c>
      <c r="Z121" s="2">
        <v>1135.6099999999999</v>
      </c>
      <c r="AA121" s="2">
        <v>525.13</v>
      </c>
      <c r="AB121" s="2">
        <v>627.53</v>
      </c>
      <c r="AC121" s="2">
        <v>1302.78</v>
      </c>
      <c r="AD121" s="2">
        <v>113.37</v>
      </c>
      <c r="AE121" s="2">
        <v>3741.57</v>
      </c>
      <c r="AI121" t="s">
        <v>27</v>
      </c>
      <c r="AJ121" s="2">
        <f t="shared" si="106"/>
        <v>-60.4699999999998</v>
      </c>
      <c r="AK121" s="2">
        <f t="shared" si="106"/>
        <v>2.3599999999999</v>
      </c>
      <c r="AL121" s="2">
        <f t="shared" si="106"/>
        <v>-44.839999999999918</v>
      </c>
      <c r="AM121" s="2">
        <f t="shared" si="106"/>
        <v>-157.10999999999967</v>
      </c>
      <c r="AN121" s="2">
        <f t="shared" si="106"/>
        <v>0.58000000000001251</v>
      </c>
      <c r="AO121" s="2">
        <f t="shared" si="106"/>
        <v>-263.61000000000058</v>
      </c>
      <c r="AP121" s="2">
        <f t="shared" si="110"/>
        <v>-2.0977351526808419</v>
      </c>
      <c r="AU121" t="s">
        <v>27</v>
      </c>
      <c r="AV121" s="2">
        <f t="shared" si="108"/>
        <v>-13.3599999999999</v>
      </c>
      <c r="AW121" s="2">
        <f t="shared" si="107"/>
        <v>18.199999999999932</v>
      </c>
      <c r="AX121" s="2">
        <f t="shared" si="107"/>
        <v>-2.4100000000000819</v>
      </c>
      <c r="AY121" s="2">
        <f t="shared" si="107"/>
        <v>-11.180000000000064</v>
      </c>
      <c r="AZ121" s="2">
        <f t="shared" si="107"/>
        <v>-3.9499999999999886</v>
      </c>
      <c r="BA121" s="2">
        <f t="shared" si="107"/>
        <v>-11.710000000000036</v>
      </c>
      <c r="BB121" s="2">
        <f t="shared" si="109"/>
        <v>-0.25833693666663804</v>
      </c>
    </row>
    <row r="122" spans="4:54" x14ac:dyDescent="0.2">
      <c r="P122" s="1">
        <v>44256</v>
      </c>
      <c r="R122" s="2">
        <v>3178.02</v>
      </c>
      <c r="S122" s="2">
        <v>1217.47</v>
      </c>
      <c r="T122" s="2">
        <v>2007.33</v>
      </c>
      <c r="U122" s="2">
        <v>5105.6099999999997</v>
      </c>
      <c r="V122" s="2">
        <v>253.11</v>
      </c>
      <c r="W122" s="2">
        <v>12330.05</v>
      </c>
      <c r="Z122" s="2">
        <v>1330.01</v>
      </c>
      <c r="AA122" s="2">
        <v>596.15</v>
      </c>
      <c r="AB122" s="2">
        <v>760.55</v>
      </c>
      <c r="AC122" s="2">
        <v>1540.61</v>
      </c>
      <c r="AD122" s="2">
        <v>146.61000000000001</v>
      </c>
      <c r="AE122" s="2">
        <v>4416.8</v>
      </c>
      <c r="AI122" s="10" t="s">
        <v>31</v>
      </c>
      <c r="AJ122" s="11">
        <f t="shared" si="106"/>
        <v>-15.590000000000146</v>
      </c>
      <c r="AK122" s="11">
        <f t="shared" si="106"/>
        <v>14.090000000000146</v>
      </c>
      <c r="AL122" s="11">
        <f t="shared" si="106"/>
        <v>-23.800000000000182</v>
      </c>
      <c r="AM122" s="11">
        <f t="shared" si="106"/>
        <v>-78.630000000000109</v>
      </c>
      <c r="AN122" s="11">
        <f t="shared" si="106"/>
        <v>-1.7199999999999989</v>
      </c>
      <c r="AO122" s="11">
        <f t="shared" si="106"/>
        <v>-94.649999999999636</v>
      </c>
      <c r="AP122" s="11">
        <f t="shared" si="110"/>
        <v>-0.76933706148193615</v>
      </c>
      <c r="AU122" t="s">
        <v>31</v>
      </c>
      <c r="AV122" s="2"/>
      <c r="AW122" s="2"/>
      <c r="AX122" s="2"/>
      <c r="AY122" s="2"/>
      <c r="AZ122" s="2"/>
      <c r="BA122" s="2"/>
    </row>
    <row r="123" spans="4:54" x14ac:dyDescent="0.2">
      <c r="P123" s="1">
        <v>44287</v>
      </c>
      <c r="R123" s="2">
        <v>3434.16</v>
      </c>
      <c r="S123" s="2">
        <v>1221.94</v>
      </c>
      <c r="T123" s="2">
        <v>1799.21</v>
      </c>
      <c r="U123" s="2">
        <v>4537.21</v>
      </c>
      <c r="V123" s="2">
        <v>240.22</v>
      </c>
      <c r="W123" s="2">
        <v>11780.98</v>
      </c>
      <c r="Z123" s="2">
        <v>1423.99</v>
      </c>
      <c r="AA123" s="2">
        <v>590.30999999999995</v>
      </c>
      <c r="AB123" s="2">
        <v>654.61</v>
      </c>
      <c r="AC123" s="2">
        <v>1358.25</v>
      </c>
      <c r="AD123" s="2">
        <v>134.66</v>
      </c>
      <c r="AE123" s="2">
        <v>4201.8599999999997</v>
      </c>
      <c r="AI123" s="10" t="s">
        <v>32</v>
      </c>
      <c r="AJ123" s="11">
        <f t="shared" si="106"/>
        <v>-35.829999999999927</v>
      </c>
      <c r="AK123" s="11">
        <f t="shared" si="106"/>
        <v>-42.910000000000082</v>
      </c>
      <c r="AL123" s="11">
        <f t="shared" si="106"/>
        <v>1.2000000000000455</v>
      </c>
      <c r="AM123" s="11">
        <f t="shared" si="106"/>
        <v>-444.56999999999971</v>
      </c>
      <c r="AN123" s="11">
        <f t="shared" si="106"/>
        <v>-3.660000000000025</v>
      </c>
      <c r="AO123" s="11">
        <f t="shared" si="106"/>
        <v>-121.93000000000029</v>
      </c>
      <c r="AP123" s="11">
        <f t="shared" si="110"/>
        <v>-0.99875902573281194</v>
      </c>
      <c r="AU123" t="s">
        <v>32</v>
      </c>
      <c r="AV123" s="2"/>
      <c r="AW123" s="2"/>
      <c r="AX123" s="2"/>
      <c r="AY123" s="2"/>
      <c r="AZ123" s="2"/>
      <c r="BA123" s="2"/>
    </row>
    <row r="124" spans="4:54" x14ac:dyDescent="0.2">
      <c r="P124" s="1">
        <v>44317</v>
      </c>
      <c r="R124" s="2">
        <v>3726.56</v>
      </c>
      <c r="S124" s="2">
        <v>1250</v>
      </c>
      <c r="T124" s="2">
        <v>1948.49</v>
      </c>
      <c r="U124" s="2">
        <v>4945.2299999999996</v>
      </c>
      <c r="V124" s="2">
        <v>203.19</v>
      </c>
      <c r="W124" s="2">
        <v>12566.41</v>
      </c>
      <c r="Z124" s="2">
        <v>1593.3</v>
      </c>
      <c r="AA124" s="2">
        <v>615.73</v>
      </c>
      <c r="AB124" s="2">
        <v>696.08</v>
      </c>
      <c r="AC124" s="2">
        <v>1451.45</v>
      </c>
      <c r="AD124" s="2">
        <v>132.88</v>
      </c>
      <c r="AE124" s="2">
        <v>4532.84</v>
      </c>
      <c r="AI124" s="10" t="s">
        <v>33</v>
      </c>
      <c r="AU124" t="s">
        <v>33</v>
      </c>
    </row>
    <row r="125" spans="4:54" x14ac:dyDescent="0.2">
      <c r="P125" s="1">
        <v>44348</v>
      </c>
      <c r="R125" s="2">
        <v>3666.09</v>
      </c>
      <c r="S125" s="2">
        <v>1252.3599999999999</v>
      </c>
      <c r="T125" s="2">
        <v>1903.65</v>
      </c>
      <c r="U125" s="2">
        <v>4788.12</v>
      </c>
      <c r="V125" s="2">
        <v>203.77</v>
      </c>
      <c r="W125" s="2">
        <v>12302.8</v>
      </c>
      <c r="Z125" s="2">
        <v>1579.94</v>
      </c>
      <c r="AA125" s="2">
        <v>633.92999999999995</v>
      </c>
      <c r="AB125" s="2">
        <v>693.67</v>
      </c>
      <c r="AC125" s="2">
        <v>1440.27</v>
      </c>
      <c r="AD125" s="2">
        <v>128.93</v>
      </c>
      <c r="AE125" s="2">
        <v>4521.13</v>
      </c>
      <c r="AI125" s="10" t="s">
        <v>34</v>
      </c>
      <c r="AU125" t="s">
        <v>34</v>
      </c>
    </row>
    <row r="126" spans="4:54" x14ac:dyDescent="0.2">
      <c r="P126" s="1">
        <v>44378</v>
      </c>
      <c r="R126" s="2">
        <v>3650.5</v>
      </c>
      <c r="S126" s="2">
        <v>1266.45</v>
      </c>
      <c r="T126" s="2">
        <v>1879.85</v>
      </c>
      <c r="U126" s="2">
        <v>4709.49</v>
      </c>
      <c r="V126" s="2">
        <v>202.05</v>
      </c>
      <c r="W126" s="2">
        <v>12208.15</v>
      </c>
      <c r="AI126" s="10" t="s">
        <v>35</v>
      </c>
      <c r="AU126" t="s">
        <v>35</v>
      </c>
    </row>
    <row r="127" spans="4:54" x14ac:dyDescent="0.2">
      <c r="D127" s="2"/>
      <c r="E127" s="2"/>
      <c r="F127" s="2"/>
      <c r="G127" s="2"/>
      <c r="H127" s="2"/>
      <c r="I127" s="2"/>
      <c r="P127" s="1">
        <v>44409</v>
      </c>
      <c r="R127" s="2">
        <v>3614.67</v>
      </c>
      <c r="S127" s="2">
        <v>1223.54</v>
      </c>
      <c r="T127" s="2">
        <v>1881.05</v>
      </c>
      <c r="U127" s="2">
        <v>4264.92</v>
      </c>
      <c r="V127" s="2">
        <v>198.39</v>
      </c>
      <c r="W127" s="2">
        <v>12086.22</v>
      </c>
      <c r="AI127" s="10" t="s">
        <v>36</v>
      </c>
      <c r="AU127" t="s">
        <v>36</v>
      </c>
    </row>
    <row r="128" spans="4:54" x14ac:dyDescent="0.2">
      <c r="D128" s="2"/>
      <c r="E128" s="2"/>
      <c r="F128" s="2"/>
      <c r="G128" s="2"/>
      <c r="H128" s="2"/>
      <c r="I128" s="2"/>
    </row>
    <row r="129" spans="2:21" x14ac:dyDescent="0.2">
      <c r="D129" s="2"/>
      <c r="E129" s="2"/>
      <c r="F129" s="2"/>
      <c r="G129" s="2"/>
      <c r="H129" s="2"/>
      <c r="I129" s="2"/>
    </row>
    <row r="130" spans="2:21" x14ac:dyDescent="0.2">
      <c r="D130" s="2"/>
      <c r="E130" s="2"/>
      <c r="F130" s="2"/>
      <c r="G130" s="2"/>
      <c r="H130" s="2"/>
      <c r="I130" s="2"/>
    </row>
    <row r="134" spans="2:21" x14ac:dyDescent="0.2">
      <c r="B134" s="1" t="s">
        <v>51</v>
      </c>
      <c r="D134">
        <v>2004</v>
      </c>
      <c r="E134">
        <v>2005</v>
      </c>
      <c r="F134">
        <v>2006</v>
      </c>
      <c r="G134">
        <v>2007</v>
      </c>
      <c r="H134">
        <v>2008</v>
      </c>
      <c r="I134">
        <v>2009</v>
      </c>
      <c r="J134">
        <v>2010</v>
      </c>
      <c r="K134">
        <v>2011</v>
      </c>
      <c r="L134">
        <v>2012</v>
      </c>
      <c r="M134">
        <v>2013</v>
      </c>
      <c r="N134">
        <v>2014</v>
      </c>
      <c r="O134">
        <v>2015</v>
      </c>
      <c r="P134">
        <v>2016</v>
      </c>
      <c r="Q134">
        <v>2017</v>
      </c>
      <c r="R134">
        <v>2018</v>
      </c>
      <c r="S134">
        <v>2019</v>
      </c>
      <c r="T134">
        <v>2020</v>
      </c>
      <c r="U134">
        <v>2021</v>
      </c>
    </row>
    <row r="135" spans="2:21" x14ac:dyDescent="0.2">
      <c r="B135" s="1"/>
    </row>
    <row r="136" spans="2:21" x14ac:dyDescent="0.2">
      <c r="B136" t="s">
        <v>40</v>
      </c>
      <c r="D136" s="2">
        <v>5553.68</v>
      </c>
      <c r="E136" s="2">
        <v>5978.09</v>
      </c>
      <c r="F136" s="2">
        <v>6302.82</v>
      </c>
      <c r="G136" s="2">
        <v>6687.26</v>
      </c>
      <c r="H136" s="2">
        <v>7291.96</v>
      </c>
      <c r="I136" s="2">
        <v>6415.93</v>
      </c>
      <c r="J136" s="2">
        <v>7830.83</v>
      </c>
      <c r="K136" s="2">
        <v>8050.91</v>
      </c>
      <c r="L136" s="2">
        <v>8285.51</v>
      </c>
      <c r="M136" s="2">
        <v>9009.32</v>
      </c>
      <c r="N136" s="2">
        <v>8595.92</v>
      </c>
      <c r="O136" s="2">
        <v>9099.2099999999991</v>
      </c>
      <c r="P136" s="2">
        <v>9973.76</v>
      </c>
      <c r="Q136" s="2">
        <v>10160.4</v>
      </c>
      <c r="R136" s="2">
        <f>H5</f>
        <v>10325.93</v>
      </c>
      <c r="S136" s="2">
        <f>H17</f>
        <v>10754.38</v>
      </c>
      <c r="T136" s="2">
        <f>H29</f>
        <v>11041.25</v>
      </c>
      <c r="U136" s="2">
        <f>H41</f>
        <v>10270.16</v>
      </c>
    </row>
    <row r="137" spans="2:21" x14ac:dyDescent="0.2">
      <c r="B137" t="s">
        <v>41</v>
      </c>
      <c r="D137" s="2">
        <v>5569.14</v>
      </c>
      <c r="E137" s="2">
        <v>6030.08</v>
      </c>
      <c r="F137" s="2">
        <v>6342.69</v>
      </c>
      <c r="G137" s="2">
        <v>6501.43</v>
      </c>
      <c r="H137" s="2">
        <v>7186.07</v>
      </c>
      <c r="I137" s="2">
        <v>6604.96</v>
      </c>
      <c r="J137" s="2">
        <v>7746.17</v>
      </c>
      <c r="K137" s="2">
        <v>7871.87</v>
      </c>
      <c r="L137" s="2">
        <v>8631.65</v>
      </c>
      <c r="M137" s="2">
        <v>8663.15</v>
      </c>
      <c r="N137" s="2">
        <v>8551.52</v>
      </c>
      <c r="O137" s="2">
        <v>8892.26</v>
      </c>
      <c r="P137" s="2">
        <v>9495.6200000000008</v>
      </c>
      <c r="Q137" s="2">
        <v>9723.49</v>
      </c>
      <c r="R137" s="2">
        <f>H6</f>
        <v>9909.2099999999991</v>
      </c>
      <c r="S137" s="2">
        <f>H18</f>
        <v>10403.799999999999</v>
      </c>
      <c r="T137" s="2">
        <f>H30</f>
        <v>10776.95</v>
      </c>
      <c r="U137" s="2">
        <f>H42</f>
        <v>10024.700000000001</v>
      </c>
    </row>
    <row r="138" spans="2:21" x14ac:dyDescent="0.2">
      <c r="B138" t="s">
        <v>52</v>
      </c>
      <c r="D138" s="2">
        <v>6273.34</v>
      </c>
      <c r="E138" s="2">
        <v>6846.18</v>
      </c>
      <c r="F138" s="2">
        <v>7327.66</v>
      </c>
      <c r="G138" s="2">
        <v>7770.89</v>
      </c>
      <c r="H138" s="2">
        <v>7933.4</v>
      </c>
      <c r="I138" s="2">
        <v>7855.13</v>
      </c>
      <c r="J138" s="2">
        <v>8914.26</v>
      </c>
      <c r="K138" s="2">
        <v>8960.58</v>
      </c>
      <c r="L138" s="2">
        <v>9711.98</v>
      </c>
      <c r="M138" s="2">
        <v>10131.629999999999</v>
      </c>
      <c r="N138" s="2">
        <v>10319.780000000001</v>
      </c>
      <c r="O138" s="2">
        <v>10739.96</v>
      </c>
      <c r="P138" s="2">
        <v>11203.13</v>
      </c>
      <c r="Q138" s="2">
        <v>11613.69</v>
      </c>
      <c r="R138" s="2">
        <f>H7</f>
        <v>11769.05</v>
      </c>
      <c r="S138" s="2">
        <f>H19</f>
        <v>12271.45</v>
      </c>
      <c r="T138" s="2">
        <f>H31</f>
        <v>11915.49</v>
      </c>
      <c r="U138" s="2">
        <f>H43</f>
        <v>12330.05</v>
      </c>
    </row>
    <row r="139" spans="2:21" x14ac:dyDescent="0.2">
      <c r="B139" t="s">
        <v>42</v>
      </c>
      <c r="D139" s="2">
        <v>6214.01</v>
      </c>
      <c r="E139" s="2">
        <v>6584.84</v>
      </c>
      <c r="F139" s="2">
        <v>6993.54</v>
      </c>
      <c r="G139" s="2">
        <v>7321.39</v>
      </c>
      <c r="H139" s="2">
        <v>7685.23</v>
      </c>
      <c r="I139" s="2">
        <v>7440.38</v>
      </c>
      <c r="J139" s="2">
        <v>8608.75</v>
      </c>
      <c r="K139" s="2">
        <v>8306.24</v>
      </c>
      <c r="L139" s="2">
        <v>9144.2900000000009</v>
      </c>
      <c r="M139" s="2">
        <v>9587.39</v>
      </c>
      <c r="N139" s="2">
        <v>9807.24</v>
      </c>
      <c r="O139" s="2">
        <v>9999.2900000000009</v>
      </c>
      <c r="P139" s="2">
        <v>11046.55</v>
      </c>
      <c r="Q139" s="2">
        <v>10872.47</v>
      </c>
      <c r="R139" s="2">
        <f>H8</f>
        <v>10965.26</v>
      </c>
      <c r="S139" s="2">
        <f>H20</f>
        <v>11855.86</v>
      </c>
      <c r="T139" s="2">
        <f>H32</f>
        <v>11119.12</v>
      </c>
      <c r="U139" s="2">
        <f>H44</f>
        <v>11780.98</v>
      </c>
    </row>
    <row r="140" spans="2:21" x14ac:dyDescent="0.2">
      <c r="B140" t="s">
        <v>43</v>
      </c>
      <c r="D140" s="2">
        <v>6510.75</v>
      </c>
      <c r="E140" s="2">
        <v>7179.13</v>
      </c>
      <c r="F140" s="2">
        <v>7393.34</v>
      </c>
      <c r="G140" s="2">
        <v>7664.15</v>
      </c>
      <c r="H140" s="2">
        <v>8003.78</v>
      </c>
      <c r="I140" s="2">
        <v>7962.85</v>
      </c>
      <c r="J140" s="2">
        <v>9311.98</v>
      </c>
      <c r="K140" s="2">
        <v>9122.92</v>
      </c>
      <c r="L140" s="2">
        <v>9980.7000000000007</v>
      </c>
      <c r="M140" s="2">
        <v>10366.450000000001</v>
      </c>
      <c r="N140" s="2">
        <v>10972.83</v>
      </c>
      <c r="O140" s="2">
        <v>1131.02</v>
      </c>
      <c r="P140" s="2">
        <v>12058.96</v>
      </c>
      <c r="Q140" s="2">
        <v>11813.83</v>
      </c>
      <c r="R140" s="2">
        <f>H9</f>
        <v>11850.32</v>
      </c>
      <c r="S140" s="2">
        <f>H21</f>
        <v>12752.46</v>
      </c>
      <c r="T140" s="2">
        <f>H33</f>
        <v>11528.91</v>
      </c>
      <c r="U140" s="2">
        <f>H45</f>
        <v>12566.41</v>
      </c>
    </row>
    <row r="141" spans="2:21" x14ac:dyDescent="0.2">
      <c r="B141" t="s">
        <v>44</v>
      </c>
      <c r="D141" s="2">
        <v>6180.7</v>
      </c>
      <c r="E141" s="2">
        <v>6838.59</v>
      </c>
      <c r="F141" s="2">
        <v>7205.25</v>
      </c>
      <c r="G141" s="2">
        <v>7694.07</v>
      </c>
      <c r="H141" s="2">
        <v>7844</v>
      </c>
      <c r="I141" s="2">
        <v>7833.54</v>
      </c>
      <c r="J141" s="2">
        <v>8804.65</v>
      </c>
      <c r="K141" s="2">
        <v>8980.42</v>
      </c>
      <c r="L141" s="2">
        <v>9388.5499999999993</v>
      </c>
      <c r="M141" s="2">
        <v>9810.43</v>
      </c>
      <c r="N141" s="2">
        <v>10338.51</v>
      </c>
      <c r="O141" s="2">
        <v>10780.13</v>
      </c>
      <c r="P141" s="2">
        <v>10978.88</v>
      </c>
      <c r="Q141" s="2">
        <v>11273.92</v>
      </c>
      <c r="R141" s="2">
        <f>H10</f>
        <v>11525.91</v>
      </c>
      <c r="S141" s="2">
        <f>H22</f>
        <v>11915.08</v>
      </c>
      <c r="T141" s="2">
        <f>H34</f>
        <v>11151.39</v>
      </c>
      <c r="U141" s="2">
        <f>H46</f>
        <v>12302.8</v>
      </c>
    </row>
    <row r="142" spans="2:21" x14ac:dyDescent="0.2">
      <c r="B142" t="s">
        <v>45</v>
      </c>
      <c r="D142" s="2">
        <v>6389.39</v>
      </c>
      <c r="E142" s="2">
        <v>6752.65</v>
      </c>
      <c r="F142" s="2">
        <v>7281.32</v>
      </c>
      <c r="G142" s="2">
        <v>7684.93</v>
      </c>
      <c r="H142" s="2">
        <v>8085.79</v>
      </c>
      <c r="I142" s="2">
        <v>7983.33</v>
      </c>
      <c r="J142" s="2">
        <v>8926.24</v>
      </c>
      <c r="K142" s="2">
        <v>9187.75</v>
      </c>
      <c r="L142" s="2">
        <v>9633.43</v>
      </c>
      <c r="M142" s="2">
        <v>9801.08</v>
      </c>
      <c r="N142" s="2">
        <v>10357.799999999999</v>
      </c>
      <c r="O142" s="2">
        <v>10765.3</v>
      </c>
      <c r="P142" s="2">
        <v>10852.18</v>
      </c>
      <c r="Q142" s="2">
        <v>11316.64</v>
      </c>
      <c r="R142" s="2">
        <f>H11</f>
        <v>11612.54</v>
      </c>
      <c r="S142" s="2">
        <f>H23</f>
        <v>11993.36</v>
      </c>
      <c r="T142" s="2">
        <f>H35</f>
        <v>11603.98</v>
      </c>
      <c r="U142" s="2">
        <f>H47</f>
        <v>12208.15</v>
      </c>
    </row>
    <row r="143" spans="2:21" x14ac:dyDescent="0.2">
      <c r="B143" t="s">
        <v>46</v>
      </c>
      <c r="D143" s="2">
        <v>6312.73</v>
      </c>
      <c r="E143" s="2">
        <v>6681.72</v>
      </c>
      <c r="F143" s="2">
        <v>7296.48</v>
      </c>
      <c r="G143" s="2">
        <v>7729.44</v>
      </c>
      <c r="H143" s="2">
        <v>8025.2</v>
      </c>
      <c r="I143" s="2">
        <v>8171.75</v>
      </c>
      <c r="J143" s="2">
        <v>8690.6</v>
      </c>
      <c r="K143" s="2">
        <v>9156.52</v>
      </c>
      <c r="L143" s="2">
        <v>9460.2800000000007</v>
      </c>
      <c r="M143" s="2">
        <v>9822.1299999999992</v>
      </c>
      <c r="N143" s="2">
        <v>10282.89</v>
      </c>
      <c r="O143" s="2">
        <v>10424.549999999999</v>
      </c>
      <c r="P143" s="2">
        <v>11186.74</v>
      </c>
      <c r="Q143" s="2">
        <v>11641.55</v>
      </c>
      <c r="R143" s="2">
        <f>H12</f>
        <v>11660.01</v>
      </c>
      <c r="S143" s="2">
        <f>H24</f>
        <v>11857.96</v>
      </c>
      <c r="T143" s="2">
        <f>H36</f>
        <v>11582.03</v>
      </c>
      <c r="U143" s="2">
        <f>H48</f>
        <v>12086.22</v>
      </c>
    </row>
    <row r="144" spans="2:21" x14ac:dyDescent="0.2">
      <c r="B144" t="s">
        <v>47</v>
      </c>
      <c r="D144" s="2">
        <v>6352.72</v>
      </c>
      <c r="E144" s="2">
        <v>6650.29</v>
      </c>
      <c r="F144" s="2">
        <v>7212.89</v>
      </c>
      <c r="G144" s="2">
        <v>7602.7</v>
      </c>
      <c r="H144" s="2">
        <v>7679.06</v>
      </c>
      <c r="I144" s="2">
        <v>7971.38</v>
      </c>
      <c r="J144" s="2">
        <v>8527.5400000000009</v>
      </c>
      <c r="K144" s="2">
        <v>9036.7800000000007</v>
      </c>
      <c r="L144" s="2">
        <v>9253.7999999999993</v>
      </c>
      <c r="M144" s="2">
        <v>9621.69</v>
      </c>
      <c r="N144" s="2">
        <v>10014.879999999999</v>
      </c>
      <c r="O144" s="2">
        <v>10380.790000000001</v>
      </c>
      <c r="P144" s="2">
        <v>10926.36</v>
      </c>
      <c r="Q144" s="2">
        <v>11481.13</v>
      </c>
      <c r="R144" s="2">
        <f>H13</f>
        <v>11302.76</v>
      </c>
      <c r="S144" s="2">
        <f>H25</f>
        <v>11223.99</v>
      </c>
      <c r="T144" s="2">
        <f>H37</f>
        <v>11535.12</v>
      </c>
      <c r="U144" s="2"/>
    </row>
    <row r="145" spans="2:21" x14ac:dyDescent="0.2">
      <c r="B145" t="s">
        <v>48</v>
      </c>
      <c r="D145" s="2">
        <v>6492.78</v>
      </c>
      <c r="E145" s="2">
        <v>6847.44</v>
      </c>
      <c r="F145" s="2">
        <v>7181.53</v>
      </c>
      <c r="G145" s="2">
        <v>7640.39</v>
      </c>
      <c r="H145" s="2">
        <v>7822.98</v>
      </c>
      <c r="I145" s="2">
        <v>8181.9</v>
      </c>
      <c r="J145" s="2">
        <v>8752.4500000000007</v>
      </c>
      <c r="K145" s="2">
        <v>8459.7199999999993</v>
      </c>
      <c r="L145" s="2">
        <v>9530.31</v>
      </c>
      <c r="M145" s="2">
        <v>9660</v>
      </c>
      <c r="N145" s="2">
        <v>10207.65</v>
      </c>
      <c r="O145" s="2">
        <v>10549.84</v>
      </c>
      <c r="P145" s="2">
        <v>11072.79</v>
      </c>
      <c r="Q145" s="2">
        <v>11233.71</v>
      </c>
      <c r="R145" s="2">
        <f>H14</f>
        <v>11712.44</v>
      </c>
      <c r="S145" s="2">
        <f>H26</f>
        <v>11658.66</v>
      </c>
      <c r="T145" s="2">
        <f>H38</f>
        <v>11221.1</v>
      </c>
      <c r="U145" s="2"/>
    </row>
    <row r="146" spans="2:21" x14ac:dyDescent="0.2">
      <c r="B146" t="s">
        <v>49</v>
      </c>
      <c r="D146" s="2">
        <v>6276.62</v>
      </c>
      <c r="E146" s="2">
        <v>6563.51</v>
      </c>
      <c r="F146" s="2">
        <v>7094.56</v>
      </c>
      <c r="G146" s="2">
        <v>7404.63</v>
      </c>
      <c r="H146" s="2">
        <v>7113.89</v>
      </c>
      <c r="I146" s="2">
        <v>7739.08</v>
      </c>
      <c r="J146" s="2">
        <v>8126.95</v>
      </c>
      <c r="K146" s="2">
        <v>7850.5</v>
      </c>
      <c r="L146" s="2">
        <v>9506.56</v>
      </c>
      <c r="M146" s="2">
        <v>9429.17</v>
      </c>
      <c r="N146" s="2">
        <v>9928.5</v>
      </c>
      <c r="O146" s="2">
        <v>10353.74</v>
      </c>
      <c r="P146" s="2">
        <v>10626.95</v>
      </c>
      <c r="Q146" s="2">
        <v>10822.86</v>
      </c>
      <c r="R146" s="2">
        <f>H15</f>
        <v>11164.81</v>
      </c>
      <c r="S146" s="2">
        <f>H27</f>
        <v>11147.89</v>
      </c>
      <c r="T146" s="2">
        <f>H39</f>
        <v>10826.6</v>
      </c>
      <c r="U146" s="2"/>
    </row>
    <row r="147" spans="2:21" x14ac:dyDescent="0.2">
      <c r="B147" t="s">
        <v>50</v>
      </c>
      <c r="D147" s="2">
        <v>5966.59</v>
      </c>
      <c r="E147" s="2">
        <v>6231.04</v>
      </c>
      <c r="F147" s="2">
        <v>6803.36</v>
      </c>
      <c r="G147" s="2">
        <v>7246.77</v>
      </c>
      <c r="H147" s="2">
        <v>6476.55</v>
      </c>
      <c r="I147" s="2">
        <v>7568.89</v>
      </c>
      <c r="J147" s="2">
        <v>8223.7199999999993</v>
      </c>
      <c r="K147" s="2">
        <v>7963.17</v>
      </c>
      <c r="L147" s="2">
        <v>9199.11</v>
      </c>
      <c r="M147" s="2">
        <v>8716.94</v>
      </c>
      <c r="N147" s="2">
        <v>9434.4500000000007</v>
      </c>
      <c r="O147" s="2">
        <v>10096.35</v>
      </c>
      <c r="P147" s="2">
        <v>10251.73</v>
      </c>
      <c r="Q147" s="2">
        <v>10477.18</v>
      </c>
      <c r="R147" s="2">
        <f>H16</f>
        <v>10875.65</v>
      </c>
      <c r="S147" s="2">
        <f>H28</f>
        <v>10343.24</v>
      </c>
      <c r="T147" s="2">
        <f>H40</f>
        <v>10565.19</v>
      </c>
      <c r="U147" s="2"/>
    </row>
    <row r="148" spans="2:21" x14ac:dyDescent="0.2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2:21" x14ac:dyDescent="0.2">
      <c r="D149" s="2">
        <f t="shared" ref="D149:I149" si="111">SUM(D136:D147)</f>
        <v>74092.449999999983</v>
      </c>
      <c r="E149" s="2">
        <f t="shared" si="111"/>
        <v>79183.56</v>
      </c>
      <c r="F149" s="2">
        <f t="shared" si="111"/>
        <v>84435.44</v>
      </c>
      <c r="G149" s="2">
        <f t="shared" si="111"/>
        <v>88948.050000000017</v>
      </c>
      <c r="H149" s="2">
        <f t="shared" si="111"/>
        <v>91147.91</v>
      </c>
      <c r="I149" s="2">
        <f t="shared" si="111"/>
        <v>91729.12</v>
      </c>
      <c r="J149" s="2">
        <f t="shared" ref="J149:M149" si="112">SUM(J136:J147)</f>
        <v>102464.14000000001</v>
      </c>
      <c r="K149" s="2">
        <f t="shared" si="112"/>
        <v>102947.37999999999</v>
      </c>
      <c r="L149" s="2">
        <f t="shared" si="112"/>
        <v>111726.17000000001</v>
      </c>
      <c r="M149" s="2">
        <f t="shared" si="112"/>
        <v>114619.38</v>
      </c>
      <c r="N149" s="2">
        <f>SUM(N136:N147)</f>
        <v>118811.97</v>
      </c>
      <c r="O149" s="2">
        <f>SUM(O136:O147)</f>
        <v>113212.44000000002</v>
      </c>
      <c r="P149" s="2">
        <f t="shared" ref="P149:U149" si="113">SUM(P136:P147)</f>
        <v>129673.65</v>
      </c>
      <c r="Q149" s="2">
        <f t="shared" si="113"/>
        <v>132430.87000000002</v>
      </c>
      <c r="R149" s="2">
        <f t="shared" si="113"/>
        <v>134673.88999999998</v>
      </c>
      <c r="S149" s="2">
        <f t="shared" si="113"/>
        <v>138178.13</v>
      </c>
      <c r="T149" s="2">
        <f t="shared" si="113"/>
        <v>134867.13</v>
      </c>
      <c r="U149" s="2">
        <f t="shared" si="113"/>
        <v>93569.47</v>
      </c>
    </row>
    <row r="153" spans="2:21" x14ac:dyDescent="0.2">
      <c r="B153" s="1" t="s">
        <v>53</v>
      </c>
      <c r="D153">
        <v>2004</v>
      </c>
      <c r="E153">
        <v>2005</v>
      </c>
      <c r="F153">
        <v>2006</v>
      </c>
      <c r="G153">
        <v>2007</v>
      </c>
      <c r="H153">
        <v>2008</v>
      </c>
      <c r="I153">
        <v>2009</v>
      </c>
      <c r="J153">
        <v>2010</v>
      </c>
      <c r="K153">
        <v>2011</v>
      </c>
      <c r="L153">
        <v>2012</v>
      </c>
      <c r="M153" s="12">
        <v>2013</v>
      </c>
      <c r="N153">
        <v>2014</v>
      </c>
      <c r="O153">
        <v>2015</v>
      </c>
      <c r="P153">
        <v>2016</v>
      </c>
      <c r="Q153">
        <v>2017</v>
      </c>
      <c r="R153">
        <v>2018</v>
      </c>
      <c r="S153">
        <v>2019</v>
      </c>
      <c r="T153">
        <v>2020</v>
      </c>
      <c r="U153">
        <v>2021</v>
      </c>
    </row>
    <row r="154" spans="2:21" x14ac:dyDescent="0.2">
      <c r="B154" s="1"/>
      <c r="M154" s="12"/>
    </row>
    <row r="155" spans="2:21" x14ac:dyDescent="0.2">
      <c r="B155" t="s">
        <v>40</v>
      </c>
      <c r="D155" s="2"/>
      <c r="E155" s="2"/>
      <c r="F155" s="2"/>
      <c r="G155" s="2"/>
      <c r="H155" s="2"/>
      <c r="I155" s="2"/>
      <c r="J155" s="2">
        <v>3434.95</v>
      </c>
      <c r="K155" s="2">
        <v>3321.65</v>
      </c>
      <c r="L155" s="2">
        <v>3580.64</v>
      </c>
      <c r="M155" s="2">
        <v>3783.15</v>
      </c>
      <c r="N155" s="2">
        <v>3293.73</v>
      </c>
      <c r="O155" s="2">
        <v>3469.49</v>
      </c>
      <c r="P155" s="2">
        <v>3863.17</v>
      </c>
      <c r="Q155" s="2">
        <v>3868.59</v>
      </c>
      <c r="R155" s="2">
        <f>G5</f>
        <v>3883.33</v>
      </c>
      <c r="S155" s="2">
        <f>G17</f>
        <v>4077.16</v>
      </c>
      <c r="T155" s="2">
        <f>G29</f>
        <v>4287.32</v>
      </c>
      <c r="U155" s="2">
        <f>G41</f>
        <v>3525.51</v>
      </c>
    </row>
    <row r="156" spans="2:21" x14ac:dyDescent="0.2">
      <c r="B156" t="s">
        <v>41</v>
      </c>
      <c r="D156" s="2"/>
      <c r="E156" s="2"/>
      <c r="F156" s="2"/>
      <c r="G156" s="2"/>
      <c r="H156" s="2"/>
      <c r="I156" s="2"/>
      <c r="J156" s="2">
        <v>3522.94</v>
      </c>
      <c r="K156" s="2">
        <v>3423.34</v>
      </c>
      <c r="L156" s="2">
        <v>3803.81</v>
      </c>
      <c r="M156" s="2">
        <v>3771.24</v>
      </c>
      <c r="N156" s="2">
        <v>3406.94</v>
      </c>
      <c r="O156" s="2">
        <v>3641.22</v>
      </c>
      <c r="P156" s="2">
        <v>3753.6</v>
      </c>
      <c r="Q156" s="2">
        <v>3820.27</v>
      </c>
      <c r="R156" s="2">
        <f>G6</f>
        <v>3826.96</v>
      </c>
      <c r="S156" s="2">
        <f>G18</f>
        <v>4150.3500000000004</v>
      </c>
      <c r="T156" s="2">
        <f>G30</f>
        <v>4162.38</v>
      </c>
      <c r="U156" s="2">
        <f>G42</f>
        <v>3741.57</v>
      </c>
    </row>
    <row r="157" spans="2:21" x14ac:dyDescent="0.2">
      <c r="B157" t="s">
        <v>52</v>
      </c>
      <c r="D157" s="2"/>
      <c r="E157" s="2"/>
      <c r="F157" s="2"/>
      <c r="G157" s="2"/>
      <c r="H157" s="2"/>
      <c r="I157" s="2"/>
      <c r="J157" s="2">
        <v>3894.1</v>
      </c>
      <c r="K157" s="2">
        <v>3701.37</v>
      </c>
      <c r="L157" s="2">
        <v>4241.7299999999996</v>
      </c>
      <c r="M157" s="2">
        <v>4227.54</v>
      </c>
      <c r="N157" s="2">
        <v>4094.26</v>
      </c>
      <c r="O157" s="2">
        <v>4199.12</v>
      </c>
      <c r="P157" s="2">
        <v>4403.82</v>
      </c>
      <c r="Q157" s="2">
        <v>4479.2700000000004</v>
      </c>
      <c r="R157" s="2">
        <f t="shared" ref="R157:R166" si="114">G7</f>
        <v>4422.71</v>
      </c>
      <c r="S157" s="2">
        <f t="shared" ref="S157:S166" si="115">G19</f>
        <v>4618.6499999999996</v>
      </c>
      <c r="T157" s="2">
        <f t="shared" ref="T157:T166" si="116">G31</f>
        <v>4470.05</v>
      </c>
      <c r="U157" s="2">
        <f t="shared" ref="U157:U166" si="117">G43</f>
        <v>4416.8</v>
      </c>
    </row>
    <row r="158" spans="2:21" x14ac:dyDescent="0.2">
      <c r="B158" t="s">
        <v>42</v>
      </c>
      <c r="D158" s="2"/>
      <c r="E158" s="2"/>
      <c r="F158" s="2"/>
      <c r="G158" s="2"/>
      <c r="H158" s="2"/>
      <c r="I158" s="2"/>
      <c r="J158" s="2">
        <v>3760.07</v>
      </c>
      <c r="K158" s="2">
        <v>3504.05</v>
      </c>
      <c r="L158" s="2">
        <v>3985.97</v>
      </c>
      <c r="M158" s="2">
        <v>4047.92</v>
      </c>
      <c r="N158" s="2">
        <v>4078.03</v>
      </c>
      <c r="O158" s="2">
        <v>4056.81</v>
      </c>
      <c r="P158" s="2">
        <v>4392.7299999999996</v>
      </c>
      <c r="Q158" s="2">
        <v>4260.3900000000003</v>
      </c>
      <c r="R158" s="2">
        <f t="shared" si="114"/>
        <v>4149.2299999999996</v>
      </c>
      <c r="S158" s="2">
        <f t="shared" si="115"/>
        <v>4668.4799999999996</v>
      </c>
      <c r="T158" s="2">
        <f t="shared" si="116"/>
        <v>4078.11</v>
      </c>
      <c r="U158" s="2">
        <f t="shared" si="117"/>
        <v>4201.8599999999997</v>
      </c>
    </row>
    <row r="159" spans="2:21" x14ac:dyDescent="0.2">
      <c r="B159" t="s">
        <v>43</v>
      </c>
      <c r="D159" s="2"/>
      <c r="E159" s="2"/>
      <c r="F159" s="2"/>
      <c r="G159" s="2"/>
      <c r="H159" s="2"/>
      <c r="I159" s="2"/>
      <c r="J159" s="2">
        <v>3989.35</v>
      </c>
      <c r="K159" s="2">
        <v>3950.22</v>
      </c>
      <c r="L159" s="2">
        <v>4346.83</v>
      </c>
      <c r="M159" s="2">
        <v>4462.55</v>
      </c>
      <c r="N159" s="2">
        <v>4498.22</v>
      </c>
      <c r="O159" s="2">
        <v>4540.6099999999997</v>
      </c>
      <c r="P159" s="2">
        <v>4760.18</v>
      </c>
      <c r="Q159" s="2">
        <v>4578.84</v>
      </c>
      <c r="R159" s="2">
        <f t="shared" si="114"/>
        <v>4510.3100000000004</v>
      </c>
      <c r="S159" s="2">
        <f t="shared" si="115"/>
        <v>4934</v>
      </c>
      <c r="T159" s="2">
        <f t="shared" si="116"/>
        <v>4417.93</v>
      </c>
      <c r="U159" s="2">
        <f t="shared" si="117"/>
        <v>4532.84</v>
      </c>
    </row>
    <row r="160" spans="2:21" x14ac:dyDescent="0.2">
      <c r="B160" t="s">
        <v>44</v>
      </c>
      <c r="D160" s="2"/>
      <c r="E160" s="2"/>
      <c r="F160" s="2"/>
      <c r="G160" s="2"/>
      <c r="H160" s="2"/>
      <c r="I160" s="2"/>
      <c r="J160" s="2">
        <v>3992.16</v>
      </c>
      <c r="K160" s="2">
        <v>3947.94</v>
      </c>
      <c r="L160" s="2">
        <v>4101.6899999999996</v>
      </c>
      <c r="M160" s="2">
        <v>4140.62</v>
      </c>
      <c r="N160" s="2">
        <v>4310.91</v>
      </c>
      <c r="O160" s="2">
        <v>4415.66</v>
      </c>
      <c r="P160" s="2">
        <v>4439.37</v>
      </c>
      <c r="Q160" s="2">
        <v>4451.2700000000004</v>
      </c>
      <c r="R160" s="2">
        <f t="shared" si="114"/>
        <v>4523.72</v>
      </c>
      <c r="S160" s="2">
        <f t="shared" si="115"/>
        <v>4597.68</v>
      </c>
      <c r="T160" s="2">
        <f t="shared" si="116"/>
        <v>4221.6499999999996</v>
      </c>
      <c r="U160" s="2">
        <f t="shared" si="117"/>
        <v>4521.13</v>
      </c>
    </row>
    <row r="161" spans="2:21" x14ac:dyDescent="0.2">
      <c r="B161" t="s">
        <v>45</v>
      </c>
      <c r="D161" s="2"/>
      <c r="E161" s="2"/>
      <c r="F161" s="2"/>
      <c r="G161" s="2"/>
      <c r="H161" s="2"/>
      <c r="I161" s="2"/>
      <c r="J161" s="2">
        <v>3917.28</v>
      </c>
      <c r="K161" s="2">
        <v>3891.61</v>
      </c>
      <c r="L161" s="2">
        <v>4086.89</v>
      </c>
      <c r="M161" s="2">
        <v>4018.12</v>
      </c>
      <c r="N161" s="2">
        <v>4168.8</v>
      </c>
      <c r="O161" s="2">
        <v>4326.62</v>
      </c>
      <c r="P161" s="2">
        <v>4287.08</v>
      </c>
      <c r="Q161" s="2">
        <v>4284.87</v>
      </c>
      <c r="R161" s="2">
        <f t="shared" si="114"/>
        <v>4362.83</v>
      </c>
      <c r="S161" s="2">
        <f t="shared" si="115"/>
        <v>4481.6400000000003</v>
      </c>
      <c r="T161" s="2">
        <f t="shared" si="116"/>
        <v>4275.6899999999996</v>
      </c>
      <c r="U161" s="2"/>
    </row>
    <row r="162" spans="2:21" x14ac:dyDescent="0.2">
      <c r="B162" t="s">
        <v>46</v>
      </c>
      <c r="D162" s="2"/>
      <c r="E162" s="2"/>
      <c r="F162" s="2"/>
      <c r="G162" s="2"/>
      <c r="H162" s="2"/>
      <c r="I162" s="2"/>
      <c r="J162" s="2">
        <v>3765.85</v>
      </c>
      <c r="K162" s="2">
        <v>3872.66</v>
      </c>
      <c r="L162" s="2">
        <v>3972.29</v>
      </c>
      <c r="M162" s="2">
        <v>4088.72</v>
      </c>
      <c r="N162" s="2">
        <v>4125.26</v>
      </c>
      <c r="O162" s="2">
        <v>4246.24</v>
      </c>
      <c r="P162" s="2">
        <v>4444.45</v>
      </c>
      <c r="Q162" s="2">
        <v>4502</v>
      </c>
      <c r="R162" s="2">
        <f t="shared" si="114"/>
        <v>4412.29</v>
      </c>
      <c r="S162" s="2">
        <f t="shared" si="115"/>
        <v>4481.8900000000003</v>
      </c>
      <c r="T162" s="2">
        <f t="shared" si="116"/>
        <v>4288.24</v>
      </c>
      <c r="U162" s="2"/>
    </row>
    <row r="163" spans="2:21" x14ac:dyDescent="0.2">
      <c r="B163" t="s">
        <v>47</v>
      </c>
      <c r="D163" s="2"/>
      <c r="E163" s="2"/>
      <c r="F163" s="2"/>
      <c r="G163" s="2"/>
      <c r="H163" s="2"/>
      <c r="I163" s="2"/>
      <c r="J163" s="2">
        <v>3785.11</v>
      </c>
      <c r="K163" s="2">
        <v>3897.06</v>
      </c>
      <c r="L163" s="2">
        <v>3922.25</v>
      </c>
      <c r="M163" s="2">
        <v>3914.12</v>
      </c>
      <c r="N163" s="2">
        <v>4092.56</v>
      </c>
      <c r="O163" s="2">
        <v>4174.3599999999997</v>
      </c>
      <c r="P163" s="2">
        <v>4283.41</v>
      </c>
      <c r="Q163" s="2">
        <v>4403.33</v>
      </c>
      <c r="R163" s="2">
        <f t="shared" si="114"/>
        <v>4304.29</v>
      </c>
      <c r="S163" s="2">
        <f t="shared" si="115"/>
        <v>4268.1400000000003</v>
      </c>
      <c r="T163" s="2">
        <f t="shared" si="116"/>
        <v>4279.29</v>
      </c>
      <c r="U163" s="2"/>
    </row>
    <row r="164" spans="2:21" x14ac:dyDescent="0.2">
      <c r="B164" t="s">
        <v>48</v>
      </c>
      <c r="D164" s="2"/>
      <c r="E164" s="2"/>
      <c r="F164" s="2"/>
      <c r="G164" s="2"/>
      <c r="H164" s="2"/>
      <c r="I164" s="2"/>
      <c r="J164" s="2">
        <v>3653.98</v>
      </c>
      <c r="K164" s="2">
        <v>3643.5</v>
      </c>
      <c r="L164" s="2">
        <v>3995.85</v>
      </c>
      <c r="M164" s="2">
        <v>3959.89</v>
      </c>
      <c r="N164" s="2">
        <v>4052</v>
      </c>
      <c r="O164" s="2">
        <v>4125.82</v>
      </c>
      <c r="P164" s="2">
        <v>4204.3900000000003</v>
      </c>
      <c r="Q164" s="2">
        <v>4161.8599999999997</v>
      </c>
      <c r="R164" s="2">
        <f t="shared" si="114"/>
        <v>4366.0200000000004</v>
      </c>
      <c r="S164" s="2">
        <f t="shared" si="115"/>
        <v>4447.13</v>
      </c>
      <c r="T164" s="2">
        <f t="shared" si="116"/>
        <v>3963.26</v>
      </c>
      <c r="U164" s="2"/>
    </row>
    <row r="165" spans="2:21" x14ac:dyDescent="0.2">
      <c r="B165" t="s">
        <v>49</v>
      </c>
      <c r="D165" s="2"/>
      <c r="E165" s="2"/>
      <c r="F165" s="2"/>
      <c r="G165" s="2"/>
      <c r="H165" s="2"/>
      <c r="I165" s="2"/>
      <c r="J165" s="2">
        <v>3526.11</v>
      </c>
      <c r="K165" s="2">
        <v>3416.4</v>
      </c>
      <c r="L165" s="2">
        <v>4024.03</v>
      </c>
      <c r="M165" s="2">
        <v>3902.4</v>
      </c>
      <c r="N165" s="2">
        <v>4029.5</v>
      </c>
      <c r="O165" s="2">
        <v>4177.2700000000004</v>
      </c>
      <c r="P165" s="2">
        <v>4200.7700000000004</v>
      </c>
      <c r="Q165" s="2">
        <v>4124.04</v>
      </c>
      <c r="R165" s="2">
        <f t="shared" si="114"/>
        <v>4328.1899999999996</v>
      </c>
      <c r="S165" s="2">
        <f t="shared" si="115"/>
        <v>4239.8</v>
      </c>
      <c r="T165" s="2">
        <f t="shared" si="116"/>
        <v>3921.4</v>
      </c>
      <c r="U165" s="2"/>
    </row>
    <row r="166" spans="2:21" x14ac:dyDescent="0.2">
      <c r="B166" t="s">
        <v>50</v>
      </c>
      <c r="D166" s="2"/>
      <c r="E166" s="2"/>
      <c r="F166" s="2"/>
      <c r="G166" s="2"/>
      <c r="H166" s="2"/>
      <c r="I166" s="2"/>
      <c r="J166" s="2">
        <v>3472.17</v>
      </c>
      <c r="K166" s="2">
        <v>3277.95</v>
      </c>
      <c r="L166" s="2">
        <v>3823.18</v>
      </c>
      <c r="M166" s="2">
        <v>3301.64</v>
      </c>
      <c r="N166" s="2">
        <v>3652.2</v>
      </c>
      <c r="O166" s="2">
        <v>3970.54</v>
      </c>
      <c r="P166" s="2">
        <v>3868.74</v>
      </c>
      <c r="Q166" s="2">
        <v>3765.85</v>
      </c>
      <c r="R166" s="2">
        <f t="shared" si="114"/>
        <v>4068.49</v>
      </c>
      <c r="S166" s="2">
        <f t="shared" si="115"/>
        <v>3840</v>
      </c>
      <c r="T166" s="2">
        <f t="shared" si="116"/>
        <v>3787.92</v>
      </c>
      <c r="U166" s="2"/>
    </row>
    <row r="167" spans="2:21" x14ac:dyDescent="0.2">
      <c r="D167" s="2"/>
      <c r="E167" s="2"/>
      <c r="F167" s="2"/>
      <c r="G167" s="2"/>
      <c r="H167" s="2"/>
      <c r="I167" s="2"/>
      <c r="J167" s="2"/>
      <c r="K167" s="2"/>
      <c r="L167" s="2"/>
      <c r="M167" s="13"/>
      <c r="N167" s="2"/>
      <c r="O167" s="2"/>
      <c r="P167" s="2"/>
      <c r="Q167" s="2"/>
      <c r="R167" s="2"/>
      <c r="S167" s="2"/>
      <c r="T167" s="2"/>
      <c r="U167" s="2"/>
    </row>
    <row r="168" spans="2:21" x14ac:dyDescent="0.2">
      <c r="D168" s="2">
        <f t="shared" ref="D168:M168" si="118">SUM(D155:D166)</f>
        <v>0</v>
      </c>
      <c r="E168" s="2">
        <f t="shared" si="118"/>
        <v>0</v>
      </c>
      <c r="F168" s="2">
        <f t="shared" si="118"/>
        <v>0</v>
      </c>
      <c r="G168" s="2">
        <f t="shared" si="118"/>
        <v>0</v>
      </c>
      <c r="H168" s="2">
        <f t="shared" si="118"/>
        <v>0</v>
      </c>
      <c r="I168" s="2">
        <f t="shared" si="118"/>
        <v>0</v>
      </c>
      <c r="J168" s="2">
        <f t="shared" si="118"/>
        <v>44714.07</v>
      </c>
      <c r="K168" s="2">
        <f t="shared" si="118"/>
        <v>43847.75</v>
      </c>
      <c r="L168" s="2">
        <f t="shared" si="118"/>
        <v>47885.159999999996</v>
      </c>
      <c r="M168" s="2">
        <f t="shared" si="118"/>
        <v>47617.91</v>
      </c>
      <c r="N168" s="2">
        <f>SUM(N155:N166)</f>
        <v>47802.409999999996</v>
      </c>
      <c r="O168" s="2">
        <f>SUM(O155:O166)</f>
        <v>49343.76</v>
      </c>
      <c r="P168" s="2">
        <f t="shared" ref="P168:U168" si="119">SUM(P155:P166)</f>
        <v>50901.71</v>
      </c>
      <c r="Q168" s="2">
        <f t="shared" si="119"/>
        <v>50700.58</v>
      </c>
      <c r="R168" s="2">
        <f t="shared" si="119"/>
        <v>51158.37</v>
      </c>
      <c r="S168" s="2">
        <f t="shared" si="119"/>
        <v>52804.92</v>
      </c>
      <c r="T168" s="2">
        <f t="shared" si="119"/>
        <v>50153.240000000005</v>
      </c>
      <c r="U168" s="2">
        <f t="shared" si="119"/>
        <v>24939.710000000003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SmartP</dc:creator>
  <cp:lastModifiedBy>SmartP</cp:lastModifiedBy>
  <dcterms:created xsi:type="dcterms:W3CDTF">2021-10-25T03:55:34Z</dcterms:created>
  <dcterms:modified xsi:type="dcterms:W3CDTF">2021-11-04T13:25:14Z</dcterms:modified>
</cp:coreProperties>
</file>