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Planificación\Cargas y Logistica\Matrices OD\Matrices 2016\MOD 2016 FINAL\"/>
    </mc:Choice>
  </mc:AlternateContent>
  <bookViews>
    <workbookView xWindow="0" yWindow="0" windowWidth="28800" windowHeight="12435"/>
  </bookViews>
  <sheets>
    <sheet name="RESUMEN MOD 2016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7" i="2" l="1"/>
  <c r="H127" i="2" s="1"/>
  <c r="D127" i="2"/>
  <c r="C127" i="2"/>
  <c r="H126" i="2"/>
  <c r="G126" i="2"/>
  <c r="E126" i="2"/>
  <c r="E125" i="2"/>
  <c r="G125" i="2" s="1"/>
  <c r="H124" i="2"/>
  <c r="G124" i="2"/>
  <c r="E124" i="2"/>
  <c r="H123" i="2"/>
  <c r="G123" i="2"/>
  <c r="E123" i="2"/>
  <c r="H122" i="2"/>
  <c r="E122" i="2"/>
  <c r="G122" i="2" s="1"/>
  <c r="H121" i="2"/>
  <c r="E121" i="2"/>
  <c r="G121" i="2" s="1"/>
  <c r="H120" i="2"/>
  <c r="G120" i="2"/>
  <c r="E120" i="2"/>
  <c r="H119" i="2"/>
  <c r="G119" i="2"/>
  <c r="E119" i="2"/>
  <c r="H118" i="2"/>
  <c r="E118" i="2"/>
  <c r="G118" i="2" s="1"/>
  <c r="H117" i="2"/>
  <c r="E117" i="2"/>
  <c r="G117" i="2" s="1"/>
  <c r="H116" i="2"/>
  <c r="G116" i="2"/>
  <c r="E116" i="2"/>
  <c r="H115" i="2"/>
  <c r="G115" i="2"/>
  <c r="E115" i="2"/>
  <c r="H114" i="2"/>
  <c r="E114" i="2"/>
  <c r="G114" i="2" s="1"/>
  <c r="H113" i="2"/>
  <c r="E113" i="2"/>
  <c r="G113" i="2" s="1"/>
  <c r="H112" i="2"/>
  <c r="G112" i="2"/>
  <c r="E112" i="2"/>
  <c r="H111" i="2"/>
  <c r="G111" i="2"/>
  <c r="E111" i="2"/>
  <c r="H110" i="2"/>
  <c r="E110" i="2"/>
  <c r="G110" i="2" s="1"/>
  <c r="H109" i="2"/>
  <c r="E109" i="2"/>
  <c r="G109" i="2" s="1"/>
  <c r="H108" i="2"/>
  <c r="G108" i="2"/>
  <c r="E108" i="2"/>
  <c r="H107" i="2"/>
  <c r="G107" i="2"/>
  <c r="E107" i="2"/>
  <c r="H106" i="2"/>
  <c r="E106" i="2"/>
  <c r="G106" i="2" s="1"/>
  <c r="G105" i="2"/>
  <c r="E105" i="2"/>
  <c r="E104" i="2"/>
  <c r="G104" i="2" s="1"/>
  <c r="H103" i="2"/>
  <c r="E103" i="2"/>
  <c r="G103" i="2" s="1"/>
  <c r="H102" i="2"/>
  <c r="G102" i="2"/>
  <c r="E102" i="2"/>
  <c r="H101" i="2"/>
  <c r="G101" i="2"/>
  <c r="E101" i="2"/>
  <c r="H100" i="2"/>
  <c r="E100" i="2"/>
  <c r="G100" i="2" s="1"/>
  <c r="H99" i="2"/>
  <c r="E99" i="2"/>
  <c r="G99" i="2" s="1"/>
  <c r="H98" i="2"/>
  <c r="G98" i="2"/>
  <c r="E98" i="2"/>
  <c r="H97" i="2"/>
  <c r="G97" i="2"/>
  <c r="E97" i="2"/>
  <c r="H96" i="2"/>
  <c r="E96" i="2"/>
  <c r="G96" i="2" s="1"/>
  <c r="H95" i="2"/>
  <c r="E95" i="2"/>
  <c r="G95" i="2" s="1"/>
  <c r="H94" i="2"/>
  <c r="G94" i="2"/>
  <c r="E94" i="2"/>
  <c r="H93" i="2"/>
  <c r="G93" i="2"/>
  <c r="E93" i="2"/>
  <c r="H92" i="2"/>
  <c r="E92" i="2"/>
  <c r="G92" i="2" s="1"/>
  <c r="H91" i="2"/>
  <c r="E91" i="2"/>
  <c r="G91" i="2" s="1"/>
  <c r="H90" i="2"/>
  <c r="E90" i="2"/>
  <c r="G90" i="2" s="1"/>
  <c r="H89" i="2"/>
  <c r="G89" i="2"/>
  <c r="E89" i="2"/>
  <c r="H88" i="2"/>
  <c r="E88" i="2"/>
  <c r="G88" i="2" s="1"/>
  <c r="H87" i="2"/>
  <c r="E87" i="2"/>
  <c r="G87" i="2" s="1"/>
  <c r="H86" i="2"/>
  <c r="G86" i="2"/>
  <c r="E86" i="2"/>
  <c r="H85" i="2"/>
  <c r="G85" i="2"/>
  <c r="E85" i="2"/>
  <c r="H84" i="2"/>
  <c r="E84" i="2"/>
  <c r="G84" i="2" s="1"/>
  <c r="H83" i="2"/>
  <c r="E83" i="2"/>
  <c r="G83" i="2" s="1"/>
  <c r="H82" i="2"/>
  <c r="G82" i="2"/>
  <c r="E82" i="2"/>
  <c r="H81" i="2"/>
  <c r="G81" i="2"/>
  <c r="E81" i="2"/>
  <c r="H80" i="2"/>
  <c r="E80" i="2"/>
  <c r="G80" i="2" s="1"/>
  <c r="H79" i="2"/>
  <c r="E79" i="2"/>
  <c r="G79" i="2" s="1"/>
  <c r="H78" i="2"/>
  <c r="G78" i="2"/>
  <c r="E78" i="2"/>
  <c r="H77" i="2"/>
  <c r="G77" i="2"/>
  <c r="E77" i="2"/>
  <c r="H76" i="2"/>
  <c r="E76" i="2"/>
  <c r="G76" i="2" s="1"/>
  <c r="H75" i="2"/>
  <c r="E75" i="2"/>
  <c r="G75" i="2" s="1"/>
  <c r="H74" i="2"/>
  <c r="G74" i="2"/>
  <c r="E74" i="2"/>
  <c r="H73" i="2"/>
  <c r="G73" i="2"/>
  <c r="E73" i="2"/>
  <c r="H72" i="2"/>
  <c r="E72" i="2"/>
  <c r="G72" i="2" s="1"/>
  <c r="H71" i="2"/>
  <c r="E71" i="2"/>
  <c r="G71" i="2" s="1"/>
  <c r="H70" i="2"/>
  <c r="E70" i="2"/>
  <c r="G70" i="2" s="1"/>
  <c r="H69" i="2"/>
  <c r="G69" i="2"/>
  <c r="E69" i="2"/>
  <c r="H68" i="2"/>
  <c r="E68" i="2"/>
  <c r="G68" i="2" s="1"/>
  <c r="H67" i="2"/>
  <c r="E67" i="2"/>
  <c r="G67" i="2" s="1"/>
  <c r="H66" i="2"/>
  <c r="E66" i="2"/>
  <c r="G66" i="2" s="1"/>
  <c r="H65" i="2"/>
  <c r="G65" i="2"/>
  <c r="E65" i="2"/>
  <c r="H64" i="2"/>
  <c r="E64" i="2"/>
  <c r="G64" i="2" s="1"/>
  <c r="H63" i="2"/>
  <c r="E63" i="2"/>
  <c r="G63" i="2" s="1"/>
  <c r="H62" i="2"/>
  <c r="G62" i="2"/>
  <c r="E62" i="2"/>
  <c r="H61" i="2"/>
  <c r="G61" i="2"/>
  <c r="E61" i="2"/>
  <c r="H60" i="2"/>
  <c r="E60" i="2"/>
  <c r="G60" i="2" s="1"/>
  <c r="H59" i="2"/>
  <c r="E59" i="2"/>
  <c r="G59" i="2" s="1"/>
  <c r="H58" i="2"/>
  <c r="G58" i="2"/>
  <c r="E58" i="2"/>
  <c r="H57" i="2"/>
  <c r="G57" i="2"/>
  <c r="E57" i="2"/>
  <c r="H56" i="2"/>
  <c r="E56" i="2"/>
  <c r="G56" i="2" s="1"/>
  <c r="H55" i="2"/>
  <c r="E55" i="2"/>
  <c r="G55" i="2" s="1"/>
  <c r="H54" i="2"/>
  <c r="G54" i="2"/>
  <c r="E54" i="2"/>
  <c r="H53" i="2"/>
  <c r="G53" i="2"/>
  <c r="E53" i="2"/>
  <c r="H52" i="2"/>
  <c r="E52" i="2"/>
  <c r="G52" i="2" s="1"/>
  <c r="H51" i="2"/>
  <c r="E51" i="2"/>
  <c r="G51" i="2" s="1"/>
  <c r="H50" i="2"/>
  <c r="G50" i="2"/>
  <c r="E50" i="2"/>
  <c r="H49" i="2"/>
  <c r="G49" i="2"/>
  <c r="E49" i="2"/>
  <c r="H48" i="2"/>
  <c r="E48" i="2"/>
  <c r="G48" i="2" s="1"/>
  <c r="H47" i="2"/>
  <c r="E47" i="2"/>
  <c r="G47" i="2" s="1"/>
  <c r="H46" i="2"/>
  <c r="G46" i="2"/>
  <c r="E46" i="2"/>
  <c r="H45" i="2"/>
  <c r="G45" i="2"/>
  <c r="E45" i="2"/>
  <c r="H44" i="2"/>
  <c r="E44" i="2"/>
  <c r="G44" i="2" s="1"/>
  <c r="H43" i="2"/>
  <c r="E43" i="2"/>
  <c r="G43" i="2" s="1"/>
  <c r="H42" i="2"/>
  <c r="G42" i="2"/>
  <c r="E42" i="2"/>
  <c r="H41" i="2"/>
  <c r="G41" i="2"/>
  <c r="E41" i="2"/>
  <c r="H40" i="2"/>
  <c r="E40" i="2"/>
  <c r="G40" i="2" s="1"/>
  <c r="H39" i="2"/>
  <c r="E39" i="2"/>
  <c r="G39" i="2" s="1"/>
  <c r="H38" i="2"/>
  <c r="G38" i="2"/>
  <c r="E38" i="2"/>
  <c r="H37" i="2"/>
  <c r="G37" i="2"/>
  <c r="E37" i="2"/>
  <c r="H36" i="2"/>
  <c r="E36" i="2"/>
  <c r="G36" i="2" s="1"/>
  <c r="H35" i="2"/>
  <c r="E35" i="2"/>
  <c r="G35" i="2" s="1"/>
  <c r="K34" i="2"/>
  <c r="J34" i="2"/>
  <c r="H34" i="2"/>
  <c r="E34" i="2"/>
  <c r="G34" i="2" s="1"/>
  <c r="K33" i="2"/>
  <c r="J33" i="2"/>
  <c r="H33" i="2"/>
  <c r="G33" i="2"/>
  <c r="E33" i="2"/>
  <c r="J32" i="2"/>
  <c r="K32" i="2" s="1"/>
  <c r="H32" i="2"/>
  <c r="G32" i="2"/>
  <c r="E32" i="2"/>
  <c r="H31" i="2"/>
  <c r="G31" i="2"/>
  <c r="E31" i="2"/>
  <c r="J30" i="2"/>
  <c r="K30" i="2" s="1"/>
  <c r="H30" i="2"/>
  <c r="G30" i="2"/>
  <c r="E30" i="2"/>
  <c r="H25" i="2"/>
  <c r="G25" i="2"/>
  <c r="E25" i="2"/>
  <c r="H21" i="2"/>
  <c r="E21" i="2"/>
  <c r="G21" i="2" s="1"/>
  <c r="H15" i="2"/>
  <c r="E15" i="2"/>
  <c r="G15" i="2" s="1"/>
  <c r="H14" i="2"/>
  <c r="E14" i="2"/>
  <c r="G14" i="2" s="1"/>
  <c r="H13" i="2"/>
  <c r="G13" i="2"/>
  <c r="E13" i="2"/>
  <c r="H12" i="2"/>
  <c r="E12" i="2"/>
  <c r="G12" i="2" s="1"/>
  <c r="H11" i="2"/>
  <c r="E11" i="2"/>
  <c r="G11" i="2" s="1"/>
  <c r="H10" i="2"/>
  <c r="E10" i="2"/>
  <c r="G10" i="2" s="1"/>
  <c r="H9" i="2"/>
  <c r="G9" i="2"/>
  <c r="E9" i="2"/>
  <c r="H8" i="2"/>
  <c r="E8" i="2"/>
  <c r="G8" i="2" s="1"/>
  <c r="H7" i="2"/>
  <c r="E7" i="2"/>
  <c r="G7" i="2" s="1"/>
  <c r="H6" i="2"/>
  <c r="E6" i="2"/>
  <c r="G6" i="2" s="1"/>
  <c r="H5" i="2"/>
  <c r="G5" i="2"/>
  <c r="E5" i="2"/>
  <c r="H4" i="2"/>
  <c r="E4" i="2"/>
  <c r="G4" i="2" s="1"/>
  <c r="H3" i="2"/>
  <c r="E3" i="2"/>
  <c r="G3" i="2" s="1"/>
  <c r="H2" i="2"/>
  <c r="E2" i="2"/>
  <c r="G2" i="2" s="1"/>
  <c r="G127" i="2" l="1"/>
  <c r="I127" i="2" s="1"/>
  <c r="E127" i="2"/>
</calcChain>
</file>

<file path=xl/sharedStrings.xml><?xml version="1.0" encoding="utf-8"?>
<sst xmlns="http://schemas.openxmlformats.org/spreadsheetml/2006/main" count="301" uniqueCount="195">
  <si>
    <t>Grupo</t>
  </si>
  <si>
    <t>Producto</t>
  </si>
  <si>
    <t xml:space="preserve">Ton viales totales </t>
  </si>
  <si>
    <t>Ton viales intra zona</t>
  </si>
  <si>
    <t xml:space="preserve">Ton viales extra zona </t>
  </si>
  <si>
    <t xml:space="preserve">Ton-km viales intra zona </t>
  </si>
  <si>
    <t>Ton-km extra zona</t>
  </si>
  <si>
    <t>distancia media intra zona (km)</t>
  </si>
  <si>
    <t>Distancia Media extra zona (km)</t>
  </si>
  <si>
    <t>Carga por camión (ton)</t>
  </si>
  <si>
    <t xml:space="preserve">Considerando vuelta vacía </t>
  </si>
  <si>
    <t>Tipología de vehículo</t>
  </si>
  <si>
    <t>Fuente de Información</t>
  </si>
  <si>
    <t>Ganado en Pie</t>
  </si>
  <si>
    <t>Bovinos</t>
  </si>
  <si>
    <t>Camión con acoplado jaula</t>
  </si>
  <si>
    <t>SENASA - Documento de transito animal</t>
  </si>
  <si>
    <t>Porcinos</t>
  </si>
  <si>
    <t>Semirremolque Jaula</t>
  </si>
  <si>
    <t>Ovinos</t>
  </si>
  <si>
    <t>Caprinos</t>
  </si>
  <si>
    <t>Equinos</t>
  </si>
  <si>
    <t>Bubalinos</t>
  </si>
  <si>
    <t>AFIP - Carta de Porte</t>
  </si>
  <si>
    <t>Granos</t>
  </si>
  <si>
    <t>Girasol</t>
  </si>
  <si>
    <t>Camión con acoplado</t>
  </si>
  <si>
    <t>Arroz</t>
  </si>
  <si>
    <t>Cebada</t>
  </si>
  <si>
    <t>Maíz</t>
  </si>
  <si>
    <t>Soja</t>
  </si>
  <si>
    <t>Trigo</t>
  </si>
  <si>
    <t>Sorgo</t>
  </si>
  <si>
    <t>Alpiste (Varios 1)</t>
  </si>
  <si>
    <t>Lentejas (Varios 1)</t>
  </si>
  <si>
    <t>Porotos (Varios 1)</t>
  </si>
  <si>
    <t>Arvejas (Varios 1)</t>
  </si>
  <si>
    <t>Mijo (Varios 1)</t>
  </si>
  <si>
    <t>Colza (Varios 2)</t>
  </si>
  <si>
    <t>Avena (Varios 2)</t>
  </si>
  <si>
    <t>Triticale (Varios 2)</t>
  </si>
  <si>
    <t>Lino (Varios 3)</t>
  </si>
  <si>
    <t>Centeno (Varios 3)</t>
  </si>
  <si>
    <t>Garbanzos (Varios 3)</t>
  </si>
  <si>
    <t>Otros Granos (Varios 3)</t>
  </si>
  <si>
    <t>Carnes</t>
  </si>
  <si>
    <t>Carne Avícola</t>
  </si>
  <si>
    <t>Semirremolque refrigerado</t>
  </si>
  <si>
    <t>Ministerio de Agroindustria / SENASA - Documento de transito animal</t>
  </si>
  <si>
    <t>Carne Bovinos</t>
  </si>
  <si>
    <t>Carne Caprinos</t>
  </si>
  <si>
    <t>Carne Ovinos</t>
  </si>
  <si>
    <t>Carne Porcinos</t>
  </si>
  <si>
    <t>Regionales</t>
  </si>
  <si>
    <t>Algodón</t>
  </si>
  <si>
    <t>Camión con acoplado tolva</t>
  </si>
  <si>
    <t>Subsecretaria de Programación Microeconómica / Secretaria de Política Económica</t>
  </si>
  <si>
    <t>Azúcar</t>
  </si>
  <si>
    <t>Semirremolque Sider</t>
  </si>
  <si>
    <t>Centro Argentino Azucarero</t>
  </si>
  <si>
    <t>Camión con Acoplado Volcador</t>
  </si>
  <si>
    <t>Ciruela</t>
  </si>
  <si>
    <t>Semirremolque furgón</t>
  </si>
  <si>
    <t>Secretaria de Agroindustria, Ministerio de Producción y Trabajo - Informe de Cadenas Productivas</t>
  </si>
  <si>
    <t>Durazno</t>
  </si>
  <si>
    <t>Forestal</t>
  </si>
  <si>
    <t>Dirección Nacional de Desarrollo Foresto Industrial, Secretaria de Agroindustria / Secretaria de Ambiente y Desarrollo Sustentable</t>
  </si>
  <si>
    <t>Lana Sucia</t>
  </si>
  <si>
    <t xml:space="preserve">Ministerio de Agroindustria. Subse. Información y Estadística Pública, PROLANA e INTA - Informe de Cadenas de valor Ovinos (Lana y Carne) </t>
  </si>
  <si>
    <t>Limón</t>
  </si>
  <si>
    <t>Federcitrus - informe de la actividad Citrícola Argentina / Secretaria de Agroindustria, Ministerio de Producción y Trabajo</t>
  </si>
  <si>
    <t>Mandarina</t>
  </si>
  <si>
    <t>Miel</t>
  </si>
  <si>
    <t>semi con baranda</t>
  </si>
  <si>
    <t>Naranja</t>
  </si>
  <si>
    <t xml:space="preserve">Semirremolque </t>
  </si>
  <si>
    <t>Papas</t>
  </si>
  <si>
    <t>Secretaria de Agroindustria, Ministerio de Producción y Trabajo - Informe del Mercado Externo de la Papa</t>
  </si>
  <si>
    <t>Peras y Manzanas</t>
  </si>
  <si>
    <t>Secretaria de Agroindustria, Ministerio de Producción y Trabajo</t>
  </si>
  <si>
    <t>Pescado</t>
  </si>
  <si>
    <t>Subsecretaría de Pesca y Acuicultura, Ministerio de Agricultura, Ganadería y Pesca</t>
  </si>
  <si>
    <t>Pomelo</t>
  </si>
  <si>
    <t>Tabaco</t>
  </si>
  <si>
    <t>Semirremolque playo</t>
  </si>
  <si>
    <t>Cámara del Tabaco de Salta / Subse. de Planificación Económica</t>
  </si>
  <si>
    <t>Té</t>
  </si>
  <si>
    <t>Ministerio de Agroindustria / Subse. de Planificación Económica</t>
  </si>
  <si>
    <t>Vinos y Mostos</t>
  </si>
  <si>
    <t>Instituto Nacional de Vitivinicultura</t>
  </si>
  <si>
    <t>Yerba</t>
  </si>
  <si>
    <t>Camión con acoplado playo</t>
  </si>
  <si>
    <t>Instituto Nacional de la Yerba Mate</t>
  </si>
  <si>
    <t>Semiterminados</t>
  </si>
  <si>
    <t>Acero</t>
  </si>
  <si>
    <t>Cámara Argentina del Acero</t>
  </si>
  <si>
    <t>Aluminio Elaborado</t>
  </si>
  <si>
    <t>Cámara Argentina de la Industria del Aluminio y Metales Afines (CAIAMA)</t>
  </si>
  <si>
    <t>Aluminio Primario</t>
  </si>
  <si>
    <t>Caucho</t>
  </si>
  <si>
    <t>Cemento</t>
  </si>
  <si>
    <t>Asociación de Fabricantes de Cemento Portland</t>
  </si>
  <si>
    <t>Industria Maderera</t>
  </si>
  <si>
    <t>Dirección Nacional de Desarrollo Foresto Industrial, Secretaria de Agroindustria, Ministerio de Producción y Trabajo</t>
  </si>
  <si>
    <t>Papel</t>
  </si>
  <si>
    <t>Asociación Fabricantes de Celulosa y Papel</t>
  </si>
  <si>
    <t>Plástico</t>
  </si>
  <si>
    <t>Industrializados</t>
  </si>
  <si>
    <t>Aceites y derivados</t>
  </si>
  <si>
    <t xml:space="preserve">Cigarrillos </t>
  </si>
  <si>
    <t>INDEC - Estadísticas de Productos Industriales</t>
  </si>
  <si>
    <t>Electrónica y electrodomésticos</t>
  </si>
  <si>
    <t>Fertilizantes</t>
  </si>
  <si>
    <t xml:space="preserve">Semirremolque Cisterna </t>
  </si>
  <si>
    <t>Harinas y derivados</t>
  </si>
  <si>
    <t>Dirección Nacional Láctea, Secretaria de Agroindustria, Ministerio de Producción y Trabajo</t>
  </si>
  <si>
    <t xml:space="preserve">Cámara Argentina de Fabricantes de Maquinaria Agrícola (CAFMA) </t>
  </si>
  <si>
    <t>Motos</t>
  </si>
  <si>
    <t>Batea automovilera</t>
  </si>
  <si>
    <t>Dirección Nacional de la Propiedad del Automotor</t>
  </si>
  <si>
    <t>Vehículos</t>
  </si>
  <si>
    <t>Combustibles</t>
  </si>
  <si>
    <t>Bioetanol</t>
  </si>
  <si>
    <t>Secretaría de Gobierno de Energía de la Nación</t>
  </si>
  <si>
    <t>Biodiesel</t>
  </si>
  <si>
    <t>Nafta</t>
  </si>
  <si>
    <t>Diesel</t>
  </si>
  <si>
    <t>Gas</t>
  </si>
  <si>
    <t>Lubricantes</t>
  </si>
  <si>
    <t>Otros combustibles</t>
  </si>
  <si>
    <t>Minerales</t>
  </si>
  <si>
    <t>Arena para Construcción</t>
  </si>
  <si>
    <t>Direccion Nacional de Mineria</t>
  </si>
  <si>
    <t>Arena Silícea</t>
  </si>
  <si>
    <t>Canto Rodado</t>
  </si>
  <si>
    <t>Dolomita Triturada</t>
  </si>
  <si>
    <t>Triturados Pétreos</t>
  </si>
  <si>
    <t>Arcillas</t>
  </si>
  <si>
    <t>Bentonita</t>
  </si>
  <si>
    <t>Caolín</t>
  </si>
  <si>
    <t>Pirofilita</t>
  </si>
  <si>
    <t>Carbón Mineral</t>
  </si>
  <si>
    <t>Turba</t>
  </si>
  <si>
    <t>Cinc</t>
  </si>
  <si>
    <t>Molibdeno</t>
  </si>
  <si>
    <t>Plomo</t>
  </si>
  <si>
    <t>Cuarzo</t>
  </si>
  <si>
    <t>Diatomita</t>
  </si>
  <si>
    <t>Feldespato</t>
  </si>
  <si>
    <t>Mica</t>
  </si>
  <si>
    <t>Perlita</t>
  </si>
  <si>
    <t>Piedra Pómez</t>
  </si>
  <si>
    <t>Puzolana</t>
  </si>
  <si>
    <t>Talco</t>
  </si>
  <si>
    <t>Toba</t>
  </si>
  <si>
    <t>Tosca</t>
  </si>
  <si>
    <t>Vermiculita</t>
  </si>
  <si>
    <t>Zeolita</t>
  </si>
  <si>
    <t>Asfaltita</t>
  </si>
  <si>
    <t>Baritina</t>
  </si>
  <si>
    <t>Boratos</t>
  </si>
  <si>
    <t>Calcita</t>
  </si>
  <si>
    <t>Fluorita</t>
  </si>
  <si>
    <t>Litio</t>
  </si>
  <si>
    <t>Sulfato de Magnesio</t>
  </si>
  <si>
    <t>Caliza</t>
  </si>
  <si>
    <t>Conchilla</t>
  </si>
  <si>
    <t>Yeso</t>
  </si>
  <si>
    <t>Arenisca</t>
  </si>
  <si>
    <t>Basalto</t>
  </si>
  <si>
    <t>Cuarcita</t>
  </si>
  <si>
    <t>Granito</t>
  </si>
  <si>
    <t>Piedra Laja</t>
  </si>
  <si>
    <t>Porfido</t>
  </si>
  <si>
    <t>Serpentina</t>
  </si>
  <si>
    <t>Travertino</t>
  </si>
  <si>
    <t>Sal de Roca</t>
  </si>
  <si>
    <t>Mineral de Hierro</t>
  </si>
  <si>
    <t xml:space="preserve">TOTAL </t>
  </si>
  <si>
    <t>Semirremolque Cisterna</t>
  </si>
  <si>
    <t>Mármol</t>
  </si>
  <si>
    <t>Mármol Ónix</t>
  </si>
  <si>
    <t>Sal Común</t>
  </si>
  <si>
    <t>Otras Legumbres (Varios 1)</t>
  </si>
  <si>
    <t>Cártamo (Varios 2)</t>
  </si>
  <si>
    <t>Maní (Varios 3)</t>
  </si>
  <si>
    <t>Carbón Vegetal</t>
  </si>
  <si>
    <t>Ministerio de Ambiente y Desarrollo Sustentable</t>
  </si>
  <si>
    <t>Subsecretaria de Programación Microeconómica - Informe Cadena de valor Apícola</t>
  </si>
  <si>
    <t>Instituto Petroquímico Argentino</t>
  </si>
  <si>
    <t>Cámara de la Industria Argentina de Fertilizantes y Agroquímicos (CIAFA)</t>
  </si>
  <si>
    <t>Lácteos y derivados</t>
  </si>
  <si>
    <t>Maquinaria Agrícola</t>
  </si>
  <si>
    <t>Asociación de Fabricantes de Automóviles (ADEFA)</t>
  </si>
  <si>
    <t>Carreton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</si>
</sst>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rgb="FF00B0F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4" tint="0.39997558519241921"/>
      </bottom>
      <diagonal/>
    </border>
    <border>
      <left/>
      <right/>
      <top style="medium">
        <color rgb="FF00B0F0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medium">
        <color theme="0"/>
      </left>
      <right/>
      <top style="medium">
        <color theme="0"/>
      </top>
      <bottom style="medium">
        <color rgb="FF00B0F0"/>
      </bottom>
      <diagonal/>
    </border>
    <border>
      <left/>
      <right style="medium">
        <color theme="0"/>
      </right>
      <top style="medium">
        <color theme="0"/>
      </top>
      <bottom style="medium">
        <color rgb="FF00B0F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5">
    <xf numFmtId="0" fontId="0" fillId="0" borderId="0" xfId="0"/>
    <xf numFmtId="0" fontId="3" fillId="0" borderId="2" xfId="2" applyFont="1" applyFill="1" applyBorder="1" applyAlignment="1">
      <alignment horizontal="center" vertical="center"/>
    </xf>
    <xf numFmtId="164" fontId="3" fillId="0" borderId="2" xfId="2" applyNumberFormat="1" applyFont="1" applyFill="1" applyBorder="1" applyAlignment="1">
      <alignment horizontal="center" vertical="center" wrapText="1"/>
    </xf>
    <xf numFmtId="164" fontId="3" fillId="0" borderId="3" xfId="2" applyNumberFormat="1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43" fontId="0" fillId="0" borderId="0" xfId="1" applyFont="1" applyAlignment="1">
      <alignment horizontal="center" wrapText="1"/>
    </xf>
    <xf numFmtId="0" fontId="0" fillId="0" borderId="0" xfId="0" applyFill="1" applyBorder="1" applyAlignment="1">
      <alignment horizontal="right"/>
    </xf>
    <xf numFmtId="43" fontId="0" fillId="0" borderId="0" xfId="1" applyFont="1" applyAlignment="1">
      <alignment wrapText="1"/>
    </xf>
    <xf numFmtId="43" fontId="0" fillId="0" borderId="0" xfId="1" applyFont="1" applyFill="1" applyBorder="1" applyAlignment="1">
      <alignment horizontal="right" vertical="center"/>
    </xf>
    <xf numFmtId="43" fontId="0" fillId="0" borderId="0" xfId="1" applyFont="1" applyFill="1" applyBorder="1" applyAlignment="1">
      <alignment horizontal="right"/>
    </xf>
    <xf numFmtId="164" fontId="0" fillId="0" borderId="0" xfId="1" applyNumberFormat="1" applyFont="1" applyBorder="1"/>
    <xf numFmtId="43" fontId="0" fillId="0" borderId="0" xfId="1" applyFont="1" applyAlignment="1">
      <alignment horizontal="right"/>
    </xf>
    <xf numFmtId="43" fontId="0" fillId="0" borderId="0" xfId="1" applyFont="1" applyBorder="1" applyAlignment="1">
      <alignment horizontal="right"/>
    </xf>
    <xf numFmtId="43" fontId="0" fillId="0" borderId="0" xfId="1" applyFont="1" applyFill="1" applyAlignment="1">
      <alignment horizontal="right" wrapText="1"/>
    </xf>
    <xf numFmtId="43" fontId="0" fillId="0" borderId="0" xfId="1" applyFont="1" applyFill="1" applyBorder="1" applyAlignment="1"/>
    <xf numFmtId="43" fontId="0" fillId="0" borderId="0" xfId="1" applyFont="1" applyFill="1" applyBorder="1"/>
    <xf numFmtId="43" fontId="0" fillId="0" borderId="0" xfId="1" applyFont="1" applyBorder="1" applyAlignment="1">
      <alignment horizontal="center"/>
    </xf>
    <xf numFmtId="43" fontId="0" fillId="2" borderId="0" xfId="1" applyFont="1" applyFill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Border="1"/>
    <xf numFmtId="0" fontId="0" fillId="0" borderId="0" xfId="0" applyFont="1" applyBorder="1" applyAlignment="1">
      <alignment vertical="center"/>
    </xf>
    <xf numFmtId="43" fontId="0" fillId="0" borderId="0" xfId="0" applyNumberFormat="1" applyBorder="1" applyAlignment="1">
      <alignment horizontal="center"/>
    </xf>
    <xf numFmtId="164" fontId="3" fillId="0" borderId="2" xfId="1" applyNumberFormat="1" applyFont="1" applyFill="1" applyBorder="1" applyAlignment="1">
      <alignment horizontal="center" vertical="center"/>
    </xf>
    <xf numFmtId="164" fontId="3" fillId="0" borderId="7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Border="1" applyAlignment="1"/>
    <xf numFmtId="0" fontId="0" fillId="2" borderId="0" xfId="0" applyFill="1" applyBorder="1" applyAlignment="1"/>
    <xf numFmtId="3" fontId="4" fillId="0" borderId="0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7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43" fontId="0" fillId="0" borderId="0" xfId="1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</cellXfs>
  <cellStyles count="3">
    <cellStyle name="Millares" xfId="1" builtinId="3"/>
    <cellStyle name="Normal" xfId="0" builtinId="0"/>
    <cellStyle name="Título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workbookViewId="0">
      <pane ySplit="1" topLeftCell="A2" activePane="bottomLeft" state="frozen"/>
      <selection pane="bottomLeft" activeCell="I127" sqref="I127"/>
    </sheetView>
  </sheetViews>
  <sheetFormatPr baseColWidth="10" defaultRowHeight="15" x14ac:dyDescent="0.25"/>
  <cols>
    <col min="1" max="1" width="15.5703125" bestFit="1" customWidth="1"/>
    <col min="2" max="2" width="29.42578125" bestFit="1" customWidth="1"/>
    <col min="3" max="3" width="17.42578125" customWidth="1"/>
    <col min="4" max="4" width="17" customWidth="1"/>
    <col min="5" max="5" width="22" bestFit="1" customWidth="1"/>
    <col min="6" max="6" width="20.140625" style="27" customWidth="1"/>
    <col min="7" max="7" width="21.7109375" customWidth="1"/>
    <col min="8" max="8" width="14.28515625" bestFit="1" customWidth="1"/>
    <col min="9" max="9" width="15.140625" bestFit="1" customWidth="1"/>
    <col min="10" max="10" width="24.140625" style="28" customWidth="1"/>
    <col min="11" max="11" width="24.140625" customWidth="1"/>
    <col min="12" max="12" width="28.7109375" bestFit="1" customWidth="1"/>
    <col min="13" max="13" width="126.85546875" bestFit="1" customWidth="1"/>
  </cols>
  <sheetData>
    <row r="1" spans="1:13" ht="57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43" t="s">
        <v>13</v>
      </c>
      <c r="B2" t="s">
        <v>14</v>
      </c>
      <c r="C2" s="5">
        <v>11249207.351999978</v>
      </c>
      <c r="D2" s="5">
        <v>4501764.5929999975</v>
      </c>
      <c r="E2" s="6">
        <f>C2-D2</f>
        <v>6747442.7589999801</v>
      </c>
      <c r="F2" s="7">
        <v>370452092.23578095</v>
      </c>
      <c r="G2" s="5">
        <f>E2*I2</f>
        <v>1351808253.5824833</v>
      </c>
      <c r="H2" s="5">
        <f>F2/D2</f>
        <v>82.290418475416075</v>
      </c>
      <c r="I2" s="5">
        <v>200.34378976826341</v>
      </c>
      <c r="J2" s="8">
        <v>24</v>
      </c>
      <c r="K2" s="8">
        <v>12</v>
      </c>
      <c r="L2" s="29" t="s">
        <v>15</v>
      </c>
      <c r="M2" s="44" t="s">
        <v>16</v>
      </c>
    </row>
    <row r="3" spans="1:13" x14ac:dyDescent="0.25">
      <c r="A3" s="34"/>
      <c r="B3" t="s">
        <v>17</v>
      </c>
      <c r="C3" s="5">
        <v>735134.7429999999</v>
      </c>
      <c r="D3" s="5">
        <v>233857.93399999995</v>
      </c>
      <c r="E3" s="6">
        <f t="shared" ref="E3:E14" si="0">C3-D3</f>
        <v>501276.80899999995</v>
      </c>
      <c r="F3" s="9">
        <v>17001734.378301535</v>
      </c>
      <c r="G3" s="5">
        <f t="shared" ref="G3:G7" si="1">E3*I3</f>
        <v>109056441.50478353</v>
      </c>
      <c r="H3" s="5">
        <f t="shared" ref="H3:H7" si="2">F3/D3</f>
        <v>72.701122803477503</v>
      </c>
      <c r="I3" s="5">
        <v>217.55732470915791</v>
      </c>
      <c r="J3" s="8">
        <v>14</v>
      </c>
      <c r="K3" s="8">
        <v>7</v>
      </c>
      <c r="L3" s="29" t="s">
        <v>18</v>
      </c>
      <c r="M3" s="35"/>
    </row>
    <row r="4" spans="1:13" x14ac:dyDescent="0.25">
      <c r="A4" s="34"/>
      <c r="B4" t="s">
        <v>19</v>
      </c>
      <c r="C4" s="5">
        <v>112473.56925000016</v>
      </c>
      <c r="D4" s="5">
        <v>60350.783500000005</v>
      </c>
      <c r="E4" s="6">
        <f t="shared" si="0"/>
        <v>52122.785750000156</v>
      </c>
      <c r="F4" s="9">
        <v>9307427.6744134016</v>
      </c>
      <c r="G4" s="5">
        <f t="shared" si="1"/>
        <v>14585140.59719409</v>
      </c>
      <c r="H4" s="5">
        <f t="shared" si="2"/>
        <v>154.22215147237318</v>
      </c>
      <c r="I4" s="5">
        <v>279.8227375480223</v>
      </c>
      <c r="J4" s="8">
        <v>9</v>
      </c>
      <c r="K4" s="8">
        <v>4.5</v>
      </c>
      <c r="L4" s="29" t="s">
        <v>18</v>
      </c>
      <c r="M4" s="35"/>
    </row>
    <row r="5" spans="1:13" x14ac:dyDescent="0.25">
      <c r="A5" s="34"/>
      <c r="B5" t="s">
        <v>20</v>
      </c>
      <c r="C5" s="5">
        <v>3543.3300000000013</v>
      </c>
      <c r="D5" s="5">
        <v>1338.9860000000001</v>
      </c>
      <c r="E5" s="6">
        <f t="shared" si="0"/>
        <v>2204.344000000001</v>
      </c>
      <c r="F5" s="9">
        <v>174304.81610909407</v>
      </c>
      <c r="G5" s="5">
        <f t="shared" si="1"/>
        <v>930735.7929709903</v>
      </c>
      <c r="H5" s="5">
        <f t="shared" si="2"/>
        <v>130.17672784412537</v>
      </c>
      <c r="I5" s="5">
        <v>422.2280156686025</v>
      </c>
      <c r="J5" s="8">
        <v>9</v>
      </c>
      <c r="K5" s="8">
        <v>4.5</v>
      </c>
      <c r="L5" s="29" t="s">
        <v>18</v>
      </c>
      <c r="M5" s="35"/>
    </row>
    <row r="6" spans="1:13" x14ac:dyDescent="0.25">
      <c r="A6" s="34"/>
      <c r="B6" t="s">
        <v>21</v>
      </c>
      <c r="C6" s="5">
        <v>98806.014999999941</v>
      </c>
      <c r="D6" s="5">
        <v>25155.152999999995</v>
      </c>
      <c r="E6" s="6">
        <f t="shared" si="0"/>
        <v>73650.86199999995</v>
      </c>
      <c r="F6" s="9">
        <v>2192400.0323103629</v>
      </c>
      <c r="G6" s="5">
        <f t="shared" si="1"/>
        <v>22961196.477286421</v>
      </c>
      <c r="H6" s="5">
        <f t="shared" si="2"/>
        <v>87.155106244448731</v>
      </c>
      <c r="I6" s="5">
        <v>311.75733526766373</v>
      </c>
      <c r="J6" s="8">
        <v>20</v>
      </c>
      <c r="K6" s="8">
        <v>10</v>
      </c>
      <c r="L6" s="29" t="s">
        <v>15</v>
      </c>
      <c r="M6" s="35"/>
    </row>
    <row r="7" spans="1:13" x14ac:dyDescent="0.25">
      <c r="A7" s="34"/>
      <c r="B7" t="s">
        <v>22</v>
      </c>
      <c r="C7" s="5">
        <v>14401.340000000002</v>
      </c>
      <c r="D7" s="5">
        <v>6518.6599999999989</v>
      </c>
      <c r="E7" s="6">
        <f t="shared" si="0"/>
        <v>7882.680000000003</v>
      </c>
      <c r="F7" s="9">
        <v>621937.83911735483</v>
      </c>
      <c r="G7" s="5">
        <f t="shared" si="1"/>
        <v>1901301.6807343694</v>
      </c>
      <c r="H7" s="5">
        <f t="shared" si="2"/>
        <v>95.408847695286283</v>
      </c>
      <c r="I7" s="5">
        <v>241.1999067239021</v>
      </c>
      <c r="J7" s="8">
        <v>25</v>
      </c>
      <c r="K7" s="8">
        <v>12.5</v>
      </c>
      <c r="L7" s="29" t="s">
        <v>18</v>
      </c>
      <c r="M7" s="35" t="s">
        <v>23</v>
      </c>
    </row>
    <row r="8" spans="1:13" x14ac:dyDescent="0.25">
      <c r="A8" s="34" t="s">
        <v>24</v>
      </c>
      <c r="B8" t="s">
        <v>25</v>
      </c>
      <c r="C8" s="5">
        <v>3607136.3869999992</v>
      </c>
      <c r="D8" s="5">
        <v>957279.17299999984</v>
      </c>
      <c r="E8" s="6">
        <f t="shared" si="0"/>
        <v>2649857.2139999992</v>
      </c>
      <c r="F8" s="9">
        <v>64605494.124437526</v>
      </c>
      <c r="G8" s="5">
        <f>E8*I8</f>
        <v>748395917.85181034</v>
      </c>
      <c r="H8" s="5">
        <f>F8/D8</f>
        <v>67.48866573788662</v>
      </c>
      <c r="I8" s="5">
        <v>282.42877159486471</v>
      </c>
      <c r="J8" s="10">
        <v>19.852941176470587</v>
      </c>
      <c r="K8" s="11">
        <v>9.9264705882352935</v>
      </c>
      <c r="L8" s="30" t="s">
        <v>26</v>
      </c>
      <c r="M8" s="35"/>
    </row>
    <row r="9" spans="1:13" x14ac:dyDescent="0.25">
      <c r="A9" s="34"/>
      <c r="B9" t="s">
        <v>27</v>
      </c>
      <c r="C9" s="5">
        <v>1160262.804</v>
      </c>
      <c r="D9" s="5">
        <v>638280.25299999991</v>
      </c>
      <c r="E9" s="6">
        <f t="shared" si="0"/>
        <v>521982.55100000009</v>
      </c>
      <c r="F9" s="9">
        <v>59863082.582342207</v>
      </c>
      <c r="G9" s="5">
        <f t="shared" ref="G9:G14" si="3">E9*I9</f>
        <v>72089223.011835054</v>
      </c>
      <c r="H9" s="5">
        <f t="shared" ref="H9:H14" si="4">F9/D9</f>
        <v>93.788084937577125</v>
      </c>
      <c r="I9" s="5">
        <v>138.10657630935836</v>
      </c>
      <c r="J9" s="8">
        <v>30</v>
      </c>
      <c r="K9" s="8">
        <v>15</v>
      </c>
      <c r="L9" s="30" t="s">
        <v>26</v>
      </c>
      <c r="M9" s="35"/>
    </row>
    <row r="10" spans="1:13" x14ac:dyDescent="0.25">
      <c r="A10" s="34"/>
      <c r="B10" t="s">
        <v>28</v>
      </c>
      <c r="C10" s="5">
        <v>6152865.678999994</v>
      </c>
      <c r="D10" s="12">
        <v>2651297.2650000006</v>
      </c>
      <c r="E10" s="6">
        <f t="shared" si="0"/>
        <v>3501568.4139999934</v>
      </c>
      <c r="F10" s="9">
        <v>160056675.42819163</v>
      </c>
      <c r="G10" s="5">
        <f t="shared" si="3"/>
        <v>399498685.71871191</v>
      </c>
      <c r="H10" s="5">
        <f t="shared" si="4"/>
        <v>60.369192674511957</v>
      </c>
      <c r="I10" s="5">
        <v>114.09135521140576</v>
      </c>
      <c r="J10" s="8">
        <v>30</v>
      </c>
      <c r="K10" s="8">
        <v>15</v>
      </c>
      <c r="L10" s="30" t="s">
        <v>26</v>
      </c>
      <c r="M10" s="35"/>
    </row>
    <row r="11" spans="1:13" x14ac:dyDescent="0.25">
      <c r="A11" s="34"/>
      <c r="B11" t="s">
        <v>29</v>
      </c>
      <c r="C11" s="5">
        <v>38697925.354000024</v>
      </c>
      <c r="D11" s="5">
        <v>9976297.6120000016</v>
      </c>
      <c r="E11" s="6">
        <f t="shared" si="0"/>
        <v>28721627.742000021</v>
      </c>
      <c r="F11" s="9">
        <v>669039869.01175511</v>
      </c>
      <c r="G11" s="5">
        <f t="shared" si="3"/>
        <v>7396424729.4368906</v>
      </c>
      <c r="H11" s="5">
        <f t="shared" si="4"/>
        <v>67.062942088555943</v>
      </c>
      <c r="I11" s="5">
        <v>257.52108466404917</v>
      </c>
      <c r="J11" s="8">
        <v>30</v>
      </c>
      <c r="K11" s="8">
        <v>15</v>
      </c>
      <c r="L11" s="30" t="s">
        <v>26</v>
      </c>
      <c r="M11" s="35"/>
    </row>
    <row r="12" spans="1:13" x14ac:dyDescent="0.25">
      <c r="A12" s="34"/>
      <c r="B12" t="s">
        <v>30</v>
      </c>
      <c r="C12" s="5">
        <v>63564877.954000026</v>
      </c>
      <c r="D12" s="5">
        <v>13838090.938999999</v>
      </c>
      <c r="E12" s="6">
        <f t="shared" si="0"/>
        <v>49726787.01500003</v>
      </c>
      <c r="F12" s="9">
        <v>912411759.60202515</v>
      </c>
      <c r="G12" s="5">
        <f t="shared" si="3"/>
        <v>10594584037.559805</v>
      </c>
      <c r="H12" s="5">
        <f t="shared" si="4"/>
        <v>65.934800083627721</v>
      </c>
      <c r="I12" s="5">
        <v>213.05587337392137</v>
      </c>
      <c r="J12" s="8">
        <v>30</v>
      </c>
      <c r="K12" s="8">
        <v>15</v>
      </c>
      <c r="L12" s="30" t="s">
        <v>26</v>
      </c>
      <c r="M12" s="35"/>
    </row>
    <row r="13" spans="1:13" x14ac:dyDescent="0.25">
      <c r="A13" s="34"/>
      <c r="B13" t="s">
        <v>31</v>
      </c>
      <c r="C13" s="5">
        <v>22453164.775999967</v>
      </c>
      <c r="D13" s="5">
        <v>7106790.7180000013</v>
      </c>
      <c r="E13" s="6">
        <f t="shared" si="0"/>
        <v>15346374.057999965</v>
      </c>
      <c r="F13" s="9">
        <v>466413941.18863404</v>
      </c>
      <c r="G13" s="5">
        <f t="shared" si="3"/>
        <v>2455969419.4920015</v>
      </c>
      <c r="H13" s="5">
        <f t="shared" si="4"/>
        <v>65.629333928084577</v>
      </c>
      <c r="I13" s="5">
        <v>160.03581107888613</v>
      </c>
      <c r="J13" s="8">
        <v>30</v>
      </c>
      <c r="K13" s="8">
        <v>15</v>
      </c>
      <c r="L13" s="30" t="s">
        <v>26</v>
      </c>
      <c r="M13" s="35"/>
    </row>
    <row r="14" spans="1:13" x14ac:dyDescent="0.25">
      <c r="A14" s="34"/>
      <c r="B14" t="s">
        <v>32</v>
      </c>
      <c r="C14" s="5">
        <v>873880.54200000071</v>
      </c>
      <c r="D14" s="5">
        <v>259900.82699999999</v>
      </c>
      <c r="E14" s="6">
        <f t="shared" si="0"/>
        <v>613979.71500000078</v>
      </c>
      <c r="F14" s="9">
        <v>16142801.54063753</v>
      </c>
      <c r="G14" s="5">
        <f t="shared" si="3"/>
        <v>128950323.32022196</v>
      </c>
      <c r="H14" s="5">
        <f t="shared" si="4"/>
        <v>62.111389667250002</v>
      </c>
      <c r="I14" s="5">
        <v>210.02375187626808</v>
      </c>
      <c r="J14" s="8">
        <v>30</v>
      </c>
      <c r="K14" s="8">
        <v>15</v>
      </c>
      <c r="L14" s="30" t="s">
        <v>26</v>
      </c>
      <c r="M14" s="35"/>
    </row>
    <row r="15" spans="1:13" x14ac:dyDescent="0.25">
      <c r="A15" s="34"/>
      <c r="B15" t="s">
        <v>33</v>
      </c>
      <c r="C15" s="38">
        <v>914432.40300000005</v>
      </c>
      <c r="D15" s="38">
        <v>253561</v>
      </c>
      <c r="E15" s="38">
        <f>C15-D15</f>
        <v>660871.40300000005</v>
      </c>
      <c r="F15" s="42">
        <v>29076395.84504791</v>
      </c>
      <c r="G15" s="38">
        <f>E15*I15</f>
        <v>434622563.61595088</v>
      </c>
      <c r="H15" s="38">
        <f>F15/D15</f>
        <v>114.67219266783106</v>
      </c>
      <c r="I15" s="38">
        <v>657.65073453473497</v>
      </c>
      <c r="J15" s="39">
        <v>30</v>
      </c>
      <c r="K15" s="39">
        <v>15</v>
      </c>
      <c r="L15" s="40" t="s">
        <v>26</v>
      </c>
      <c r="M15" s="35"/>
    </row>
    <row r="16" spans="1:13" x14ac:dyDescent="0.25">
      <c r="A16" s="34"/>
      <c r="B16" t="s">
        <v>34</v>
      </c>
      <c r="C16" s="38"/>
      <c r="D16" s="38"/>
      <c r="E16" s="38"/>
      <c r="F16" s="42"/>
      <c r="G16" s="38"/>
      <c r="H16" s="38"/>
      <c r="I16" s="38"/>
      <c r="J16" s="39"/>
      <c r="K16" s="39"/>
      <c r="L16" s="40"/>
      <c r="M16" s="35"/>
    </row>
    <row r="17" spans="1:13" x14ac:dyDescent="0.25">
      <c r="A17" s="34"/>
      <c r="B17" t="s">
        <v>35</v>
      </c>
      <c r="C17" s="38"/>
      <c r="D17" s="38"/>
      <c r="E17" s="38"/>
      <c r="F17" s="42"/>
      <c r="G17" s="38"/>
      <c r="H17" s="38"/>
      <c r="I17" s="38"/>
      <c r="J17" s="39"/>
      <c r="K17" s="39"/>
      <c r="L17" s="40"/>
      <c r="M17" s="35"/>
    </row>
    <row r="18" spans="1:13" x14ac:dyDescent="0.25">
      <c r="A18" s="34"/>
      <c r="B18" t="s">
        <v>36</v>
      </c>
      <c r="C18" s="38"/>
      <c r="D18" s="38"/>
      <c r="E18" s="38"/>
      <c r="F18" s="42"/>
      <c r="G18" s="38"/>
      <c r="H18" s="38"/>
      <c r="I18" s="38"/>
      <c r="J18" s="39"/>
      <c r="K18" s="39"/>
      <c r="L18" s="40"/>
      <c r="M18" s="35"/>
    </row>
    <row r="19" spans="1:13" x14ac:dyDescent="0.25">
      <c r="A19" s="34"/>
      <c r="B19" t="s">
        <v>37</v>
      </c>
      <c r="C19" s="38"/>
      <c r="D19" s="38"/>
      <c r="E19" s="38"/>
      <c r="F19" s="42"/>
      <c r="G19" s="38"/>
      <c r="H19" s="38"/>
      <c r="I19" s="38"/>
      <c r="J19" s="39"/>
      <c r="K19" s="39"/>
      <c r="L19" s="40"/>
      <c r="M19" s="35"/>
    </row>
    <row r="20" spans="1:13" x14ac:dyDescent="0.25">
      <c r="A20" s="34"/>
      <c r="B20" t="s">
        <v>183</v>
      </c>
      <c r="C20" s="38"/>
      <c r="D20" s="38"/>
      <c r="E20" s="38"/>
      <c r="F20" s="42"/>
      <c r="G20" s="38"/>
      <c r="H20" s="38"/>
      <c r="I20" s="38"/>
      <c r="J20" s="39"/>
      <c r="K20" s="39"/>
      <c r="L20" s="40"/>
      <c r="M20" s="35"/>
    </row>
    <row r="21" spans="1:13" x14ac:dyDescent="0.25">
      <c r="A21" s="34"/>
      <c r="B21" t="s">
        <v>38</v>
      </c>
      <c r="C21" s="38">
        <v>132915.03099999996</v>
      </c>
      <c r="D21" s="38">
        <v>56032</v>
      </c>
      <c r="E21" s="38">
        <f>+C21-D21</f>
        <v>76883.030999999959</v>
      </c>
      <c r="F21" s="42">
        <v>3396464.9152930272</v>
      </c>
      <c r="G21" s="38">
        <f>E21*I21</f>
        <v>35036299.749338187</v>
      </c>
      <c r="H21" s="38">
        <f>F21/D21</f>
        <v>60.616521189552884</v>
      </c>
      <c r="I21" s="38">
        <v>455.7091375512785</v>
      </c>
      <c r="J21" s="39">
        <v>30</v>
      </c>
      <c r="K21" s="39">
        <v>15</v>
      </c>
      <c r="L21" s="40" t="s">
        <v>26</v>
      </c>
      <c r="M21" s="35"/>
    </row>
    <row r="22" spans="1:13" x14ac:dyDescent="0.25">
      <c r="A22" s="34"/>
      <c r="B22" t="s">
        <v>39</v>
      </c>
      <c r="C22" s="38"/>
      <c r="D22" s="38"/>
      <c r="E22" s="38"/>
      <c r="F22" s="42"/>
      <c r="G22" s="38"/>
      <c r="H22" s="38"/>
      <c r="I22" s="38"/>
      <c r="J22" s="39"/>
      <c r="K22" s="39"/>
      <c r="L22" s="40"/>
      <c r="M22" s="35"/>
    </row>
    <row r="23" spans="1:13" x14ac:dyDescent="0.25">
      <c r="A23" s="34"/>
      <c r="B23" t="s">
        <v>184</v>
      </c>
      <c r="C23" s="38"/>
      <c r="D23" s="38"/>
      <c r="E23" s="38"/>
      <c r="F23" s="42"/>
      <c r="G23" s="38"/>
      <c r="H23" s="38"/>
      <c r="I23" s="38"/>
      <c r="J23" s="39"/>
      <c r="K23" s="39"/>
      <c r="L23" s="40"/>
      <c r="M23" s="35"/>
    </row>
    <row r="24" spans="1:13" x14ac:dyDescent="0.25">
      <c r="A24" s="34"/>
      <c r="B24" t="s">
        <v>40</v>
      </c>
      <c r="C24" s="38"/>
      <c r="D24" s="38"/>
      <c r="E24" s="38"/>
      <c r="F24" s="42"/>
      <c r="G24" s="38"/>
      <c r="H24" s="38"/>
      <c r="I24" s="38"/>
      <c r="J24" s="39"/>
      <c r="K24" s="39"/>
      <c r="L24" s="40"/>
      <c r="M24" s="35"/>
    </row>
    <row r="25" spans="1:13" x14ac:dyDescent="0.25">
      <c r="A25" s="34"/>
      <c r="B25" t="s">
        <v>185</v>
      </c>
      <c r="C25" s="38">
        <v>1945873.9789999994</v>
      </c>
      <c r="D25" s="38">
        <v>565076</v>
      </c>
      <c r="E25" s="38">
        <f>C25-D25</f>
        <v>1380797.9789999994</v>
      </c>
      <c r="F25" s="42">
        <v>35703484.188724548</v>
      </c>
      <c r="G25" s="38">
        <f>E25*I25</f>
        <v>291500241.50055903</v>
      </c>
      <c r="H25" s="38">
        <f>F25/D25</f>
        <v>63.183508393073758</v>
      </c>
      <c r="I25" s="38">
        <v>211.10998562705689</v>
      </c>
      <c r="J25" s="39">
        <v>30</v>
      </c>
      <c r="K25" s="39">
        <v>15</v>
      </c>
      <c r="L25" s="40" t="s">
        <v>26</v>
      </c>
      <c r="M25" s="35"/>
    </row>
    <row r="26" spans="1:13" x14ac:dyDescent="0.25">
      <c r="A26" s="34"/>
      <c r="B26" t="s">
        <v>41</v>
      </c>
      <c r="C26" s="38"/>
      <c r="D26" s="38"/>
      <c r="E26" s="38"/>
      <c r="F26" s="42"/>
      <c r="G26" s="38"/>
      <c r="H26" s="38"/>
      <c r="I26" s="38"/>
      <c r="J26" s="39"/>
      <c r="K26" s="39"/>
      <c r="L26" s="40"/>
      <c r="M26" s="35"/>
    </row>
    <row r="27" spans="1:13" x14ac:dyDescent="0.25">
      <c r="A27" s="34"/>
      <c r="B27" t="s">
        <v>42</v>
      </c>
      <c r="C27" s="38"/>
      <c r="D27" s="38"/>
      <c r="E27" s="38"/>
      <c r="F27" s="42"/>
      <c r="G27" s="38"/>
      <c r="H27" s="38"/>
      <c r="I27" s="38"/>
      <c r="J27" s="39"/>
      <c r="K27" s="39"/>
      <c r="L27" s="40"/>
      <c r="M27" s="35"/>
    </row>
    <row r="28" spans="1:13" x14ac:dyDescent="0.25">
      <c r="A28" s="34"/>
      <c r="B28" t="s">
        <v>43</v>
      </c>
      <c r="C28" s="38"/>
      <c r="D28" s="38"/>
      <c r="E28" s="38"/>
      <c r="F28" s="42"/>
      <c r="G28" s="38"/>
      <c r="H28" s="38"/>
      <c r="I28" s="38"/>
      <c r="J28" s="39"/>
      <c r="K28" s="39"/>
      <c r="L28" s="40"/>
      <c r="M28" s="35"/>
    </row>
    <row r="29" spans="1:13" x14ac:dyDescent="0.25">
      <c r="A29" s="34"/>
      <c r="B29" t="s">
        <v>44</v>
      </c>
      <c r="C29" s="38"/>
      <c r="D29" s="38"/>
      <c r="E29" s="38"/>
      <c r="F29" s="42"/>
      <c r="G29" s="38"/>
      <c r="H29" s="38"/>
      <c r="I29" s="38"/>
      <c r="J29" s="39"/>
      <c r="K29" s="39"/>
      <c r="L29" s="40"/>
      <c r="M29" s="35"/>
    </row>
    <row r="30" spans="1:13" ht="19.5" customHeight="1" x14ac:dyDescent="0.25">
      <c r="A30" s="34" t="s">
        <v>45</v>
      </c>
      <c r="B30" t="s">
        <v>46</v>
      </c>
      <c r="C30" s="13">
        <v>2117974</v>
      </c>
      <c r="D30" s="14">
        <v>616952</v>
      </c>
      <c r="E30" s="13">
        <f>C30-D30</f>
        <v>1501022</v>
      </c>
      <c r="F30" s="15">
        <v>40532900.230203599</v>
      </c>
      <c r="G30" s="13">
        <f t="shared" ref="G30:G35" si="5">E30*I30</f>
        <v>507771978.45944601</v>
      </c>
      <c r="H30" s="13">
        <f>F30/D30</f>
        <v>65.698628467374448</v>
      </c>
      <c r="I30" s="13">
        <v>338.28416802648195</v>
      </c>
      <c r="J30" s="16">
        <f t="shared" ref="J30:J34" si="6">+MIN(I30,30)</f>
        <v>30</v>
      </c>
      <c r="K30" s="17">
        <f t="shared" ref="K30:K34" si="7">J30/2</f>
        <v>15</v>
      </c>
      <c r="L30" s="30" t="s">
        <v>47</v>
      </c>
      <c r="M30" s="35" t="s">
        <v>48</v>
      </c>
    </row>
    <row r="31" spans="1:13" x14ac:dyDescent="0.25">
      <c r="A31" s="34"/>
      <c r="B31" t="s">
        <v>49</v>
      </c>
      <c r="C31" s="13">
        <v>2609341</v>
      </c>
      <c r="D31" s="14">
        <v>1574056</v>
      </c>
      <c r="E31" s="13">
        <f t="shared" ref="E31:E34" si="8">C31-D31</f>
        <v>1035285</v>
      </c>
      <c r="F31" s="15">
        <v>105163500.02029775</v>
      </c>
      <c r="G31" s="13">
        <f t="shared" si="5"/>
        <v>179429461.7714282</v>
      </c>
      <c r="H31" s="13">
        <f>F31/D31</f>
        <v>66.810520096043433</v>
      </c>
      <c r="I31" s="13">
        <v>173.31407464749145</v>
      </c>
      <c r="J31" s="16">
        <v>30</v>
      </c>
      <c r="K31" s="17">
        <v>15</v>
      </c>
      <c r="L31" s="30" t="s">
        <v>47</v>
      </c>
      <c r="M31" s="35"/>
    </row>
    <row r="32" spans="1:13" x14ac:dyDescent="0.25">
      <c r="A32" s="34"/>
      <c r="B32" t="s">
        <v>50</v>
      </c>
      <c r="C32" s="13">
        <v>804</v>
      </c>
      <c r="D32" s="14">
        <v>146</v>
      </c>
      <c r="E32" s="13">
        <f t="shared" si="8"/>
        <v>658</v>
      </c>
      <c r="F32" s="15">
        <v>12265.916175196702</v>
      </c>
      <c r="G32" s="13">
        <f t="shared" si="5"/>
        <v>403014.91003649257</v>
      </c>
      <c r="H32" s="13">
        <f>F32/D32</f>
        <v>84.013124487648639</v>
      </c>
      <c r="I32" s="13">
        <v>612.48466570895528</v>
      </c>
      <c r="J32" s="16">
        <f t="shared" si="6"/>
        <v>30</v>
      </c>
      <c r="K32" s="17">
        <f t="shared" si="7"/>
        <v>15</v>
      </c>
      <c r="L32" s="30" t="s">
        <v>47</v>
      </c>
      <c r="M32" s="35"/>
    </row>
    <row r="33" spans="1:13" x14ac:dyDescent="0.25">
      <c r="A33" s="34"/>
      <c r="B33" t="s">
        <v>51</v>
      </c>
      <c r="C33" s="13">
        <v>40112</v>
      </c>
      <c r="D33" s="14">
        <v>2522</v>
      </c>
      <c r="E33" s="13">
        <f t="shared" si="8"/>
        <v>37590</v>
      </c>
      <c r="F33" s="15">
        <v>217573.42502294853</v>
      </c>
      <c r="G33" s="13">
        <f t="shared" si="5"/>
        <v>65981876.687387146</v>
      </c>
      <c r="H33" s="13">
        <f>F33/D33</f>
        <v>86.27019231679165</v>
      </c>
      <c r="I33" s="13">
        <v>1755.3039821066013</v>
      </c>
      <c r="J33" s="16">
        <f t="shared" si="6"/>
        <v>30</v>
      </c>
      <c r="K33" s="17">
        <f t="shared" si="7"/>
        <v>15</v>
      </c>
      <c r="L33" s="30" t="s">
        <v>47</v>
      </c>
      <c r="M33" s="35"/>
    </row>
    <row r="34" spans="1:13" x14ac:dyDescent="0.25">
      <c r="A34" s="34"/>
      <c r="B34" t="s">
        <v>52</v>
      </c>
      <c r="C34" s="13">
        <v>326323</v>
      </c>
      <c r="D34" s="14">
        <v>165539</v>
      </c>
      <c r="E34" s="13">
        <f t="shared" si="8"/>
        <v>160784</v>
      </c>
      <c r="F34" s="15">
        <v>10372995.961196348</v>
      </c>
      <c r="G34" s="13">
        <f t="shared" si="5"/>
        <v>37124974.623845272</v>
      </c>
      <c r="H34" s="13">
        <f>F34/D34</f>
        <v>62.661946497177993</v>
      </c>
      <c r="I34" s="13">
        <v>230.89968295256537</v>
      </c>
      <c r="J34" s="16">
        <f t="shared" si="6"/>
        <v>30</v>
      </c>
      <c r="K34" s="17">
        <f t="shared" si="7"/>
        <v>15</v>
      </c>
      <c r="L34" s="30" t="s">
        <v>47</v>
      </c>
      <c r="M34" s="35"/>
    </row>
    <row r="35" spans="1:13" x14ac:dyDescent="0.25">
      <c r="A35" s="34" t="s">
        <v>53</v>
      </c>
      <c r="B35" t="s">
        <v>54</v>
      </c>
      <c r="C35" s="5">
        <v>692538</v>
      </c>
      <c r="D35" s="5">
        <v>86214</v>
      </c>
      <c r="E35" s="5">
        <f>C35-D35</f>
        <v>606324</v>
      </c>
      <c r="F35" s="9">
        <v>5358962.2385628009</v>
      </c>
      <c r="G35" s="5">
        <f t="shared" si="5"/>
        <v>511358761.40466893</v>
      </c>
      <c r="H35" s="13">
        <f t="shared" ref="H35:H98" si="9">F35/D35</f>
        <v>62.158840078905989</v>
      </c>
      <c r="I35" s="5">
        <v>843.37542535784326</v>
      </c>
      <c r="J35" s="18">
        <v>7.3560975609756101</v>
      </c>
      <c r="K35" s="18">
        <v>3.678048780487805</v>
      </c>
      <c r="L35" s="31" t="s">
        <v>91</v>
      </c>
      <c r="M35" t="s">
        <v>56</v>
      </c>
    </row>
    <row r="36" spans="1:13" x14ac:dyDescent="0.25">
      <c r="A36" s="34"/>
      <c r="B36" t="s">
        <v>57</v>
      </c>
      <c r="C36" s="5">
        <v>1877587</v>
      </c>
      <c r="D36" s="5">
        <v>124371</v>
      </c>
      <c r="E36" s="5">
        <f t="shared" ref="E36:E99" si="10">C36-D36</f>
        <v>1753216</v>
      </c>
      <c r="F36" s="9">
        <v>8776749.6530633681</v>
      </c>
      <c r="G36" s="5">
        <f t="shared" ref="G36:G99" si="11">E36*I36</f>
        <v>1858455981.6181455</v>
      </c>
      <c r="H36" s="13">
        <f t="shared" si="9"/>
        <v>70.569100940439228</v>
      </c>
      <c r="I36" s="5">
        <v>1060.0268202082034</v>
      </c>
      <c r="J36" s="18">
        <v>30</v>
      </c>
      <c r="K36" s="18">
        <v>15</v>
      </c>
      <c r="L36" s="31" t="s">
        <v>58</v>
      </c>
      <c r="M36" t="s">
        <v>59</v>
      </c>
    </row>
    <row r="37" spans="1:13" x14ac:dyDescent="0.25">
      <c r="A37" s="34"/>
      <c r="B37" t="s">
        <v>186</v>
      </c>
      <c r="C37" s="5">
        <v>418380</v>
      </c>
      <c r="D37" s="5">
        <v>16822</v>
      </c>
      <c r="E37" s="5">
        <f t="shared" si="10"/>
        <v>401558</v>
      </c>
      <c r="F37" s="9">
        <v>1840760.961106502</v>
      </c>
      <c r="G37" s="5">
        <f t="shared" si="11"/>
        <v>384864532.33091927</v>
      </c>
      <c r="H37" s="13">
        <f t="shared" si="9"/>
        <v>109.42580912534193</v>
      </c>
      <c r="I37" s="5">
        <v>958.42825278270948</v>
      </c>
      <c r="J37" s="19">
        <v>30</v>
      </c>
      <c r="K37" s="19">
        <v>15</v>
      </c>
      <c r="L37" s="32" t="s">
        <v>60</v>
      </c>
      <c r="M37" t="s">
        <v>187</v>
      </c>
    </row>
    <row r="38" spans="1:13" x14ac:dyDescent="0.25">
      <c r="A38" s="34"/>
      <c r="B38" t="s">
        <v>61</v>
      </c>
      <c r="C38" s="5">
        <v>148132</v>
      </c>
      <c r="D38" s="5">
        <v>68263</v>
      </c>
      <c r="E38" s="5">
        <f t="shared" si="10"/>
        <v>79869</v>
      </c>
      <c r="F38" s="9">
        <v>8636889.5199000947</v>
      </c>
      <c r="G38" s="5">
        <f t="shared" si="11"/>
        <v>31424325.978015143</v>
      </c>
      <c r="H38" s="13">
        <f t="shared" si="9"/>
        <v>126.52373203492513</v>
      </c>
      <c r="I38" s="5">
        <v>393.44834639240685</v>
      </c>
      <c r="J38" s="18">
        <v>30</v>
      </c>
      <c r="K38" s="18">
        <v>15</v>
      </c>
      <c r="L38" s="31" t="s">
        <v>62</v>
      </c>
      <c r="M38" t="s">
        <v>63</v>
      </c>
    </row>
    <row r="39" spans="1:13" x14ac:dyDescent="0.25">
      <c r="A39" s="34"/>
      <c r="B39" t="s">
        <v>64</v>
      </c>
      <c r="C39" s="5">
        <v>243355</v>
      </c>
      <c r="D39" s="5">
        <v>114714</v>
      </c>
      <c r="E39" s="5">
        <f t="shared" si="10"/>
        <v>128641</v>
      </c>
      <c r="F39" s="9">
        <v>14934098.516371842</v>
      </c>
      <c r="G39" s="5">
        <f t="shared" si="11"/>
        <v>49975970.170236617</v>
      </c>
      <c r="H39" s="13">
        <f t="shared" si="9"/>
        <v>130.18549188740556</v>
      </c>
      <c r="I39" s="5">
        <v>388.49177299800698</v>
      </c>
      <c r="J39" s="18">
        <v>30</v>
      </c>
      <c r="K39" s="18">
        <v>15</v>
      </c>
      <c r="L39" s="31" t="s">
        <v>62</v>
      </c>
      <c r="M39" t="s">
        <v>63</v>
      </c>
    </row>
    <row r="40" spans="1:13" x14ac:dyDescent="0.25">
      <c r="A40" s="34"/>
      <c r="B40" t="s">
        <v>65</v>
      </c>
      <c r="C40" s="5">
        <v>13626826</v>
      </c>
      <c r="D40" s="5">
        <v>1068020</v>
      </c>
      <c r="E40" s="5">
        <f t="shared" si="10"/>
        <v>12558806</v>
      </c>
      <c r="F40" s="9">
        <v>110471939.09879686</v>
      </c>
      <c r="G40" s="5">
        <f t="shared" si="11"/>
        <v>10017673809.465944</v>
      </c>
      <c r="H40" s="13">
        <f t="shared" si="9"/>
        <v>103.43620821594807</v>
      </c>
      <c r="I40" s="5">
        <v>797.66132301637151</v>
      </c>
      <c r="J40" s="18">
        <v>30</v>
      </c>
      <c r="K40" s="18">
        <v>15</v>
      </c>
      <c r="L40" s="31" t="s">
        <v>26</v>
      </c>
      <c r="M40" t="s">
        <v>66</v>
      </c>
    </row>
    <row r="41" spans="1:13" x14ac:dyDescent="0.25">
      <c r="A41" s="34"/>
      <c r="B41" t="s">
        <v>67</v>
      </c>
      <c r="C41" s="5">
        <v>46035</v>
      </c>
      <c r="D41" s="5">
        <v>5027</v>
      </c>
      <c r="E41" s="5">
        <f t="shared" si="10"/>
        <v>41008</v>
      </c>
      <c r="F41" s="9">
        <v>746071.01822266832</v>
      </c>
      <c r="G41" s="5">
        <f t="shared" si="11"/>
        <v>30308283.86008013</v>
      </c>
      <c r="H41" s="13">
        <f t="shared" si="9"/>
        <v>148.41277466136231</v>
      </c>
      <c r="I41" s="5">
        <v>739.08222444596493</v>
      </c>
      <c r="J41" s="18">
        <v>7.3560975609756101</v>
      </c>
      <c r="K41" s="18">
        <v>3.678048780487805</v>
      </c>
      <c r="L41" s="31" t="s">
        <v>62</v>
      </c>
      <c r="M41" t="s">
        <v>68</v>
      </c>
    </row>
    <row r="42" spans="1:13" x14ac:dyDescent="0.25">
      <c r="A42" s="34"/>
      <c r="B42" t="s">
        <v>69</v>
      </c>
      <c r="C42" s="5">
        <v>1661984</v>
      </c>
      <c r="D42" s="5">
        <v>58328</v>
      </c>
      <c r="E42" s="5">
        <f t="shared" si="10"/>
        <v>1603656</v>
      </c>
      <c r="F42" s="9">
        <v>5412547.1484796805</v>
      </c>
      <c r="G42" s="5">
        <f t="shared" si="11"/>
        <v>1294846946.0950167</v>
      </c>
      <c r="H42" s="13">
        <f t="shared" si="9"/>
        <v>92.795006660260611</v>
      </c>
      <c r="I42" s="5">
        <v>807.43435381092752</v>
      </c>
      <c r="J42" s="18">
        <v>29.309815950920246</v>
      </c>
      <c r="K42" s="18">
        <v>14.654907975460123</v>
      </c>
      <c r="L42" s="31" t="s">
        <v>62</v>
      </c>
      <c r="M42" t="s">
        <v>70</v>
      </c>
    </row>
    <row r="43" spans="1:13" x14ac:dyDescent="0.25">
      <c r="A43" s="34"/>
      <c r="B43" t="s">
        <v>71</v>
      </c>
      <c r="C43" s="5">
        <v>468638</v>
      </c>
      <c r="D43" s="5">
        <v>22576</v>
      </c>
      <c r="E43" s="5">
        <f t="shared" si="10"/>
        <v>446062</v>
      </c>
      <c r="F43" s="9">
        <v>1911491.967835695</v>
      </c>
      <c r="G43" s="5">
        <f t="shared" si="11"/>
        <v>280271728.96293592</v>
      </c>
      <c r="H43" s="13">
        <f t="shared" si="9"/>
        <v>84.669204811999251</v>
      </c>
      <c r="I43" s="5">
        <v>628.32460277480698</v>
      </c>
      <c r="J43" s="18">
        <v>30</v>
      </c>
      <c r="K43" s="18">
        <v>15</v>
      </c>
      <c r="L43" s="31" t="s">
        <v>62</v>
      </c>
      <c r="M43" t="s">
        <v>70</v>
      </c>
    </row>
    <row r="44" spans="1:13" x14ac:dyDescent="0.25">
      <c r="A44" s="34"/>
      <c r="B44" t="s">
        <v>72</v>
      </c>
      <c r="C44" s="5">
        <v>51406</v>
      </c>
      <c r="D44" s="5">
        <v>84</v>
      </c>
      <c r="E44" s="5">
        <f t="shared" si="10"/>
        <v>51322</v>
      </c>
      <c r="F44" s="9">
        <v>7190.2706623663007</v>
      </c>
      <c r="G44" s="5">
        <f t="shared" si="11"/>
        <v>26256174.037987899</v>
      </c>
      <c r="H44" s="13">
        <f t="shared" si="9"/>
        <v>85.598460266265491</v>
      </c>
      <c r="I44" s="5">
        <v>511.59685978698997</v>
      </c>
      <c r="J44" s="20">
        <v>21.855072463768117</v>
      </c>
      <c r="K44" s="20">
        <v>10.927536231884059</v>
      </c>
      <c r="L44" s="29" t="s">
        <v>73</v>
      </c>
      <c r="M44" t="s">
        <v>188</v>
      </c>
    </row>
    <row r="45" spans="1:13" x14ac:dyDescent="0.25">
      <c r="A45" s="34"/>
      <c r="B45" t="s">
        <v>74</v>
      </c>
      <c r="C45" s="5">
        <v>1039740</v>
      </c>
      <c r="D45" s="5">
        <v>72644</v>
      </c>
      <c r="E45" s="5">
        <f t="shared" si="10"/>
        <v>967096</v>
      </c>
      <c r="F45" s="9">
        <v>6614545.5039048353</v>
      </c>
      <c r="G45" s="5">
        <f t="shared" si="11"/>
        <v>516134812.40493166</v>
      </c>
      <c r="H45" s="13">
        <f t="shared" si="9"/>
        <v>91.054257803876922</v>
      </c>
      <c r="I45" s="5">
        <v>533.69553012827237</v>
      </c>
      <c r="J45" s="18">
        <v>30</v>
      </c>
      <c r="K45" s="18">
        <v>15</v>
      </c>
      <c r="L45" s="31" t="s">
        <v>75</v>
      </c>
      <c r="M45" t="s">
        <v>70</v>
      </c>
    </row>
    <row r="46" spans="1:13" x14ac:dyDescent="0.25">
      <c r="A46" s="34"/>
      <c r="B46" t="s">
        <v>76</v>
      </c>
      <c r="C46" s="5">
        <v>2405871</v>
      </c>
      <c r="D46" s="5">
        <v>436357</v>
      </c>
      <c r="E46" s="5">
        <f t="shared" si="10"/>
        <v>1969514</v>
      </c>
      <c r="F46" s="9">
        <v>39560189.501926519</v>
      </c>
      <c r="G46" s="5">
        <f t="shared" si="11"/>
        <v>986979332.47807276</v>
      </c>
      <c r="H46" s="13">
        <f t="shared" si="9"/>
        <v>90.660146398308086</v>
      </c>
      <c r="I46" s="5">
        <v>501.12836592076661</v>
      </c>
      <c r="J46" s="18">
        <v>30</v>
      </c>
      <c r="K46" s="18">
        <v>15</v>
      </c>
      <c r="L46" s="31" t="s">
        <v>55</v>
      </c>
      <c r="M46" t="s">
        <v>77</v>
      </c>
    </row>
    <row r="47" spans="1:13" x14ac:dyDescent="0.25">
      <c r="A47" s="34"/>
      <c r="B47" t="s">
        <v>78</v>
      </c>
      <c r="C47" s="5">
        <v>1232718</v>
      </c>
      <c r="D47" s="5">
        <v>175968</v>
      </c>
      <c r="E47" s="5">
        <f t="shared" si="10"/>
        <v>1056750</v>
      </c>
      <c r="F47" s="9">
        <v>20807132.245687157</v>
      </c>
      <c r="G47" s="5">
        <f t="shared" si="11"/>
        <v>866357472.65510464</v>
      </c>
      <c r="H47" s="13">
        <f t="shared" si="9"/>
        <v>118.24384118525616</v>
      </c>
      <c r="I47" s="5">
        <v>819.83200629770965</v>
      </c>
      <c r="J47" s="18">
        <v>29.309815950920246</v>
      </c>
      <c r="K47" s="18">
        <v>14.654907975460123</v>
      </c>
      <c r="L47" s="31" t="s">
        <v>62</v>
      </c>
      <c r="M47" t="s">
        <v>79</v>
      </c>
    </row>
    <row r="48" spans="1:13" x14ac:dyDescent="0.25">
      <c r="A48" s="34"/>
      <c r="B48" t="s">
        <v>80</v>
      </c>
      <c r="C48" s="5">
        <v>751471</v>
      </c>
      <c r="D48" s="5">
        <v>260390</v>
      </c>
      <c r="E48" s="5">
        <f t="shared" si="10"/>
        <v>491081</v>
      </c>
      <c r="F48" s="9">
        <v>30641581.376380466</v>
      </c>
      <c r="G48" s="5">
        <f t="shared" si="11"/>
        <v>302792849.77484846</v>
      </c>
      <c r="H48" s="13">
        <f t="shared" si="9"/>
        <v>117.67572247928287</v>
      </c>
      <c r="I48" s="5">
        <v>616.5843308432793</v>
      </c>
      <c r="J48" s="18">
        <v>30</v>
      </c>
      <c r="K48" s="18">
        <v>15</v>
      </c>
      <c r="L48" s="31" t="s">
        <v>47</v>
      </c>
      <c r="M48" t="s">
        <v>81</v>
      </c>
    </row>
    <row r="49" spans="1:13" x14ac:dyDescent="0.25">
      <c r="A49" s="34"/>
      <c r="B49" t="s">
        <v>82</v>
      </c>
      <c r="C49" s="5">
        <v>105669</v>
      </c>
      <c r="D49" s="5">
        <v>7156</v>
      </c>
      <c r="E49" s="5">
        <f t="shared" si="10"/>
        <v>98513</v>
      </c>
      <c r="F49" s="9">
        <v>631102.9169353086</v>
      </c>
      <c r="G49" s="5">
        <f t="shared" si="11"/>
        <v>86215649.787831888</v>
      </c>
      <c r="H49" s="13">
        <f t="shared" si="9"/>
        <v>88.192134842832388</v>
      </c>
      <c r="I49" s="5">
        <v>875.17027994104217</v>
      </c>
      <c r="J49" s="18">
        <v>30</v>
      </c>
      <c r="K49" s="18">
        <v>15</v>
      </c>
      <c r="L49" s="31" t="s">
        <v>62</v>
      </c>
      <c r="M49" t="s">
        <v>70</v>
      </c>
    </row>
    <row r="50" spans="1:13" x14ac:dyDescent="0.25">
      <c r="A50" s="34"/>
      <c r="B50" t="s">
        <v>83</v>
      </c>
      <c r="C50" s="5">
        <v>244606</v>
      </c>
      <c r="D50" s="5">
        <v>96816</v>
      </c>
      <c r="E50" s="5">
        <f t="shared" si="10"/>
        <v>147790</v>
      </c>
      <c r="F50" s="9">
        <v>5443430.4381006779</v>
      </c>
      <c r="G50" s="5">
        <f t="shared" si="11"/>
        <v>88757805.575339809</v>
      </c>
      <c r="H50" s="13">
        <f t="shared" si="9"/>
        <v>56.22449221307096</v>
      </c>
      <c r="I50" s="5">
        <v>600.56705849746129</v>
      </c>
      <c r="J50" s="18">
        <v>7.3560975609756101</v>
      </c>
      <c r="K50" s="18">
        <v>3.678048780487805</v>
      </c>
      <c r="L50" s="31" t="s">
        <v>84</v>
      </c>
      <c r="M50" t="s">
        <v>85</v>
      </c>
    </row>
    <row r="51" spans="1:13" x14ac:dyDescent="0.25">
      <c r="A51" s="34"/>
      <c r="B51" t="s">
        <v>86</v>
      </c>
      <c r="C51" s="5">
        <v>87032</v>
      </c>
      <c r="D51" s="5">
        <v>1645</v>
      </c>
      <c r="E51" s="5">
        <f t="shared" si="10"/>
        <v>85387</v>
      </c>
      <c r="F51" s="9">
        <v>94695.135934686652</v>
      </c>
      <c r="G51" s="5">
        <f t="shared" si="11"/>
        <v>97527581.239767119</v>
      </c>
      <c r="H51" s="13">
        <f t="shared" si="9"/>
        <v>57.565432179140821</v>
      </c>
      <c r="I51" s="5">
        <v>1142.1830166157274</v>
      </c>
      <c r="J51" s="18">
        <v>8.7930029154518952</v>
      </c>
      <c r="K51" s="18">
        <v>4.3965014577259476</v>
      </c>
      <c r="L51" s="31" t="s">
        <v>84</v>
      </c>
      <c r="M51" t="s">
        <v>87</v>
      </c>
    </row>
    <row r="52" spans="1:13" x14ac:dyDescent="0.25">
      <c r="A52" s="34"/>
      <c r="B52" t="s">
        <v>88</v>
      </c>
      <c r="C52" s="5">
        <v>1193227.0000000026</v>
      </c>
      <c r="D52" s="5">
        <v>200957.65449594948</v>
      </c>
      <c r="E52" s="5">
        <f t="shared" si="10"/>
        <v>992269.34550405305</v>
      </c>
      <c r="F52" s="9">
        <v>30085283.262475461</v>
      </c>
      <c r="G52" s="5">
        <f t="shared" si="11"/>
        <v>843438669.23602748</v>
      </c>
      <c r="H52" s="13">
        <f t="shared" si="9"/>
        <v>149.70956611698443</v>
      </c>
      <c r="I52" s="5">
        <v>850.00980132826476</v>
      </c>
      <c r="J52" s="18">
        <v>30</v>
      </c>
      <c r="K52" s="18">
        <v>15</v>
      </c>
      <c r="L52" s="31" t="s">
        <v>62</v>
      </c>
      <c r="M52" t="s">
        <v>89</v>
      </c>
    </row>
    <row r="53" spans="1:13" x14ac:dyDescent="0.25">
      <c r="A53" s="34"/>
      <c r="B53" t="s">
        <v>90</v>
      </c>
      <c r="C53" s="5">
        <v>279406</v>
      </c>
      <c r="D53" s="5">
        <v>8367</v>
      </c>
      <c r="E53" s="5">
        <f t="shared" si="10"/>
        <v>271039</v>
      </c>
      <c r="F53" s="9">
        <v>586741.20552945836</v>
      </c>
      <c r="G53" s="5">
        <f t="shared" si="11"/>
        <v>310516252.27126008</v>
      </c>
      <c r="H53" s="13">
        <f t="shared" si="9"/>
        <v>70.125637089692646</v>
      </c>
      <c r="I53" s="5">
        <v>1145.6515566809946</v>
      </c>
      <c r="J53" s="18">
        <v>30</v>
      </c>
      <c r="K53" s="18">
        <v>15</v>
      </c>
      <c r="L53" s="31" t="s">
        <v>91</v>
      </c>
      <c r="M53" t="s">
        <v>92</v>
      </c>
    </row>
    <row r="54" spans="1:13" x14ac:dyDescent="0.25">
      <c r="A54" s="34" t="s">
        <v>93</v>
      </c>
      <c r="B54" t="s">
        <v>94</v>
      </c>
      <c r="C54" s="5">
        <v>6685714.9299999997</v>
      </c>
      <c r="D54" s="5">
        <v>930199</v>
      </c>
      <c r="E54" s="5">
        <f t="shared" si="10"/>
        <v>5755515.9299999997</v>
      </c>
      <c r="F54" s="9">
        <v>35656405.820529729</v>
      </c>
      <c r="G54" s="5">
        <f t="shared" si="11"/>
        <v>1774816679.664006</v>
      </c>
      <c r="H54" s="13">
        <f t="shared" si="9"/>
        <v>38.332019084657937</v>
      </c>
      <c r="I54" s="5">
        <v>308.36795541003846</v>
      </c>
      <c r="J54" s="18">
        <v>30</v>
      </c>
      <c r="K54" s="18">
        <v>15</v>
      </c>
      <c r="L54" s="31" t="s">
        <v>84</v>
      </c>
      <c r="M54" t="s">
        <v>95</v>
      </c>
    </row>
    <row r="55" spans="1:13" x14ac:dyDescent="0.25">
      <c r="A55" s="34"/>
      <c r="B55" t="s">
        <v>96</v>
      </c>
      <c r="C55" s="5">
        <v>186247</v>
      </c>
      <c r="D55" s="5">
        <v>81867</v>
      </c>
      <c r="E55" s="5">
        <f t="shared" si="10"/>
        <v>104380</v>
      </c>
      <c r="F55" s="9">
        <v>8896547.379351642</v>
      </c>
      <c r="G55" s="5">
        <f t="shared" si="11"/>
        <v>77927190.136393636</v>
      </c>
      <c r="H55" s="13">
        <f t="shared" si="9"/>
        <v>108.67073887343669</v>
      </c>
      <c r="I55" s="5">
        <v>746.57204575966318</v>
      </c>
      <c r="J55" s="21">
        <v>30</v>
      </c>
      <c r="K55" s="5">
        <v>15</v>
      </c>
      <c r="L55" s="31" t="s">
        <v>84</v>
      </c>
      <c r="M55" t="s">
        <v>97</v>
      </c>
    </row>
    <row r="56" spans="1:13" x14ac:dyDescent="0.25">
      <c r="A56" s="34"/>
      <c r="B56" t="s">
        <v>98</v>
      </c>
      <c r="C56" s="5">
        <v>437071</v>
      </c>
      <c r="D56" s="5">
        <v>429446</v>
      </c>
      <c r="E56" s="5">
        <f t="shared" si="10"/>
        <v>7625</v>
      </c>
      <c r="F56" s="9">
        <v>70610814.832402349</v>
      </c>
      <c r="G56" s="5">
        <f t="shared" si="11"/>
        <v>109177.67645040508</v>
      </c>
      <c r="H56" s="13">
        <f t="shared" si="9"/>
        <v>164.42303533483221</v>
      </c>
      <c r="I56" s="5">
        <v>14.318383796774437</v>
      </c>
      <c r="J56" s="21">
        <v>30</v>
      </c>
      <c r="K56" s="5">
        <v>15</v>
      </c>
      <c r="L56" s="31" t="s">
        <v>84</v>
      </c>
      <c r="M56" t="s">
        <v>97</v>
      </c>
    </row>
    <row r="57" spans="1:13" x14ac:dyDescent="0.25">
      <c r="A57" s="34"/>
      <c r="B57" t="s">
        <v>99</v>
      </c>
      <c r="C57" s="5">
        <v>103614</v>
      </c>
      <c r="D57" s="5">
        <v>50931</v>
      </c>
      <c r="E57" s="5">
        <f t="shared" si="10"/>
        <v>52683</v>
      </c>
      <c r="F57" s="9">
        <v>2565768.6668649572</v>
      </c>
      <c r="G57" s="5">
        <f t="shared" si="11"/>
        <v>17892040.094628949</v>
      </c>
      <c r="H57" s="13">
        <f t="shared" si="9"/>
        <v>50.377347133670206</v>
      </c>
      <c r="I57" s="5">
        <v>339.61695603190685</v>
      </c>
      <c r="J57" s="18">
        <v>30</v>
      </c>
      <c r="K57" s="18">
        <v>15</v>
      </c>
      <c r="L57" s="31" t="s">
        <v>26</v>
      </c>
      <c r="M57" t="s">
        <v>189</v>
      </c>
    </row>
    <row r="58" spans="1:13" x14ac:dyDescent="0.25">
      <c r="A58" s="34"/>
      <c r="B58" t="s">
        <v>100</v>
      </c>
      <c r="C58" s="5">
        <v>9082825</v>
      </c>
      <c r="D58" s="5">
        <v>1430162</v>
      </c>
      <c r="E58" s="5">
        <f t="shared" si="10"/>
        <v>7652663</v>
      </c>
      <c r="F58" s="9">
        <v>123186753.12014997</v>
      </c>
      <c r="G58" s="5">
        <f t="shared" si="11"/>
        <v>2908389339.0377965</v>
      </c>
      <c r="H58" s="13">
        <f t="shared" si="9"/>
        <v>86.134824670317045</v>
      </c>
      <c r="I58" s="5">
        <v>380.04931604041582</v>
      </c>
      <c r="J58" s="18">
        <v>30</v>
      </c>
      <c r="K58" s="18">
        <v>15</v>
      </c>
      <c r="L58" s="31" t="s">
        <v>55</v>
      </c>
      <c r="M58" t="s">
        <v>101</v>
      </c>
    </row>
    <row r="59" spans="1:13" x14ac:dyDescent="0.25">
      <c r="A59" s="34"/>
      <c r="B59" t="s">
        <v>102</v>
      </c>
      <c r="C59" s="5">
        <v>2677732</v>
      </c>
      <c r="D59" s="5">
        <v>1431871</v>
      </c>
      <c r="E59" s="5">
        <f t="shared" si="10"/>
        <v>1245861</v>
      </c>
      <c r="F59" s="9">
        <v>105206409.51148523</v>
      </c>
      <c r="G59" s="5">
        <f t="shared" si="11"/>
        <v>327542468.4266277</v>
      </c>
      <c r="H59" s="13">
        <f t="shared" si="9"/>
        <v>73.474781954160136</v>
      </c>
      <c r="I59" s="5">
        <v>262.90450413539526</v>
      </c>
      <c r="J59" s="18">
        <v>15.08</v>
      </c>
      <c r="K59" s="18">
        <v>7.54</v>
      </c>
      <c r="L59" s="31" t="s">
        <v>84</v>
      </c>
      <c r="M59" t="s">
        <v>103</v>
      </c>
    </row>
    <row r="60" spans="1:13" x14ac:dyDescent="0.25">
      <c r="A60" s="34"/>
      <c r="B60" t="s">
        <v>104</v>
      </c>
      <c r="C60" s="5">
        <v>3488808</v>
      </c>
      <c r="D60" s="5">
        <v>1254579</v>
      </c>
      <c r="E60" s="5">
        <f t="shared" si="10"/>
        <v>2234229</v>
      </c>
      <c r="F60" s="9">
        <v>81095565.271733254</v>
      </c>
      <c r="G60" s="5">
        <f t="shared" si="11"/>
        <v>996257271.4061588</v>
      </c>
      <c r="H60" s="13">
        <f t="shared" si="9"/>
        <v>64.639664199491023</v>
      </c>
      <c r="I60" s="5">
        <v>445.9065169264918</v>
      </c>
      <c r="J60" s="18">
        <v>30</v>
      </c>
      <c r="K60" s="18">
        <v>15</v>
      </c>
      <c r="L60" s="31" t="s">
        <v>62</v>
      </c>
      <c r="M60" t="s">
        <v>105</v>
      </c>
    </row>
    <row r="61" spans="1:13" x14ac:dyDescent="0.25">
      <c r="A61" s="34"/>
      <c r="B61" t="s">
        <v>106</v>
      </c>
      <c r="C61" s="5">
        <v>1600737</v>
      </c>
      <c r="D61" s="5">
        <v>651474</v>
      </c>
      <c r="E61" s="5">
        <f t="shared" si="10"/>
        <v>949263</v>
      </c>
      <c r="F61" s="9">
        <v>41693892.444417708</v>
      </c>
      <c r="G61" s="5">
        <f t="shared" si="11"/>
        <v>400326796.03766048</v>
      </c>
      <c r="H61" s="13">
        <f t="shared" si="9"/>
        <v>63.999319150753074</v>
      </c>
      <c r="I61" s="5">
        <v>421.72379629002762</v>
      </c>
      <c r="J61" s="18">
        <v>30</v>
      </c>
      <c r="K61" s="18">
        <v>15</v>
      </c>
      <c r="L61" s="33" t="s">
        <v>60</v>
      </c>
      <c r="M61" t="s">
        <v>189</v>
      </c>
    </row>
    <row r="62" spans="1:13" x14ac:dyDescent="0.25">
      <c r="A62" s="34" t="s">
        <v>107</v>
      </c>
      <c r="B62" t="s">
        <v>108</v>
      </c>
      <c r="C62" s="5">
        <v>9356757</v>
      </c>
      <c r="D62" s="5">
        <v>5670785</v>
      </c>
      <c r="E62" s="5">
        <f t="shared" si="10"/>
        <v>3685972</v>
      </c>
      <c r="F62" s="9">
        <v>257117643.8207767</v>
      </c>
      <c r="G62" s="5">
        <f t="shared" si="11"/>
        <v>673554869.2984482</v>
      </c>
      <c r="H62" s="13">
        <f t="shared" si="9"/>
        <v>45.340749794036753</v>
      </c>
      <c r="I62" s="5">
        <v>182.73466789721903</v>
      </c>
      <c r="J62" s="18">
        <v>30</v>
      </c>
      <c r="K62" s="18">
        <v>15</v>
      </c>
      <c r="L62" s="31" t="s">
        <v>55</v>
      </c>
      <c r="M62" t="s">
        <v>79</v>
      </c>
    </row>
    <row r="63" spans="1:13" x14ac:dyDescent="0.25">
      <c r="A63" s="34"/>
      <c r="B63" t="s">
        <v>109</v>
      </c>
      <c r="C63" s="5">
        <v>71850.889759999962</v>
      </c>
      <c r="D63" s="5">
        <v>3309.8347206098711</v>
      </c>
      <c r="E63" s="5">
        <f t="shared" si="10"/>
        <v>68541.055039390092</v>
      </c>
      <c r="F63" s="9">
        <v>177704.48476356934</v>
      </c>
      <c r="G63" s="5">
        <f t="shared" si="11"/>
        <v>77368022.124341935</v>
      </c>
      <c r="H63" s="13">
        <f t="shared" si="9"/>
        <v>53.689836431115047</v>
      </c>
      <c r="I63" s="5">
        <v>1128.7836476966841</v>
      </c>
      <c r="J63" s="18">
        <v>22.387173396674584</v>
      </c>
      <c r="K63" s="18">
        <v>11.193586698337292</v>
      </c>
      <c r="L63" s="31" t="s">
        <v>58</v>
      </c>
      <c r="M63" t="s">
        <v>110</v>
      </c>
    </row>
    <row r="64" spans="1:13" x14ac:dyDescent="0.25">
      <c r="A64" s="34"/>
      <c r="B64" t="s">
        <v>111</v>
      </c>
      <c r="C64" s="5">
        <v>358098.98022023798</v>
      </c>
      <c r="D64" s="5">
        <v>40904.461290982945</v>
      </c>
      <c r="E64" s="5">
        <f t="shared" si="10"/>
        <v>317194.51892925502</v>
      </c>
      <c r="F64" s="9">
        <v>2145216.8350028209</v>
      </c>
      <c r="G64" s="5">
        <f t="shared" si="11"/>
        <v>520936687.47549623</v>
      </c>
      <c r="H64" s="13">
        <f t="shared" si="9"/>
        <v>52.444568814691038</v>
      </c>
      <c r="I64" s="5">
        <v>1642.3256279270151</v>
      </c>
      <c r="J64" s="18">
        <v>30</v>
      </c>
      <c r="K64" s="18">
        <v>15</v>
      </c>
      <c r="L64" s="31" t="s">
        <v>58</v>
      </c>
      <c r="M64" t="s">
        <v>110</v>
      </c>
    </row>
    <row r="65" spans="1:13" x14ac:dyDescent="0.25">
      <c r="A65" s="34"/>
      <c r="B65" t="s">
        <v>112</v>
      </c>
      <c r="C65" s="5">
        <v>3780058</v>
      </c>
      <c r="D65" s="5">
        <v>586624</v>
      </c>
      <c r="E65" s="5">
        <f t="shared" si="10"/>
        <v>3193434</v>
      </c>
      <c r="F65" s="9">
        <v>31514489.567724798</v>
      </c>
      <c r="G65" s="5">
        <f t="shared" si="11"/>
        <v>878549562.21598685</v>
      </c>
      <c r="H65" s="13">
        <f t="shared" si="9"/>
        <v>53.721786984038836</v>
      </c>
      <c r="I65" s="5">
        <v>275.1112320517621</v>
      </c>
      <c r="J65" s="18">
        <v>30</v>
      </c>
      <c r="K65" s="18">
        <v>15</v>
      </c>
      <c r="L65" s="22" t="s">
        <v>113</v>
      </c>
      <c r="M65" t="s">
        <v>190</v>
      </c>
    </row>
    <row r="66" spans="1:13" x14ac:dyDescent="0.25">
      <c r="A66" s="34"/>
      <c r="B66" t="s">
        <v>114</v>
      </c>
      <c r="C66" s="5">
        <v>37426670</v>
      </c>
      <c r="D66" s="5">
        <v>25857719</v>
      </c>
      <c r="E66" s="5">
        <f t="shared" si="10"/>
        <v>11568951</v>
      </c>
      <c r="F66" s="9">
        <v>1186087214.3274615</v>
      </c>
      <c r="G66" s="5">
        <f t="shared" si="11"/>
        <v>1183072503.9550774</v>
      </c>
      <c r="H66" s="13">
        <f t="shared" si="9"/>
        <v>45.869754185489505</v>
      </c>
      <c r="I66" s="5">
        <v>102.26272926171762</v>
      </c>
      <c r="J66" s="18">
        <v>30</v>
      </c>
      <c r="K66" s="18">
        <v>15</v>
      </c>
      <c r="L66" s="31" t="s">
        <v>62</v>
      </c>
      <c r="M66" t="s">
        <v>79</v>
      </c>
    </row>
    <row r="67" spans="1:13" x14ac:dyDescent="0.25">
      <c r="A67" s="34"/>
      <c r="B67" t="s">
        <v>191</v>
      </c>
      <c r="C67" s="5">
        <v>1530859</v>
      </c>
      <c r="D67" s="5">
        <v>780753</v>
      </c>
      <c r="E67" s="5">
        <f t="shared" si="10"/>
        <v>750106</v>
      </c>
      <c r="F67" s="9">
        <v>44405239.896443523</v>
      </c>
      <c r="G67" s="5">
        <f t="shared" si="11"/>
        <v>199737182.70140219</v>
      </c>
      <c r="H67" s="13">
        <f t="shared" si="9"/>
        <v>56.874888596577307</v>
      </c>
      <c r="I67" s="5">
        <v>266.27860955838531</v>
      </c>
      <c r="J67" s="18">
        <v>30</v>
      </c>
      <c r="K67" s="18">
        <v>15</v>
      </c>
      <c r="L67" s="22" t="s">
        <v>113</v>
      </c>
      <c r="M67" t="s">
        <v>115</v>
      </c>
    </row>
    <row r="68" spans="1:13" x14ac:dyDescent="0.25">
      <c r="A68" s="34"/>
      <c r="B68" t="s">
        <v>192</v>
      </c>
      <c r="C68" s="5">
        <v>201452</v>
      </c>
      <c r="D68" s="5">
        <v>58146</v>
      </c>
      <c r="E68" s="5">
        <f t="shared" si="10"/>
        <v>143306</v>
      </c>
      <c r="F68" s="9">
        <v>3970776.5175062618</v>
      </c>
      <c r="G68" s="5">
        <f t="shared" si="11"/>
        <v>32790147.190536052</v>
      </c>
      <c r="H68" s="13">
        <f t="shared" si="9"/>
        <v>68.289762279542217</v>
      </c>
      <c r="I68" s="5">
        <v>228.81210270704682</v>
      </c>
      <c r="J68" s="23">
        <v>9.5</v>
      </c>
      <c r="K68" s="17">
        <v>4.75</v>
      </c>
      <c r="L68" s="29" t="s">
        <v>194</v>
      </c>
      <c r="M68" t="s">
        <v>116</v>
      </c>
    </row>
    <row r="69" spans="1:13" x14ac:dyDescent="0.25">
      <c r="A69" s="34"/>
      <c r="B69" t="s">
        <v>117</v>
      </c>
      <c r="C69" s="5">
        <v>139893.62233825697</v>
      </c>
      <c r="D69" s="5">
        <v>8517.1310606810639</v>
      </c>
      <c r="E69" s="5">
        <f t="shared" si="10"/>
        <v>131376.4912775759</v>
      </c>
      <c r="F69" s="9">
        <v>400106.75998519477</v>
      </c>
      <c r="G69" s="5">
        <f t="shared" si="11"/>
        <v>77593128.204964101</v>
      </c>
      <c r="H69" s="13">
        <f t="shared" si="9"/>
        <v>46.976705786795847</v>
      </c>
      <c r="I69" s="5">
        <v>590.61653611240979</v>
      </c>
      <c r="J69" s="18">
        <v>30</v>
      </c>
      <c r="K69" s="18">
        <v>15</v>
      </c>
      <c r="L69" s="29" t="s">
        <v>118</v>
      </c>
      <c r="M69" t="s">
        <v>119</v>
      </c>
    </row>
    <row r="70" spans="1:13" x14ac:dyDescent="0.25">
      <c r="A70" s="34"/>
      <c r="B70" t="s">
        <v>120</v>
      </c>
      <c r="C70" s="5">
        <v>2593248.1835251017</v>
      </c>
      <c r="D70" s="5">
        <v>339234.06558496342</v>
      </c>
      <c r="E70" s="5">
        <f t="shared" si="10"/>
        <v>2254014.1179401381</v>
      </c>
      <c r="F70" s="9">
        <v>16969400.618164334</v>
      </c>
      <c r="G70" s="5">
        <f t="shared" si="11"/>
        <v>1281361784.8086801</v>
      </c>
      <c r="H70" s="13">
        <f t="shared" si="9"/>
        <v>50.022690347748217</v>
      </c>
      <c r="I70" s="5">
        <v>568.47992859054057</v>
      </c>
      <c r="J70" s="18">
        <v>30</v>
      </c>
      <c r="K70" s="18">
        <v>15</v>
      </c>
      <c r="L70" s="29" t="s">
        <v>118</v>
      </c>
      <c r="M70" t="s">
        <v>193</v>
      </c>
    </row>
    <row r="71" spans="1:13" ht="19.5" customHeight="1" x14ac:dyDescent="0.25">
      <c r="A71" s="34" t="s">
        <v>121</v>
      </c>
      <c r="B71" t="s">
        <v>122</v>
      </c>
      <c r="C71" s="5">
        <v>760303.77211925003</v>
      </c>
      <c r="D71" s="5">
        <v>3076</v>
      </c>
      <c r="E71" s="5">
        <f t="shared" si="10"/>
        <v>757227.77211925003</v>
      </c>
      <c r="F71" s="9">
        <v>173253.03604253684</v>
      </c>
      <c r="G71" s="5">
        <f t="shared" si="11"/>
        <v>693915804.47939169</v>
      </c>
      <c r="H71" s="13">
        <f t="shared" si="9"/>
        <v>56.324133954010676</v>
      </c>
      <c r="I71" s="5">
        <v>916.38979713769947</v>
      </c>
      <c r="J71" s="18">
        <v>30</v>
      </c>
      <c r="K71" s="18">
        <v>15</v>
      </c>
      <c r="L71" s="33" t="s">
        <v>179</v>
      </c>
      <c r="M71" s="41" t="s">
        <v>123</v>
      </c>
    </row>
    <row r="72" spans="1:13" x14ac:dyDescent="0.25">
      <c r="A72" s="34"/>
      <c r="B72" t="s">
        <v>124</v>
      </c>
      <c r="C72" s="5">
        <v>2470558.23</v>
      </c>
      <c r="D72" s="5">
        <v>1481988.1222535211</v>
      </c>
      <c r="E72" s="5">
        <f t="shared" si="10"/>
        <v>988570.10774647887</v>
      </c>
      <c r="F72" s="9">
        <v>65698920.007705718</v>
      </c>
      <c r="G72" s="5">
        <f t="shared" si="11"/>
        <v>203340977.45865837</v>
      </c>
      <c r="H72" s="13">
        <f t="shared" si="9"/>
        <v>44.331610369321652</v>
      </c>
      <c r="I72" s="5">
        <v>205.69201502783619</v>
      </c>
      <c r="J72" s="18">
        <v>30</v>
      </c>
      <c r="K72" s="18">
        <v>15</v>
      </c>
      <c r="L72" s="33" t="s">
        <v>179</v>
      </c>
      <c r="M72" s="41"/>
    </row>
    <row r="73" spans="1:13" x14ac:dyDescent="0.25">
      <c r="A73" s="34"/>
      <c r="B73" t="s">
        <v>125</v>
      </c>
      <c r="C73" s="5">
        <v>6592197</v>
      </c>
      <c r="D73" s="5">
        <v>2492194</v>
      </c>
      <c r="E73" s="5">
        <f t="shared" si="10"/>
        <v>4100003</v>
      </c>
      <c r="F73" s="9">
        <v>158832983.15248179</v>
      </c>
      <c r="G73" s="5">
        <f t="shared" si="11"/>
        <v>1598921303.6967843</v>
      </c>
      <c r="H73" s="13">
        <f t="shared" si="9"/>
        <v>63.732190653087919</v>
      </c>
      <c r="I73" s="5">
        <v>389.98052042810315</v>
      </c>
      <c r="J73" s="20">
        <v>30</v>
      </c>
      <c r="K73" s="20">
        <v>15</v>
      </c>
      <c r="L73" s="33" t="s">
        <v>179</v>
      </c>
      <c r="M73" s="41"/>
    </row>
    <row r="74" spans="1:13" x14ac:dyDescent="0.25">
      <c r="A74" s="34"/>
      <c r="B74" t="s">
        <v>126</v>
      </c>
      <c r="C74" s="5">
        <v>16977164</v>
      </c>
      <c r="D74" s="5">
        <v>473522</v>
      </c>
      <c r="E74" s="5">
        <f t="shared" si="10"/>
        <v>16503642</v>
      </c>
      <c r="F74" s="9">
        <v>36424841.565902136</v>
      </c>
      <c r="G74" s="5">
        <f t="shared" si="11"/>
        <v>12078113455.149729</v>
      </c>
      <c r="H74" s="13">
        <f t="shared" si="9"/>
        <v>76.923229682891474</v>
      </c>
      <c r="I74" s="5">
        <v>731.8453378442</v>
      </c>
      <c r="J74" s="20">
        <v>30</v>
      </c>
      <c r="K74" s="20">
        <v>15</v>
      </c>
      <c r="L74" s="33" t="s">
        <v>179</v>
      </c>
      <c r="M74" s="41"/>
    </row>
    <row r="75" spans="1:13" x14ac:dyDescent="0.25">
      <c r="A75" s="34"/>
      <c r="B75" t="s">
        <v>127</v>
      </c>
      <c r="C75" s="5">
        <v>10472528</v>
      </c>
      <c r="D75" s="5">
        <v>2889878</v>
      </c>
      <c r="E75" s="5">
        <f t="shared" si="10"/>
        <v>7582650</v>
      </c>
      <c r="F75" s="9">
        <v>188753240.50027698</v>
      </c>
      <c r="G75" s="5">
        <f t="shared" si="11"/>
        <v>4368254748.8858204</v>
      </c>
      <c r="H75" s="13">
        <f t="shared" si="9"/>
        <v>65.315297220255317</v>
      </c>
      <c r="I75" s="5">
        <v>576.08550426115153</v>
      </c>
      <c r="J75" s="20">
        <v>30</v>
      </c>
      <c r="K75" s="20">
        <v>15</v>
      </c>
      <c r="L75" s="33" t="s">
        <v>179</v>
      </c>
      <c r="M75" s="41"/>
    </row>
    <row r="76" spans="1:13" x14ac:dyDescent="0.25">
      <c r="A76" s="34"/>
      <c r="B76" t="s">
        <v>128</v>
      </c>
      <c r="C76" s="5">
        <v>356204</v>
      </c>
      <c r="D76" s="5">
        <v>146340</v>
      </c>
      <c r="E76" s="5">
        <f t="shared" si="10"/>
        <v>209864</v>
      </c>
      <c r="F76" s="9">
        <v>9531706.9228515159</v>
      </c>
      <c r="G76" s="5">
        <f t="shared" si="11"/>
        <v>82278214.087856874</v>
      </c>
      <c r="H76" s="13">
        <f t="shared" si="9"/>
        <v>65.133981979305148</v>
      </c>
      <c r="I76" s="5">
        <v>392.05492170099149</v>
      </c>
      <c r="J76" s="20">
        <v>30</v>
      </c>
      <c r="K76" s="20">
        <v>15</v>
      </c>
      <c r="L76" s="33" t="s">
        <v>179</v>
      </c>
      <c r="M76" s="41"/>
    </row>
    <row r="77" spans="1:13" x14ac:dyDescent="0.25">
      <c r="A77" s="34"/>
      <c r="B77" t="s">
        <v>129</v>
      </c>
      <c r="C77" s="5">
        <v>8486996</v>
      </c>
      <c r="D77" s="5">
        <v>3527461</v>
      </c>
      <c r="E77" s="5">
        <f t="shared" si="10"/>
        <v>4959535</v>
      </c>
      <c r="F77" s="9">
        <v>250729087.10548589</v>
      </c>
      <c r="G77" s="5">
        <f t="shared" si="11"/>
        <v>2118664598.242224</v>
      </c>
      <c r="H77" s="13">
        <f t="shared" si="9"/>
        <v>71.07919466876767</v>
      </c>
      <c r="I77" s="5">
        <v>427.19016969176022</v>
      </c>
      <c r="J77" s="20">
        <v>30</v>
      </c>
      <c r="K77" s="20">
        <v>15</v>
      </c>
      <c r="L77" s="33" t="s">
        <v>179</v>
      </c>
      <c r="M77" s="41"/>
    </row>
    <row r="78" spans="1:13" x14ac:dyDescent="0.25">
      <c r="A78" s="34" t="s">
        <v>130</v>
      </c>
      <c r="B78" t="s">
        <v>131</v>
      </c>
      <c r="C78" s="5">
        <v>10189677.599999998</v>
      </c>
      <c r="D78" s="5">
        <v>3532176.0000000005</v>
      </c>
      <c r="E78" s="5">
        <f t="shared" si="10"/>
        <v>6657501.5999999978</v>
      </c>
      <c r="F78" s="9">
        <v>277314809.90043396</v>
      </c>
      <c r="G78" s="5">
        <f t="shared" si="11"/>
        <v>1519461023.7555254</v>
      </c>
      <c r="H78" s="13">
        <f t="shared" si="9"/>
        <v>78.511039625554872</v>
      </c>
      <c r="I78" s="5">
        <v>228.23291905112359</v>
      </c>
      <c r="J78" s="14">
        <v>27</v>
      </c>
      <c r="K78" s="14">
        <v>13.5</v>
      </c>
      <c r="L78" s="31" t="s">
        <v>60</v>
      </c>
      <c r="M78" s="35" t="s">
        <v>132</v>
      </c>
    </row>
    <row r="79" spans="1:13" x14ac:dyDescent="0.25">
      <c r="A79" s="34"/>
      <c r="B79" t="s">
        <v>133</v>
      </c>
      <c r="C79" s="5">
        <v>994517</v>
      </c>
      <c r="D79" s="5">
        <v>75804</v>
      </c>
      <c r="E79" s="5">
        <f t="shared" si="10"/>
        <v>918713</v>
      </c>
      <c r="F79" s="9">
        <v>6065610.8995838193</v>
      </c>
      <c r="G79" s="5">
        <f t="shared" si="11"/>
        <v>477514352.33111656</v>
      </c>
      <c r="H79" s="13">
        <f t="shared" si="9"/>
        <v>80.017029438866274</v>
      </c>
      <c r="I79" s="5">
        <v>519.7644447516434</v>
      </c>
      <c r="J79" s="14">
        <v>30</v>
      </c>
      <c r="K79" s="14">
        <v>15</v>
      </c>
      <c r="L79" s="31" t="s">
        <v>60</v>
      </c>
      <c r="M79" s="35"/>
    </row>
    <row r="80" spans="1:13" x14ac:dyDescent="0.25">
      <c r="A80" s="34"/>
      <c r="B80" t="s">
        <v>134</v>
      </c>
      <c r="C80" s="5">
        <v>5573553.8678680016</v>
      </c>
      <c r="D80" s="5">
        <v>1209285.4213100001</v>
      </c>
      <c r="E80" s="5">
        <f t="shared" si="10"/>
        <v>4364268.4465580015</v>
      </c>
      <c r="F80" s="9">
        <v>127303655.32247086</v>
      </c>
      <c r="G80" s="5">
        <f t="shared" si="11"/>
        <v>2168723089.5992799</v>
      </c>
      <c r="H80" s="13">
        <f t="shared" si="9"/>
        <v>105.27180190807624</v>
      </c>
      <c r="I80" s="5">
        <v>496.92706032088887</v>
      </c>
      <c r="J80" s="14">
        <v>30</v>
      </c>
      <c r="K80" s="14">
        <v>15</v>
      </c>
      <c r="L80" s="31" t="s">
        <v>60</v>
      </c>
      <c r="M80" s="35"/>
    </row>
    <row r="81" spans="1:13" x14ac:dyDescent="0.25">
      <c r="A81" s="34"/>
      <c r="B81" t="s">
        <v>135</v>
      </c>
      <c r="C81" s="5">
        <v>819235.80000000028</v>
      </c>
      <c r="D81" s="5">
        <v>185684.4</v>
      </c>
      <c r="E81" s="5">
        <f t="shared" si="10"/>
        <v>633551.40000000026</v>
      </c>
      <c r="F81" s="9">
        <v>12674045.383568402</v>
      </c>
      <c r="G81" s="5">
        <f t="shared" si="11"/>
        <v>223957176.2022441</v>
      </c>
      <c r="H81" s="13">
        <f t="shared" si="9"/>
        <v>68.255843698061881</v>
      </c>
      <c r="I81" s="5">
        <v>353.49488013481465</v>
      </c>
      <c r="J81" s="14">
        <v>27</v>
      </c>
      <c r="K81" s="14">
        <v>13.5</v>
      </c>
      <c r="L81" s="31" t="s">
        <v>60</v>
      </c>
      <c r="M81" s="35"/>
    </row>
    <row r="82" spans="1:13" x14ac:dyDescent="0.25">
      <c r="A82" s="34"/>
      <c r="B82" t="s">
        <v>136</v>
      </c>
      <c r="C82" s="5">
        <v>11283620</v>
      </c>
      <c r="D82" s="5">
        <v>2534398</v>
      </c>
      <c r="E82" s="5">
        <f t="shared" si="10"/>
        <v>8749222</v>
      </c>
      <c r="F82" s="9">
        <v>179652707.88469926</v>
      </c>
      <c r="G82" s="5">
        <f t="shared" si="11"/>
        <v>3032263490.7240734</v>
      </c>
      <c r="H82" s="13">
        <f t="shared" si="9"/>
        <v>70.885751916115481</v>
      </c>
      <c r="I82" s="5">
        <v>346.57521442753119</v>
      </c>
      <c r="J82" s="14">
        <v>27</v>
      </c>
      <c r="K82" s="14">
        <v>13.5</v>
      </c>
      <c r="L82" s="31" t="s">
        <v>60</v>
      </c>
      <c r="M82" s="35"/>
    </row>
    <row r="83" spans="1:13" x14ac:dyDescent="0.25">
      <c r="A83" s="34"/>
      <c r="B83" t="s">
        <v>137</v>
      </c>
      <c r="C83" s="5">
        <v>9210631</v>
      </c>
      <c r="D83" s="5">
        <v>1748247</v>
      </c>
      <c r="E83" s="5">
        <f t="shared" si="10"/>
        <v>7462384</v>
      </c>
      <c r="F83" s="9">
        <v>154583806.76719558</v>
      </c>
      <c r="G83" s="5">
        <f t="shared" si="11"/>
        <v>6280586182.947587</v>
      </c>
      <c r="H83" s="13">
        <f t="shared" si="9"/>
        <v>88.422177625470297</v>
      </c>
      <c r="I83" s="5">
        <v>841.63267167001686</v>
      </c>
      <c r="J83" s="14">
        <v>30</v>
      </c>
      <c r="K83" s="14">
        <v>15</v>
      </c>
      <c r="L83" s="31" t="s">
        <v>60</v>
      </c>
      <c r="M83" s="35"/>
    </row>
    <row r="84" spans="1:13" x14ac:dyDescent="0.25">
      <c r="A84" s="34"/>
      <c r="B84" t="s">
        <v>138</v>
      </c>
      <c r="C84" s="5">
        <v>152193</v>
      </c>
      <c r="D84" s="5">
        <v>14424</v>
      </c>
      <c r="E84" s="5">
        <f t="shared" si="10"/>
        <v>137769</v>
      </c>
      <c r="F84" s="9">
        <v>1619840.9941164511</v>
      </c>
      <c r="G84" s="5">
        <f t="shared" si="11"/>
        <v>149575131.76006204</v>
      </c>
      <c r="H84" s="13">
        <f t="shared" si="9"/>
        <v>112.30178827762418</v>
      </c>
      <c r="I84" s="5">
        <v>1085.6951256092593</v>
      </c>
      <c r="J84" s="14">
        <v>27</v>
      </c>
      <c r="K84" s="14">
        <v>13.5</v>
      </c>
      <c r="L84" s="31" t="s">
        <v>60</v>
      </c>
      <c r="M84" s="35"/>
    </row>
    <row r="85" spans="1:13" x14ac:dyDescent="0.25">
      <c r="A85" s="34"/>
      <c r="B85" t="s">
        <v>139</v>
      </c>
      <c r="C85" s="5">
        <v>51767</v>
      </c>
      <c r="D85" s="5">
        <v>10507</v>
      </c>
      <c r="E85" s="5">
        <f t="shared" si="10"/>
        <v>41260</v>
      </c>
      <c r="F85" s="9">
        <v>665705.64586056513</v>
      </c>
      <c r="G85" s="5">
        <f t="shared" si="11"/>
        <v>27499577.189134225</v>
      </c>
      <c r="H85" s="13">
        <f t="shared" si="9"/>
        <v>63.358298835116123</v>
      </c>
      <c r="I85" s="5">
        <v>666.49484219908447</v>
      </c>
      <c r="J85" s="14">
        <v>23.684210526315791</v>
      </c>
      <c r="K85" s="14">
        <v>11.842105263157896</v>
      </c>
      <c r="L85" s="31" t="s">
        <v>60</v>
      </c>
      <c r="M85" s="35"/>
    </row>
    <row r="86" spans="1:13" x14ac:dyDescent="0.25">
      <c r="A86" s="34"/>
      <c r="B86" t="s">
        <v>140</v>
      </c>
      <c r="C86" s="5">
        <v>5004</v>
      </c>
      <c r="D86" s="5">
        <v>291</v>
      </c>
      <c r="E86" s="5">
        <f t="shared" si="10"/>
        <v>4713</v>
      </c>
      <c r="F86" s="9">
        <v>43853.696302665048</v>
      </c>
      <c r="G86" s="5">
        <f t="shared" si="11"/>
        <v>4525798.2896746406</v>
      </c>
      <c r="H86" s="13">
        <f t="shared" si="9"/>
        <v>150.6999872943816</v>
      </c>
      <c r="I86" s="5">
        <v>960.27971348920869</v>
      </c>
      <c r="J86" s="14">
        <v>30</v>
      </c>
      <c r="K86" s="14">
        <v>15</v>
      </c>
      <c r="L86" s="31" t="s">
        <v>60</v>
      </c>
      <c r="M86" s="35"/>
    </row>
    <row r="87" spans="1:13" x14ac:dyDescent="0.25">
      <c r="A87" s="34"/>
      <c r="B87" t="s">
        <v>141</v>
      </c>
      <c r="C87" s="5">
        <v>40597</v>
      </c>
      <c r="D87" s="5">
        <v>4</v>
      </c>
      <c r="E87" s="5">
        <f t="shared" si="10"/>
        <v>40593</v>
      </c>
      <c r="F87" s="9">
        <v>534.2677174616</v>
      </c>
      <c r="G87" s="5">
        <f t="shared" si="11"/>
        <v>103551039.81003085</v>
      </c>
      <c r="H87" s="13">
        <f t="shared" si="9"/>
        <v>133.5669293654</v>
      </c>
      <c r="I87" s="5">
        <v>2550.9580422740582</v>
      </c>
      <c r="J87" s="14">
        <v>27</v>
      </c>
      <c r="K87" s="14">
        <v>13.5</v>
      </c>
      <c r="L87" s="31" t="s">
        <v>60</v>
      </c>
      <c r="M87" s="35"/>
    </row>
    <row r="88" spans="1:13" x14ac:dyDescent="0.25">
      <c r="A88" s="34"/>
      <c r="B88" t="s">
        <v>142</v>
      </c>
      <c r="C88" s="5">
        <v>2400</v>
      </c>
      <c r="D88" s="5">
        <v>18</v>
      </c>
      <c r="E88" s="5">
        <f t="shared" si="10"/>
        <v>2382</v>
      </c>
      <c r="F88" s="9">
        <v>2703.3858062190002</v>
      </c>
      <c r="G88" s="5">
        <f t="shared" si="11"/>
        <v>3190938.6933484999</v>
      </c>
      <c r="H88" s="13">
        <f t="shared" si="9"/>
        <v>150.1881003455</v>
      </c>
      <c r="I88" s="5">
        <v>1339.6048250833333</v>
      </c>
      <c r="J88" s="14">
        <v>27</v>
      </c>
      <c r="K88" s="14">
        <v>13.5</v>
      </c>
      <c r="L88" s="31" t="s">
        <v>60</v>
      </c>
      <c r="M88" s="35"/>
    </row>
    <row r="89" spans="1:13" x14ac:dyDescent="0.25">
      <c r="A89" s="34"/>
      <c r="B89" t="s">
        <v>143</v>
      </c>
      <c r="C89" s="5">
        <v>57657</v>
      </c>
      <c r="D89" s="5">
        <v>11320</v>
      </c>
      <c r="E89" s="5">
        <f t="shared" si="10"/>
        <v>46337</v>
      </c>
      <c r="F89" s="9">
        <v>322103.66994670097</v>
      </c>
      <c r="G89" s="5">
        <f t="shared" si="11"/>
        <v>28371617.923090268</v>
      </c>
      <c r="H89" s="13">
        <f t="shared" si="9"/>
        <v>28.454387804478884</v>
      </c>
      <c r="I89" s="5">
        <v>612.28862298142451</v>
      </c>
      <c r="J89" s="14">
        <v>30</v>
      </c>
      <c r="K89" s="14">
        <v>15</v>
      </c>
      <c r="L89" s="31" t="s">
        <v>60</v>
      </c>
      <c r="M89" s="35"/>
    </row>
    <row r="90" spans="1:13" x14ac:dyDescent="0.25">
      <c r="A90" s="34"/>
      <c r="B90" t="s">
        <v>144</v>
      </c>
      <c r="C90" s="5">
        <v>2048</v>
      </c>
      <c r="D90" s="5">
        <v>44</v>
      </c>
      <c r="E90" s="5">
        <f t="shared" si="10"/>
        <v>2004</v>
      </c>
      <c r="F90" s="9">
        <v>6189.7762605866001</v>
      </c>
      <c r="G90" s="5">
        <f t="shared" si="11"/>
        <v>827788.37026253901</v>
      </c>
      <c r="H90" s="13">
        <f t="shared" si="9"/>
        <v>140.67673319515001</v>
      </c>
      <c r="I90" s="5">
        <v>413.06804903320312</v>
      </c>
      <c r="J90" s="14">
        <v>30</v>
      </c>
      <c r="K90" s="14">
        <v>15</v>
      </c>
      <c r="L90" s="31" t="s">
        <v>60</v>
      </c>
      <c r="M90" s="35"/>
    </row>
    <row r="91" spans="1:13" x14ac:dyDescent="0.25">
      <c r="A91" s="34"/>
      <c r="B91" t="s">
        <v>145</v>
      </c>
      <c r="C91" s="5">
        <v>28016</v>
      </c>
      <c r="D91" s="5">
        <v>1156</v>
      </c>
      <c r="E91" s="5">
        <f t="shared" si="10"/>
        <v>26860</v>
      </c>
      <c r="F91" s="9">
        <v>100392.33014908701</v>
      </c>
      <c r="G91" s="5">
        <f t="shared" si="11"/>
        <v>8415447.2157575246</v>
      </c>
      <c r="H91" s="13">
        <f t="shared" si="9"/>
        <v>86.844576253535479</v>
      </c>
      <c r="I91" s="5">
        <v>313.30778911978871</v>
      </c>
      <c r="J91" s="14">
        <v>21.428571428571427</v>
      </c>
      <c r="K91" s="14">
        <v>10.714285714285714</v>
      </c>
      <c r="L91" s="31" t="s">
        <v>60</v>
      </c>
      <c r="M91" s="35"/>
    </row>
    <row r="92" spans="1:13" x14ac:dyDescent="0.25">
      <c r="A92" s="34"/>
      <c r="B92" t="s">
        <v>146</v>
      </c>
      <c r="C92" s="5">
        <v>169647</v>
      </c>
      <c r="D92" s="5">
        <v>13113</v>
      </c>
      <c r="E92" s="5">
        <f t="shared" si="10"/>
        <v>156534</v>
      </c>
      <c r="F92" s="9">
        <v>1294074.7094544824</v>
      </c>
      <c r="G92" s="5">
        <f t="shared" si="11"/>
        <v>113914414.6769702</v>
      </c>
      <c r="H92" s="13">
        <f t="shared" si="9"/>
        <v>98.686395901356093</v>
      </c>
      <c r="I92" s="5">
        <v>727.72953273391215</v>
      </c>
      <c r="J92" s="14">
        <v>30</v>
      </c>
      <c r="K92" s="14">
        <v>15</v>
      </c>
      <c r="L92" s="31" t="s">
        <v>60</v>
      </c>
      <c r="M92" s="35"/>
    </row>
    <row r="93" spans="1:13" x14ac:dyDescent="0.25">
      <c r="A93" s="34"/>
      <c r="B93" t="s">
        <v>147</v>
      </c>
      <c r="C93" s="5">
        <v>57112</v>
      </c>
      <c r="D93" s="5">
        <v>645</v>
      </c>
      <c r="E93" s="5">
        <f t="shared" si="10"/>
        <v>56467</v>
      </c>
      <c r="F93" s="9">
        <v>87141.861232626819</v>
      </c>
      <c r="G93" s="5">
        <f t="shared" si="11"/>
        <v>85877687.095725521</v>
      </c>
      <c r="H93" s="13">
        <f t="shared" si="9"/>
        <v>135.10366082577801</v>
      </c>
      <c r="I93" s="5">
        <v>1520.8473461619269</v>
      </c>
      <c r="J93" s="14">
        <v>16.2</v>
      </c>
      <c r="K93" s="14">
        <v>8.1</v>
      </c>
      <c r="L93" s="31" t="s">
        <v>60</v>
      </c>
      <c r="M93" s="35"/>
    </row>
    <row r="94" spans="1:13" x14ac:dyDescent="0.25">
      <c r="A94" s="34"/>
      <c r="B94" t="s">
        <v>148</v>
      </c>
      <c r="C94" s="5">
        <v>155272</v>
      </c>
      <c r="D94" s="5">
        <v>11335</v>
      </c>
      <c r="E94" s="5">
        <f t="shared" si="10"/>
        <v>143937</v>
      </c>
      <c r="F94" s="9">
        <v>1140410.1518744736</v>
      </c>
      <c r="G94" s="5">
        <f t="shared" si="11"/>
        <v>106376534.33933638</v>
      </c>
      <c r="H94" s="13">
        <f t="shared" si="9"/>
        <v>100.60962963162537</v>
      </c>
      <c r="I94" s="5">
        <v>739.04926696635596</v>
      </c>
      <c r="J94" s="14">
        <v>30</v>
      </c>
      <c r="K94" s="14">
        <v>15</v>
      </c>
      <c r="L94" s="31" t="s">
        <v>60</v>
      </c>
      <c r="M94" s="35"/>
    </row>
    <row r="95" spans="1:13" x14ac:dyDescent="0.25">
      <c r="A95" s="34"/>
      <c r="B95" t="s">
        <v>149</v>
      </c>
      <c r="C95" s="5">
        <v>603</v>
      </c>
      <c r="D95" s="5">
        <v>81</v>
      </c>
      <c r="E95" s="5">
        <f t="shared" si="10"/>
        <v>522</v>
      </c>
      <c r="F95" s="9">
        <v>6184.1986159488006</v>
      </c>
      <c r="G95" s="5">
        <f t="shared" si="11"/>
        <v>324200.12447343284</v>
      </c>
      <c r="H95" s="13">
        <f t="shared" si="9"/>
        <v>76.348131061096296</v>
      </c>
      <c r="I95" s="5">
        <v>621.07303538971803</v>
      </c>
      <c r="J95" s="14">
        <v>30</v>
      </c>
      <c r="K95" s="14">
        <v>15</v>
      </c>
      <c r="L95" s="31" t="s">
        <v>60</v>
      </c>
      <c r="M95" s="35"/>
    </row>
    <row r="96" spans="1:13" x14ac:dyDescent="0.25">
      <c r="A96" s="34"/>
      <c r="B96" t="s">
        <v>150</v>
      </c>
      <c r="C96" s="5">
        <v>17969</v>
      </c>
      <c r="D96" s="5">
        <v>1036</v>
      </c>
      <c r="E96" s="5">
        <f t="shared" si="10"/>
        <v>16933</v>
      </c>
      <c r="F96" s="9">
        <v>119395.67836471381</v>
      </c>
      <c r="G96" s="5">
        <f t="shared" si="11"/>
        <v>18318843.975047208</v>
      </c>
      <c r="H96" s="13">
        <f t="shared" si="9"/>
        <v>115.24679378833379</v>
      </c>
      <c r="I96" s="5">
        <v>1081.8427907073294</v>
      </c>
      <c r="J96" s="14">
        <v>16.2</v>
      </c>
      <c r="K96" s="14">
        <v>8.1</v>
      </c>
      <c r="L96" s="31" t="s">
        <v>60</v>
      </c>
      <c r="M96" s="35"/>
    </row>
    <row r="97" spans="1:13" x14ac:dyDescent="0.25">
      <c r="A97" s="34"/>
      <c r="B97" t="s">
        <v>151</v>
      </c>
      <c r="C97" s="5">
        <v>7015</v>
      </c>
      <c r="D97" s="5">
        <v>695</v>
      </c>
      <c r="E97" s="5">
        <f t="shared" si="10"/>
        <v>6320</v>
      </c>
      <c r="F97" s="9">
        <v>102906.4281572171</v>
      </c>
      <c r="G97" s="5">
        <f t="shared" si="11"/>
        <v>5779851.246833357</v>
      </c>
      <c r="H97" s="13">
        <f t="shared" si="9"/>
        <v>148.06680310390951</v>
      </c>
      <c r="I97" s="5">
        <v>914.53342513186033</v>
      </c>
      <c r="J97" s="14">
        <v>30</v>
      </c>
      <c r="K97" s="14">
        <v>15</v>
      </c>
      <c r="L97" s="31" t="s">
        <v>60</v>
      </c>
      <c r="M97" s="35"/>
    </row>
    <row r="98" spans="1:13" x14ac:dyDescent="0.25">
      <c r="A98" s="34"/>
      <c r="B98" t="s">
        <v>152</v>
      </c>
      <c r="C98" s="5">
        <v>124267</v>
      </c>
      <c r="D98" s="5">
        <v>7795</v>
      </c>
      <c r="E98" s="5">
        <f t="shared" si="10"/>
        <v>116472</v>
      </c>
      <c r="F98" s="9">
        <v>926450.39359540876</v>
      </c>
      <c r="G98" s="5">
        <f t="shared" si="11"/>
        <v>124271865.8490845</v>
      </c>
      <c r="H98" s="13">
        <f t="shared" si="9"/>
        <v>118.85187858825</v>
      </c>
      <c r="I98" s="5">
        <v>1066.967733438805</v>
      </c>
      <c r="J98" s="14">
        <v>30</v>
      </c>
      <c r="K98" s="14">
        <v>15</v>
      </c>
      <c r="L98" s="31" t="s">
        <v>60</v>
      </c>
      <c r="M98" s="35"/>
    </row>
    <row r="99" spans="1:13" x14ac:dyDescent="0.25">
      <c r="A99" s="34"/>
      <c r="B99" t="s">
        <v>153</v>
      </c>
      <c r="C99" s="5">
        <v>11262</v>
      </c>
      <c r="D99" s="5">
        <v>272</v>
      </c>
      <c r="E99" s="5">
        <f t="shared" si="10"/>
        <v>10990</v>
      </c>
      <c r="F99" s="9">
        <v>37837.513272085998</v>
      </c>
      <c r="G99" s="5">
        <f t="shared" si="11"/>
        <v>10575467.883876491</v>
      </c>
      <c r="H99" s="13">
        <f t="shared" ref="H99:H126" si="12">F99/D99</f>
        <v>139.10850467678677</v>
      </c>
      <c r="I99" s="5">
        <v>962.28097214526758</v>
      </c>
      <c r="J99" s="14">
        <v>30</v>
      </c>
      <c r="K99" s="14">
        <v>15</v>
      </c>
      <c r="L99" s="31" t="s">
        <v>60</v>
      </c>
      <c r="M99" s="35"/>
    </row>
    <row r="100" spans="1:13" x14ac:dyDescent="0.25">
      <c r="A100" s="34"/>
      <c r="B100" t="s">
        <v>154</v>
      </c>
      <c r="C100" s="5">
        <v>57612</v>
      </c>
      <c r="D100" s="5">
        <v>431</v>
      </c>
      <c r="E100" s="5">
        <f t="shared" ref="E100:E126" si="13">C100-D100</f>
        <v>57181</v>
      </c>
      <c r="F100" s="9">
        <v>64592.987406779903</v>
      </c>
      <c r="G100" s="5">
        <f t="shared" ref="G100:G126" si="14">E100*I100</f>
        <v>58753379.678327791</v>
      </c>
      <c r="H100" s="13">
        <f t="shared" si="12"/>
        <v>149.86772020134549</v>
      </c>
      <c r="I100" s="5">
        <v>1027.4982892626535</v>
      </c>
      <c r="J100" s="14">
        <v>30</v>
      </c>
      <c r="K100" s="14">
        <v>15</v>
      </c>
      <c r="L100" s="31" t="s">
        <v>60</v>
      </c>
      <c r="M100" s="35"/>
    </row>
    <row r="101" spans="1:13" x14ac:dyDescent="0.25">
      <c r="A101" s="34"/>
      <c r="B101" t="s">
        <v>155</v>
      </c>
      <c r="C101" s="5">
        <v>11430062</v>
      </c>
      <c r="D101" s="5">
        <v>5927897</v>
      </c>
      <c r="E101" s="5">
        <f t="shared" si="13"/>
        <v>5502165</v>
      </c>
      <c r="F101" s="9">
        <v>313837077.47623086</v>
      </c>
      <c r="G101" s="5">
        <f t="shared" si="14"/>
        <v>2595836589.7789431</v>
      </c>
      <c r="H101" s="13">
        <f t="shared" si="12"/>
        <v>52.942397190138571</v>
      </c>
      <c r="I101" s="5">
        <v>471.78457748521589</v>
      </c>
      <c r="J101" s="14">
        <v>30</v>
      </c>
      <c r="K101" s="14">
        <v>15</v>
      </c>
      <c r="L101" s="31" t="s">
        <v>60</v>
      </c>
      <c r="M101" s="35"/>
    </row>
    <row r="102" spans="1:13" x14ac:dyDescent="0.25">
      <c r="A102" s="34"/>
      <c r="B102" t="s">
        <v>156</v>
      </c>
      <c r="C102" s="5">
        <v>710</v>
      </c>
      <c r="D102" s="5">
        <v>23</v>
      </c>
      <c r="E102" s="5">
        <f t="shared" si="13"/>
        <v>687</v>
      </c>
      <c r="F102" s="9">
        <v>1923.1930292555003</v>
      </c>
      <c r="G102" s="5">
        <f t="shared" si="14"/>
        <v>459166.38919669023</v>
      </c>
      <c r="H102" s="13">
        <f t="shared" si="12"/>
        <v>83.617088228500009</v>
      </c>
      <c r="I102" s="5">
        <v>668.36446753521136</v>
      </c>
      <c r="J102" s="14">
        <v>30</v>
      </c>
      <c r="K102" s="14">
        <v>15</v>
      </c>
      <c r="L102" s="31" t="s">
        <v>60</v>
      </c>
      <c r="M102" s="35"/>
    </row>
    <row r="103" spans="1:13" x14ac:dyDescent="0.25">
      <c r="A103" s="34"/>
      <c r="B103" t="s">
        <v>157</v>
      </c>
      <c r="C103" s="5">
        <v>540</v>
      </c>
      <c r="D103" s="5">
        <v>2</v>
      </c>
      <c r="E103" s="5">
        <f t="shared" si="13"/>
        <v>538</v>
      </c>
      <c r="F103" s="9">
        <v>190.83110149950002</v>
      </c>
      <c r="G103" s="5">
        <f t="shared" si="14"/>
        <v>523362.91326185194</v>
      </c>
      <c r="H103" s="13">
        <f t="shared" si="12"/>
        <v>95.415550749750011</v>
      </c>
      <c r="I103" s="5">
        <v>972.7935190740742</v>
      </c>
      <c r="J103" s="14">
        <v>30</v>
      </c>
      <c r="K103" s="14">
        <v>15</v>
      </c>
      <c r="L103" s="31" t="s">
        <v>60</v>
      </c>
      <c r="M103" s="35"/>
    </row>
    <row r="104" spans="1:13" x14ac:dyDescent="0.25">
      <c r="A104" s="34"/>
      <c r="B104" t="s">
        <v>158</v>
      </c>
      <c r="C104" s="5">
        <v>5254</v>
      </c>
      <c r="D104" s="5">
        <v>0</v>
      </c>
      <c r="E104" s="5">
        <f t="shared" si="13"/>
        <v>5254</v>
      </c>
      <c r="F104" s="9">
        <v>0</v>
      </c>
      <c r="G104" s="5">
        <f t="shared" si="14"/>
        <v>7730083.3536500037</v>
      </c>
      <c r="H104" s="13">
        <v>0</v>
      </c>
      <c r="I104" s="5">
        <v>1471.2758571850027</v>
      </c>
      <c r="J104" s="14">
        <v>30</v>
      </c>
      <c r="K104" s="14">
        <v>15</v>
      </c>
      <c r="L104" s="31" t="s">
        <v>60</v>
      </c>
      <c r="M104" s="35"/>
    </row>
    <row r="105" spans="1:13" x14ac:dyDescent="0.25">
      <c r="A105" s="34"/>
      <c r="B105" t="s">
        <v>159</v>
      </c>
      <c r="C105" s="5">
        <v>1573</v>
      </c>
      <c r="D105" s="5">
        <v>0</v>
      </c>
      <c r="E105" s="5">
        <f t="shared" si="13"/>
        <v>1573</v>
      </c>
      <c r="F105" s="9">
        <v>0</v>
      </c>
      <c r="G105" s="5">
        <f t="shared" si="14"/>
        <v>2312717.9974500001</v>
      </c>
      <c r="H105" s="13">
        <v>0</v>
      </c>
      <c r="I105" s="5">
        <v>1470.2593753655435</v>
      </c>
      <c r="J105" s="14">
        <v>30</v>
      </c>
      <c r="K105" s="14">
        <v>15</v>
      </c>
      <c r="L105" s="31" t="s">
        <v>60</v>
      </c>
      <c r="M105" s="35"/>
    </row>
    <row r="106" spans="1:13" x14ac:dyDescent="0.25">
      <c r="A106" s="34"/>
      <c r="B106" t="s">
        <v>160</v>
      </c>
      <c r="C106" s="5">
        <v>149977</v>
      </c>
      <c r="D106" s="5">
        <v>6445</v>
      </c>
      <c r="E106" s="5">
        <f t="shared" si="13"/>
        <v>143532</v>
      </c>
      <c r="F106" s="9">
        <v>748100.66554944753</v>
      </c>
      <c r="G106" s="5">
        <f t="shared" si="14"/>
        <v>183280786.0206269</v>
      </c>
      <c r="H106" s="13">
        <f t="shared" si="12"/>
        <v>116.07457960425873</v>
      </c>
      <c r="I106" s="5">
        <v>1276.9332693798381</v>
      </c>
      <c r="J106" s="14">
        <v>30</v>
      </c>
      <c r="K106" s="14">
        <v>15</v>
      </c>
      <c r="L106" s="31" t="s">
        <v>60</v>
      </c>
      <c r="M106" s="35"/>
    </row>
    <row r="107" spans="1:13" x14ac:dyDescent="0.25">
      <c r="A107" s="34"/>
      <c r="B107" t="s">
        <v>161</v>
      </c>
      <c r="C107" s="5">
        <v>406461</v>
      </c>
      <c r="D107" s="5">
        <v>15712</v>
      </c>
      <c r="E107" s="5">
        <f t="shared" si="13"/>
        <v>390749</v>
      </c>
      <c r="F107" s="9">
        <v>1789785.6537158769</v>
      </c>
      <c r="G107" s="5">
        <f t="shared" si="14"/>
        <v>250699306.04713622</v>
      </c>
      <c r="H107" s="13">
        <f t="shared" si="12"/>
        <v>113.91201971205938</v>
      </c>
      <c r="I107" s="5">
        <v>641.58655824361983</v>
      </c>
      <c r="J107" s="14">
        <v>26.470588235294116</v>
      </c>
      <c r="K107" s="14">
        <v>13.235294117647058</v>
      </c>
      <c r="L107" s="31" t="s">
        <v>60</v>
      </c>
      <c r="M107" s="35"/>
    </row>
    <row r="108" spans="1:13" x14ac:dyDescent="0.25">
      <c r="A108" s="34"/>
      <c r="B108" t="s">
        <v>162</v>
      </c>
      <c r="C108" s="5">
        <v>14222</v>
      </c>
      <c r="D108" s="5">
        <v>229</v>
      </c>
      <c r="E108" s="5">
        <f t="shared" si="13"/>
        <v>13993</v>
      </c>
      <c r="F108" s="9">
        <v>19394.519579650303</v>
      </c>
      <c r="G108" s="5">
        <f t="shared" si="14"/>
        <v>14298230.321795277</v>
      </c>
      <c r="H108" s="13">
        <f t="shared" si="12"/>
        <v>84.692225238647609</v>
      </c>
      <c r="I108" s="5">
        <v>1021.8130723787092</v>
      </c>
      <c r="J108" s="14">
        <v>30</v>
      </c>
      <c r="K108" s="14">
        <v>15</v>
      </c>
      <c r="L108" s="31" t="s">
        <v>60</v>
      </c>
      <c r="M108" s="35"/>
    </row>
    <row r="109" spans="1:13" x14ac:dyDescent="0.25">
      <c r="A109" s="34"/>
      <c r="B109" t="s">
        <v>163</v>
      </c>
      <c r="C109" s="5">
        <v>30877</v>
      </c>
      <c r="D109" s="5">
        <v>448</v>
      </c>
      <c r="E109" s="5">
        <f t="shared" si="13"/>
        <v>30429</v>
      </c>
      <c r="F109" s="9">
        <v>52436.077701479953</v>
      </c>
      <c r="G109" s="5">
        <f t="shared" si="14"/>
        <v>32443775.509179886</v>
      </c>
      <c r="H109" s="13">
        <f t="shared" si="12"/>
        <v>117.04481629794633</v>
      </c>
      <c r="I109" s="5">
        <v>1066.2123470761408</v>
      </c>
      <c r="J109" s="14">
        <v>10.465116279069766</v>
      </c>
      <c r="K109" s="14">
        <v>5.2325581395348832</v>
      </c>
      <c r="L109" s="31" t="s">
        <v>60</v>
      </c>
      <c r="M109" s="35"/>
    </row>
    <row r="110" spans="1:13" x14ac:dyDescent="0.25">
      <c r="A110" s="34"/>
      <c r="B110" t="s">
        <v>164</v>
      </c>
      <c r="C110" s="5">
        <v>1909</v>
      </c>
      <c r="D110" s="5">
        <v>42</v>
      </c>
      <c r="E110" s="5">
        <f t="shared" si="13"/>
        <v>1867</v>
      </c>
      <c r="F110" s="9">
        <v>5675.0337099141007</v>
      </c>
      <c r="G110" s="5">
        <f t="shared" si="14"/>
        <v>1838848.4593656005</v>
      </c>
      <c r="H110" s="13">
        <f t="shared" si="12"/>
        <v>135.11985023605001</v>
      </c>
      <c r="I110" s="5">
        <v>984.92151010476721</v>
      </c>
      <c r="J110" s="14">
        <v>30</v>
      </c>
      <c r="K110" s="14">
        <v>15</v>
      </c>
      <c r="L110" s="31" t="s">
        <v>60</v>
      </c>
      <c r="M110" s="35"/>
    </row>
    <row r="111" spans="1:13" x14ac:dyDescent="0.25">
      <c r="A111" s="34"/>
      <c r="B111" t="s">
        <v>165</v>
      </c>
      <c r="C111" s="5">
        <v>19798241</v>
      </c>
      <c r="D111" s="5">
        <v>9003185</v>
      </c>
      <c r="E111" s="5">
        <f t="shared" si="13"/>
        <v>10795056</v>
      </c>
      <c r="F111" s="9">
        <v>797892426.54966354</v>
      </c>
      <c r="G111" s="5">
        <f t="shared" si="14"/>
        <v>3261186398.2567563</v>
      </c>
      <c r="H111" s="13">
        <f t="shared" si="12"/>
        <v>88.623351241773165</v>
      </c>
      <c r="I111" s="5">
        <v>302.09999820813863</v>
      </c>
      <c r="J111" s="14">
        <v>30</v>
      </c>
      <c r="K111" s="14">
        <v>15</v>
      </c>
      <c r="L111" s="31" t="s">
        <v>60</v>
      </c>
      <c r="M111" s="35"/>
    </row>
    <row r="112" spans="1:13" x14ac:dyDescent="0.25">
      <c r="A112" s="34"/>
      <c r="B112" t="s">
        <v>166</v>
      </c>
      <c r="C112" s="5">
        <v>608691</v>
      </c>
      <c r="D112" s="5">
        <v>162963</v>
      </c>
      <c r="E112" s="5">
        <f t="shared" si="13"/>
        <v>445728</v>
      </c>
      <c r="F112" s="9">
        <v>11428809.460704077</v>
      </c>
      <c r="G112" s="5">
        <f t="shared" si="14"/>
        <v>277675381.1766879</v>
      </c>
      <c r="H112" s="13">
        <f t="shared" si="12"/>
        <v>70.131314842658014</v>
      </c>
      <c r="I112" s="5">
        <v>622.97046893326853</v>
      </c>
      <c r="J112" s="14">
        <v>30</v>
      </c>
      <c r="K112" s="14">
        <v>15</v>
      </c>
      <c r="L112" s="31" t="s">
        <v>60</v>
      </c>
      <c r="M112" s="35"/>
    </row>
    <row r="113" spans="1:13" x14ac:dyDescent="0.25">
      <c r="A113" s="34"/>
      <c r="B113" t="s">
        <v>167</v>
      </c>
      <c r="C113" s="5">
        <v>1458954</v>
      </c>
      <c r="D113" s="5">
        <v>176332</v>
      </c>
      <c r="E113" s="5">
        <f t="shared" si="13"/>
        <v>1282622</v>
      </c>
      <c r="F113" s="9">
        <v>21517095.979071114</v>
      </c>
      <c r="G113" s="5">
        <f t="shared" si="14"/>
        <v>763919640.78993893</v>
      </c>
      <c r="H113" s="13">
        <f t="shared" si="12"/>
        <v>122.02604166612478</v>
      </c>
      <c r="I113" s="5">
        <v>595.59218599863323</v>
      </c>
      <c r="J113" s="14">
        <v>16.2</v>
      </c>
      <c r="K113" s="14">
        <v>8.1</v>
      </c>
      <c r="L113" s="31" t="s">
        <v>60</v>
      </c>
      <c r="M113" s="35"/>
    </row>
    <row r="114" spans="1:13" x14ac:dyDescent="0.25">
      <c r="A114" s="34"/>
      <c r="B114" t="s">
        <v>168</v>
      </c>
      <c r="C114" s="5">
        <v>4132</v>
      </c>
      <c r="D114" s="5">
        <v>122</v>
      </c>
      <c r="E114" s="5">
        <f t="shared" si="13"/>
        <v>4010</v>
      </c>
      <c r="F114" s="9">
        <v>8513.3727519647</v>
      </c>
      <c r="G114" s="5">
        <f t="shared" si="14"/>
        <v>3262192.0646679588</v>
      </c>
      <c r="H114" s="13">
        <f t="shared" si="12"/>
        <v>69.781743868563112</v>
      </c>
      <c r="I114" s="5">
        <v>813.51423059051342</v>
      </c>
      <c r="J114" s="14">
        <v>28.125</v>
      </c>
      <c r="K114" s="14">
        <v>14.0625</v>
      </c>
      <c r="L114" s="31" t="s">
        <v>60</v>
      </c>
      <c r="M114" s="35"/>
    </row>
    <row r="115" spans="1:13" x14ac:dyDescent="0.25">
      <c r="A115" s="34"/>
      <c r="B115" t="s">
        <v>169</v>
      </c>
      <c r="C115" s="5">
        <v>1640003</v>
      </c>
      <c r="D115" s="5">
        <v>62242</v>
      </c>
      <c r="E115" s="5">
        <f t="shared" si="13"/>
        <v>1577761</v>
      </c>
      <c r="F115" s="9">
        <v>4417882.628119681</v>
      </c>
      <c r="G115" s="5">
        <f t="shared" si="14"/>
        <v>1443046531.5257792</v>
      </c>
      <c r="H115" s="13">
        <f t="shared" si="12"/>
        <v>70.979123873263731</v>
      </c>
      <c r="I115" s="5">
        <v>914.6166824543003</v>
      </c>
      <c r="J115" s="14">
        <v>28.125</v>
      </c>
      <c r="K115" s="14">
        <v>14.0625</v>
      </c>
      <c r="L115" s="31" t="s">
        <v>60</v>
      </c>
      <c r="M115" s="35"/>
    </row>
    <row r="116" spans="1:13" x14ac:dyDescent="0.25">
      <c r="A116" s="34"/>
      <c r="B116" t="s">
        <v>170</v>
      </c>
      <c r="C116" s="5">
        <v>1659332</v>
      </c>
      <c r="D116" s="5">
        <v>44491</v>
      </c>
      <c r="E116" s="5">
        <f t="shared" si="13"/>
        <v>1614841</v>
      </c>
      <c r="F116" s="9">
        <v>2883060.4026649278</v>
      </c>
      <c r="G116" s="5">
        <f t="shared" si="14"/>
        <v>1159721278.5175476</v>
      </c>
      <c r="H116" s="13">
        <f t="shared" si="12"/>
        <v>64.800980033375907</v>
      </c>
      <c r="I116" s="5">
        <v>718.16437563670206</v>
      </c>
      <c r="J116" s="14">
        <v>30</v>
      </c>
      <c r="K116" s="14">
        <v>15</v>
      </c>
      <c r="L116" s="31" t="s">
        <v>60</v>
      </c>
      <c r="M116" s="35"/>
    </row>
    <row r="117" spans="1:13" x14ac:dyDescent="0.25">
      <c r="A117" s="34"/>
      <c r="B117" t="s">
        <v>171</v>
      </c>
      <c r="C117" s="5">
        <v>13569</v>
      </c>
      <c r="D117" s="5">
        <v>5682</v>
      </c>
      <c r="E117" s="5">
        <f t="shared" si="13"/>
        <v>7887</v>
      </c>
      <c r="F117" s="9">
        <v>312155.3783108471</v>
      </c>
      <c r="G117" s="5">
        <f t="shared" si="14"/>
        <v>2599944.9758538767</v>
      </c>
      <c r="H117" s="13">
        <f t="shared" si="12"/>
        <v>54.937588579874536</v>
      </c>
      <c r="I117" s="5">
        <v>329.64942003979672</v>
      </c>
      <c r="J117" s="14">
        <v>16.2</v>
      </c>
      <c r="K117" s="14">
        <v>8.1</v>
      </c>
      <c r="L117" s="31" t="s">
        <v>60</v>
      </c>
      <c r="M117" s="35"/>
    </row>
    <row r="118" spans="1:13" x14ac:dyDescent="0.25">
      <c r="A118" s="34"/>
      <c r="B118" t="s">
        <v>180</v>
      </c>
      <c r="C118" s="5">
        <v>16898</v>
      </c>
      <c r="D118" s="5">
        <v>1011</v>
      </c>
      <c r="E118" s="5">
        <f t="shared" si="13"/>
        <v>15887</v>
      </c>
      <c r="F118" s="9">
        <v>97820.483952892217</v>
      </c>
      <c r="G118" s="5">
        <f t="shared" si="14"/>
        <v>14919023.968058221</v>
      </c>
      <c r="H118" s="13">
        <f t="shared" si="12"/>
        <v>96.756166125511584</v>
      </c>
      <c r="I118" s="5">
        <v>939.07118827080137</v>
      </c>
      <c r="J118" s="14">
        <v>30</v>
      </c>
      <c r="K118" s="14">
        <v>15</v>
      </c>
      <c r="L118" s="31" t="s">
        <v>60</v>
      </c>
      <c r="M118" s="35"/>
    </row>
    <row r="119" spans="1:13" x14ac:dyDescent="0.25">
      <c r="A119" s="34"/>
      <c r="B119" t="s">
        <v>181</v>
      </c>
      <c r="C119" s="5">
        <v>125</v>
      </c>
      <c r="D119" s="5">
        <v>1</v>
      </c>
      <c r="E119" s="5">
        <f t="shared" si="13"/>
        <v>124</v>
      </c>
      <c r="F119" s="9">
        <v>55.5086482066</v>
      </c>
      <c r="G119" s="5">
        <f t="shared" si="14"/>
        <v>153417.30191423997</v>
      </c>
      <c r="H119" s="13">
        <f t="shared" si="12"/>
        <v>55.5086482066</v>
      </c>
      <c r="I119" s="5">
        <v>1237.2363057599998</v>
      </c>
      <c r="J119" s="14">
        <v>13.5</v>
      </c>
      <c r="K119" s="14">
        <v>6.75</v>
      </c>
      <c r="L119" s="31" t="s">
        <v>60</v>
      </c>
      <c r="M119" s="35"/>
    </row>
    <row r="120" spans="1:13" x14ac:dyDescent="0.25">
      <c r="A120" s="34"/>
      <c r="B120" t="s">
        <v>172</v>
      </c>
      <c r="C120" s="5">
        <v>92458</v>
      </c>
      <c r="D120" s="5">
        <v>4719</v>
      </c>
      <c r="E120" s="5">
        <f t="shared" si="13"/>
        <v>87739</v>
      </c>
      <c r="F120" s="9">
        <v>629752.62386668555</v>
      </c>
      <c r="G120" s="5">
        <f t="shared" si="14"/>
        <v>105742487.39850292</v>
      </c>
      <c r="H120" s="13">
        <f t="shared" si="12"/>
        <v>133.45043947164348</v>
      </c>
      <c r="I120" s="5">
        <v>1205.1936698446862</v>
      </c>
      <c r="J120" s="14">
        <v>30</v>
      </c>
      <c r="K120" s="14">
        <v>15</v>
      </c>
      <c r="L120" s="31" t="s">
        <v>60</v>
      </c>
      <c r="M120" s="35"/>
    </row>
    <row r="121" spans="1:13" x14ac:dyDescent="0.25">
      <c r="A121" s="34"/>
      <c r="B121" t="s">
        <v>173</v>
      </c>
      <c r="C121" s="5">
        <v>670</v>
      </c>
      <c r="D121" s="5">
        <v>7</v>
      </c>
      <c r="E121" s="5">
        <f t="shared" si="13"/>
        <v>663</v>
      </c>
      <c r="F121" s="9">
        <v>791.20957739200014</v>
      </c>
      <c r="G121" s="5">
        <f t="shared" si="14"/>
        <v>954016.01838671661</v>
      </c>
      <c r="H121" s="13">
        <f t="shared" si="12"/>
        <v>113.02993962742859</v>
      </c>
      <c r="I121" s="5">
        <v>1438.9381876119405</v>
      </c>
      <c r="J121" s="14">
        <v>30</v>
      </c>
      <c r="K121" s="14">
        <v>15</v>
      </c>
      <c r="L121" s="31" t="s">
        <v>60</v>
      </c>
      <c r="M121" s="35"/>
    </row>
    <row r="122" spans="1:13" x14ac:dyDescent="0.25">
      <c r="A122" s="34"/>
      <c r="B122" t="s">
        <v>174</v>
      </c>
      <c r="C122" s="5">
        <v>207622</v>
      </c>
      <c r="D122" s="5">
        <v>11242</v>
      </c>
      <c r="E122" s="5">
        <f t="shared" si="13"/>
        <v>196380</v>
      </c>
      <c r="F122" s="9">
        <v>960128.92102757702</v>
      </c>
      <c r="G122" s="5">
        <f t="shared" si="14"/>
        <v>134987434.90720341</v>
      </c>
      <c r="H122" s="13">
        <f t="shared" si="12"/>
        <v>85.405525798574715</v>
      </c>
      <c r="I122" s="5">
        <v>687.37872954070372</v>
      </c>
      <c r="J122" s="14">
        <v>29.032258064516128</v>
      </c>
      <c r="K122" s="14">
        <v>14.516129032258064</v>
      </c>
      <c r="L122" s="31" t="s">
        <v>60</v>
      </c>
      <c r="M122" s="35"/>
    </row>
    <row r="123" spans="1:13" x14ac:dyDescent="0.25">
      <c r="A123" s="34"/>
      <c r="B123" t="s">
        <v>175</v>
      </c>
      <c r="C123" s="5">
        <v>192527</v>
      </c>
      <c r="D123" s="5">
        <v>3304</v>
      </c>
      <c r="E123" s="5">
        <f t="shared" si="13"/>
        <v>189223</v>
      </c>
      <c r="F123" s="9">
        <v>440838.55808228848</v>
      </c>
      <c r="G123" s="5">
        <f t="shared" si="14"/>
        <v>193661907.20551109</v>
      </c>
      <c r="H123" s="13">
        <f t="shared" si="12"/>
        <v>133.42571370529313</v>
      </c>
      <c r="I123" s="5">
        <v>1023.4586028416793</v>
      </c>
      <c r="J123" s="14">
        <v>27</v>
      </c>
      <c r="K123" s="14">
        <v>13.5</v>
      </c>
      <c r="L123" s="31" t="s">
        <v>60</v>
      </c>
      <c r="M123" s="35"/>
    </row>
    <row r="124" spans="1:13" x14ac:dyDescent="0.25">
      <c r="A124" s="34"/>
      <c r="B124" t="s">
        <v>182</v>
      </c>
      <c r="C124" s="5">
        <v>1870882</v>
      </c>
      <c r="D124" s="5">
        <v>314761</v>
      </c>
      <c r="E124" s="5">
        <f t="shared" si="13"/>
        <v>1556121</v>
      </c>
      <c r="F124" s="9">
        <v>23935272.946092889</v>
      </c>
      <c r="G124" s="5">
        <f t="shared" si="14"/>
        <v>966092493.44072688</v>
      </c>
      <c r="H124" s="13">
        <f t="shared" si="12"/>
        <v>76.042689361429424</v>
      </c>
      <c r="I124" s="5">
        <v>620.83378698746878</v>
      </c>
      <c r="J124" s="14">
        <v>19.70802919708029</v>
      </c>
      <c r="K124" s="14">
        <v>9.8540145985401448</v>
      </c>
      <c r="L124" s="31" t="s">
        <v>60</v>
      </c>
      <c r="M124" s="35"/>
    </row>
    <row r="125" spans="1:13" x14ac:dyDescent="0.25">
      <c r="A125" s="34"/>
      <c r="B125" t="s">
        <v>176</v>
      </c>
      <c r="C125" s="5">
        <v>94</v>
      </c>
      <c r="D125" s="5">
        <v>0</v>
      </c>
      <c r="E125" s="5">
        <f t="shared" si="13"/>
        <v>94</v>
      </c>
      <c r="F125" s="9">
        <v>0</v>
      </c>
      <c r="G125" s="5">
        <f t="shared" si="14"/>
        <v>122837.74653</v>
      </c>
      <c r="H125" s="13">
        <v>0</v>
      </c>
      <c r="I125" s="5">
        <v>1306.7845375531915</v>
      </c>
      <c r="J125" s="14">
        <v>30</v>
      </c>
      <c r="K125" s="14">
        <v>15</v>
      </c>
      <c r="L125" s="31" t="s">
        <v>60</v>
      </c>
      <c r="M125" s="35"/>
    </row>
    <row r="126" spans="1:13" ht="15.75" thickBot="1" x14ac:dyDescent="0.3">
      <c r="A126" s="34"/>
      <c r="B126" t="s">
        <v>177</v>
      </c>
      <c r="C126" s="5">
        <v>4480404</v>
      </c>
      <c r="D126" s="5">
        <v>816615</v>
      </c>
      <c r="E126" s="5">
        <f t="shared" si="13"/>
        <v>3663789</v>
      </c>
      <c r="F126" s="9">
        <v>42480542.51300092</v>
      </c>
      <c r="G126" s="5">
        <f t="shared" si="14"/>
        <v>1444936641.9427836</v>
      </c>
      <c r="H126" s="13">
        <f t="shared" si="12"/>
        <v>52.020281911305723</v>
      </c>
      <c r="I126" s="5">
        <v>394.38314868645097</v>
      </c>
      <c r="J126" s="14">
        <v>29.032258064516128</v>
      </c>
      <c r="K126" s="14">
        <v>14.516129032258064</v>
      </c>
      <c r="L126" s="31" t="s">
        <v>60</v>
      </c>
      <c r="M126" s="35"/>
    </row>
    <row r="127" spans="1:13" ht="19.5" thickBot="1" x14ac:dyDescent="0.3">
      <c r="A127" s="36" t="s">
        <v>178</v>
      </c>
      <c r="B127" s="37"/>
      <c r="C127" s="24">
        <f>SUM(C2:C126)</f>
        <v>392321527.13408089</v>
      </c>
      <c r="D127" s="24">
        <f t="shared" ref="D127:G127" si="15">SUM(D2:D126)</f>
        <v>122852743.98721671</v>
      </c>
      <c r="E127" s="24">
        <f t="shared" si="15"/>
        <v>269468783.14686412</v>
      </c>
      <c r="F127" s="24">
        <f t="shared" si="15"/>
        <v>7974759168.9336386</v>
      </c>
      <c r="G127" s="24">
        <f t="shared" si="15"/>
        <v>103419956102.85526</v>
      </c>
      <c r="H127" s="24">
        <f>F127/D127</f>
        <v>64.913154644420828</v>
      </c>
      <c r="I127" s="25">
        <f>G127/E127</f>
        <v>383.79197358266907</v>
      </c>
      <c r="J127" s="26"/>
      <c r="K127" s="26"/>
      <c r="L127" s="26"/>
      <c r="M127" s="35"/>
    </row>
  </sheetData>
  <mergeCells count="44">
    <mergeCell ref="A2:A7"/>
    <mergeCell ref="M2:M6"/>
    <mergeCell ref="M7:M29"/>
    <mergeCell ref="A8:A29"/>
    <mergeCell ref="C15:C20"/>
    <mergeCell ref="D15:D20"/>
    <mergeCell ref="E15:E20"/>
    <mergeCell ref="F15:F20"/>
    <mergeCell ref="G15:G20"/>
    <mergeCell ref="H15:H20"/>
    <mergeCell ref="I15:I20"/>
    <mergeCell ref="J15:J20"/>
    <mergeCell ref="K15:K20"/>
    <mergeCell ref="L15:L20"/>
    <mergeCell ref="C21:C24"/>
    <mergeCell ref="D21:D24"/>
    <mergeCell ref="J21:J24"/>
    <mergeCell ref="K21:K24"/>
    <mergeCell ref="L21:L24"/>
    <mergeCell ref="C25:C29"/>
    <mergeCell ref="D25:D29"/>
    <mergeCell ref="E25:E29"/>
    <mergeCell ref="F25:F29"/>
    <mergeCell ref="G25:G29"/>
    <mergeCell ref="H25:H29"/>
    <mergeCell ref="E21:E24"/>
    <mergeCell ref="F21:F24"/>
    <mergeCell ref="G21:G24"/>
    <mergeCell ref="H21:H24"/>
    <mergeCell ref="I21:I24"/>
    <mergeCell ref="A78:A126"/>
    <mergeCell ref="M78:M127"/>
    <mergeCell ref="A127:B127"/>
    <mergeCell ref="I25:I29"/>
    <mergeCell ref="J25:J29"/>
    <mergeCell ref="K25:K29"/>
    <mergeCell ref="L25:L29"/>
    <mergeCell ref="A30:A34"/>
    <mergeCell ref="M30:M34"/>
    <mergeCell ref="A35:A53"/>
    <mergeCell ref="A54:A61"/>
    <mergeCell ref="A62:A70"/>
    <mergeCell ref="A71:A77"/>
    <mergeCell ref="M71:M7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 MOD 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mrodriguez</dc:creator>
  <cp:lastModifiedBy>Diego de Ipola</cp:lastModifiedBy>
  <dcterms:created xsi:type="dcterms:W3CDTF">2019-11-25T19:04:10Z</dcterms:created>
  <dcterms:modified xsi:type="dcterms:W3CDTF">2019-11-25T20:48:30Z</dcterms:modified>
</cp:coreProperties>
</file>