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3EA31857-3F80-4E6F-8346-1D26FF75CB6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H7" i="1" l="1"/>
  <c r="H11" i="1"/>
  <c r="H10" i="1"/>
  <c r="H9" i="1"/>
  <c r="H8" i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<sst xmlns="http://schemas.openxmlformats.org/spreadsheetml/2006/main" count="85" uniqueCount="62">
  <si>
    <t>Temperatura</t>
  </si>
  <si>
    <t>Umidade</t>
  </si>
  <si>
    <t>TempSimulada</t>
  </si>
  <si>
    <t>UmidadeSimulada</t>
  </si>
  <si>
    <t>Equações</t>
  </si>
  <si>
    <t>A temp</t>
  </si>
  <si>
    <t>A umid</t>
  </si>
  <si>
    <t>B temp</t>
  </si>
  <si>
    <t>B umid</t>
  </si>
  <si>
    <t xml:space="preserve">Umidade </t>
  </si>
  <si>
    <t>UMIDADE</t>
  </si>
  <si>
    <t>Posição</t>
  </si>
  <si>
    <t>Descrição alerta</t>
  </si>
  <si>
    <t>Faixa alerta</t>
  </si>
  <si>
    <t>Cor alerta</t>
  </si>
  <si>
    <t>CRÍTICO</t>
  </si>
  <si>
    <t>ALERTA</t>
  </si>
  <si>
    <t>IDEAL</t>
  </si>
  <si>
    <t>Q0</t>
  </si>
  <si>
    <t>Mínimo</t>
  </si>
  <si>
    <t>Alerta umidade baixa crítica</t>
  </si>
  <si>
    <t>≤ 80,023</t>
  </si>
  <si>
    <t>80% UR</t>
  </si>
  <si>
    <t>84%UR</t>
  </si>
  <si>
    <t>87,4% UR</t>
  </si>
  <si>
    <t>92,85% UR</t>
  </si>
  <si>
    <t>95,13% UR</t>
  </si>
  <si>
    <t>Q1</t>
  </si>
  <si>
    <t>1º quartil</t>
  </si>
  <si>
    <t>Alerta umidade abaixo do esperado</t>
  </si>
  <si>
    <t>80, 024 - 83,9815</t>
  </si>
  <si>
    <t>Q2</t>
  </si>
  <si>
    <t>Mediana</t>
  </si>
  <si>
    <t>Umidade ideal</t>
  </si>
  <si>
    <t>83,9816 - 87,394</t>
  </si>
  <si>
    <t>UR = Umidade relativa</t>
  </si>
  <si>
    <t>Q3</t>
  </si>
  <si>
    <t>2º quartil</t>
  </si>
  <si>
    <t>Alerta umidade acima do esperado</t>
  </si>
  <si>
    <t>87,395 - 92,854</t>
  </si>
  <si>
    <t>Q4</t>
  </si>
  <si>
    <t>Máximo</t>
  </si>
  <si>
    <t>Alerta umidade alta crítica</t>
  </si>
  <si>
    <t>≥ 95,129</t>
  </si>
  <si>
    <t>Temp</t>
  </si>
  <si>
    <t>TEMPERATURA</t>
  </si>
  <si>
    <t>Alerta temperatura baixa crítica</t>
  </si>
  <si>
    <t>≤ 0,022</t>
  </si>
  <si>
    <t>0°C</t>
  </si>
  <si>
    <t>0,07°C</t>
  </si>
  <si>
    <t>1,43°C</t>
  </si>
  <si>
    <t>2,95°C</t>
  </si>
  <si>
    <t>4°C</t>
  </si>
  <si>
    <t>Alerta temperatura abaixo do esperado</t>
  </si>
  <si>
    <t>0,023 - 0,073</t>
  </si>
  <si>
    <t>Temperatura ideal</t>
  </si>
  <si>
    <t>0,074 - 1,436</t>
  </si>
  <si>
    <t>Alerta temperatura acima do esperado</t>
  </si>
  <si>
    <t>1,437 - 2,953</t>
  </si>
  <si>
    <t>Alerta temperatura alta crítica</t>
  </si>
  <si>
    <t>≥ 3,999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</si>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</sst>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444444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color rgb="FF000000"/>
      <name val="Calibri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quotePrefix="1" applyFont="1" applyBorder="1"/>
    <xf numFmtId="2" fontId="0" fillId="0" borderId="1" xfId="0" applyNumberFormat="1" applyBorder="1"/>
    <xf numFmtId="0" fontId="0" fillId="2" borderId="1" xfId="0" applyFill="1" applyBorder="1"/>
    <xf numFmtId="0" fontId="3" fillId="3" borderId="1" xfId="0" applyFont="1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2" xfId="0" applyBorder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0" fillId="0" borderId="3" xfId="0" applyBorder="1"/>
    <xf numFmtId="0" fontId="0" fillId="5" borderId="4" xfId="0" applyFill="1" applyBorder="1"/>
    <xf numFmtId="0" fontId="0" fillId="0" borderId="5" xfId="0" applyBorder="1"/>
    <xf numFmtId="2" fontId="0" fillId="0" borderId="2" xfId="0" applyNumberFormat="1" applyBorder="1"/>
    <xf numFmtId="0" fontId="0" fillId="8" borderId="1" xfId="0" applyFill="1" applyBorder="1"/>
    <xf numFmtId="0" fontId="0" fillId="0" borderId="0" xfId="0" applyAlignment="1"/>
    <xf numFmtId="0" fontId="0" fillId="9" borderId="0" xfId="0" applyFill="1"/>
    <xf numFmtId="0" fontId="5" fillId="10" borderId="0" xfId="0" applyFont="1" applyFill="1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/>
    <xf numFmtId="0" fontId="6" fillId="3" borderId="1" xfId="0" quotePrefix="1" applyFont="1" applyFill="1" applyBorder="1"/>
    <xf numFmtId="0" fontId="6" fillId="6" borderId="1" xfId="0" quotePrefix="1" applyFont="1" applyFill="1" applyBorder="1"/>
    <xf numFmtId="0" fontId="6" fillId="4" borderId="1" xfId="0" quotePrefix="1" applyFont="1" applyFill="1" applyBorder="1"/>
    <xf numFmtId="0" fontId="6" fillId="5" borderId="1" xfId="0" quotePrefix="1" applyFont="1" applyFill="1" applyBorder="1"/>
    <xf numFmtId="0" fontId="4" fillId="0" borderId="1" xfId="0" applyFont="1" applyBorder="1"/>
    <xf numFmtId="0" fontId="0" fillId="2" borderId="4" xfId="0" applyFill="1" applyBorder="1"/>
    <xf numFmtId="0" fontId="3" fillId="3" borderId="4" xfId="0" applyFont="1" applyFill="1" applyBorder="1"/>
    <xf numFmtId="0" fontId="0" fillId="6" borderId="4" xfId="0" applyFill="1" applyBorder="1"/>
    <xf numFmtId="0" fontId="0" fillId="4" borderId="4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A6" workbookViewId="0">
      <selection activeCell="Q10" sqref="Q10"/>
    </sheetView>
  </sheetViews>
  <sheetFormatPr defaultRowHeight="15"/>
  <cols>
    <col min="1" max="1" width="12.5703125" bestFit="1" customWidth="1"/>
    <col min="3" max="3" width="15" customWidth="1"/>
    <col min="4" max="4" width="17.140625" bestFit="1" customWidth="1"/>
    <col min="6" max="6" width="8.5703125" customWidth="1"/>
    <col min="10" max="10" width="9.28515625" bestFit="1" customWidth="1"/>
    <col min="12" max="12" width="36.42578125" bestFit="1" customWidth="1"/>
    <col min="13" max="13" width="16.42578125" bestFit="1" customWidth="1"/>
    <col min="14" max="14" width="9.7109375" bestFit="1" customWidth="1"/>
    <col min="16" max="16" width="8.42578125" customWidth="1"/>
    <col min="17" max="17" width="8.140625" bestFit="1" customWidth="1"/>
    <col min="18" max="18" width="10.140625" bestFit="1" customWidth="1"/>
    <col min="19" max="21" width="10.5703125" bestFit="1" customWidth="1"/>
  </cols>
  <sheetData>
    <row r="1" spans="1:21">
      <c r="A1" s="19" t="s">
        <v>0</v>
      </c>
      <c r="B1" s="19" t="s">
        <v>1</v>
      </c>
      <c r="C1" s="19" t="s">
        <v>2</v>
      </c>
      <c r="D1" s="19" t="s">
        <v>3</v>
      </c>
      <c r="G1" s="12" t="s">
        <v>4</v>
      </c>
      <c r="H1" s="12"/>
      <c r="I1" s="12"/>
      <c r="J1" s="12"/>
    </row>
    <row r="2" spans="1:21">
      <c r="A2" s="4">
        <v>29.2</v>
      </c>
      <c r="B2" s="4">
        <v>50.3</v>
      </c>
      <c r="C2" s="3">
        <f>A2*$H$2 - $H$3</f>
        <v>2.2000000000000242E-2</v>
      </c>
      <c r="D2" s="2">
        <f>B2*$J$2 + $J$3</f>
        <v>80.022999999999996</v>
      </c>
      <c r="G2" s="10" t="s">
        <v>5</v>
      </c>
      <c r="H2" s="18">
        <v>0.41</v>
      </c>
      <c r="I2" s="10" t="s">
        <v>6</v>
      </c>
      <c r="J2" s="9">
        <v>0.91</v>
      </c>
    </row>
    <row r="3" spans="1:21">
      <c r="A3" s="4">
        <v>29.2</v>
      </c>
      <c r="B3" s="4">
        <v>50.3</v>
      </c>
      <c r="C3" s="3">
        <f t="shared" ref="C3:C51" si="0">A3*$H$2 - $H$3</f>
        <v>2.2000000000000242E-2</v>
      </c>
      <c r="D3" s="2">
        <f t="shared" ref="D3:D51" si="1">B3*$J$2 + $J$3</f>
        <v>80.022999999999996</v>
      </c>
      <c r="G3" s="11" t="s">
        <v>7</v>
      </c>
      <c r="H3" s="4">
        <v>11.95</v>
      </c>
      <c r="I3" s="11" t="s">
        <v>8</v>
      </c>
      <c r="J3" s="2">
        <v>34.25</v>
      </c>
    </row>
    <row r="4" spans="1:21">
      <c r="A4" s="4">
        <v>29.2</v>
      </c>
      <c r="B4" s="4">
        <v>50.5</v>
      </c>
      <c r="C4" s="3">
        <f t="shared" si="0"/>
        <v>2.2000000000000242E-2</v>
      </c>
      <c r="D4" s="2">
        <f t="shared" si="1"/>
        <v>80.204999999999998</v>
      </c>
    </row>
    <row r="5" spans="1:21">
      <c r="A5" s="4">
        <v>29.2</v>
      </c>
      <c r="B5" s="4">
        <v>51.1</v>
      </c>
      <c r="C5" s="3">
        <f t="shared" si="0"/>
        <v>2.2000000000000242E-2</v>
      </c>
      <c r="D5" s="2">
        <f t="shared" si="1"/>
        <v>80.751000000000005</v>
      </c>
      <c r="J5" s="12" t="s">
        <v>9</v>
      </c>
      <c r="K5" s="12"/>
      <c r="L5" s="12"/>
      <c r="M5" s="12"/>
      <c r="N5" s="12"/>
      <c r="P5" s="20"/>
      <c r="Q5" s="22" t="s">
        <v>10</v>
      </c>
      <c r="R5" s="22"/>
      <c r="S5" s="22"/>
      <c r="T5" s="22"/>
      <c r="U5" s="22"/>
    </row>
    <row r="6" spans="1:21">
      <c r="A6" s="4">
        <v>29.2</v>
      </c>
      <c r="B6" s="4">
        <v>51.7</v>
      </c>
      <c r="C6" s="3">
        <f t="shared" si="0"/>
        <v>2.2000000000000242E-2</v>
      </c>
      <c r="D6" s="2">
        <f t="shared" si="1"/>
        <v>81.296999999999997</v>
      </c>
      <c r="G6" s="12" t="s">
        <v>1</v>
      </c>
      <c r="H6" s="12"/>
      <c r="J6" s="11"/>
      <c r="K6" s="11" t="s">
        <v>11</v>
      </c>
      <c r="L6" s="11" t="s">
        <v>12</v>
      </c>
      <c r="M6" s="34" t="s">
        <v>13</v>
      </c>
      <c r="N6" s="11" t="s">
        <v>14</v>
      </c>
      <c r="Q6" s="21" t="s">
        <v>15</v>
      </c>
      <c r="R6" s="21" t="s">
        <v>16</v>
      </c>
      <c r="S6" s="21" t="s">
        <v>17</v>
      </c>
      <c r="T6" s="21" t="s">
        <v>16</v>
      </c>
      <c r="U6" s="21" t="s">
        <v>15</v>
      </c>
    </row>
    <row r="7" spans="1:21">
      <c r="A7" s="4">
        <v>29.2</v>
      </c>
      <c r="B7" s="4">
        <v>52.5</v>
      </c>
      <c r="C7" s="3">
        <f t="shared" si="0"/>
        <v>2.2000000000000242E-2</v>
      </c>
      <c r="D7" s="2">
        <f t="shared" si="1"/>
        <v>82.025000000000006</v>
      </c>
      <c r="F7" s="1"/>
      <c r="G7" s="10" t="s">
        <v>18</v>
      </c>
      <c r="H7" s="9">
        <f>QUARTILE(C2:C51,0)</f>
        <v>2.2000000000000242E-2</v>
      </c>
      <c r="J7" s="11" t="s">
        <v>19</v>
      </c>
      <c r="K7" s="2">
        <v>80.022999999999996</v>
      </c>
      <c r="L7" s="15" t="s">
        <v>20</v>
      </c>
      <c r="M7" s="29" t="s">
        <v>21</v>
      </c>
      <c r="N7" s="30"/>
      <c r="Q7" s="24" t="s">
        <v>22</v>
      </c>
      <c r="R7" s="25" t="s">
        <v>23</v>
      </c>
      <c r="S7" s="26" t="s">
        <v>24</v>
      </c>
      <c r="T7" s="27" t="s">
        <v>25</v>
      </c>
      <c r="U7" s="28" t="s">
        <v>26</v>
      </c>
    </row>
    <row r="8" spans="1:21">
      <c r="A8" s="4">
        <v>29.2</v>
      </c>
      <c r="B8" s="4">
        <v>52.9</v>
      </c>
      <c r="C8" s="3">
        <f t="shared" si="0"/>
        <v>2.2000000000000242E-2</v>
      </c>
      <c r="D8" s="2">
        <f t="shared" si="1"/>
        <v>82.38900000000001</v>
      </c>
      <c r="F8" s="1"/>
      <c r="G8" s="11" t="s">
        <v>27</v>
      </c>
      <c r="H8" s="2">
        <f>QUARTILE(C2:C51,1)</f>
        <v>7.3250000000000259E-2</v>
      </c>
      <c r="J8" s="11" t="s">
        <v>28</v>
      </c>
      <c r="K8" s="3">
        <v>83.981499999999997</v>
      </c>
      <c r="L8" s="15" t="s">
        <v>29</v>
      </c>
      <c r="M8" s="2" t="s">
        <v>30</v>
      </c>
      <c r="N8" s="31"/>
    </row>
    <row r="9" spans="1:21">
      <c r="A9" s="4">
        <v>29.2</v>
      </c>
      <c r="B9" s="4">
        <v>53.2</v>
      </c>
      <c r="C9" s="3">
        <f t="shared" si="0"/>
        <v>2.2000000000000242E-2</v>
      </c>
      <c r="D9" s="2">
        <f t="shared" si="1"/>
        <v>82.662000000000006</v>
      </c>
      <c r="F9" s="1"/>
      <c r="G9" s="11" t="s">
        <v>31</v>
      </c>
      <c r="H9" s="2">
        <f>QUARTILE(C2:C51,2)</f>
        <v>1.4364999999999997</v>
      </c>
      <c r="J9" s="11" t="s">
        <v>32</v>
      </c>
      <c r="K9" s="3">
        <v>87.394000000000005</v>
      </c>
      <c r="L9" s="15" t="s">
        <v>33</v>
      </c>
      <c r="M9" s="2" t="s">
        <v>34</v>
      </c>
      <c r="N9" s="32"/>
      <c r="Q9" t="s">
        <v>35</v>
      </c>
    </row>
    <row r="10" spans="1:21">
      <c r="A10" s="4">
        <v>29.2</v>
      </c>
      <c r="B10" s="4">
        <v>53.5</v>
      </c>
      <c r="C10" s="3">
        <f t="shared" si="0"/>
        <v>2.2000000000000242E-2</v>
      </c>
      <c r="D10" s="2">
        <f t="shared" si="1"/>
        <v>82.935000000000002</v>
      </c>
      <c r="F10" s="1"/>
      <c r="G10" s="11" t="s">
        <v>36</v>
      </c>
      <c r="H10" s="3">
        <f>QUARTILE(C2:C51,3)</f>
        <v>2.9534999999999991</v>
      </c>
      <c r="J10" s="11" t="s">
        <v>37</v>
      </c>
      <c r="K10" s="3">
        <v>92.853999999999999</v>
      </c>
      <c r="L10" s="15" t="s">
        <v>38</v>
      </c>
      <c r="M10" s="2" t="s">
        <v>39</v>
      </c>
      <c r="N10" s="33"/>
    </row>
    <row r="11" spans="1:21">
      <c r="A11" s="4">
        <v>29.2</v>
      </c>
      <c r="B11" s="4">
        <v>53.8</v>
      </c>
      <c r="C11" s="3">
        <f t="shared" si="0"/>
        <v>2.2000000000000242E-2</v>
      </c>
      <c r="D11" s="2">
        <f t="shared" si="1"/>
        <v>83.207999999999998</v>
      </c>
      <c r="F11" s="1"/>
      <c r="G11" s="11" t="s">
        <v>40</v>
      </c>
      <c r="H11" s="3">
        <f>QUARTILE(C2:C51,4)</f>
        <v>3.9989999999999988</v>
      </c>
      <c r="J11" s="11" t="s">
        <v>41</v>
      </c>
      <c r="K11" s="3">
        <v>95.129000000000005</v>
      </c>
      <c r="L11" s="15" t="s">
        <v>42</v>
      </c>
      <c r="M11" s="14" t="s">
        <v>43</v>
      </c>
      <c r="N11" s="16"/>
    </row>
    <row r="12" spans="1:21">
      <c r="A12" s="4">
        <v>29.3</v>
      </c>
      <c r="B12" s="4">
        <v>54.1</v>
      </c>
      <c r="C12" s="3">
        <f t="shared" si="0"/>
        <v>6.3000000000000611E-2</v>
      </c>
      <c r="D12" s="2">
        <f t="shared" si="1"/>
        <v>83.480999999999995</v>
      </c>
    </row>
    <row r="13" spans="1:21">
      <c r="A13" s="4">
        <v>29.3</v>
      </c>
      <c r="B13" s="4">
        <v>54.4</v>
      </c>
      <c r="C13" s="3">
        <f t="shared" si="0"/>
        <v>6.3000000000000611E-2</v>
      </c>
      <c r="D13" s="2">
        <f t="shared" si="1"/>
        <v>83.753999999999991</v>
      </c>
      <c r="G13" s="12" t="s">
        <v>44</v>
      </c>
      <c r="H13" s="12"/>
      <c r="J13" s="12" t="s">
        <v>0</v>
      </c>
      <c r="K13" s="12"/>
      <c r="L13" s="12"/>
      <c r="M13" s="12"/>
      <c r="N13" s="12"/>
      <c r="Q13" s="22" t="s">
        <v>45</v>
      </c>
      <c r="R13" s="22"/>
      <c r="S13" s="22"/>
      <c r="T13" s="22"/>
      <c r="U13" s="22"/>
    </row>
    <row r="14" spans="1:21">
      <c r="A14" s="4">
        <v>29.3</v>
      </c>
      <c r="B14" s="4">
        <v>54.6</v>
      </c>
      <c r="C14" s="3">
        <f t="shared" si="0"/>
        <v>6.3000000000000611E-2</v>
      </c>
      <c r="D14" s="2">
        <f t="shared" si="1"/>
        <v>83.936000000000007</v>
      </c>
      <c r="G14" s="11" t="s">
        <v>18</v>
      </c>
      <c r="H14" s="2">
        <f>QUARTILE(D2:D51,0)</f>
        <v>80.022999999999996</v>
      </c>
      <c r="J14" s="10"/>
      <c r="K14" s="10" t="s">
        <v>11</v>
      </c>
      <c r="L14" s="10" t="s">
        <v>12</v>
      </c>
      <c r="M14" s="10" t="s">
        <v>13</v>
      </c>
      <c r="N14" s="10" t="s">
        <v>14</v>
      </c>
      <c r="Q14" s="21" t="s">
        <v>15</v>
      </c>
      <c r="R14" s="21" t="s">
        <v>16</v>
      </c>
      <c r="S14" s="21" t="s">
        <v>17</v>
      </c>
      <c r="T14" s="21" t="s">
        <v>16</v>
      </c>
      <c r="U14" s="21" t="s">
        <v>15</v>
      </c>
    </row>
    <row r="15" spans="1:21">
      <c r="A15" s="4">
        <v>29.4</v>
      </c>
      <c r="B15" s="4">
        <v>54.8</v>
      </c>
      <c r="C15" s="3">
        <f t="shared" si="0"/>
        <v>0.1039999999999992</v>
      </c>
      <c r="D15" s="2">
        <f t="shared" si="1"/>
        <v>84.117999999999995</v>
      </c>
      <c r="G15" s="11" t="s">
        <v>27</v>
      </c>
      <c r="H15" s="3">
        <f>QUARTILE(D2:D51,1)</f>
        <v>83.981500000000011</v>
      </c>
      <c r="J15" s="11" t="s">
        <v>19</v>
      </c>
      <c r="K15" s="2">
        <v>2.1999999999999999E-2</v>
      </c>
      <c r="L15" s="2" t="s">
        <v>46</v>
      </c>
      <c r="M15" s="13" t="s">
        <v>47</v>
      </c>
      <c r="N15" s="5"/>
      <c r="Q15" s="5" t="s">
        <v>48</v>
      </c>
      <c r="R15" s="23" t="s">
        <v>49</v>
      </c>
      <c r="S15" s="7" t="s">
        <v>50</v>
      </c>
      <c r="T15" s="8" t="s">
        <v>51</v>
      </c>
      <c r="U15" s="16" t="s">
        <v>52</v>
      </c>
    </row>
    <row r="16" spans="1:21">
      <c r="A16" s="4">
        <v>29.4</v>
      </c>
      <c r="B16" s="4">
        <v>54.9</v>
      </c>
      <c r="C16" s="3">
        <f t="shared" si="0"/>
        <v>0.1039999999999992</v>
      </c>
      <c r="D16" s="2">
        <f t="shared" si="1"/>
        <v>84.209000000000003</v>
      </c>
      <c r="G16" s="11" t="s">
        <v>31</v>
      </c>
      <c r="H16" s="3">
        <f>QUARTILE(D2:D51,2)</f>
        <v>87.394000000000005</v>
      </c>
      <c r="J16" s="11" t="s">
        <v>28</v>
      </c>
      <c r="K16" s="2">
        <v>7.2999999999999995E-2</v>
      </c>
      <c r="L16" s="2" t="s">
        <v>53</v>
      </c>
      <c r="M16" s="2" t="s">
        <v>54</v>
      </c>
      <c r="N16" s="6"/>
    </row>
    <row r="17" spans="1:14">
      <c r="A17" s="4">
        <v>29.5</v>
      </c>
      <c r="B17" s="4">
        <v>55.2</v>
      </c>
      <c r="C17" s="3">
        <f t="shared" si="0"/>
        <v>0.14499999999999957</v>
      </c>
      <c r="D17" s="2">
        <f t="shared" si="1"/>
        <v>84.481999999999999</v>
      </c>
      <c r="G17" s="11" t="s">
        <v>36</v>
      </c>
      <c r="H17" s="3">
        <f>QUARTILE(D2:D51,3)</f>
        <v>92.853999999999985</v>
      </c>
      <c r="J17" s="11" t="s">
        <v>32</v>
      </c>
      <c r="K17" s="2">
        <v>1.4359999999999999</v>
      </c>
      <c r="L17" s="2" t="s">
        <v>55</v>
      </c>
      <c r="M17" s="2" t="s">
        <v>56</v>
      </c>
      <c r="N17" s="7"/>
    </row>
    <row r="18" spans="1:14">
      <c r="A18" s="4">
        <v>29.7</v>
      </c>
      <c r="B18" s="4">
        <v>55.2</v>
      </c>
      <c r="C18" s="3">
        <f t="shared" si="0"/>
        <v>0.22700000000000031</v>
      </c>
      <c r="D18" s="2">
        <f t="shared" si="1"/>
        <v>84.481999999999999</v>
      </c>
      <c r="G18" s="11" t="s">
        <v>40</v>
      </c>
      <c r="H18" s="3">
        <f>QUARTILE(D2:D51,4)</f>
        <v>95.129000000000005</v>
      </c>
      <c r="J18" s="11" t="s">
        <v>37</v>
      </c>
      <c r="K18" s="2">
        <v>2.9529999999999998</v>
      </c>
      <c r="L18" s="2" t="s">
        <v>57</v>
      </c>
      <c r="M18" s="17" t="s">
        <v>58</v>
      </c>
      <c r="N18" s="8"/>
    </row>
    <row r="19" spans="1:14">
      <c r="A19" s="4">
        <v>30.1</v>
      </c>
      <c r="B19" s="4">
        <v>55.3</v>
      </c>
      <c r="C19" s="3">
        <f t="shared" si="0"/>
        <v>0.39100000000000001</v>
      </c>
      <c r="D19" s="2">
        <f t="shared" si="1"/>
        <v>84.573000000000008</v>
      </c>
      <c r="J19" s="11" t="s">
        <v>41</v>
      </c>
      <c r="K19" s="2">
        <v>3.9990000000000001</v>
      </c>
      <c r="L19" s="15" t="s">
        <v>59</v>
      </c>
      <c r="M19" s="14" t="s">
        <v>60</v>
      </c>
      <c r="N19" s="16"/>
    </row>
    <row r="20" spans="1:14">
      <c r="A20" s="4">
        <v>30.3</v>
      </c>
      <c r="B20" s="4">
        <v>55.3</v>
      </c>
      <c r="C20" s="3">
        <f t="shared" si="0"/>
        <v>0.47300000000000075</v>
      </c>
      <c r="D20" s="2">
        <f t="shared" si="1"/>
        <v>84.573000000000008</v>
      </c>
    </row>
    <row r="21" spans="1:14">
      <c r="A21" s="4">
        <v>30.5</v>
      </c>
      <c r="B21" s="4">
        <v>55.4</v>
      </c>
      <c r="C21" s="3">
        <f t="shared" si="0"/>
        <v>0.55499999999999972</v>
      </c>
      <c r="D21" s="2">
        <f t="shared" si="1"/>
        <v>84.664000000000001</v>
      </c>
    </row>
    <row r="22" spans="1:14">
      <c r="A22" s="4">
        <v>30.8</v>
      </c>
      <c r="B22" s="4">
        <v>55.5</v>
      </c>
      <c r="C22" s="3">
        <f t="shared" si="0"/>
        <v>0.67800000000000082</v>
      </c>
      <c r="D22" s="2">
        <f t="shared" si="1"/>
        <v>84.754999999999995</v>
      </c>
    </row>
    <row r="23" spans="1:14">
      <c r="A23" s="4">
        <v>31.1</v>
      </c>
      <c r="B23" s="4">
        <v>55.7</v>
      </c>
      <c r="C23" s="3">
        <f t="shared" si="0"/>
        <v>0.80100000000000016</v>
      </c>
      <c r="D23" s="2">
        <f t="shared" si="1"/>
        <v>84.937000000000012</v>
      </c>
    </row>
    <row r="24" spans="1:14">
      <c r="A24" s="4">
        <v>31.5</v>
      </c>
      <c r="B24" s="4">
        <v>55.9</v>
      </c>
      <c r="C24" s="3">
        <f t="shared" si="0"/>
        <v>0.96499999999999986</v>
      </c>
      <c r="D24" s="2">
        <f t="shared" si="1"/>
        <v>85.119</v>
      </c>
    </row>
    <row r="25" spans="1:14">
      <c r="A25" s="4">
        <v>32.1</v>
      </c>
      <c r="B25" s="4">
        <v>56.2</v>
      </c>
      <c r="C25" s="3">
        <f t="shared" si="0"/>
        <v>1.2110000000000003</v>
      </c>
      <c r="D25" s="2">
        <f t="shared" si="1"/>
        <v>85.391999999999996</v>
      </c>
    </row>
    <row r="26" spans="1:14">
      <c r="A26" s="4">
        <v>32.5</v>
      </c>
      <c r="B26" s="4">
        <v>56.8</v>
      </c>
      <c r="C26" s="3">
        <f t="shared" si="0"/>
        <v>1.375</v>
      </c>
      <c r="D26" s="2">
        <f t="shared" si="1"/>
        <v>85.938000000000002</v>
      </c>
    </row>
    <row r="27" spans="1:14">
      <c r="A27" s="4">
        <v>32.799999999999997</v>
      </c>
      <c r="B27" s="4">
        <v>60</v>
      </c>
      <c r="C27" s="3">
        <f t="shared" si="0"/>
        <v>1.4979999999999993</v>
      </c>
      <c r="D27" s="2">
        <f t="shared" si="1"/>
        <v>88.85</v>
      </c>
    </row>
    <row r="28" spans="1:14">
      <c r="A28" s="4">
        <v>33.1</v>
      </c>
      <c r="B28" s="4">
        <v>60.6</v>
      </c>
      <c r="C28" s="3">
        <f t="shared" si="0"/>
        <v>1.6210000000000004</v>
      </c>
      <c r="D28" s="2">
        <f t="shared" si="1"/>
        <v>89.396000000000001</v>
      </c>
    </row>
    <row r="29" spans="1:14">
      <c r="A29" s="4">
        <v>33.299999999999997</v>
      </c>
      <c r="B29" s="4">
        <v>61.6</v>
      </c>
      <c r="C29" s="3">
        <f t="shared" si="0"/>
        <v>1.7029999999999994</v>
      </c>
      <c r="D29" s="2">
        <f t="shared" si="1"/>
        <v>90.306000000000012</v>
      </c>
    </row>
    <row r="30" spans="1:14">
      <c r="A30" s="4">
        <v>33.5</v>
      </c>
      <c r="B30" s="4">
        <v>62.4</v>
      </c>
      <c r="C30" s="3">
        <f t="shared" si="0"/>
        <v>1.7850000000000001</v>
      </c>
      <c r="D30" s="2">
        <f t="shared" si="1"/>
        <v>91.033999999999992</v>
      </c>
    </row>
    <row r="31" spans="1:14">
      <c r="A31" s="4">
        <v>33.799999999999997</v>
      </c>
      <c r="B31" s="4">
        <v>63</v>
      </c>
      <c r="C31" s="3">
        <f t="shared" si="0"/>
        <v>1.9079999999999995</v>
      </c>
      <c r="D31" s="2">
        <f t="shared" si="1"/>
        <v>91.580000000000013</v>
      </c>
    </row>
    <row r="32" spans="1:14">
      <c r="A32" s="4">
        <v>34.1</v>
      </c>
      <c r="B32" s="4">
        <v>63.2</v>
      </c>
      <c r="C32" s="3">
        <f t="shared" si="0"/>
        <v>2.0310000000000006</v>
      </c>
      <c r="D32" s="2">
        <f t="shared" si="1"/>
        <v>91.762</v>
      </c>
    </row>
    <row r="33" spans="1:9">
      <c r="A33" s="4">
        <v>34.4</v>
      </c>
      <c r="B33" s="4">
        <v>63.2</v>
      </c>
      <c r="C33" s="3">
        <f t="shared" si="0"/>
        <v>2.1539999999999999</v>
      </c>
      <c r="D33" s="2">
        <f t="shared" si="1"/>
        <v>91.762</v>
      </c>
    </row>
    <row r="34" spans="1:9">
      <c r="A34" s="4">
        <v>34.700000000000003</v>
      </c>
      <c r="B34" s="4">
        <v>63.2</v>
      </c>
      <c r="C34" s="3">
        <f t="shared" si="0"/>
        <v>2.277000000000001</v>
      </c>
      <c r="D34" s="2">
        <f t="shared" si="1"/>
        <v>91.762</v>
      </c>
    </row>
    <row r="35" spans="1:9">
      <c r="A35" s="4">
        <v>35.1</v>
      </c>
      <c r="B35" s="4">
        <v>63.2</v>
      </c>
      <c r="C35" s="3">
        <f t="shared" si="0"/>
        <v>2.4410000000000007</v>
      </c>
      <c r="D35" s="2">
        <f t="shared" si="1"/>
        <v>91.762</v>
      </c>
    </row>
    <row r="36" spans="1:9">
      <c r="A36" s="4">
        <v>35.4</v>
      </c>
      <c r="B36" s="4">
        <v>63.9</v>
      </c>
      <c r="C36" s="3">
        <f t="shared" si="0"/>
        <v>2.5640000000000001</v>
      </c>
      <c r="D36" s="2">
        <f t="shared" si="1"/>
        <v>92.399000000000001</v>
      </c>
    </row>
    <row r="37" spans="1:9">
      <c r="A37" s="4">
        <v>35.9</v>
      </c>
      <c r="B37" s="4">
        <v>64.099999999999994</v>
      </c>
      <c r="C37" s="3">
        <f t="shared" si="0"/>
        <v>2.7690000000000001</v>
      </c>
      <c r="D37" s="2">
        <f t="shared" si="1"/>
        <v>92.580999999999989</v>
      </c>
    </row>
    <row r="38" spans="1:9">
      <c r="A38" s="4">
        <v>36.200000000000003</v>
      </c>
      <c r="B38" s="4">
        <v>64.099999999999994</v>
      </c>
      <c r="C38" s="3">
        <f t="shared" si="0"/>
        <v>2.8920000000000012</v>
      </c>
      <c r="D38" s="2">
        <f t="shared" si="1"/>
        <v>92.580999999999989</v>
      </c>
    </row>
    <row r="39" spans="1:9">
      <c r="A39" s="4">
        <v>36.4</v>
      </c>
      <c r="B39" s="4">
        <v>64.5</v>
      </c>
      <c r="C39" s="3">
        <f t="shared" si="0"/>
        <v>2.9739999999999984</v>
      </c>
      <c r="D39" s="2">
        <f t="shared" si="1"/>
        <v>92.944999999999993</v>
      </c>
    </row>
    <row r="40" spans="1:9">
      <c r="A40" s="4">
        <v>36.6</v>
      </c>
      <c r="B40" s="4">
        <v>64.5</v>
      </c>
      <c r="C40" s="3">
        <f t="shared" si="0"/>
        <v>3.0560000000000009</v>
      </c>
      <c r="D40" s="2">
        <f t="shared" si="1"/>
        <v>92.944999999999993</v>
      </c>
    </row>
    <row r="41" spans="1:9">
      <c r="A41" s="4">
        <v>36.799999999999997</v>
      </c>
      <c r="B41" s="4">
        <v>64.599999999999994</v>
      </c>
      <c r="C41" s="3">
        <f t="shared" si="0"/>
        <v>3.1379999999999981</v>
      </c>
      <c r="D41" s="2">
        <f t="shared" si="1"/>
        <v>93.036000000000001</v>
      </c>
    </row>
    <row r="42" spans="1:9">
      <c r="A42" s="4">
        <v>37.1</v>
      </c>
      <c r="B42" s="4">
        <v>64.7</v>
      </c>
      <c r="C42" s="3">
        <f t="shared" si="0"/>
        <v>3.261000000000001</v>
      </c>
      <c r="D42" s="2">
        <f t="shared" si="1"/>
        <v>93.12700000000001</v>
      </c>
    </row>
    <row r="43" spans="1:9">
      <c r="A43" s="4">
        <v>37.4</v>
      </c>
      <c r="B43" s="4">
        <v>64.7</v>
      </c>
      <c r="C43" s="3">
        <f t="shared" si="0"/>
        <v>3.3839999999999986</v>
      </c>
      <c r="D43" s="2">
        <f t="shared" si="1"/>
        <v>93.12700000000001</v>
      </c>
    </row>
    <row r="44" spans="1:9">
      <c r="A44" s="4">
        <v>37.6</v>
      </c>
      <c r="B44" s="4">
        <v>64.900000000000006</v>
      </c>
      <c r="C44" s="3">
        <f t="shared" si="0"/>
        <v>3.4660000000000011</v>
      </c>
      <c r="D44" s="2">
        <f t="shared" si="1"/>
        <v>93.308999999999997</v>
      </c>
    </row>
    <row r="45" spans="1:9">
      <c r="A45" s="4">
        <v>37.799999999999997</v>
      </c>
      <c r="B45" s="4">
        <v>65</v>
      </c>
      <c r="C45" s="3">
        <f t="shared" si="0"/>
        <v>3.5479999999999983</v>
      </c>
      <c r="D45" s="2">
        <f t="shared" si="1"/>
        <v>93.4</v>
      </c>
      <c r="I45" t="s">
        <v>61</v>
      </c>
    </row>
    <row r="46" spans="1:9">
      <c r="A46" s="4">
        <v>38</v>
      </c>
      <c r="B46" s="4">
        <v>65.2</v>
      </c>
      <c r="C46" s="3">
        <f t="shared" si="0"/>
        <v>3.629999999999999</v>
      </c>
      <c r="D46" s="2">
        <f t="shared" si="1"/>
        <v>93.582000000000008</v>
      </c>
    </row>
    <row r="47" spans="1:9">
      <c r="A47" s="4">
        <v>38.200000000000003</v>
      </c>
      <c r="B47" s="4">
        <v>65.7</v>
      </c>
      <c r="C47" s="3">
        <f t="shared" si="0"/>
        <v>3.7120000000000015</v>
      </c>
      <c r="D47" s="2">
        <f t="shared" si="1"/>
        <v>94.037000000000006</v>
      </c>
    </row>
    <row r="48" spans="1:9">
      <c r="A48" s="4">
        <v>38.4</v>
      </c>
      <c r="B48" s="4">
        <v>66.3</v>
      </c>
      <c r="C48" s="3">
        <f t="shared" si="0"/>
        <v>3.7939999999999987</v>
      </c>
      <c r="D48" s="2">
        <f t="shared" si="1"/>
        <v>94.582999999999998</v>
      </c>
    </row>
    <row r="49" spans="1:4">
      <c r="A49" s="4">
        <v>38.5</v>
      </c>
      <c r="B49" s="4">
        <v>66.7</v>
      </c>
      <c r="C49" s="3">
        <f t="shared" si="0"/>
        <v>3.8349999999999991</v>
      </c>
      <c r="D49" s="2">
        <f t="shared" si="1"/>
        <v>94.947000000000003</v>
      </c>
    </row>
    <row r="50" spans="1:4">
      <c r="A50" s="4">
        <v>38.700000000000003</v>
      </c>
      <c r="B50" s="4">
        <v>66.8</v>
      </c>
      <c r="C50" s="3">
        <f t="shared" si="0"/>
        <v>3.9170000000000016</v>
      </c>
      <c r="D50" s="2">
        <f t="shared" si="1"/>
        <v>95.037999999999997</v>
      </c>
    </row>
    <row r="51" spans="1:4">
      <c r="A51" s="4">
        <v>38.9</v>
      </c>
      <c r="B51" s="4">
        <v>66.900000000000006</v>
      </c>
      <c r="C51" s="3">
        <f t="shared" si="0"/>
        <v>3.9989999999999988</v>
      </c>
      <c r="D51" s="2">
        <f t="shared" si="1"/>
        <v>95.129000000000005</v>
      </c>
    </row>
  </sheetData>
  <sortState xmlns:xlrd2="http://schemas.microsoft.com/office/spreadsheetml/2017/richdata2" ref="A2:A51">
    <sortCondition ref="A2:A51"/>
  </sortState>
  <mergeCells count="7">
    <mergeCell ref="Q13:U13"/>
    <mergeCell ref="Q5:U5"/>
    <mergeCell ref="J13:N13"/>
    <mergeCell ref="G6:H6"/>
    <mergeCell ref="G13:H13"/>
    <mergeCell ref="J5:N5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2023-04-13T17:45:40Z</dcterms:created>
  <dcterms:modified xsi:type="dcterms:W3CDTF">2023-04-13T22:19:17Z</dcterms:modified>
  <cp:category/>
  <cp:contentStatus/>
</cp:coreProperties>
</file>