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32174889\Downloads\"/>
    </mc:Choice>
  </mc:AlternateContent>
  <xr:revisionPtr revIDLastSave="0" documentId="13_ncr:1_{6AA4B3FC-1B08-4FCD-88B1-BF93BB4EA37D}" xr6:coauthVersionLast="47" xr6:coauthVersionMax="47" xr10:uidLastSave="{00000000-0000-0000-0000-000000000000}"/>
  <bookViews>
    <workbookView xWindow="-108" yWindow="-108" windowWidth="23256" windowHeight="11856" tabRatio="935" xr2:uid="{00000000-000D-0000-FFFF-FFFF00000000}"/>
  </bookViews>
  <sheets>
    <sheet name="2. COCINAS" sheetId="82" r:id="rId1"/>
    <sheet name="Hoja1" sheetId="112" state="hidden" r:id="rId2"/>
    <sheet name="Hoja2" sheetId="113" state="hidden" r:id="rId3"/>
    <sheet name="7. Líneas PET" sheetId="102" state="hidden" r:id="rId4"/>
    <sheet name="9. Línea barriles" sheetId="99" state="hidden" r:id="rId5"/>
  </sheets>
  <externalReferences>
    <externalReference r:id="rId6"/>
    <externalReference r:id="rId7"/>
    <externalReference r:id="rId8"/>
    <externalReference r:id="rId9"/>
  </externalReferences>
  <definedNames>
    <definedName name="__Iw1">[1]Overview!#REF!</definedName>
    <definedName name="_Iw1" localSheetId="3">[1]Overview!#REF!</definedName>
    <definedName name="_Iw1" localSheetId="4">[1]Overview!#REF!</definedName>
    <definedName name="_Iw1">[1]Overview!#REF!</definedName>
    <definedName name="Clientes">#REF!</definedName>
    <definedName name="Code">'[2]M-Quest'!$AL$11:$AL$16</definedName>
    <definedName name="_xlnm.Criteria">#REF!</definedName>
    <definedName name="Lista">#REF!</definedName>
    <definedName name="Macro">#REF!</definedName>
    <definedName name="Milestones">'[3]Implementation Status'!$J$3:$P$3</definedName>
    <definedName name="Processos">#REF!</definedName>
    <definedName name="Relação">#REF!</definedName>
    <definedName name="Start">'[4]Implementation Status'!$J$3:$P$3</definedName>
    <definedName name="StartManagement">#REF!</definedName>
    <definedName name="StartPeople">#REF!</definedName>
    <definedName name="_xlnm.Print_Titles" localSheetId="0">'2. COCINAS'!$1:$6</definedName>
    <definedName name="_xlnm.Print_Titles" localSheetId="3">'7. Líneas PET'!$1:$6</definedName>
    <definedName name="_xlnm.Print_Titles" localSheetId="4">'9. Línea barriles'!$1:$6</definedName>
    <definedName name="u45\">#REF!</definedName>
    <definedName name="value">'[2]M-Quest'!$AM$11:$AM$13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82" l="1"/>
  <c r="L11" i="82"/>
  <c r="L12" i="82"/>
  <c r="L13" i="82"/>
  <c r="L14" i="82"/>
  <c r="L15" i="82"/>
  <c r="L16" i="82"/>
  <c r="L17" i="82"/>
  <c r="L18" i="82"/>
  <c r="L19" i="82"/>
  <c r="L20" i="82"/>
  <c r="L21" i="82"/>
  <c r="L22" i="82"/>
  <c r="L23" i="82"/>
  <c r="L24" i="82"/>
  <c r="L25" i="82"/>
  <c r="L26" i="82"/>
  <c r="L27" i="82"/>
  <c r="L28" i="82"/>
  <c r="L29" i="82"/>
  <c r="L30" i="82"/>
  <c r="L31" i="82"/>
  <c r="L32" i="82"/>
  <c r="L33" i="82"/>
  <c r="L34" i="82"/>
  <c r="L35" i="82"/>
  <c r="L36" i="82"/>
  <c r="L37" i="82"/>
  <c r="L38" i="82"/>
  <c r="L39" i="82"/>
  <c r="L40" i="82"/>
  <c r="L41" i="82"/>
  <c r="L42" i="82"/>
  <c r="L43" i="82"/>
  <c r="L44" i="82"/>
  <c r="L45" i="82"/>
  <c r="L46" i="82"/>
  <c r="L47" i="82"/>
  <c r="L48" i="82"/>
  <c r="L49" i="82"/>
  <c r="L50" i="82"/>
  <c r="L51" i="82"/>
  <c r="L52" i="82"/>
  <c r="L53" i="82"/>
  <c r="L54" i="82"/>
  <c r="H7" i="82" l="1"/>
  <c r="I56" i="99" l="1"/>
  <c r="J56" i="99" s="1"/>
  <c r="F56" i="99"/>
  <c r="H56" i="99" s="1"/>
  <c r="J55" i="99"/>
  <c r="I55" i="99"/>
  <c r="H55" i="99"/>
  <c r="F55" i="99"/>
  <c r="I54" i="99"/>
  <c r="J54" i="99" s="1"/>
  <c r="F54" i="99"/>
  <c r="H54" i="99" s="1"/>
  <c r="I53" i="99"/>
  <c r="J53" i="99" s="1"/>
  <c r="F53" i="99"/>
  <c r="H53" i="99" s="1"/>
  <c r="J52" i="99"/>
  <c r="I52" i="99"/>
  <c r="F52" i="99"/>
  <c r="H52" i="99" s="1"/>
  <c r="I51" i="99"/>
  <c r="J51" i="99" s="1"/>
  <c r="F51" i="99"/>
  <c r="H51" i="99" s="1"/>
  <c r="I50" i="99"/>
  <c r="J50" i="99" s="1"/>
  <c r="H50" i="99"/>
  <c r="F50" i="99"/>
  <c r="I49" i="99"/>
  <c r="J49" i="99" s="1"/>
  <c r="F49" i="99"/>
  <c r="H49" i="99" s="1"/>
  <c r="I48" i="99"/>
  <c r="J48" i="99" s="1"/>
  <c r="F48" i="99"/>
  <c r="H48" i="99" s="1"/>
  <c r="J47" i="99"/>
  <c r="I47" i="99"/>
  <c r="H47" i="99"/>
  <c r="F47" i="99"/>
  <c r="I46" i="99"/>
  <c r="J46" i="99" s="1"/>
  <c r="F46" i="99"/>
  <c r="H46" i="99" s="1"/>
  <c r="I45" i="99"/>
  <c r="J45" i="99" s="1"/>
  <c r="F45" i="99"/>
  <c r="H45" i="99" s="1"/>
  <c r="J44" i="99"/>
  <c r="I44" i="99"/>
  <c r="F44" i="99"/>
  <c r="H44" i="99" s="1"/>
  <c r="I43" i="99"/>
  <c r="J43" i="99" s="1"/>
  <c r="F43" i="99"/>
  <c r="H43" i="99" s="1"/>
  <c r="I42" i="99"/>
  <c r="J42" i="99" s="1"/>
  <c r="H42" i="99"/>
  <c r="F42" i="99"/>
  <c r="J41" i="99"/>
  <c r="I41" i="99"/>
  <c r="H41" i="99"/>
  <c r="F41" i="99"/>
  <c r="J40" i="99"/>
  <c r="I40" i="99"/>
  <c r="F40" i="99"/>
  <c r="H40" i="99" s="1"/>
  <c r="I39" i="99"/>
  <c r="J39" i="99" s="1"/>
  <c r="F39" i="99"/>
  <c r="H39" i="99" s="1"/>
  <c r="I38" i="99"/>
  <c r="J38" i="99" s="1"/>
  <c r="H38" i="99"/>
  <c r="F38" i="99"/>
  <c r="J37" i="99"/>
  <c r="I37" i="99"/>
  <c r="F37" i="99"/>
  <c r="H37" i="99" s="1"/>
  <c r="I36" i="99"/>
  <c r="J36" i="99" s="1"/>
  <c r="F36" i="99"/>
  <c r="H36" i="99" s="1"/>
  <c r="I35" i="99"/>
  <c r="J35" i="99" s="1"/>
  <c r="F35" i="99"/>
  <c r="H35" i="99" s="1"/>
  <c r="I34" i="99"/>
  <c r="J34" i="99" s="1"/>
  <c r="H34" i="99"/>
  <c r="F34" i="99"/>
  <c r="I33" i="99"/>
  <c r="J33" i="99" s="1"/>
  <c r="F33" i="99"/>
  <c r="H33" i="99" s="1"/>
  <c r="I32" i="99"/>
  <c r="J32" i="99" s="1"/>
  <c r="F32" i="99"/>
  <c r="H32" i="99" s="1"/>
  <c r="J31" i="99"/>
  <c r="I31" i="99"/>
  <c r="H31" i="99"/>
  <c r="F31" i="99"/>
  <c r="I30" i="99"/>
  <c r="J30" i="99" s="1"/>
  <c r="F30" i="99"/>
  <c r="H30" i="99" s="1"/>
  <c r="I29" i="99"/>
  <c r="J29" i="99" s="1"/>
  <c r="F29" i="99"/>
  <c r="H29" i="99" s="1"/>
  <c r="J28" i="99"/>
  <c r="I28" i="99"/>
  <c r="F28" i="99"/>
  <c r="H28" i="99" s="1"/>
  <c r="I27" i="99"/>
  <c r="J27" i="99" s="1"/>
  <c r="F27" i="99"/>
  <c r="H27" i="99" s="1"/>
  <c r="I26" i="99"/>
  <c r="J26" i="99" s="1"/>
  <c r="H26" i="99"/>
  <c r="F26" i="99"/>
  <c r="I25" i="99"/>
  <c r="J25" i="99" s="1"/>
  <c r="F25" i="99"/>
  <c r="H25" i="99" s="1"/>
  <c r="I24" i="99"/>
  <c r="J24" i="99" s="1"/>
  <c r="F24" i="99"/>
  <c r="H24" i="99" s="1"/>
  <c r="J23" i="99"/>
  <c r="I23" i="99"/>
  <c r="H23" i="99"/>
  <c r="F23" i="99"/>
  <c r="I22" i="99"/>
  <c r="J22" i="99" s="1"/>
  <c r="F22" i="99"/>
  <c r="H22" i="99" s="1"/>
  <c r="I21" i="99"/>
  <c r="J21" i="99" s="1"/>
  <c r="F21" i="99"/>
  <c r="H21" i="99" s="1"/>
  <c r="J20" i="99"/>
  <c r="I20" i="99"/>
  <c r="F20" i="99"/>
  <c r="H20" i="99" s="1"/>
  <c r="I19" i="99"/>
  <c r="J19" i="99" s="1"/>
  <c r="F19" i="99"/>
  <c r="H19" i="99" s="1"/>
  <c r="I18" i="99"/>
  <c r="J18" i="99" s="1"/>
  <c r="F18" i="99"/>
  <c r="H18" i="99" s="1"/>
  <c r="I17" i="99"/>
  <c r="J17" i="99" s="1"/>
  <c r="H17" i="99"/>
  <c r="F17" i="99"/>
  <c r="I16" i="99"/>
  <c r="J16" i="99" s="1"/>
  <c r="F16" i="99"/>
  <c r="H16" i="99" s="1"/>
  <c r="J15" i="99"/>
  <c r="I15" i="99"/>
  <c r="H15" i="99"/>
  <c r="F15" i="99"/>
  <c r="I14" i="99"/>
  <c r="J14" i="99" s="1"/>
  <c r="F14" i="99"/>
  <c r="H14" i="99" s="1"/>
  <c r="I13" i="99"/>
  <c r="J13" i="99" s="1"/>
  <c r="F13" i="99"/>
  <c r="H13" i="99" s="1"/>
  <c r="I12" i="99"/>
  <c r="J12" i="99" s="1"/>
  <c r="F12" i="99"/>
  <c r="H12" i="99" s="1"/>
  <c r="I11" i="99"/>
  <c r="F11" i="99"/>
  <c r="H11" i="99" s="1"/>
  <c r="I10" i="99"/>
  <c r="J10" i="99" s="1"/>
  <c r="F10" i="99"/>
  <c r="H10" i="99" s="1"/>
  <c r="J9" i="99"/>
  <c r="I9" i="99"/>
  <c r="H9" i="99"/>
  <c r="F9" i="99"/>
  <c r="I8" i="99"/>
  <c r="J8" i="99" s="1"/>
  <c r="F8" i="99"/>
  <c r="H8" i="99" s="1"/>
  <c r="A8" i="99"/>
  <c r="A9" i="99" s="1"/>
  <c r="A10" i="99" s="1"/>
  <c r="A11" i="99" s="1"/>
  <c r="A12" i="99" s="1"/>
  <c r="A13" i="99" s="1"/>
  <c r="A14" i="99" s="1"/>
  <c r="A15" i="99" s="1"/>
  <c r="A16" i="99" s="1"/>
  <c r="A17" i="99" s="1"/>
  <c r="A18" i="99" s="1"/>
  <c r="A19" i="99" s="1"/>
  <c r="A20" i="99" s="1"/>
  <c r="A21" i="99" s="1"/>
  <c r="A22" i="99" s="1"/>
  <c r="A23" i="99" s="1"/>
  <c r="A24" i="99" s="1"/>
  <c r="A25" i="99" s="1"/>
  <c r="A26" i="99" s="1"/>
  <c r="A27" i="99" s="1"/>
  <c r="A28" i="99" s="1"/>
  <c r="A29" i="99" s="1"/>
  <c r="A30" i="99" s="1"/>
  <c r="A31" i="99" s="1"/>
  <c r="A32" i="99" s="1"/>
  <c r="A33" i="99" s="1"/>
  <c r="A34" i="99" s="1"/>
  <c r="A35" i="99" s="1"/>
  <c r="A36" i="99" s="1"/>
  <c r="A37" i="99" s="1"/>
  <c r="A38" i="99" s="1"/>
  <c r="A39" i="99" s="1"/>
  <c r="A40" i="99" s="1"/>
  <c r="A41" i="99" s="1"/>
  <c r="A42" i="99" s="1"/>
  <c r="A43" i="99" s="1"/>
  <c r="A44" i="99" s="1"/>
  <c r="A45" i="99" s="1"/>
  <c r="A46" i="99" s="1"/>
  <c r="A47" i="99" s="1"/>
  <c r="A48" i="99" s="1"/>
  <c r="A49" i="99" s="1"/>
  <c r="A50" i="99" s="1"/>
  <c r="A51" i="99" s="1"/>
  <c r="A52" i="99" s="1"/>
  <c r="A53" i="99" s="1"/>
  <c r="A54" i="99" s="1"/>
  <c r="A55" i="99" s="1"/>
  <c r="A56" i="99" s="1"/>
  <c r="I7" i="99"/>
  <c r="J7" i="99" s="1"/>
  <c r="F7" i="99"/>
  <c r="H7" i="99" s="1"/>
  <c r="C5" i="99"/>
  <c r="E4" i="99"/>
  <c r="C4" i="99"/>
  <c r="A1" i="99"/>
  <c r="AK70" i="102"/>
  <c r="AL70" i="102" s="1"/>
  <c r="AJ70" i="102"/>
  <c r="AH70" i="102"/>
  <c r="AD70" i="102"/>
  <c r="AE70" i="102" s="1"/>
  <c r="AC70" i="102"/>
  <c r="AA70" i="102"/>
  <c r="W70" i="102"/>
  <c r="X70" i="102" s="1"/>
  <c r="V70" i="102"/>
  <c r="T70" i="102"/>
  <c r="P70" i="102"/>
  <c r="Q70" i="102" s="1"/>
  <c r="O70" i="102"/>
  <c r="M70" i="102"/>
  <c r="I70" i="102"/>
  <c r="J70" i="102" s="1"/>
  <c r="H70" i="102"/>
  <c r="F70" i="102"/>
  <c r="AL69" i="102"/>
  <c r="AK69" i="102"/>
  <c r="AJ69" i="102"/>
  <c r="AH69" i="102"/>
  <c r="AE69" i="102"/>
  <c r="AD69" i="102"/>
  <c r="AC69" i="102"/>
  <c r="AA69" i="102"/>
  <c r="X69" i="102"/>
  <c r="W69" i="102"/>
  <c r="V69" i="102"/>
  <c r="T69" i="102"/>
  <c r="Q69" i="102"/>
  <c r="P69" i="102"/>
  <c r="O69" i="102"/>
  <c r="M69" i="102"/>
  <c r="J69" i="102"/>
  <c r="I69" i="102"/>
  <c r="H69" i="102"/>
  <c r="F69" i="102"/>
  <c r="AK68" i="102"/>
  <c r="AL68" i="102" s="1"/>
  <c r="AJ68" i="102"/>
  <c r="AH68" i="102"/>
  <c r="AD68" i="102"/>
  <c r="AE68" i="102" s="1"/>
  <c r="AC68" i="102"/>
  <c r="AA68" i="102"/>
  <c r="W68" i="102"/>
  <c r="X68" i="102" s="1"/>
  <c r="V68" i="102"/>
  <c r="T68" i="102"/>
  <c r="Q68" i="102"/>
  <c r="P68" i="102"/>
  <c r="O68" i="102"/>
  <c r="M68" i="102"/>
  <c r="I68" i="102"/>
  <c r="J68" i="102" s="1"/>
  <c r="H68" i="102"/>
  <c r="F68" i="102"/>
  <c r="AK67" i="102"/>
  <c r="AL67" i="102" s="1"/>
  <c r="AJ67" i="102"/>
  <c r="AH67" i="102"/>
  <c r="AD67" i="102"/>
  <c r="AE67" i="102" s="1"/>
  <c r="AC67" i="102"/>
  <c r="AA67" i="102"/>
  <c r="X67" i="102"/>
  <c r="W67" i="102"/>
  <c r="V67" i="102"/>
  <c r="T67" i="102"/>
  <c r="P67" i="102"/>
  <c r="Q67" i="102" s="1"/>
  <c r="O67" i="102"/>
  <c r="M67" i="102"/>
  <c r="I67" i="102"/>
  <c r="J67" i="102" s="1"/>
  <c r="H67" i="102"/>
  <c r="F67" i="102"/>
  <c r="AK66" i="102"/>
  <c r="AL66" i="102" s="1"/>
  <c r="AJ66" i="102"/>
  <c r="AH66" i="102"/>
  <c r="AD66" i="102"/>
  <c r="AE66" i="102" s="1"/>
  <c r="AC66" i="102"/>
  <c r="AA66" i="102"/>
  <c r="W66" i="102"/>
  <c r="X66" i="102" s="1"/>
  <c r="V66" i="102"/>
  <c r="T66" i="102"/>
  <c r="P66" i="102"/>
  <c r="Q66" i="102" s="1"/>
  <c r="O66" i="102"/>
  <c r="M66" i="102"/>
  <c r="J66" i="102"/>
  <c r="I66" i="102"/>
  <c r="H66" i="102"/>
  <c r="F66" i="102"/>
  <c r="AL65" i="102"/>
  <c r="AK65" i="102"/>
  <c r="AJ65" i="102"/>
  <c r="AH65" i="102"/>
  <c r="AE65" i="102"/>
  <c r="AD65" i="102"/>
  <c r="AC65" i="102"/>
  <c r="AA65" i="102"/>
  <c r="X65" i="102"/>
  <c r="W65" i="102"/>
  <c r="V65" i="102"/>
  <c r="T65" i="102"/>
  <c r="Q65" i="102"/>
  <c r="P65" i="102"/>
  <c r="O65" i="102"/>
  <c r="M65" i="102"/>
  <c r="J65" i="102"/>
  <c r="I65" i="102"/>
  <c r="H65" i="102"/>
  <c r="F65" i="102"/>
  <c r="AL64" i="102"/>
  <c r="AK64" i="102"/>
  <c r="AJ64" i="102"/>
  <c r="AH64" i="102"/>
  <c r="AD64" i="102"/>
  <c r="AE64" i="102" s="1"/>
  <c r="AC64" i="102"/>
  <c r="AA64" i="102"/>
  <c r="W64" i="102"/>
  <c r="X64" i="102" s="1"/>
  <c r="V64" i="102"/>
  <c r="T64" i="102"/>
  <c r="P64" i="102"/>
  <c r="Q64" i="102" s="1"/>
  <c r="O64" i="102"/>
  <c r="M64" i="102"/>
  <c r="J64" i="102"/>
  <c r="I64" i="102"/>
  <c r="H64" i="102"/>
  <c r="F64" i="102"/>
  <c r="AK63" i="102"/>
  <c r="AL63" i="102" s="1"/>
  <c r="AJ63" i="102"/>
  <c r="AH63" i="102"/>
  <c r="AD63" i="102"/>
  <c r="AE63" i="102" s="1"/>
  <c r="AC63" i="102"/>
  <c r="AA63" i="102"/>
  <c r="W63" i="102"/>
  <c r="X63" i="102" s="1"/>
  <c r="V63" i="102"/>
  <c r="T63" i="102"/>
  <c r="Q63" i="102"/>
  <c r="P63" i="102"/>
  <c r="O63" i="102"/>
  <c r="M63" i="102"/>
  <c r="I63" i="102"/>
  <c r="J63" i="102" s="1"/>
  <c r="H63" i="102"/>
  <c r="F63" i="102"/>
  <c r="AK62" i="102"/>
  <c r="AL62" i="102" s="1"/>
  <c r="AJ62" i="102"/>
  <c r="AH62" i="102"/>
  <c r="AD62" i="102"/>
  <c r="AE62" i="102" s="1"/>
  <c r="AC62" i="102"/>
  <c r="AA62" i="102"/>
  <c r="W62" i="102"/>
  <c r="X62" i="102" s="1"/>
  <c r="V62" i="102"/>
  <c r="T62" i="102"/>
  <c r="Q62" i="102"/>
  <c r="P62" i="102"/>
  <c r="O62" i="102"/>
  <c r="M62" i="102"/>
  <c r="I62" i="102"/>
  <c r="J62" i="102" s="1"/>
  <c r="H62" i="102"/>
  <c r="F62" i="102"/>
  <c r="AK61" i="102"/>
  <c r="AL61" i="102" s="1"/>
  <c r="AJ61" i="102"/>
  <c r="AH61" i="102"/>
  <c r="AD61" i="102"/>
  <c r="AE61" i="102" s="1"/>
  <c r="AC61" i="102"/>
  <c r="AA61" i="102"/>
  <c r="W61" i="102"/>
  <c r="X61" i="102" s="1"/>
  <c r="V61" i="102"/>
  <c r="T61" i="102"/>
  <c r="P61" i="102"/>
  <c r="Q61" i="102" s="1"/>
  <c r="O61" i="102"/>
  <c r="M61" i="102"/>
  <c r="I61" i="102"/>
  <c r="J61" i="102" s="1"/>
  <c r="H61" i="102"/>
  <c r="F61" i="102"/>
  <c r="AK60" i="102"/>
  <c r="AL60" i="102" s="1"/>
  <c r="AJ60" i="102"/>
  <c r="AH60" i="102"/>
  <c r="AE60" i="102"/>
  <c r="AD60" i="102"/>
  <c r="AC60" i="102"/>
  <c r="AA60" i="102"/>
  <c r="W60" i="102"/>
  <c r="X60" i="102" s="1"/>
  <c r="V60" i="102"/>
  <c r="T60" i="102"/>
  <c r="P60" i="102"/>
  <c r="Q60" i="102" s="1"/>
  <c r="O60" i="102"/>
  <c r="M60" i="102"/>
  <c r="I60" i="102"/>
  <c r="J60" i="102" s="1"/>
  <c r="H60" i="102"/>
  <c r="F60" i="102"/>
  <c r="AL59" i="102"/>
  <c r="AK59" i="102"/>
  <c r="AJ59" i="102"/>
  <c r="AH59" i="102"/>
  <c r="AD59" i="102"/>
  <c r="AE59" i="102" s="1"/>
  <c r="AC59" i="102"/>
  <c r="AA59" i="102"/>
  <c r="W59" i="102"/>
  <c r="X59" i="102" s="1"/>
  <c r="V59" i="102"/>
  <c r="T59" i="102"/>
  <c r="P59" i="102"/>
  <c r="Q59" i="102" s="1"/>
  <c r="O59" i="102"/>
  <c r="M59" i="102"/>
  <c r="J59" i="102"/>
  <c r="I59" i="102"/>
  <c r="H59" i="102"/>
  <c r="F59" i="102"/>
  <c r="AK58" i="102"/>
  <c r="AL58" i="102" s="1"/>
  <c r="AJ58" i="102"/>
  <c r="AH58" i="102"/>
  <c r="AD58" i="102"/>
  <c r="AE58" i="102" s="1"/>
  <c r="AC58" i="102"/>
  <c r="AA58" i="102"/>
  <c r="X58" i="102"/>
  <c r="W58" i="102"/>
  <c r="V58" i="102"/>
  <c r="T58" i="102"/>
  <c r="P58" i="102"/>
  <c r="Q58" i="102" s="1"/>
  <c r="O58" i="102"/>
  <c r="M58" i="102"/>
  <c r="I58" i="102"/>
  <c r="J58" i="102" s="1"/>
  <c r="H58" i="102"/>
  <c r="F58" i="102"/>
  <c r="AK57" i="102"/>
  <c r="AL57" i="102" s="1"/>
  <c r="AJ57" i="102"/>
  <c r="AH57" i="102"/>
  <c r="AD57" i="102"/>
  <c r="AE57" i="102" s="1"/>
  <c r="AC57" i="102"/>
  <c r="AA57" i="102"/>
  <c r="W57" i="102"/>
  <c r="X57" i="102" s="1"/>
  <c r="V57" i="102"/>
  <c r="T57" i="102"/>
  <c r="P57" i="102"/>
  <c r="Q57" i="102" s="1"/>
  <c r="O57" i="102"/>
  <c r="M57" i="102"/>
  <c r="I57" i="102"/>
  <c r="J57" i="102" s="1"/>
  <c r="H57" i="102"/>
  <c r="F57" i="102"/>
  <c r="AK56" i="102"/>
  <c r="AL56" i="102" s="1"/>
  <c r="AJ56" i="102"/>
  <c r="AH56" i="102"/>
  <c r="AD56" i="102"/>
  <c r="AE56" i="102" s="1"/>
  <c r="AC56" i="102"/>
  <c r="AA56" i="102"/>
  <c r="X56" i="102"/>
  <c r="W56" i="102"/>
  <c r="V56" i="102"/>
  <c r="T56" i="102"/>
  <c r="P56" i="102"/>
  <c r="Q56" i="102" s="1"/>
  <c r="O56" i="102"/>
  <c r="M56" i="102"/>
  <c r="I56" i="102"/>
  <c r="J56" i="102" s="1"/>
  <c r="H56" i="102"/>
  <c r="F56" i="102"/>
  <c r="AK55" i="102"/>
  <c r="AL55" i="102" s="1"/>
  <c r="AJ55" i="102"/>
  <c r="AH55" i="102"/>
  <c r="AE55" i="102"/>
  <c r="AD55" i="102"/>
  <c r="AC55" i="102"/>
  <c r="AA55" i="102"/>
  <c r="W55" i="102"/>
  <c r="X55" i="102" s="1"/>
  <c r="V55" i="102"/>
  <c r="T55" i="102"/>
  <c r="P55" i="102"/>
  <c r="Q55" i="102" s="1"/>
  <c r="O55" i="102"/>
  <c r="M55" i="102"/>
  <c r="I55" i="102"/>
  <c r="J55" i="102" s="1"/>
  <c r="H55" i="102"/>
  <c r="F55" i="102"/>
  <c r="AK54" i="102"/>
  <c r="AL54" i="102" s="1"/>
  <c r="AJ54" i="102"/>
  <c r="AH54" i="102"/>
  <c r="AD54" i="102"/>
  <c r="AE54" i="102" s="1"/>
  <c r="AC54" i="102"/>
  <c r="AA54" i="102"/>
  <c r="W54" i="102"/>
  <c r="X54" i="102" s="1"/>
  <c r="V54" i="102"/>
  <c r="T54" i="102"/>
  <c r="P54" i="102"/>
  <c r="Q54" i="102" s="1"/>
  <c r="O54" i="102"/>
  <c r="M54" i="102"/>
  <c r="I54" i="102"/>
  <c r="J54" i="102" s="1"/>
  <c r="H54" i="102"/>
  <c r="F54" i="102"/>
  <c r="AK53" i="102"/>
  <c r="AL53" i="102" s="1"/>
  <c r="AJ53" i="102"/>
  <c r="AH53" i="102"/>
  <c r="AE53" i="102"/>
  <c r="AD53" i="102"/>
  <c r="AC53" i="102"/>
  <c r="AA53" i="102"/>
  <c r="W53" i="102"/>
  <c r="X53" i="102" s="1"/>
  <c r="V53" i="102"/>
  <c r="T53" i="102"/>
  <c r="P53" i="102"/>
  <c r="Q53" i="102" s="1"/>
  <c r="O53" i="102"/>
  <c r="M53" i="102"/>
  <c r="I53" i="102"/>
  <c r="J53" i="102" s="1"/>
  <c r="H53" i="102"/>
  <c r="F53" i="102"/>
  <c r="AK52" i="102"/>
  <c r="AL52" i="102" s="1"/>
  <c r="AJ52" i="102"/>
  <c r="AH52" i="102"/>
  <c r="AD52" i="102"/>
  <c r="AE52" i="102" s="1"/>
  <c r="AC52" i="102"/>
  <c r="AA52" i="102"/>
  <c r="W52" i="102"/>
  <c r="X52" i="102" s="1"/>
  <c r="V52" i="102"/>
  <c r="T52" i="102"/>
  <c r="Q52" i="102"/>
  <c r="P52" i="102"/>
  <c r="O52" i="102"/>
  <c r="M52" i="102"/>
  <c r="I52" i="102"/>
  <c r="J52" i="102" s="1"/>
  <c r="H52" i="102"/>
  <c r="F52" i="102"/>
  <c r="AK51" i="102"/>
  <c r="AL51" i="102" s="1"/>
  <c r="AJ51" i="102"/>
  <c r="AH51" i="102"/>
  <c r="AD51" i="102"/>
  <c r="AE51" i="102" s="1"/>
  <c r="AC51" i="102"/>
  <c r="AA51" i="102"/>
  <c r="X51" i="102"/>
  <c r="W51" i="102"/>
  <c r="V51" i="102"/>
  <c r="T51" i="102"/>
  <c r="P51" i="102"/>
  <c r="Q51" i="102" s="1"/>
  <c r="O51" i="102"/>
  <c r="M51" i="102"/>
  <c r="I51" i="102"/>
  <c r="J51" i="102" s="1"/>
  <c r="H51" i="102"/>
  <c r="F51" i="102"/>
  <c r="AK50" i="102"/>
  <c r="AL50" i="102" s="1"/>
  <c r="AJ50" i="102"/>
  <c r="AH50" i="102"/>
  <c r="AD50" i="102"/>
  <c r="AE50" i="102" s="1"/>
  <c r="AC50" i="102"/>
  <c r="AA50" i="102"/>
  <c r="W50" i="102"/>
  <c r="X50" i="102" s="1"/>
  <c r="V50" i="102"/>
  <c r="T50" i="102"/>
  <c r="P50" i="102"/>
  <c r="Q50" i="102" s="1"/>
  <c r="O50" i="102"/>
  <c r="M50" i="102"/>
  <c r="I50" i="102"/>
  <c r="J50" i="102" s="1"/>
  <c r="H50" i="102"/>
  <c r="F50" i="102"/>
  <c r="AL49" i="102"/>
  <c r="AK49" i="102"/>
  <c r="AJ49" i="102"/>
  <c r="AH49" i="102"/>
  <c r="AD49" i="102"/>
  <c r="AE49" i="102" s="1"/>
  <c r="AC49" i="102"/>
  <c r="AA49" i="102"/>
  <c r="W49" i="102"/>
  <c r="X49" i="102" s="1"/>
  <c r="V49" i="102"/>
  <c r="T49" i="102"/>
  <c r="P49" i="102"/>
  <c r="Q49" i="102" s="1"/>
  <c r="O49" i="102"/>
  <c r="M49" i="102"/>
  <c r="J49" i="102"/>
  <c r="I49" i="102"/>
  <c r="H49" i="102"/>
  <c r="F49" i="102"/>
  <c r="AL48" i="102"/>
  <c r="AK48" i="102"/>
  <c r="AJ48" i="102"/>
  <c r="AH48" i="102"/>
  <c r="AD48" i="102"/>
  <c r="AE48" i="102" s="1"/>
  <c r="AC48" i="102"/>
  <c r="AA48" i="102"/>
  <c r="W48" i="102"/>
  <c r="X48" i="102" s="1"/>
  <c r="V48" i="102"/>
  <c r="T48" i="102"/>
  <c r="P48" i="102"/>
  <c r="Q48" i="102" s="1"/>
  <c r="O48" i="102"/>
  <c r="M48" i="102"/>
  <c r="J48" i="102"/>
  <c r="I48" i="102"/>
  <c r="H48" i="102"/>
  <c r="F48" i="102"/>
  <c r="AK47" i="102"/>
  <c r="AL47" i="102" s="1"/>
  <c r="AJ47" i="102"/>
  <c r="AH47" i="102"/>
  <c r="AD47" i="102"/>
  <c r="AE47" i="102" s="1"/>
  <c r="AC47" i="102"/>
  <c r="AA47" i="102"/>
  <c r="W47" i="102"/>
  <c r="X47" i="102" s="1"/>
  <c r="V47" i="102"/>
  <c r="T47" i="102"/>
  <c r="Q47" i="102"/>
  <c r="P47" i="102"/>
  <c r="O47" i="102"/>
  <c r="M47" i="102"/>
  <c r="I47" i="102"/>
  <c r="J47" i="102" s="1"/>
  <c r="H47" i="102"/>
  <c r="F47" i="102"/>
  <c r="AK46" i="102"/>
  <c r="AL46" i="102" s="1"/>
  <c r="AJ46" i="102"/>
  <c r="AH46" i="102"/>
  <c r="AE46" i="102"/>
  <c r="AD46" i="102"/>
  <c r="AC46" i="102"/>
  <c r="AA46" i="102"/>
  <c r="W46" i="102"/>
  <c r="X46" i="102" s="1"/>
  <c r="V46" i="102"/>
  <c r="T46" i="102"/>
  <c r="P46" i="102"/>
  <c r="Q46" i="102" s="1"/>
  <c r="O46" i="102"/>
  <c r="M46" i="102"/>
  <c r="I46" i="102"/>
  <c r="J46" i="102" s="1"/>
  <c r="H46" i="102"/>
  <c r="F46" i="102"/>
  <c r="AL45" i="102"/>
  <c r="AK45" i="102"/>
  <c r="AJ45" i="102"/>
  <c r="AH45" i="102"/>
  <c r="AE45" i="102"/>
  <c r="AD45" i="102"/>
  <c r="AC45" i="102"/>
  <c r="AA45" i="102"/>
  <c r="X45" i="102"/>
  <c r="W45" i="102"/>
  <c r="V45" i="102"/>
  <c r="T45" i="102"/>
  <c r="Q45" i="102"/>
  <c r="P45" i="102"/>
  <c r="O45" i="102"/>
  <c r="M45" i="102"/>
  <c r="J45" i="102"/>
  <c r="I45" i="102"/>
  <c r="H45" i="102"/>
  <c r="F45" i="102"/>
  <c r="AK44" i="102"/>
  <c r="AL44" i="102" s="1"/>
  <c r="AJ44" i="102"/>
  <c r="AH44" i="102"/>
  <c r="AD44" i="102"/>
  <c r="AE44" i="102" s="1"/>
  <c r="AC44" i="102"/>
  <c r="AA44" i="102"/>
  <c r="W44" i="102"/>
  <c r="X44" i="102" s="1"/>
  <c r="V44" i="102"/>
  <c r="T44" i="102"/>
  <c r="Q44" i="102"/>
  <c r="P44" i="102"/>
  <c r="O44" i="102"/>
  <c r="M44" i="102"/>
  <c r="I44" i="102"/>
  <c r="J44" i="102" s="1"/>
  <c r="H44" i="102"/>
  <c r="F44" i="102"/>
  <c r="AK43" i="102"/>
  <c r="AL43" i="102" s="1"/>
  <c r="AJ43" i="102"/>
  <c r="AH43" i="102"/>
  <c r="AD43" i="102"/>
  <c r="AE43" i="102" s="1"/>
  <c r="AC43" i="102"/>
  <c r="AA43" i="102"/>
  <c r="X43" i="102"/>
  <c r="W43" i="102"/>
  <c r="V43" i="102"/>
  <c r="T43" i="102"/>
  <c r="P43" i="102"/>
  <c r="Q43" i="102" s="1"/>
  <c r="O43" i="102"/>
  <c r="M43" i="102"/>
  <c r="I43" i="102"/>
  <c r="J43" i="102" s="1"/>
  <c r="H43" i="102"/>
  <c r="F43" i="102"/>
  <c r="AK42" i="102"/>
  <c r="AL42" i="102" s="1"/>
  <c r="AJ42" i="102"/>
  <c r="AH42" i="102"/>
  <c r="AD42" i="102"/>
  <c r="AE42" i="102" s="1"/>
  <c r="AC42" i="102"/>
  <c r="AA42" i="102"/>
  <c r="X42" i="102"/>
  <c r="W42" i="102"/>
  <c r="V42" i="102"/>
  <c r="T42" i="102"/>
  <c r="P42" i="102"/>
  <c r="Q42" i="102" s="1"/>
  <c r="O42" i="102"/>
  <c r="M42" i="102"/>
  <c r="I42" i="102"/>
  <c r="J42" i="102" s="1"/>
  <c r="H42" i="102"/>
  <c r="F42" i="102"/>
  <c r="AL41" i="102"/>
  <c r="AK41" i="102"/>
  <c r="AJ41" i="102"/>
  <c r="AH41" i="102"/>
  <c r="AD41" i="102"/>
  <c r="AE41" i="102" s="1"/>
  <c r="AC41" i="102"/>
  <c r="AA41" i="102"/>
  <c r="W41" i="102"/>
  <c r="X41" i="102" s="1"/>
  <c r="V41" i="102"/>
  <c r="T41" i="102"/>
  <c r="P41" i="102"/>
  <c r="Q41" i="102" s="1"/>
  <c r="O41" i="102"/>
  <c r="M41" i="102"/>
  <c r="J41" i="102"/>
  <c r="I41" i="102"/>
  <c r="H41" i="102"/>
  <c r="F41" i="102"/>
  <c r="AL40" i="102"/>
  <c r="AK40" i="102"/>
  <c r="AJ40" i="102"/>
  <c r="AH40" i="102"/>
  <c r="AD40" i="102"/>
  <c r="AE40" i="102" s="1"/>
  <c r="AC40" i="102"/>
  <c r="AA40" i="102"/>
  <c r="W40" i="102"/>
  <c r="X40" i="102" s="1"/>
  <c r="V40" i="102"/>
  <c r="T40" i="102"/>
  <c r="P40" i="102"/>
  <c r="Q40" i="102" s="1"/>
  <c r="O40" i="102"/>
  <c r="M40" i="102"/>
  <c r="J40" i="102"/>
  <c r="I40" i="102"/>
  <c r="H40" i="102"/>
  <c r="F40" i="102"/>
  <c r="AK39" i="102"/>
  <c r="AL39" i="102" s="1"/>
  <c r="AJ39" i="102"/>
  <c r="AH39" i="102"/>
  <c r="AD39" i="102"/>
  <c r="AE39" i="102" s="1"/>
  <c r="AC39" i="102"/>
  <c r="AA39" i="102"/>
  <c r="W39" i="102"/>
  <c r="X39" i="102" s="1"/>
  <c r="V39" i="102"/>
  <c r="T39" i="102"/>
  <c r="Q39" i="102"/>
  <c r="P39" i="102"/>
  <c r="O39" i="102"/>
  <c r="M39" i="102"/>
  <c r="I39" i="102"/>
  <c r="J39" i="102" s="1"/>
  <c r="H39" i="102"/>
  <c r="F39" i="102"/>
  <c r="AK38" i="102"/>
  <c r="AL38" i="102" s="1"/>
  <c r="AJ38" i="102"/>
  <c r="AH38" i="102"/>
  <c r="AE38" i="102"/>
  <c r="AD38" i="102"/>
  <c r="AC38" i="102"/>
  <c r="AA38" i="102"/>
  <c r="W38" i="102"/>
  <c r="X38" i="102" s="1"/>
  <c r="V38" i="102"/>
  <c r="T38" i="102"/>
  <c r="P38" i="102"/>
  <c r="Q38" i="102" s="1"/>
  <c r="O38" i="102"/>
  <c r="M38" i="102"/>
  <c r="I38" i="102"/>
  <c r="J38" i="102" s="1"/>
  <c r="H38" i="102"/>
  <c r="F38" i="102"/>
  <c r="AL37" i="102"/>
  <c r="AK37" i="102"/>
  <c r="AJ37" i="102"/>
  <c r="AH37" i="102"/>
  <c r="AE37" i="102"/>
  <c r="AD37" i="102"/>
  <c r="AC37" i="102"/>
  <c r="AA37" i="102"/>
  <c r="X37" i="102"/>
  <c r="W37" i="102"/>
  <c r="V37" i="102"/>
  <c r="T37" i="102"/>
  <c r="Q37" i="102"/>
  <c r="P37" i="102"/>
  <c r="O37" i="102"/>
  <c r="M37" i="102"/>
  <c r="J37" i="102"/>
  <c r="I37" i="102"/>
  <c r="H37" i="102"/>
  <c r="F37" i="102"/>
  <c r="AK36" i="102"/>
  <c r="AL36" i="102" s="1"/>
  <c r="AJ36" i="102"/>
  <c r="AH36" i="102"/>
  <c r="AD36" i="102"/>
  <c r="AE36" i="102" s="1"/>
  <c r="AC36" i="102"/>
  <c r="AA36" i="102"/>
  <c r="W36" i="102"/>
  <c r="X36" i="102" s="1"/>
  <c r="V36" i="102"/>
  <c r="T36" i="102"/>
  <c r="Q36" i="102"/>
  <c r="P36" i="102"/>
  <c r="O36" i="102"/>
  <c r="M36" i="102"/>
  <c r="I36" i="102"/>
  <c r="J36" i="102" s="1"/>
  <c r="H36" i="102"/>
  <c r="F36" i="102"/>
  <c r="AK35" i="102"/>
  <c r="AL35" i="102" s="1"/>
  <c r="AJ35" i="102"/>
  <c r="AH35" i="102"/>
  <c r="AD35" i="102"/>
  <c r="AE35" i="102" s="1"/>
  <c r="AC35" i="102"/>
  <c r="AA35" i="102"/>
  <c r="X35" i="102"/>
  <c r="W35" i="102"/>
  <c r="V35" i="102"/>
  <c r="T35" i="102"/>
  <c r="P35" i="102"/>
  <c r="Q35" i="102" s="1"/>
  <c r="O35" i="102"/>
  <c r="M35" i="102"/>
  <c r="I35" i="102"/>
  <c r="J35" i="102" s="1"/>
  <c r="H35" i="102"/>
  <c r="F35" i="102"/>
  <c r="AK34" i="102"/>
  <c r="AL34" i="102" s="1"/>
  <c r="AJ34" i="102"/>
  <c r="AH34" i="102"/>
  <c r="AD34" i="102"/>
  <c r="AE34" i="102" s="1"/>
  <c r="AC34" i="102"/>
  <c r="AA34" i="102"/>
  <c r="X34" i="102"/>
  <c r="W34" i="102"/>
  <c r="V34" i="102"/>
  <c r="T34" i="102"/>
  <c r="P34" i="102"/>
  <c r="Q34" i="102" s="1"/>
  <c r="O34" i="102"/>
  <c r="M34" i="102"/>
  <c r="I34" i="102"/>
  <c r="J34" i="102" s="1"/>
  <c r="H34" i="102"/>
  <c r="F34" i="102"/>
  <c r="AL33" i="102"/>
  <c r="AK33" i="102"/>
  <c r="AJ33" i="102"/>
  <c r="AH33" i="102"/>
  <c r="AD33" i="102"/>
  <c r="AE33" i="102" s="1"/>
  <c r="AC33" i="102"/>
  <c r="AA33" i="102"/>
  <c r="W33" i="102"/>
  <c r="X33" i="102" s="1"/>
  <c r="V33" i="102"/>
  <c r="T33" i="102"/>
  <c r="P33" i="102"/>
  <c r="Q33" i="102" s="1"/>
  <c r="O33" i="102"/>
  <c r="M33" i="102"/>
  <c r="J33" i="102"/>
  <c r="I33" i="102"/>
  <c r="H33" i="102"/>
  <c r="F33" i="102"/>
  <c r="AL32" i="102"/>
  <c r="AK32" i="102"/>
  <c r="AJ32" i="102"/>
  <c r="AH32" i="102"/>
  <c r="AD32" i="102"/>
  <c r="AE32" i="102" s="1"/>
  <c r="AC32" i="102"/>
  <c r="AA32" i="102"/>
  <c r="W32" i="102"/>
  <c r="X32" i="102" s="1"/>
  <c r="V32" i="102"/>
  <c r="T32" i="102"/>
  <c r="P32" i="102"/>
  <c r="Q32" i="102" s="1"/>
  <c r="O32" i="102"/>
  <c r="M32" i="102"/>
  <c r="J32" i="102"/>
  <c r="I32" i="102"/>
  <c r="H32" i="102"/>
  <c r="F32" i="102"/>
  <c r="AK31" i="102"/>
  <c r="AL31" i="102" s="1"/>
  <c r="AJ31" i="102"/>
  <c r="AH31" i="102"/>
  <c r="AD31" i="102"/>
  <c r="AE31" i="102" s="1"/>
  <c r="AC31" i="102"/>
  <c r="AA31" i="102"/>
  <c r="W31" i="102"/>
  <c r="X31" i="102" s="1"/>
  <c r="V31" i="102"/>
  <c r="T31" i="102"/>
  <c r="Q31" i="102"/>
  <c r="P31" i="102"/>
  <c r="O31" i="102"/>
  <c r="M31" i="102"/>
  <c r="I31" i="102"/>
  <c r="J31" i="102" s="1"/>
  <c r="H31" i="102"/>
  <c r="F31" i="102"/>
  <c r="AK30" i="102"/>
  <c r="AL30" i="102" s="1"/>
  <c r="AJ30" i="102"/>
  <c r="AH30" i="102"/>
  <c r="AE30" i="102"/>
  <c r="AD30" i="102"/>
  <c r="AC30" i="102"/>
  <c r="AA30" i="102"/>
  <c r="W30" i="102"/>
  <c r="X30" i="102" s="1"/>
  <c r="V30" i="102"/>
  <c r="T30" i="102"/>
  <c r="P30" i="102"/>
  <c r="Q30" i="102" s="1"/>
  <c r="O30" i="102"/>
  <c r="M30" i="102"/>
  <c r="I30" i="102"/>
  <c r="J30" i="102" s="1"/>
  <c r="H30" i="102"/>
  <c r="F30" i="102"/>
  <c r="AL29" i="102"/>
  <c r="AK29" i="102"/>
  <c r="AJ29" i="102"/>
  <c r="AH29" i="102"/>
  <c r="AE29" i="102"/>
  <c r="AD29" i="102"/>
  <c r="AC29" i="102"/>
  <c r="AA29" i="102"/>
  <c r="X29" i="102"/>
  <c r="W29" i="102"/>
  <c r="V29" i="102"/>
  <c r="T29" i="102"/>
  <c r="Q29" i="102"/>
  <c r="P29" i="102"/>
  <c r="O29" i="102"/>
  <c r="M29" i="102"/>
  <c r="J29" i="102"/>
  <c r="I29" i="102"/>
  <c r="H29" i="102"/>
  <c r="F29" i="102"/>
  <c r="AK28" i="102"/>
  <c r="AL28" i="102" s="1"/>
  <c r="AJ28" i="102"/>
  <c r="AH28" i="102"/>
  <c r="AD28" i="102"/>
  <c r="AE28" i="102" s="1"/>
  <c r="AC28" i="102"/>
  <c r="AA28" i="102"/>
  <c r="W28" i="102"/>
  <c r="X28" i="102" s="1"/>
  <c r="V28" i="102"/>
  <c r="T28" i="102"/>
  <c r="Q28" i="102"/>
  <c r="P28" i="102"/>
  <c r="O28" i="102"/>
  <c r="M28" i="102"/>
  <c r="I28" i="102"/>
  <c r="J28" i="102" s="1"/>
  <c r="H28" i="102"/>
  <c r="F28" i="102"/>
  <c r="AK27" i="102"/>
  <c r="AL27" i="102" s="1"/>
  <c r="AJ27" i="102"/>
  <c r="AH27" i="102"/>
  <c r="AD27" i="102"/>
  <c r="AE27" i="102" s="1"/>
  <c r="AC27" i="102"/>
  <c r="AA27" i="102"/>
  <c r="W27" i="102"/>
  <c r="X27" i="102" s="1"/>
  <c r="V27" i="102"/>
  <c r="T27" i="102"/>
  <c r="P27" i="102"/>
  <c r="Q27" i="102" s="1"/>
  <c r="O27" i="102"/>
  <c r="M27" i="102"/>
  <c r="I27" i="102"/>
  <c r="J27" i="102" s="1"/>
  <c r="H27" i="102"/>
  <c r="F27" i="102"/>
  <c r="AK26" i="102"/>
  <c r="AL26" i="102" s="1"/>
  <c r="AJ26" i="102"/>
  <c r="AH26" i="102"/>
  <c r="AD26" i="102"/>
  <c r="AE26" i="102" s="1"/>
  <c r="AC26" i="102"/>
  <c r="AA26" i="102"/>
  <c r="X26" i="102"/>
  <c r="W26" i="102"/>
  <c r="V26" i="102"/>
  <c r="T26" i="102"/>
  <c r="P26" i="102"/>
  <c r="Q26" i="102" s="1"/>
  <c r="O26" i="102"/>
  <c r="M26" i="102"/>
  <c r="I26" i="102"/>
  <c r="J26" i="102" s="1"/>
  <c r="H26" i="102"/>
  <c r="F26" i="102"/>
  <c r="AL25" i="102"/>
  <c r="AK25" i="102"/>
  <c r="AJ25" i="102"/>
  <c r="AH25" i="102"/>
  <c r="AD25" i="102"/>
  <c r="AE25" i="102" s="1"/>
  <c r="AC25" i="102"/>
  <c r="AA25" i="102"/>
  <c r="W25" i="102"/>
  <c r="X25" i="102" s="1"/>
  <c r="V25" i="102"/>
  <c r="T25" i="102"/>
  <c r="P25" i="102"/>
  <c r="Q25" i="102" s="1"/>
  <c r="O25" i="102"/>
  <c r="M25" i="102"/>
  <c r="J25" i="102"/>
  <c r="I25" i="102"/>
  <c r="H25" i="102"/>
  <c r="F25" i="102"/>
  <c r="AL24" i="102"/>
  <c r="AK24" i="102"/>
  <c r="AJ24" i="102"/>
  <c r="AH24" i="102"/>
  <c r="AD24" i="102"/>
  <c r="AE24" i="102" s="1"/>
  <c r="AC24" i="102"/>
  <c r="AA24" i="102"/>
  <c r="W24" i="102"/>
  <c r="X24" i="102" s="1"/>
  <c r="V24" i="102"/>
  <c r="T24" i="102"/>
  <c r="P24" i="102"/>
  <c r="Q24" i="102" s="1"/>
  <c r="O24" i="102"/>
  <c r="M24" i="102"/>
  <c r="J24" i="102"/>
  <c r="I24" i="102"/>
  <c r="H24" i="102"/>
  <c r="F24" i="102"/>
  <c r="AK23" i="102"/>
  <c r="AL23" i="102" s="1"/>
  <c r="AJ23" i="102"/>
  <c r="AH23" i="102"/>
  <c r="AD23" i="102"/>
  <c r="AE23" i="102" s="1"/>
  <c r="AC23" i="102"/>
  <c r="AA23" i="102"/>
  <c r="W23" i="102"/>
  <c r="X23" i="102" s="1"/>
  <c r="V23" i="102"/>
  <c r="T23" i="102"/>
  <c r="Q23" i="102"/>
  <c r="P23" i="102"/>
  <c r="O23" i="102"/>
  <c r="M23" i="102"/>
  <c r="I23" i="102"/>
  <c r="J23" i="102" s="1"/>
  <c r="H23" i="102"/>
  <c r="F23" i="102"/>
  <c r="AK22" i="102"/>
  <c r="AL22" i="102" s="1"/>
  <c r="AJ22" i="102"/>
  <c r="AH22" i="102"/>
  <c r="AE22" i="102"/>
  <c r="AD22" i="102"/>
  <c r="AC22" i="102"/>
  <c r="AA22" i="102"/>
  <c r="W22" i="102"/>
  <c r="X22" i="102" s="1"/>
  <c r="V22" i="102"/>
  <c r="T22" i="102"/>
  <c r="P22" i="102"/>
  <c r="Q22" i="102" s="1"/>
  <c r="O22" i="102"/>
  <c r="M22" i="102"/>
  <c r="I22" i="102"/>
  <c r="J22" i="102" s="1"/>
  <c r="H22" i="102"/>
  <c r="F22" i="102"/>
  <c r="AL21" i="102"/>
  <c r="AK21" i="102"/>
  <c r="AJ21" i="102"/>
  <c r="AH21" i="102"/>
  <c r="AE21" i="102"/>
  <c r="AD21" i="102"/>
  <c r="AC21" i="102"/>
  <c r="AA21" i="102"/>
  <c r="X21" i="102"/>
  <c r="W21" i="102"/>
  <c r="V21" i="102"/>
  <c r="T21" i="102"/>
  <c r="Q21" i="102"/>
  <c r="P21" i="102"/>
  <c r="O21" i="102"/>
  <c r="M21" i="102"/>
  <c r="J21" i="102"/>
  <c r="I21" i="102"/>
  <c r="H21" i="102"/>
  <c r="F21" i="102"/>
  <c r="AK20" i="102"/>
  <c r="AL20" i="102" s="1"/>
  <c r="AJ20" i="102"/>
  <c r="AH20" i="102"/>
  <c r="AD20" i="102"/>
  <c r="AE20" i="102" s="1"/>
  <c r="AC20" i="102"/>
  <c r="AA20" i="102"/>
  <c r="W20" i="102"/>
  <c r="X20" i="102" s="1"/>
  <c r="V20" i="102"/>
  <c r="T20" i="102"/>
  <c r="P20" i="102"/>
  <c r="Q20" i="102" s="1"/>
  <c r="O20" i="102"/>
  <c r="M20" i="102"/>
  <c r="I20" i="102"/>
  <c r="J20" i="102" s="1"/>
  <c r="H20" i="102"/>
  <c r="F20" i="102"/>
  <c r="AL19" i="102"/>
  <c r="AK19" i="102"/>
  <c r="AJ19" i="102"/>
  <c r="AH19" i="102"/>
  <c r="AD19" i="102"/>
  <c r="AE19" i="102" s="1"/>
  <c r="AC19" i="102"/>
  <c r="AA19" i="102"/>
  <c r="W19" i="102"/>
  <c r="X19" i="102" s="1"/>
  <c r="V19" i="102"/>
  <c r="T19" i="102"/>
  <c r="P19" i="102"/>
  <c r="Q19" i="102" s="1"/>
  <c r="O19" i="102"/>
  <c r="M19" i="102"/>
  <c r="J19" i="102"/>
  <c r="I19" i="102"/>
  <c r="H19" i="102"/>
  <c r="F19" i="102"/>
  <c r="AK18" i="102"/>
  <c r="AL18" i="102" s="1"/>
  <c r="AJ18" i="102"/>
  <c r="AH18" i="102"/>
  <c r="AD18" i="102"/>
  <c r="AE18" i="102" s="1"/>
  <c r="AC18" i="102"/>
  <c r="AA18" i="102"/>
  <c r="W18" i="102"/>
  <c r="X18" i="102" s="1"/>
  <c r="V18" i="102"/>
  <c r="T18" i="102"/>
  <c r="P18" i="102"/>
  <c r="Q18" i="102" s="1"/>
  <c r="O18" i="102"/>
  <c r="M18" i="102"/>
  <c r="I18" i="102"/>
  <c r="J18" i="102" s="1"/>
  <c r="H18" i="102"/>
  <c r="F18" i="102"/>
  <c r="AK17" i="102"/>
  <c r="AL17" i="102" s="1"/>
  <c r="AJ17" i="102"/>
  <c r="AH17" i="102"/>
  <c r="AD17" i="102"/>
  <c r="AE17" i="102" s="1"/>
  <c r="AC17" i="102"/>
  <c r="AA17" i="102"/>
  <c r="X17" i="102"/>
  <c r="W17" i="102"/>
  <c r="V17" i="102"/>
  <c r="T17" i="102"/>
  <c r="P17" i="102"/>
  <c r="Q17" i="102" s="1"/>
  <c r="O17" i="102"/>
  <c r="M17" i="102"/>
  <c r="I17" i="102"/>
  <c r="J17" i="102" s="1"/>
  <c r="H17" i="102"/>
  <c r="F17" i="102"/>
  <c r="AK16" i="102"/>
  <c r="AL16" i="102" s="1"/>
  <c r="AJ16" i="102"/>
  <c r="AH16" i="102"/>
  <c r="AD16" i="102"/>
  <c r="AE16" i="102" s="1"/>
  <c r="AC16" i="102"/>
  <c r="AA16" i="102"/>
  <c r="W16" i="102"/>
  <c r="X16" i="102" s="1"/>
  <c r="V16" i="102"/>
  <c r="T16" i="102"/>
  <c r="P16" i="102"/>
  <c r="Q16" i="102" s="1"/>
  <c r="O16" i="102"/>
  <c r="M16" i="102"/>
  <c r="I16" i="102"/>
  <c r="J16" i="102" s="1"/>
  <c r="H16" i="102"/>
  <c r="F16" i="102"/>
  <c r="AK15" i="102"/>
  <c r="AL15" i="102" s="1"/>
  <c r="AJ15" i="102"/>
  <c r="AH15" i="102"/>
  <c r="AD15" i="102"/>
  <c r="AE15" i="102" s="1"/>
  <c r="AC15" i="102"/>
  <c r="AA15" i="102"/>
  <c r="W15" i="102"/>
  <c r="X15" i="102" s="1"/>
  <c r="V15" i="102"/>
  <c r="T15" i="102"/>
  <c r="P15" i="102"/>
  <c r="Q15" i="102" s="1"/>
  <c r="O15" i="102"/>
  <c r="M15" i="102"/>
  <c r="I15" i="102"/>
  <c r="J15" i="102" s="1"/>
  <c r="H15" i="102"/>
  <c r="F15" i="102"/>
  <c r="AK14" i="102"/>
  <c r="AL14" i="102" s="1"/>
  <c r="AJ14" i="102"/>
  <c r="AH14" i="102"/>
  <c r="AE14" i="102"/>
  <c r="AD14" i="102"/>
  <c r="AC14" i="102"/>
  <c r="AA14" i="102"/>
  <c r="W14" i="102"/>
  <c r="X14" i="102" s="1"/>
  <c r="V14" i="102"/>
  <c r="T14" i="102"/>
  <c r="P14" i="102"/>
  <c r="Q14" i="102" s="1"/>
  <c r="O14" i="102"/>
  <c r="M14" i="102"/>
  <c r="I14" i="102"/>
  <c r="J14" i="102" s="1"/>
  <c r="H14" i="102"/>
  <c r="F14" i="102"/>
  <c r="AK13" i="102"/>
  <c r="AL13" i="102" s="1"/>
  <c r="AJ13" i="102"/>
  <c r="AH13" i="102"/>
  <c r="AE13" i="102"/>
  <c r="AD13" i="102"/>
  <c r="AC13" i="102"/>
  <c r="AA13" i="102"/>
  <c r="W13" i="102"/>
  <c r="X13" i="102" s="1"/>
  <c r="V13" i="102"/>
  <c r="T13" i="102"/>
  <c r="P13" i="102"/>
  <c r="Q13" i="102" s="1"/>
  <c r="O13" i="102"/>
  <c r="M13" i="102"/>
  <c r="I13" i="102"/>
  <c r="J13" i="102" s="1"/>
  <c r="H13" i="102"/>
  <c r="F13" i="102"/>
  <c r="AK12" i="102"/>
  <c r="AL12" i="102" s="1"/>
  <c r="AJ12" i="102"/>
  <c r="AH12" i="102"/>
  <c r="AD12" i="102"/>
  <c r="AE12" i="102" s="1"/>
  <c r="AC12" i="102"/>
  <c r="AA12" i="102"/>
  <c r="W12" i="102"/>
  <c r="X12" i="102" s="1"/>
  <c r="V12" i="102"/>
  <c r="T12" i="102"/>
  <c r="P12" i="102"/>
  <c r="Q12" i="102" s="1"/>
  <c r="O12" i="102"/>
  <c r="M12" i="102"/>
  <c r="I12" i="102"/>
  <c r="J12" i="102" s="1"/>
  <c r="H12" i="102"/>
  <c r="F12" i="102"/>
  <c r="AK11" i="102"/>
  <c r="AL11" i="102" s="1"/>
  <c r="AJ11" i="102"/>
  <c r="AH11" i="102"/>
  <c r="AD11" i="102"/>
  <c r="AE11" i="102" s="1"/>
  <c r="AC11" i="102"/>
  <c r="AA11" i="102"/>
  <c r="X11" i="102"/>
  <c r="W11" i="102"/>
  <c r="V11" i="102"/>
  <c r="T11" i="102"/>
  <c r="P11" i="102"/>
  <c r="O11" i="102"/>
  <c r="M11" i="102"/>
  <c r="I11" i="102"/>
  <c r="J11" i="102" s="1"/>
  <c r="H11" i="102"/>
  <c r="F11" i="102"/>
  <c r="AK10" i="102"/>
  <c r="AL10" i="102" s="1"/>
  <c r="AJ10" i="102"/>
  <c r="AH10" i="102"/>
  <c r="AD10" i="102"/>
  <c r="AE10" i="102" s="1"/>
  <c r="AC10" i="102"/>
  <c r="AA10" i="102"/>
  <c r="W10" i="102"/>
  <c r="X10" i="102" s="1"/>
  <c r="V10" i="102"/>
  <c r="T10" i="102"/>
  <c r="P10" i="102"/>
  <c r="Q10" i="102" s="1"/>
  <c r="O10" i="102"/>
  <c r="M10" i="102"/>
  <c r="I10" i="102"/>
  <c r="J10" i="102" s="1"/>
  <c r="H10" i="102"/>
  <c r="F10" i="102"/>
  <c r="AK9" i="102"/>
  <c r="AL9" i="102" s="1"/>
  <c r="AJ9" i="102"/>
  <c r="AH9" i="102"/>
  <c r="AD9" i="102"/>
  <c r="AE9" i="102" s="1"/>
  <c r="AC9" i="102"/>
  <c r="AA9" i="102"/>
  <c r="W9" i="102"/>
  <c r="X9" i="102" s="1"/>
  <c r="V9" i="102"/>
  <c r="T9" i="102"/>
  <c r="Q9" i="102"/>
  <c r="P9" i="102"/>
  <c r="O9" i="102"/>
  <c r="M9" i="102"/>
  <c r="I9" i="102"/>
  <c r="J9" i="102" s="1"/>
  <c r="H9" i="102"/>
  <c r="F9" i="102"/>
  <c r="AK8" i="102"/>
  <c r="AL8" i="102" s="1"/>
  <c r="AJ8" i="102"/>
  <c r="AH8" i="102"/>
  <c r="AD8" i="102"/>
  <c r="AE8" i="102" s="1"/>
  <c r="AC8" i="102"/>
  <c r="AA8" i="102"/>
  <c r="W8" i="102"/>
  <c r="X8" i="102" s="1"/>
  <c r="V8" i="102"/>
  <c r="T8" i="102"/>
  <c r="P8" i="102"/>
  <c r="Q8" i="102" s="1"/>
  <c r="O8" i="102"/>
  <c r="M8" i="102"/>
  <c r="I8" i="102"/>
  <c r="J8" i="102" s="1"/>
  <c r="H8" i="102"/>
  <c r="F8" i="102"/>
  <c r="A8" i="102"/>
  <c r="A9" i="102" s="1"/>
  <c r="A10" i="102" s="1"/>
  <c r="A11" i="102" s="1"/>
  <c r="A12" i="102" s="1"/>
  <c r="A13" i="102" s="1"/>
  <c r="A14" i="102" s="1"/>
  <c r="A15" i="102" s="1"/>
  <c r="A16" i="102" s="1"/>
  <c r="A17" i="102" s="1"/>
  <c r="A18" i="102" s="1"/>
  <c r="A19" i="102" s="1"/>
  <c r="A20" i="102" s="1"/>
  <c r="A21" i="102" s="1"/>
  <c r="A22" i="102" s="1"/>
  <c r="A23" i="102" s="1"/>
  <c r="A24" i="102" s="1"/>
  <c r="A25" i="102" s="1"/>
  <c r="A26" i="102" s="1"/>
  <c r="A27" i="102" s="1"/>
  <c r="A28" i="102" s="1"/>
  <c r="A29" i="102" s="1"/>
  <c r="A30" i="102" s="1"/>
  <c r="A31" i="102" s="1"/>
  <c r="A32" i="102" s="1"/>
  <c r="A33" i="102" s="1"/>
  <c r="A34" i="102" s="1"/>
  <c r="A35" i="102" s="1"/>
  <c r="A36" i="102" s="1"/>
  <c r="A37" i="102" s="1"/>
  <c r="A38" i="102" s="1"/>
  <c r="A39" i="102" s="1"/>
  <c r="A40" i="102" s="1"/>
  <c r="A41" i="102" s="1"/>
  <c r="A42" i="102" s="1"/>
  <c r="A43" i="102" s="1"/>
  <c r="A44" i="102" s="1"/>
  <c r="A45" i="102" s="1"/>
  <c r="A46" i="102" s="1"/>
  <c r="A47" i="102" s="1"/>
  <c r="A48" i="102" s="1"/>
  <c r="A49" i="102" s="1"/>
  <c r="A50" i="102" s="1"/>
  <c r="A51" i="102" s="1"/>
  <c r="A52" i="102" s="1"/>
  <c r="A53" i="102" s="1"/>
  <c r="A54" i="102" s="1"/>
  <c r="A55" i="102" s="1"/>
  <c r="A56" i="102" s="1"/>
  <c r="A57" i="102" s="1"/>
  <c r="A58" i="102" s="1"/>
  <c r="A59" i="102" s="1"/>
  <c r="A60" i="102" s="1"/>
  <c r="A61" i="102" s="1"/>
  <c r="A62" i="102" s="1"/>
  <c r="A63" i="102" s="1"/>
  <c r="A64" i="102" s="1"/>
  <c r="A65" i="102" s="1"/>
  <c r="A66" i="102" s="1"/>
  <c r="A67" i="102" s="1"/>
  <c r="A68" i="102" s="1"/>
  <c r="A69" i="102" s="1"/>
  <c r="A70" i="102" s="1"/>
  <c r="AL7" i="102"/>
  <c r="AK7" i="102"/>
  <c r="AJ7" i="102"/>
  <c r="AH7" i="102"/>
  <c r="AD7" i="102"/>
  <c r="AC7" i="102"/>
  <c r="AA7" i="102"/>
  <c r="W7" i="102"/>
  <c r="X7" i="102" s="1"/>
  <c r="V7" i="102"/>
  <c r="T7" i="102"/>
  <c r="P7" i="102"/>
  <c r="Q7" i="102" s="1"/>
  <c r="O7" i="102"/>
  <c r="M7" i="102"/>
  <c r="J7" i="102"/>
  <c r="I7" i="102"/>
  <c r="H7" i="102"/>
  <c r="F7" i="102"/>
  <c r="C5" i="102"/>
  <c r="C4" i="102"/>
  <c r="A1" i="102"/>
  <c r="I54" i="82"/>
  <c r="J54" i="82" s="1"/>
  <c r="H54" i="82"/>
  <c r="F54" i="82"/>
  <c r="I53" i="82"/>
  <c r="J53" i="82" s="1"/>
  <c r="H53" i="82"/>
  <c r="F53" i="82"/>
  <c r="I52" i="82"/>
  <c r="J52" i="82" s="1"/>
  <c r="H52" i="82"/>
  <c r="F52" i="82"/>
  <c r="I51" i="82"/>
  <c r="J51" i="82" s="1"/>
  <c r="H51" i="82"/>
  <c r="F51" i="82"/>
  <c r="I50" i="82"/>
  <c r="J50" i="82" s="1"/>
  <c r="H50" i="82"/>
  <c r="F50" i="82"/>
  <c r="I49" i="82"/>
  <c r="J49" i="82" s="1"/>
  <c r="H49" i="82"/>
  <c r="F49" i="82"/>
  <c r="I48" i="82"/>
  <c r="J48" i="82" s="1"/>
  <c r="H48" i="82"/>
  <c r="F48" i="82"/>
  <c r="I47" i="82"/>
  <c r="J47" i="82" s="1"/>
  <c r="H47" i="82"/>
  <c r="F47" i="82"/>
  <c r="I46" i="82"/>
  <c r="J46" i="82" s="1"/>
  <c r="H46" i="82"/>
  <c r="F46" i="82"/>
  <c r="J45" i="82"/>
  <c r="I45" i="82"/>
  <c r="H45" i="82"/>
  <c r="F45" i="82"/>
  <c r="J44" i="82"/>
  <c r="I44" i="82"/>
  <c r="H44" i="82"/>
  <c r="F44" i="82"/>
  <c r="I43" i="82"/>
  <c r="J43" i="82" s="1"/>
  <c r="H43" i="82"/>
  <c r="F43" i="82"/>
  <c r="I42" i="82"/>
  <c r="J42" i="82" s="1"/>
  <c r="H42" i="82"/>
  <c r="F42" i="82"/>
  <c r="J41" i="82"/>
  <c r="I41" i="82"/>
  <c r="H41" i="82"/>
  <c r="F41" i="82"/>
  <c r="J40" i="82"/>
  <c r="I40" i="82"/>
  <c r="H40" i="82"/>
  <c r="F40" i="82"/>
  <c r="I39" i="82"/>
  <c r="J39" i="82" s="1"/>
  <c r="H39" i="82"/>
  <c r="F39" i="82"/>
  <c r="I38" i="82"/>
  <c r="J38" i="82" s="1"/>
  <c r="H38" i="82"/>
  <c r="F38" i="82"/>
  <c r="J37" i="82"/>
  <c r="I37" i="82"/>
  <c r="H37" i="82"/>
  <c r="F37" i="82"/>
  <c r="J36" i="82"/>
  <c r="I36" i="82"/>
  <c r="H36" i="82"/>
  <c r="F36" i="82"/>
  <c r="I35" i="82"/>
  <c r="J35" i="82" s="1"/>
  <c r="H35" i="82"/>
  <c r="F35" i="82"/>
  <c r="I34" i="82"/>
  <c r="J34" i="82" s="1"/>
  <c r="H34" i="82"/>
  <c r="F34" i="82"/>
  <c r="J33" i="82"/>
  <c r="I33" i="82"/>
  <c r="H33" i="82"/>
  <c r="F33" i="82"/>
  <c r="J32" i="82"/>
  <c r="I32" i="82"/>
  <c r="H32" i="82"/>
  <c r="F32" i="82"/>
  <c r="I31" i="82"/>
  <c r="J31" i="82" s="1"/>
  <c r="H31" i="82"/>
  <c r="F31" i="82"/>
  <c r="I30" i="82"/>
  <c r="J30" i="82" s="1"/>
  <c r="H30" i="82"/>
  <c r="F30" i="82"/>
  <c r="J29" i="82"/>
  <c r="I29" i="82"/>
  <c r="H29" i="82"/>
  <c r="F29" i="82"/>
  <c r="J28" i="82"/>
  <c r="I28" i="82"/>
  <c r="H28" i="82"/>
  <c r="F28" i="82"/>
  <c r="I27" i="82"/>
  <c r="J27" i="82" s="1"/>
  <c r="H27" i="82"/>
  <c r="F27" i="82"/>
  <c r="I26" i="82"/>
  <c r="J26" i="82" s="1"/>
  <c r="H26" i="82"/>
  <c r="F26" i="82"/>
  <c r="I25" i="82"/>
  <c r="J25" i="82" s="1"/>
  <c r="H25" i="82"/>
  <c r="F25" i="82"/>
  <c r="I24" i="82"/>
  <c r="J24" i="82" s="1"/>
  <c r="H24" i="82"/>
  <c r="F24" i="82"/>
  <c r="I23" i="82"/>
  <c r="J23" i="82" s="1"/>
  <c r="H23" i="82"/>
  <c r="F23" i="82"/>
  <c r="I22" i="82"/>
  <c r="J22" i="82" s="1"/>
  <c r="H22" i="82"/>
  <c r="F22" i="82"/>
  <c r="I21" i="82"/>
  <c r="J21" i="82" s="1"/>
  <c r="H21" i="82"/>
  <c r="F21" i="82"/>
  <c r="J20" i="82"/>
  <c r="I20" i="82"/>
  <c r="H20" i="82"/>
  <c r="F20" i="82"/>
  <c r="I19" i="82"/>
  <c r="J19" i="82" s="1"/>
  <c r="H19" i="82"/>
  <c r="F19" i="82"/>
  <c r="I18" i="82"/>
  <c r="J18" i="82" s="1"/>
  <c r="H18" i="82"/>
  <c r="F18" i="82"/>
  <c r="I17" i="82"/>
  <c r="J17" i="82" s="1"/>
  <c r="H17" i="82"/>
  <c r="F17" i="82"/>
  <c r="I16" i="82"/>
  <c r="J16" i="82" s="1"/>
  <c r="H16" i="82"/>
  <c r="F16" i="82"/>
  <c r="I15" i="82"/>
  <c r="J15" i="82" s="1"/>
  <c r="H15" i="82"/>
  <c r="F15" i="82"/>
  <c r="I14" i="82"/>
  <c r="J14" i="82" s="1"/>
  <c r="H14" i="82"/>
  <c r="F14" i="82"/>
  <c r="I13" i="82"/>
  <c r="J13" i="82" s="1"/>
  <c r="H13" i="82"/>
  <c r="F13" i="82"/>
  <c r="I12" i="82"/>
  <c r="J12" i="82" s="1"/>
  <c r="H12" i="82"/>
  <c r="F12" i="82"/>
  <c r="I11" i="82"/>
  <c r="H11" i="82"/>
  <c r="F11" i="82"/>
  <c r="I10" i="82"/>
  <c r="J10" i="82" s="1"/>
  <c r="H10" i="82"/>
  <c r="F10" i="82"/>
  <c r="I9" i="82"/>
  <c r="J9" i="82" s="1"/>
  <c r="H9" i="82"/>
  <c r="F9" i="82"/>
  <c r="I8" i="82"/>
  <c r="J8" i="82" s="1"/>
  <c r="H8" i="82"/>
  <c r="F8" i="82"/>
  <c r="A8" i="82"/>
  <c r="A9" i="82" s="1"/>
  <c r="A10" i="82" s="1"/>
  <c r="A11" i="82" s="1"/>
  <c r="A12" i="82" s="1"/>
  <c r="A13" i="82" s="1"/>
  <c r="A14" i="82" s="1"/>
  <c r="A15" i="82" s="1"/>
  <c r="A16" i="82" s="1"/>
  <c r="A17" i="82" s="1"/>
  <c r="A18" i="82" s="1"/>
  <c r="A19" i="82" s="1"/>
  <c r="A20" i="82" s="1"/>
  <c r="A21" i="82" s="1"/>
  <c r="A22" i="82" s="1"/>
  <c r="A23" i="82" s="1"/>
  <c r="A24" i="82" s="1"/>
  <c r="A25" i="82" s="1"/>
  <c r="A26" i="82" s="1"/>
  <c r="A27" i="82" s="1"/>
  <c r="A28" i="82" s="1"/>
  <c r="A29" i="82" s="1"/>
  <c r="A30" i="82" s="1"/>
  <c r="A31" i="82" s="1"/>
  <c r="A32" i="82" s="1"/>
  <c r="A33" i="82" s="1"/>
  <c r="A34" i="82" s="1"/>
  <c r="A35" i="82" s="1"/>
  <c r="A36" i="82" s="1"/>
  <c r="A37" i="82" s="1"/>
  <c r="A38" i="82" s="1"/>
  <c r="A39" i="82" s="1"/>
  <c r="A40" i="82" s="1"/>
  <c r="A41" i="82" s="1"/>
  <c r="A42" i="82" s="1"/>
  <c r="A43" i="82" s="1"/>
  <c r="A44" i="82" s="1"/>
  <c r="A45" i="82" s="1"/>
  <c r="A46" i="82" s="1"/>
  <c r="A47" i="82" s="1"/>
  <c r="A48" i="82" s="1"/>
  <c r="A49" i="82" s="1"/>
  <c r="A50" i="82" s="1"/>
  <c r="A51" i="82" s="1"/>
  <c r="A52" i="82" s="1"/>
  <c r="A53" i="82" s="1"/>
  <c r="A54" i="82" s="1"/>
  <c r="I7" i="82"/>
  <c r="F7" i="82"/>
  <c r="C5" i="82"/>
  <c r="C4" i="82"/>
  <c r="A1" i="82"/>
  <c r="AE75" i="102" l="1"/>
  <c r="I55" i="82"/>
  <c r="V71" i="102"/>
  <c r="H74" i="102"/>
  <c r="V74" i="102"/>
  <c r="AA74" i="102"/>
  <c r="F74" i="102"/>
  <c r="I57" i="82"/>
  <c r="M71" i="102"/>
  <c r="J7" i="82"/>
  <c r="AD71" i="102"/>
  <c r="AJ71" i="102"/>
  <c r="O74" i="102"/>
  <c r="U72" i="102"/>
  <c r="J11" i="82"/>
  <c r="J57" i="82" s="1"/>
  <c r="H71" i="102"/>
  <c r="W71" i="102"/>
  <c r="AL71" i="102"/>
  <c r="I75" i="102"/>
  <c r="X71" i="102"/>
  <c r="F55" i="82"/>
  <c r="J71" i="102"/>
  <c r="AA71" i="102"/>
  <c r="X75" i="102"/>
  <c r="I71" i="102"/>
  <c r="J75" i="102"/>
  <c r="AK71" i="102"/>
  <c r="H60" i="99"/>
  <c r="O71" i="102"/>
  <c r="N72" i="102" s="1"/>
  <c r="AC71" i="102"/>
  <c r="W75" i="102"/>
  <c r="T74" i="102"/>
  <c r="AH74" i="102"/>
  <c r="AL75" i="102"/>
  <c r="AJ74" i="102"/>
  <c r="P71" i="102"/>
  <c r="AE7" i="102"/>
  <c r="AE71" i="102" s="1"/>
  <c r="AB73" i="102" s="1"/>
  <c r="F71" i="102"/>
  <c r="T71" i="102"/>
  <c r="AH71" i="102"/>
  <c r="I59" i="99"/>
  <c r="P75" i="102"/>
  <c r="M74" i="102"/>
  <c r="N74" i="102" s="1"/>
  <c r="AD75" i="102"/>
  <c r="AB75" i="102" s="1"/>
  <c r="H57" i="99"/>
  <c r="F57" i="99"/>
  <c r="F58" i="82"/>
  <c r="Q11" i="102"/>
  <c r="Q75" i="102" s="1"/>
  <c r="N75" i="102" s="1"/>
  <c r="AC74" i="102"/>
  <c r="AK75" i="102"/>
  <c r="I57" i="99"/>
  <c r="F60" i="99"/>
  <c r="J11" i="99"/>
  <c r="J59" i="99" s="1"/>
  <c r="H58" i="82"/>
  <c r="H55" i="82"/>
  <c r="G56" i="82" s="1"/>
  <c r="H57" i="82" l="1"/>
  <c r="G58" i="99"/>
  <c r="G73" i="102"/>
  <c r="AI73" i="102"/>
  <c r="G74" i="102"/>
  <c r="C74" i="102" s="1"/>
  <c r="G58" i="82"/>
  <c r="U74" i="102"/>
  <c r="AB74" i="102"/>
  <c r="AB72" i="102"/>
  <c r="J55" i="82"/>
  <c r="G57" i="82" s="1"/>
  <c r="J57" i="99"/>
  <c r="G59" i="99" s="1"/>
  <c r="AI75" i="102"/>
  <c r="G72" i="102"/>
  <c r="H59" i="99"/>
  <c r="AI74" i="102"/>
  <c r="AI72" i="102"/>
  <c r="G60" i="99"/>
  <c r="G75" i="102"/>
  <c r="U75" i="102"/>
  <c r="U73" i="102"/>
  <c r="Q71" i="102"/>
  <c r="N73" i="102" s="1"/>
  <c r="C73" i="102" l="1"/>
  <c r="C72" i="102"/>
  <c r="C75" i="102"/>
</calcChain>
</file>

<file path=xl/sharedStrings.xml><?xml version="1.0" encoding="utf-8"?>
<sst xmlns="http://schemas.openxmlformats.org/spreadsheetml/2006/main" count="918" uniqueCount="352">
  <si>
    <t>PRP</t>
  </si>
  <si>
    <t>NA</t>
  </si>
  <si>
    <t>Nombre del auditor(es):</t>
  </si>
  <si>
    <t>Fecha de auditoría</t>
  </si>
  <si>
    <t>Guía para el puntaje</t>
  </si>
  <si>
    <t>#</t>
  </si>
  <si>
    <t>Location</t>
  </si>
  <si>
    <t>English</t>
  </si>
  <si>
    <t>ESPAÑOL</t>
  </si>
  <si>
    <t>Points</t>
  </si>
  <si>
    <t>Score</t>
  </si>
  <si>
    <t>PF Ref</t>
  </si>
  <si>
    <t>Fabric</t>
  </si>
  <si>
    <t>Value</t>
  </si>
  <si>
    <t>Observaciones</t>
  </si>
  <si>
    <t>Indique "OK" cuando…</t>
  </si>
  <si>
    <t>Indique "To Improve" cuando ...</t>
  </si>
  <si>
    <t>Indique "NOK" cuando…</t>
  </si>
  <si>
    <t>Todo en cumplimiento</t>
  </si>
  <si>
    <t>PRP Score:</t>
  </si>
  <si>
    <t>Fabric Score:</t>
  </si>
  <si>
    <t>COVID Prevention Score:</t>
  </si>
  <si>
    <t>This plant produces beer</t>
  </si>
  <si>
    <t>Obserrvaciones</t>
  </si>
  <si>
    <t>Condiciones generales</t>
  </si>
  <si>
    <t>Floors must be suitably hard wearing to meet the demands of the process, and withstand cleaning materials and methods. They must be impervious and maintained in good repair.  They should be free of excessive paint bubbles or loose tiles which can harbor microbiological contamination.  They should be visibly clean and free from off-odors or excessive accumulation of biofilms and debris.</t>
  </si>
  <si>
    <t>Los pisos deben ser resistentes al desgaste satisfaciendo lo que el proceso mismo demanda y resisitir los métodos y materiales limpieza utilizados. Deben ser impermeables y mantenerse en buen estado. Deben estar libres de burbujas de pintura o baldosas sueltas que puedan albergar contaminación microbiológica. Deben estar visiblemente limpios y libres de malos olores o acumulación excesiva de biopelículas y escombros.</t>
  </si>
  <si>
    <t>OK</t>
  </si>
  <si>
    <t>90% del área OK y hay un plan de reparación. En áreas críticas, debe ser 100%</t>
  </si>
  <si>
    <t>Al menos 90% pero no hay plan de reparación</t>
  </si>
  <si>
    <t xml:space="preserve">
Menos del 90% OK o hay plan de reparación.</t>
  </si>
  <si>
    <t>Floor drains are visibly clean and free of off-odors or excessive accumulation of biofilms and debris (use flash light).</t>
  </si>
  <si>
    <t>Los desagües están visiblemente limpios y libres de malos olores o acumulación excesiva de biopelículas y escombros (use linterna o flash)</t>
  </si>
  <si>
    <t>Se detecta un estancamiento de agua por una gotera en el lavamanos del area</t>
  </si>
  <si>
    <t>90% del área OK y con un programa de limpieza. No hay biopelículas</t>
  </si>
  <si>
    <t>Hay programa de limpieza pero tambien áreas de mejora. Hay biopelículas pero plan para evitarlas</t>
  </si>
  <si>
    <t>No hay o no se respeta el plan de limpieza</t>
  </si>
  <si>
    <t xml:space="preserve">Pest control traps must be properly labeled and placed inside the plant on both sides of all exterior doors.   Pheromone traps and electric fly killers (EFK) must be used where applicable.  There is no visible evidence of bird, rodent or insect infestation, such as feathers, hair, urine, droppings, insect wings, spider webs, etc.  </t>
  </si>
  <si>
    <r>
      <t xml:space="preserve">Trampas de control de plagas deben estar correctamente etiquetados y colocados dentro de la planta en ambos lados de todas las puertas exteriores. Las trampas de feromonas y matamoscas eléctrico (EFK) se deben utilizar cuando sea necesario. No hay evidencia visible de aves, roedores o plagas de insectos, tales como plumas, pelo, orina, excrementos, alas de insectos, telas de araña, etc 
</t>
    </r>
    <r>
      <rPr>
        <sz val="10"/>
        <color theme="6" tint="-0.249977111117893"/>
        <rFont val="Calibri"/>
        <family val="2"/>
      </rPr>
      <t>(incluye la revision de tableros electricos para constatar que no hay evidencias alli tampoco)</t>
    </r>
  </si>
  <si>
    <t>Todo en orden: Hay programa de plagas y de limpieza en marcha</t>
  </si>
  <si>
    <t>Hay áreas de mejora y un plan para remediarlas</t>
  </si>
  <si>
    <t>Hay áreas de mejora pero no plan de acción</t>
  </si>
  <si>
    <t>Walls and roofs must be constructed, finished and maintained to prevent the accumulation of dirt, minimize condensation and mold growth, and facilitate cleaning.  Interior walls must be free of signs of non-repaired prior leaks, moisture ingress or excessive condensation. Interior walls must not have excessive holes, cracks, flaking paint or mold accumulation.</t>
  </si>
  <si>
    <t>Las paredes y los techos deben ser construidas, terminadas y mantenidas para evitar la acumulación de suciedad, minimizar la condensación y el crecimiento de moho, y facilitar la limpieza. Las paredes interiores deben estar libres de signos de fugas anteriores no reparados, ingreso de humedad o condensación excesiva. Las paredes interiores no deben tener agujeros excesivos, grietas, pintura descascarada o acumulación de moho.</t>
  </si>
  <si>
    <t>Todo en orden y se realizan inspecciones conforme el plan de limpieza</t>
  </si>
  <si>
    <t>Algunas oportunidades pero hay un plan de limpieza y reparación de las mismas</t>
  </si>
  <si>
    <t>Hay evidentemente áreas de mejora y no hay plan para remediarlas</t>
  </si>
  <si>
    <t>Suitable and sufficient lighting must be provided for correct operation of processes, inspection of product and effective cleaning.  All lights are either shatterproof or fitted with covers, lighting is adequate to provide a safe working environment.</t>
  </si>
  <si>
    <t>Hay iluminación sufiente y adecuada para el correcto funcionamiento de los procesos, la inspección del producto y la limpieza efectiva. Todas las luces son inastillables o bien cuentan con cubiertas protectoras, la iluminación es adecuada para proporcionar un entorno de trabajo seguro.</t>
  </si>
  <si>
    <r>
      <t xml:space="preserve">Toda la iluminación es adecuada </t>
    </r>
    <r>
      <rPr>
        <sz val="10"/>
        <color rgb="FF0070C0"/>
        <rFont val="Calibri"/>
        <family val="2"/>
      </rPr>
      <t xml:space="preserve">según la legislación local (lux). Todas la luminarias son antiestallidos o cuentan con el protector  antiestallido y este se encuetnra en buenas condiciones (sin daños ni fisuras). Toda la iluminacion es adecauda. </t>
    </r>
  </si>
  <si>
    <r>
      <t xml:space="preserve">
</t>
    </r>
    <r>
      <rPr>
        <sz val="10"/>
        <color rgb="FF0070C0"/>
        <rFont val="Calibri"/>
        <family val="2"/>
      </rPr>
      <t>Hay hallazgos pero tambien un plan de remediación</t>
    </r>
  </si>
  <si>
    <t>Hay hallazgos que ademas suponen un riesgo de contaminación</t>
  </si>
  <si>
    <t>Production equipment (vessels, valves, pumps, pipes, etc.) exteriors are clean and free from visible build-up of dust, stains, mold and dirt in general.</t>
  </si>
  <si>
    <t xml:space="preserve">Equipo de producción (recipientes, válvulas, bombas, tuberías, etc.) exteriores están limpios y libres de acumulación visible de polvo, manchas, el moho y la suciedad en general. </t>
  </si>
  <si>
    <r>
      <t xml:space="preserve">90% de todos los equipos productivos </t>
    </r>
    <r>
      <rPr>
        <b/>
        <u/>
        <sz val="10"/>
        <color rgb="FF0070C0"/>
        <rFont val="Calibri"/>
        <family val="2"/>
      </rPr>
      <t xml:space="preserve">Y </t>
    </r>
    <r>
      <rPr>
        <sz val="10"/>
        <color rgb="FF0070C0"/>
        <rFont val="Calibri"/>
        <family val="2"/>
      </rPr>
      <t>hay un plan de limpieza en marcha</t>
    </r>
  </si>
  <si>
    <t>90% de los equipos pero inconsistencias en el plan de limpieza</t>
  </si>
  <si>
    <t>Menos del 90% o no hay un plan de limpieza o hay equipo sin mantenimiento adecuado sobre producto expuesto</t>
  </si>
  <si>
    <t>Production equipment (vessels, valves, heat exchangers, pumps, pipes, in-line instrumentation, sight-glasses, sample valves etc.) are in good repair and generally free of leaks and other structural or functional defects.</t>
  </si>
  <si>
    <t>Equipo de producción (válvulas, intercambiadores de calor, bombas, tuberías, instrumentos en linea, mirillas, válvulas de muestreo, etc.) están en buen estado y en general libres de fugas y otros defectos estructurales o funcionales.</t>
  </si>
  <si>
    <r>
      <t xml:space="preserve">100% de todos los equipos de producción </t>
    </r>
    <r>
      <rPr>
        <b/>
        <u/>
        <sz val="10"/>
        <color rgb="FF0070C0"/>
        <rFont val="Calibri"/>
        <family val="2"/>
      </rPr>
      <t>Y</t>
    </r>
    <r>
      <rPr>
        <sz val="10"/>
        <color rgb="FF0070C0"/>
        <rFont val="Calibri"/>
        <family val="2"/>
      </rPr>
      <t xml:space="preserve"> hay un plan de mantenimiento preventivo</t>
    </r>
  </si>
  <si>
    <r>
      <t xml:space="preserve">90% de todos los equipos de producción </t>
    </r>
    <r>
      <rPr>
        <b/>
        <u/>
        <sz val="10"/>
        <color rgb="FF0070C0"/>
        <rFont val="Calibri"/>
        <family val="2"/>
      </rPr>
      <t>Y</t>
    </r>
    <r>
      <rPr>
        <sz val="10"/>
        <color rgb="FF0070C0"/>
        <rFont val="Calibri"/>
        <family val="2"/>
      </rPr>
      <t xml:space="preserve"> hay un plan de mantenimiento preventivo para llegar a 100%</t>
    </r>
  </si>
  <si>
    <t>&lt;90% de los equipos o no hay plan de mantenimiento.</t>
  </si>
  <si>
    <t xml:space="preserve">Production equipment (vessels, valves, pumps, pipes, etc.) are cleaned (CIP) at the required minimum frequency with the proper flow (velocity), time, pressure, temperature and chemical concentration.  Cleaning records/proof of cleaning must be maintained for minimum 18 months. </t>
  </si>
  <si>
    <t>Equipo de producción (recipientes, válvulas, bombas, tuberías, etc.) se limpian (CIP) a la frecuencia mínima requerida con el flujo adecuado (velocidad), el tiempo, la presión, la temperatura y la concentración química. Registros de limpieza / prueba de limpieza debe mantenerse durante un mínimo de 18 meses.</t>
  </si>
  <si>
    <t>100% de los CIP OK y registros de limpieza disponibles y OK</t>
  </si>
  <si>
    <t xml:space="preserve">90% de los CIP OK y registros de limpieza disponibles y OK
</t>
  </si>
  <si>
    <t>No hay registros de limpieza o con inconsistencias</t>
  </si>
  <si>
    <t>Non-food contact cleaning equipment (chemicals, brushes, brooms, shovels, etc.) are properly stored in cabinets, shelves or hooks, labeled as non-food contact and kept away from food contact tools.</t>
  </si>
  <si>
    <t xml:space="preserve">Equipos de limpieza no aptos para contacto con alimentos (productos químicos, cepillos, escobas, palas, etc.) se almacenan correctamente en armarios, estantes o ganchos, etiquetados como no-aptos para el contacto con los alimentos  y se mantienen alejados de las herramientas de contacto con alimentos. </t>
  </si>
  <si>
    <t>100% de los utensilios de limpieza que NO entran en contacto con el alimento se guardan lejos de este y están identificados</t>
  </si>
  <si>
    <t>90% de los utensilios de limpieza que NO entran en contacto con el alimento se guardan lejos de este y están identificados</t>
  </si>
  <si>
    <t>Menos del 90% de los utensilios de limpieza que NO entran en contacto con el alimento se guardan lejos de este y están identificados</t>
  </si>
  <si>
    <t>Production tools (brushes, brooms, shovels, etc.) used for the cleaning of production vessels are stored in cabinets, shelves or hooks, labeled as food contact and kept away from non-food contact tools.  Production tools are in good condition, replaced when defective.</t>
  </si>
  <si>
    <t>Herramientas de producción (cepillos, escobas, palas, etc.) utilizados para la limpieza de los recipientes de producción se guardan en armarios, estantes o ganchos, etiquetados como contacto con los alimentos y se mantienen alejados de las herramientas de contacto no alimentarios. Herramientas de producción están en buenas condiciones, y se reemplazan cuando estan defectuosas.</t>
  </si>
  <si>
    <t>100% de los utensilios de limpieza en contacto con el alimento se guardan lejos de otros, en buenas condiciones e identificados</t>
  </si>
  <si>
    <t>90% de los utensilios de limpieza en contacto con el alimento se guardan lejos de otros, en buenas condiciones e identificados. Plan para reemplazar el 10% dañado</t>
  </si>
  <si>
    <t xml:space="preserve">Menos del 90% de los utensilios de limpieza en contacto con el alimento se guardan lejos de otros, en buenas condiciones e identificados. </t>
  </si>
  <si>
    <t xml:space="preserve">Glass or other brittle materials must be excluded or protected against breakage in areas where open products are handled or there is a risk of product contamination. </t>
  </si>
  <si>
    <t>Vidrio u otros materiales quebradizos deben ser excluidos o protegidos contra la rotura en las zonas donde los productos abiertos se manipulen o existe el riesgo de contaminación del producto.</t>
  </si>
  <si>
    <t>Todo el vidrio y material quebradizo tiene protección antiestallido y hay seguimiento de las rupturas</t>
  </si>
  <si>
    <r>
      <t xml:space="preserve">
Hay vidrio o material quebradizo sin protección </t>
    </r>
    <r>
      <rPr>
        <b/>
        <u/>
        <sz val="10"/>
        <color rgb="FF0070C0"/>
        <rFont val="Calibri"/>
        <family val="2"/>
      </rPr>
      <t>O</t>
    </r>
    <r>
      <rPr>
        <sz val="10"/>
        <color rgb="FF0070C0"/>
        <rFont val="Calibri"/>
        <family val="2"/>
      </rPr>
      <t xml:space="preserve"> no hay un seguimiento estructurado</t>
    </r>
  </si>
  <si>
    <r>
      <t xml:space="preserve">
Hay vidrio o material quebradizo sin protección </t>
    </r>
    <r>
      <rPr>
        <b/>
        <u/>
        <sz val="10"/>
        <color rgb="FF0070C0"/>
        <rFont val="Calibri"/>
        <family val="2"/>
      </rPr>
      <t>Y</t>
    </r>
    <r>
      <rPr>
        <sz val="10"/>
        <color rgb="FF0070C0"/>
        <rFont val="Calibri"/>
        <family val="2"/>
      </rPr>
      <t xml:space="preserve"> no hay un seguimiento estructurado</t>
    </r>
  </si>
  <si>
    <t xml:space="preserve">All production fittings (elbows, reducers, gaskets, etc.) and bends should be cleaned prior to being placed in a sanitizing bath (fully submerged).  The bath must be clean and chemically active.  Extra Production fittings  and/or sampling devices are stored in cabinets, shelves or hooks and properly labeled for 5S.   Production fittings are in good condition and kept clean.  </t>
  </si>
  <si>
    <t>Todos los accesorios de producción (codos, reductores, juntas, empaques etc.) y las tuberias curvas deben ser limpiados en un baño desinfectante (totalmente sumergido) antes de ser colocado . El baño debe estar limpio y químicamente activo. Accesorios adicionales de producción y / o dispositivos de toma de muestras se guardan en armarios, estantes o ganchos y debidamente etiquetados segun 5S. Accesorios de producción están en buenas condiciones y limpias.</t>
  </si>
  <si>
    <t>Hallazgos respecto a la calidad de la inmersión. Evidencia de seguimiento e reentrenamiento</t>
  </si>
  <si>
    <t>Hallazgos pero no hay evidencia de correcciones</t>
  </si>
  <si>
    <t xml:space="preserve">Secondary containers are properly stored and labeled to meet Food Safety requirements.  Secondary containers are kept clean and free of residue.  All containers used for the measurement and dispensing of adjuncts and processing aids must be properly labeled or color-coded, and washed thoroughly after use before being stored in a clean dry place.  Labeled containers must only be used (or contain materials) as indicated on their label. </t>
  </si>
  <si>
    <t>Los contenedores secundarios son almacenados y etiquetados para cumplir adecuadamente con los requisitos de inocuidad de los alimentos. Envases secundarios se mantienen limpios y libres de residuos. Todos los recipientes utilizados para la medición y dispensación de los adjuntos y auxiliares tecnológicos deben estar debidamente etiquetados o codificados por colores, y se lavan a fondo después de su uso antes de ser almacenado en un lugar limpio y seco. Contenedores etiquetados sólo se deben utilizar (o contienen materiales) como se indica en su etiqueta.</t>
  </si>
  <si>
    <t>Todos los cubos/baldes/canecas, containers de transferenica o contenedores cumplen los requerimientos.</t>
  </si>
  <si>
    <t>El 90% de los 'cubos', escalas o 'contenedores de transferencia' se adhiere a los requisitos, se ha implementado un plan de mejora con planificación a corto plazo.</t>
  </si>
  <si>
    <t>Integridad del producto amenazada</t>
  </si>
  <si>
    <t>Production (Food Contact) Hoses (especially hose ends) are stored off of the floor, capped at both ends, in good conditions, and clean.</t>
  </si>
  <si>
    <t>Mangueras de produccion (en contacto con alimentos) se almacenan fuera del piso, con ambos extremos tapados, en buenas condiciones y limpias.</t>
  </si>
  <si>
    <t xml:space="preserve">Todo en cumplimiento, tambien mangueras para CIP. </t>
  </si>
  <si>
    <t>Algunas oportunidades en cuanto a almacenamiento de mangueras y tapas</t>
  </si>
  <si>
    <t>Mangueras sin tapa en suelos, en mlas condiciones o sucias</t>
  </si>
  <si>
    <t>Bulk materials and equipment are stored a minimum distance of 45 cm (18 inches) from walls.  Bulk materials are stored off-the-floor, on clean pallets, racks or shelves to facilitate cleaning.  Opened containers are closed and properly sealed when not in use.</t>
  </si>
  <si>
    <r>
      <t xml:space="preserve">Materiales a granel y equipos se almacenan una distancia mínima de </t>
    </r>
    <r>
      <rPr>
        <b/>
        <i/>
        <sz val="10"/>
        <color indexed="30"/>
        <rFont val="Calibri"/>
        <family val="2"/>
      </rPr>
      <t xml:space="preserve">45 cm (18 pulgadas) de las paredes. </t>
    </r>
    <r>
      <rPr>
        <sz val="10"/>
        <color indexed="30"/>
        <rFont val="Calibri"/>
        <family val="2"/>
      </rPr>
      <t xml:space="preserve">Materiales a granel se almacenan fuera del piso, en paletas/estibas limpias, bastidores, gabinetes o estantes para facilitar la limpieza. Los recipientes abiertos se cierran y sellan correctamente cuando no estan en uso. </t>
    </r>
  </si>
  <si>
    <t>Cumple</t>
  </si>
  <si>
    <t>Áres de mejora, con un plan de remediación en marcha</t>
  </si>
  <si>
    <t>Áreas de mejora, sin plan de acción</t>
  </si>
  <si>
    <t>Adequate ventilation and extraction must be provided in product storage and processing environments to prevent condensation or excessive dust.  Equipment used for air movement must be free of dust build up, oil leaks,  have working hinged louvers, be properly screened and fully functioning.  Environmental filters must be used as needed and replaced on a regular schedule.</t>
  </si>
  <si>
    <t xml:space="preserve">Debe proporcionarse una adecuada ventilación y extracción en areas de almacenamiento y de procesamiento de productos para evitar la condensación o polvo excesivo. El equipo utilizado para el movimiento del aire debe estar libre de polvo, fugas de aceite, tener rejillas articuladas funcionales, ser correctamente monitoreado y completamente funcionales. Los filtros ambientales deben ser utilizados según sea necesario y se sustituye de acuerdo a un cronograma definido. </t>
  </si>
  <si>
    <t>Todo en cumplimiento y hay plan de mantenimiento</t>
  </si>
  <si>
    <t>Cumple pero no hay plan de mantenimiento</t>
  </si>
  <si>
    <t>No hay ventilación adecuada en lugares críticos o hay acumulación de polvo/hongos o no hay plan de mantenimiento</t>
  </si>
  <si>
    <t>Where temporary repairs are made, these must be controlled to ensure the safety or legality of product is not jeopardized. These temporary measures must be permanently repaired as soon as practicable and within  timescale of two weeks unless otherwise documented and justified.</t>
  </si>
  <si>
    <r>
      <t xml:space="preserve">Donde se hacen las reparaciones temporales, estas deben ser controladas para garantizar que la inocuidad o la legalidad de producto no se pone en peligro. Estas medidas temporales deben ser reparadas de forma permanente lo antes posible y dentro de plazos de dos semanas a menos que se documente y justifique otra cosa. </t>
    </r>
    <r>
      <rPr>
        <strike/>
        <sz val="10"/>
        <color indexed="10"/>
        <rFont val="Calibri"/>
        <family val="2"/>
      </rPr>
      <t xml:space="preserve"> </t>
    </r>
  </si>
  <si>
    <t>Reparaciones temporales aceptables, identificadas e indicando cuando se corregirán permanentemente</t>
  </si>
  <si>
    <t>Algunas reparaciones menores que no ponen en riesgo al produccto o a la inocuidad</t>
  </si>
  <si>
    <t>Reparaciones temporales sin fecha de reparación permanente o que representan un riesgo para el producto</t>
  </si>
  <si>
    <t>Wood should not be used in open product areas except where this is a process requirement (e.g. maturation of products in wood). Where the use of wood cannot be avoided, the condition of wood must be continually monitored to ensure it is in good condition and free from damage or splinters which could contaminate products</t>
  </si>
  <si>
    <t>La madera no debe ser utilizada en áreas de productos abiertos, excepto cuando se trata de un requisito del proceso (por ejemplo, la maduración de los productos con madera). Cuando el uso de la madera no se puede evitar, la condición de la madera debe ser monitoreado continuamente para asegurarse de que está en buenas condiciones y libres de daños o astillas que puedan contaminar los productos</t>
  </si>
  <si>
    <t>Notas CAMP. Sin madera en el proceso o la que hay está en buenas condiciones y es monitoreada</t>
  </si>
  <si>
    <t>Notas CAMP. Hay madera, está en buenas condiciones y hay planes para removerla</t>
  </si>
  <si>
    <t>Notas CAMP. Hay madera que representa un riesgo y sin plan de reemplazarla</t>
  </si>
  <si>
    <t>The control of the use of sharp metal implements including knives, cutting blades on equipment, needles and wires is required. Snap-off blade knives must not be used.</t>
  </si>
  <si>
    <t xml:space="preserve">Se requiere el control del uso de implementos afilados de metal, incluidos cuchillos, cuchillas de corte en equipos, agujas y  hilos de corte. Cortadores/bisturis con hojas desprendibles no se deben utilizar. . </t>
  </si>
  <si>
    <t>Notas CAMP. Se encuentra disponible en el sector el listado de elementos cortantes habilitados de acuerdo a lo definido en el PG H 01 06.</t>
  </si>
  <si>
    <t>Notas CAMP. El listado de elementos cortantes presenta inconsistencias menores</t>
  </si>
  <si>
    <t>Notas CAMP. El listado de elementos cortantes presenta inconsistencias significativas o hay evidencia de que no se sigue</t>
  </si>
  <si>
    <t xml:space="preserve">All materials and equipment are stored off-the-floor, on clean pallets, racks or shelves. </t>
  </si>
  <si>
    <t>Todos los materiales y equipos se almacenan fuera del piso en estibas limpias, bastidores o estantes.</t>
  </si>
  <si>
    <t>Sin materiales almacenados directamente en el piso</t>
  </si>
  <si>
    <t>Materiales en el piso, con condiciones aceptables y un plan claro de retirarlos en el corto plazo</t>
  </si>
  <si>
    <t>Materiales en el piso y en condiciones inaceptables</t>
  </si>
  <si>
    <t>Cleaners, lubricants, or any other potential contaminants/chemicals are stored away from product and open vessels.  Any food grade chemicals/lubricants must be segregated from non-food grade chemicals/lubricants.  Chemicals and food grade materials/ingredients cannot be stored in the same area/room where cross contamination is possible..</t>
  </si>
  <si>
    <t>Los productos de limpieza, lubricantes o cualquier otro contaminante / químico potencial se almacenan lejos del producto y tanques abiertos. Todos los productos químicos / lubricantes de grado alimenticio deben separarse de los productos químicos / lubricantes que no sean de grado alimenticio. Los productos e ingredientes químicos y de grado alimenticio no se pueden almacenar en la misma área / habitación donde es posible la contaminación cruzada.</t>
  </si>
  <si>
    <t>100% debe estar OK</t>
  </si>
  <si>
    <t>Se encontraron hallazgos y se gestionaron con urgencia</t>
  </si>
  <si>
    <r>
      <rPr>
        <sz val="10"/>
        <color indexed="62"/>
        <rFont val="Calibri"/>
        <family val="2"/>
      </rPr>
      <t xml:space="preserve">
</t>
    </r>
    <r>
      <rPr>
        <sz val="10"/>
        <color rgb="FF0070C0"/>
        <rFont val="Calibri"/>
        <family val="2"/>
      </rPr>
      <t>Hallazgos sin acciones inmediatas</t>
    </r>
  </si>
  <si>
    <t>Doors must be maintained in good condition. External doors must be close fitting or adequately proofed. External doors to open product areas must not be left open when not in immediate use except for emergencies.  Where external doors to enclosed product areas are opened, suitable precautions must be taken to prevent pest ingress.  Exterior doors and/or air curtains provide an adequate barrier against rodent, bird and insect entry (functional, sealed, in good repair).</t>
  </si>
  <si>
    <r>
      <rPr>
        <sz val="10"/>
        <color rgb="FF0070C0"/>
        <rFont val="Calibri"/>
        <family val="2"/>
      </rPr>
      <t xml:space="preserve">Las puertas deben mantenerse en buenas condiciones. Las puertas exteriores deben cerrar adecuadamente, sin espacios. Las puertas exteriores </t>
    </r>
    <r>
      <rPr>
        <b/>
        <i/>
        <sz val="10"/>
        <color rgb="FF0070C0"/>
        <rFont val="Calibri"/>
        <family val="2"/>
      </rPr>
      <t xml:space="preserve">que abren a áreas de producto expuesto </t>
    </r>
    <r>
      <rPr>
        <sz val="10"/>
        <color rgb="FF0070C0"/>
        <rFont val="Calibri"/>
        <family val="2"/>
      </rPr>
      <t xml:space="preserve">no deben dejarse abiertas cuando no se utilizan de inmediato, excepto en caso de emergencia. Cuando haya puertas que </t>
    </r>
    <r>
      <rPr>
        <b/>
        <i/>
        <sz val="10"/>
        <color rgb="FF0070C0"/>
        <rFont val="Calibri"/>
        <family val="2"/>
      </rPr>
      <t xml:space="preserve">abran a áreas de producto no expuesto, </t>
    </r>
    <r>
      <rPr>
        <sz val="10"/>
        <color rgb="FF0070C0"/>
        <rFont val="Calibri"/>
        <family val="2"/>
      </rPr>
      <t>deben tomarse precauciones para prevenir el ingreso de plagas. Las puertas exteriores y / o cortinas de aire proporcionan una barrera adecuada contra roedores, aves y la entrada de insectos (funcional, sellado, en buen estado).</t>
    </r>
  </si>
  <si>
    <t>Todas las puertas exteriores cerradas adecuadamente. Puertas que permanezcan abiertas por un periodo largo, deben tener una pantalla de malla de menos de 2mm</t>
  </si>
  <si>
    <r>
      <rPr>
        <sz val="10"/>
        <color indexed="30"/>
        <rFont val="Calibri"/>
        <family val="2"/>
      </rPr>
      <t xml:space="preserve">Algunos hallazgos.
</t>
    </r>
    <r>
      <rPr>
        <sz val="10"/>
        <color indexed="17"/>
        <rFont val="Calibri"/>
        <family val="2"/>
      </rPr>
      <t>Puerta abierta debido a daño reciente, a reparar en menos de un mes</t>
    </r>
  </si>
  <si>
    <r>
      <rPr>
        <sz val="10"/>
        <color rgb="FF0070C0"/>
        <rFont val="Calibri"/>
        <family val="2"/>
      </rPr>
      <t xml:space="preserve">Algunos problemas que generan riesgo para la integridad del producto, seguridad o protección.
</t>
    </r>
    <r>
      <rPr>
        <sz val="10"/>
        <color indexed="17"/>
        <rFont val="Calibri"/>
        <family val="2"/>
      </rPr>
      <t>Puertas intencionalmente abiertas, sin precauciones efectivas para evitar el ingreso de plagas</t>
    </r>
  </si>
  <si>
    <t>Measurement equipment is properly maintained, clean, calibrated as needed and in working order.  Records of calibration are maintained - 3 yrs. minimum.</t>
  </si>
  <si>
    <t>Equipo de medición se mantiene correctamente, limpio, calibrado según sea necesario y en buenas condiciones. Los registros de calibración se mantienen por 3 años mínimo.</t>
  </si>
  <si>
    <t>Equipo calibrado y registros en orden</t>
  </si>
  <si>
    <t>Equipo calibrado pero hay inconsistencias en los registros (frecuencias faltantes)</t>
  </si>
  <si>
    <t>No hay evidencia de registros de calibración o estos están significativamente desviados de la frecuencia establecida</t>
  </si>
  <si>
    <t>All water used within the plant that may contact product or product contact surfaces must be potable.</t>
  </si>
  <si>
    <t>Toda el agua utilizada en la planta que pueden ponerse en contacto con el producto o superficies de conttacto con el mismo debe ser potable.</t>
  </si>
  <si>
    <t xml:space="preserve">
100% OK</t>
  </si>
  <si>
    <r>
      <t>A</t>
    </r>
    <r>
      <rPr>
        <sz val="10"/>
        <color rgb="FF0070C0"/>
        <rFont val="Calibri"/>
        <family val="2"/>
      </rPr>
      <t>lgunos problemas, pero se tratan como una no conformidad</t>
    </r>
    <r>
      <rPr>
        <strike/>
        <sz val="10"/>
        <rFont val="Calibri"/>
        <family val="2"/>
      </rPr>
      <t/>
    </r>
  </si>
  <si>
    <r>
      <t>&lt; 100% OK</t>
    </r>
    <r>
      <rPr>
        <strike/>
        <sz val="10"/>
        <rFont val="Calibri"/>
        <family val="2"/>
      </rPr>
      <t/>
    </r>
  </si>
  <si>
    <r>
      <t>Control rooms, work stations, offices, maintenance areas and satellite labs must adhere to 5S, personal items properly stored, be free of food/drinks (unless a risk assessment is performed and hand washing is available).</t>
    </r>
    <r>
      <rPr>
        <sz val="10"/>
        <color rgb="FFFF0000"/>
        <rFont val="Calibri"/>
        <family val="2"/>
        <scheme val="minor"/>
      </rPr>
      <t xml:space="preserve"> Social distance rules and surface disinfection routines are in place</t>
    </r>
  </si>
  <si>
    <r>
      <t>Las salas de control, estaciones de trabajo, oficinas, áreas de mantenimiento y laboratorios satélite deben cumplir con las 5S, artículos personales almacenados adecuadamente, estar libre de alimentos / bebidas (a menos que se realice una evaluación de riesgos y el lavado de manos esté disponible ).</t>
    </r>
    <r>
      <rPr>
        <sz val="10"/>
        <color rgb="FFFF0000"/>
        <rFont val="Calibri"/>
        <family val="2"/>
        <scheme val="minor"/>
      </rPr>
      <t xml:space="preserve"> Las reglas de distancia social y las rutinas de desinfección de las superficies están en en sitio.</t>
    </r>
  </si>
  <si>
    <t>Áres de trabajo ordenadas y con 5S bien definidas</t>
  </si>
  <si>
    <t>Áreas de oportunidad pero hay un plan de implementación</t>
  </si>
  <si>
    <t>No hay 5S ni planes para implementarlo</t>
  </si>
  <si>
    <t>The plant has a designated area for the segregation/isolation of non-conforming material/products per the ABI Blocking Policy.</t>
  </si>
  <si>
    <t xml:space="preserve">La planta cuenta con un área designada para la segregación / aislamiento de material/productos no conformessegún la política de bloqueo AB-InBev.
</t>
  </si>
  <si>
    <t>100% OK</t>
  </si>
  <si>
    <r>
      <t xml:space="preserve">Si no hay un área designada, se acepta material no conforme bloqueado de la siguiente forma: Bloqueado físicamente de forma que los montacargas no lo tomen por accidente </t>
    </r>
    <r>
      <rPr>
        <b/>
        <u/>
        <sz val="10"/>
        <color rgb="FF0070C0"/>
        <rFont val="Calibri"/>
        <family val="2"/>
      </rPr>
      <t>Y</t>
    </r>
    <r>
      <rPr>
        <sz val="10"/>
        <color rgb="FF0070C0"/>
        <rFont val="Calibri"/>
        <family val="2"/>
      </rPr>
      <t xml:space="preserve"> etiquetado como bloqueado </t>
    </r>
    <r>
      <rPr>
        <b/>
        <u/>
        <sz val="10"/>
        <color rgb="FF0070C0"/>
        <rFont val="Calibri"/>
        <family val="2"/>
      </rPr>
      <t>Y</t>
    </r>
    <r>
      <rPr>
        <sz val="10"/>
        <color rgb="FF0070C0"/>
        <rFont val="Calibri"/>
        <family val="2"/>
      </rPr>
      <t xml:space="preserve"> bloqueado en el sistema.</t>
    </r>
  </si>
  <si>
    <t>En caso de no haber zonas designadas y no existir las condiciones previas en su totalidad.</t>
  </si>
  <si>
    <t>No repair spare parts are found in the area, e.g.: screws, packing rings, welding rods, etc.</t>
  </si>
  <si>
    <t xml:space="preserve">No hay piezas sueltas en la zona, por ejemplo: tornillos, o´rings, varillas de soldadura, etc. </t>
  </si>
  <si>
    <t>Sin refacciones ni piezas sueltas en el área de trabajo. Se tiene evidencia de que hay inspección de limpieza despúes de servicios de mantenimiento</t>
  </si>
  <si>
    <t>No hay piezas sueltas. No hay registros de liberación de órdenes de trabajo</t>
  </si>
  <si>
    <t>Hay desorden en las áreas y no hay evidencia de liberaciones de trabajo</t>
  </si>
  <si>
    <t>No excess lubrication is observed for any equipment.</t>
  </si>
  <si>
    <t xml:space="preserve">No se observa exceso de lubricacion en ningun equipo. </t>
  </si>
  <si>
    <t>Sin exceso de lubricaciones. Lubricantes  en potencial contacto con producto son food grade</t>
  </si>
  <si>
    <t>Sin exceso de lubricantes pero no hay evidencia objetiva de que todos los lubricantes correspondientes sean food grade</t>
  </si>
  <si>
    <t>Hay lubricantes no grado alimenticio que representan riesgo de contaminación</t>
  </si>
  <si>
    <t>CIP stations, all dosing points must be clearly labeled with the name of the chemical that must be dosed there.  Correct chemical to be connected.</t>
  </si>
  <si>
    <t>Las estaciones de CIP y todos los puntos de dosificación deben estar claramente etiquetados con el nombre del producto químico que debe ser dosificado en ese lugar. Se conecta el producto químico correcto.</t>
  </si>
  <si>
    <t>Algunas áreas para mejorar</t>
  </si>
  <si>
    <t>Algunos problemas de riesgo para la integridad del producto, seguridad o protección</t>
  </si>
  <si>
    <t>Containers with chemicals must be labeled clearly by supplier, including the safety icons.  The storage place for the container must also be labeled to make sure to separate acid from alkali &amp; oxidizing agents.  Oxidizing agents must be stored on plastic pallets, no wood!  All chemicals must be stored on secondary containments to avoid contamination or mixture of chemicals in the sewer system or damage to the floor &amp; sewers.  Safety instructions, MSDS &amp; compatibility matrix to be published &amp; respected in storage area.</t>
  </si>
  <si>
    <t xml:space="preserve">Los contenedores con producos químicos deben estar claramente etiquetados por proveedor, incluyendo los íconos de SEGURIDAD. El lugar de almacenamiento del contenedor debe estar etiquetado también para asegurar que se segregan ácidos de álcalis y de sustancias oxidantes. Las sustancias oxidantes deben almacenarse sobre pallets de plástico, NO MADERA ¡¡¡ Todos los productos químicos deben almacernarse en contenedores secundarios para evitar contaminación o mezcla de productos químicos en el sistema de drenaje o daño al piso o a las coladeras. Las instrucciones de seguridad, hojas de seguridad y matrices de compatibilidad deben estar publicadas y deben ser respetadas en el área de almacenamiento. </t>
  </si>
  <si>
    <t>Algunos problemas de riesgo para la integridad del producto, seguridad o protección.</t>
  </si>
  <si>
    <t>All incoming material lots are inspected to verify certificate of analysis, free of moisture damage, off-odors and/or pest infestation, and physical damage.  FIFO followed for all materials.  Expiration dates, if applicable must be visible on the label.</t>
  </si>
  <si>
    <t xml:space="preserve">Todos los lotes de materiales entrantes son inspeccionados para verificar su identidad, el certificado de análisis, y que este libre de daños por humedad, malos olores y / o infestación de plagas, y daños físicos. Se cumple FIFO para todos los materiales. Las fechas de caducidad, en su caso deben ser visibles en la etiqueta. </t>
  </si>
  <si>
    <t>Manejo de granos</t>
  </si>
  <si>
    <t>Incoming grains trucks and railcars are inspected to verify that they are properly closed/sealed and  without any signs of tampering during shipment. Tamper-evident numbered seal are validated against shipment documentation.</t>
  </si>
  <si>
    <t>Granos entrantes en camiones/contenedores/vagones son inspeccionados para verificar que estén bien cerrados / sellados y sin signos de manipulación durante el transporte. Se validan los sellos numerados contra la documentación del envío.</t>
  </si>
  <si>
    <t>Grains unloading building is kept closed at all times, except during entry/exit of grains trucks/railcars and access doors and gates provide an adequate barrier against rodent, bird or insect entry while closed.</t>
  </si>
  <si>
    <t>El edificio / area de descarga de granos se mantiene cerrada en todo momento, excepto durante la entrada / salida de los camiones y las puertas y portones de acceso proporcionan una barrera adecuada contra roedores, aves o insectos, mientras que la entrada se encuentre cerrada.</t>
  </si>
  <si>
    <t>Algunos agujeros menores alrededor / en las puertas. Hay plan de reparación.</t>
  </si>
  <si>
    <t>Incoming grains lots are inspected and documented to verify that they are free of moisture damage, off-odors and/or pest infestation prior to unloading.</t>
  </si>
  <si>
    <t>Los lotes de granos entrantes son inspeccionados (y se documenta) para verificar que estén libres de daños por humedad, malos olores y / o infestación de plagas antes de la descarga.</t>
  </si>
  <si>
    <t>Grains cleaning/sorting equipment (sieve, de-stoner, magnet, etc.) is in working order and cleaned regularly.</t>
  </si>
  <si>
    <t>Los equipos de limpieza / separacion de granos (tamiz, despedradores, imán, etc.)  están en buenas condiciones y se limpian con regularidad.</t>
  </si>
  <si>
    <t>Almacenamiento de lúpulo</t>
  </si>
  <si>
    <r>
      <t xml:space="preserve">Facilities exist to ensure that hops and other temperature-sensitive raw materials are stored at the correct temperature. </t>
    </r>
    <r>
      <rPr>
        <sz val="10"/>
        <rFont val="Calibri"/>
        <family val="2"/>
      </rPr>
      <t>Storage temperature is controlled and monitored daily, without using a mercury thermometer.</t>
    </r>
  </si>
  <si>
    <t>Existen instalaciones para asegurarse de que el lúpulo y otras materias primas sensibles a la temperatura se almacenan a la temperatura correcta. Temperatura de almacenamiento es controlada y monitoreada a diario. No se utilizan termómetros de mercurio.</t>
  </si>
  <si>
    <r>
      <t>L</t>
    </r>
    <r>
      <rPr>
        <sz val="10"/>
        <color rgb="FF0070C0"/>
        <rFont val="Calibri"/>
        <family val="2"/>
      </rPr>
      <t>os materiales sensibles a la temperatura se almacenan en una nevera o en una habitación aislada y refrigerada a la temperatura adecuada</t>
    </r>
  </si>
  <si>
    <t xml:space="preserve">Algunos ahallazgos pero ya identificados como no conformidad. </t>
  </si>
  <si>
    <t>Los materiales sensibles a la temperatura NO se almacenan en un refrigerador, en una habitación aislada o refrigerada o a la temperatura incorrecta</t>
  </si>
  <si>
    <t>Hops storage area is kept closed and secured to prevent pest entry and unauthorized access</t>
  </si>
  <si>
    <t>Las áreas de almacenamiento de lupulo se mantienen cerradas y aseguradas para evitar la entrada de plagas y el acceso no autorizado</t>
  </si>
  <si>
    <t>Hops are stored in a close area
El lúpulo se mantiene en un área cerrada</t>
  </si>
  <si>
    <t>No close area but there is a reasonable pest control in place
No es un área cerrada pero se mantiene el control de plagas razonablemente</t>
  </si>
  <si>
    <t>No close area and potential contamination
No hay un área cerrada y hay riesgo de contaminación</t>
  </si>
  <si>
    <t>BPMs del empleado</t>
  </si>
  <si>
    <t>Employee restroom facilities are clean and fully functional with hand washing signs displayed in all restrooms.  Toilets must not open directly into production areas.</t>
  </si>
  <si>
    <t>Baños y vestuarios de los empleados están limpios y completamente funcionales con carteles del procedimiento de lavado de manos en todos los baños.</t>
  </si>
  <si>
    <t>Limpieza diaria y mobiliarios de baños en buenas condiciones</t>
  </si>
  <si>
    <r>
      <t xml:space="preserve">Existe un plan de limpieza diaria, todos los muebles del baño en buen estado pero no limpios. Plan de accion para ser implementodo dentro de una semana.  </t>
    </r>
    <r>
      <rPr>
        <sz val="10"/>
        <color rgb="FF0070C0"/>
        <rFont val="Calibri"/>
        <family val="2"/>
      </rPr>
      <t xml:space="preserve">
</t>
    </r>
  </si>
  <si>
    <r>
      <t>No daily cleaning or some of toilet furniture not OK or no hand washing signs</t>
    </r>
    <r>
      <rPr>
        <sz val="10"/>
        <color rgb="FF0070C0"/>
        <rFont val="Calibri"/>
        <family val="2"/>
      </rPr>
      <t xml:space="preserve">
No hay limpieza diaria de los mobiliarios del baños o no hay señales de lavado de manos</t>
    </r>
  </si>
  <si>
    <t>Storage facilities of sufficient size to accommodate personal items must be provided for all personnel who work in raw material handling, preparation, processing, packing and storage areas.</t>
  </si>
  <si>
    <t>Los lockers y armarios son de tamaño suficiente para dar cabida a los objetos personales y deben ser provistos para todo el personal que trabaja en las áreas de manipulación de materias primas, preparación, procesamiento, empaque y almacenamiento.</t>
  </si>
  <si>
    <t>Los objetos personales se guardan en lockers. Hay avisos señalando esta necesidad y se cumplen</t>
  </si>
  <si>
    <t>Los objetos personales se guardan en lockers. No hay avisos señalando esta necesidad</t>
  </si>
  <si>
    <t>Se guardan objetos fuera de los lockers</t>
  </si>
  <si>
    <t>Hand washing stations (basins), located by personnel access points and in the proximity of processing areas, are maintained, clean, and fully operational.  Fully operational is defined as:  (1) Potable water supply, preferably warm in cold climates where very cold water may act as a deterrent to employees washing their hands thoroughly. (2) Effective hand-cleaning and sanitizing preparations. (3) Sanitary towel service or suitable drying devices.  (4) Readily understandable signs directing employees to wash hands.
Risk Assessments should be considered where basins are not immediately located at an access point into a production area.</t>
  </si>
  <si>
    <t>Las estaciones de lavado de manos, ubicadas por puntos de acceso de personal y en la proximidad de las áreas de procesamiento, se mantienen limpias y en pleno funcionamiento. Totalmente operativo se define como: (1) Suministro de agua potable, preferiblemente caliente en climas fríos donde el agua muy fría puede actuar como un elemento disuasorio para los empleados que se lavan las manos a fondo. (2) Sustancias efectivas para la limpieza y desinfección de las manos. (3) Servicio de toallas sanitarias o dispositivos de secado adecuados. (4) Señales fáciles de entender que indican a los empleados cómo se laven las manos. 
Las evaluaciones de riesgo deben considerarse cuando las estaciones de lavado de manos no se ubican inmediatamente en un punto de acceso a un área de producción.</t>
  </si>
  <si>
    <t>Suficientes estaciones de lavado de manos y totalmente operacionales</t>
  </si>
  <si>
    <t>Algunas estaciones no cumplen totalmente pero hay un programa de mantenimiento para corregirlo</t>
  </si>
  <si>
    <t>No hay estaciones de lavado de mano o no son operacionales</t>
  </si>
  <si>
    <t xml:space="preserve">Employee locker rooms are clean and well lit.  Brewery-issued work clothing/uniforms/PPE  must be stored separately from  personal clothing. </t>
  </si>
  <si>
    <t>Los vestuarios de los empleados estan limpios y bien iluminados. La ropa de trabajo / uniformes / EPP deben ser almacenados por separado de la ropa personal.</t>
  </si>
  <si>
    <r>
      <rPr>
        <sz val="10"/>
        <color indexed="30"/>
        <rFont val="Calibri"/>
        <family val="2"/>
      </rPr>
      <t>Todo muy bien. Plan diario de limpieza. Luces de acuerdo con las regulaciones (locales).</t>
    </r>
    <r>
      <rPr>
        <sz val="10"/>
        <color indexed="17"/>
        <rFont val="Calibri"/>
        <family val="2"/>
      </rPr>
      <t>Empleados llevan uniformes limpios y adecuados a su trabajo. Se acepta un nivel razonable de suciedad derivado de las actividades diarias de sus puestos, siempre que haya una buena frecuencia de lavado</t>
    </r>
  </si>
  <si>
    <r>
      <rPr>
        <sz val="10"/>
        <color indexed="30"/>
        <rFont val="Calibri"/>
        <family val="2"/>
      </rPr>
      <t>Algunos problemas (por ejemplo, almacenamiento separado). Pero el plan diario de limpieza y las luces de acuerdo con las regulaciones (locales). Plan de acción para cumplir.</t>
    </r>
    <r>
      <rPr>
        <sz val="10"/>
        <color indexed="17"/>
        <rFont val="Calibri"/>
        <family val="2"/>
      </rPr>
      <t xml:space="preserve"> Los uniformes se mantienen sucios demasiado tiempo pero hay un plan para mejorar las frecuencias de lavado</t>
    </r>
  </si>
  <si>
    <r>
      <rPr>
        <sz val="10"/>
        <color indexed="30"/>
        <rFont val="Calibri"/>
        <family val="2"/>
      </rPr>
      <t xml:space="preserve">Problemas con la actitud, la limpieza o la luz </t>
    </r>
    <r>
      <rPr>
        <sz val="10"/>
        <color indexed="17"/>
        <rFont val="Calibri"/>
        <family val="2"/>
      </rPr>
      <t>Personal sin uniformes o injustificadamente sucios</t>
    </r>
  </si>
  <si>
    <r>
      <t xml:space="preserve">Employees understand and adhere to the plant Personal Protective Equipment (PPE) policies. PPE used by operators is generally clean and in good condition. 
</t>
    </r>
    <r>
      <rPr>
        <sz val="10"/>
        <color rgb="FFFF0000"/>
        <rFont val="Calibri"/>
        <family val="2"/>
        <scheme val="minor"/>
      </rPr>
      <t>Masks and face shields are used according to risk assessment. The masks are clean, in good condition and wear properly. No PPE are share between employees and there is a procedure in place to disinfect the PPE</t>
    </r>
  </si>
  <si>
    <r>
      <t xml:space="preserve">Los empleados comprendan y cumplen las políticas de plantas respecto de Equipo de Protección Personal (EPP). Los EPP usados por los operadores en general se encuentran limpios y en buenas condiciones.  </t>
    </r>
    <r>
      <rPr>
        <sz val="10"/>
        <color rgb="FFFF0000"/>
        <rFont val="Calibri"/>
        <family val="2"/>
        <scheme val="minor"/>
      </rPr>
      <t>Las máscarillas están limpias, en buen estado y se usan correctamente. No se comparte EPP entre los empleados y existe un procedimiento para desinfectar el EPP.</t>
    </r>
  </si>
  <si>
    <t>All cuts and grazes on exposed skin must be covered by an appropriately colored plaster that is different from the product color (preferably blue). These must be company issued and monitored. Where appropriate, in addition to the plaster, a glove must be worn</t>
  </si>
  <si>
    <t>Todos los cortes y rasguños en la piel expuesta deben estar cubiertos por un aposito /banda de color apropiado que sea diferente del color del producto (preferiblemente azul). Estos deben ser emitidos y monitoreados por la compañía. Cuando sea apropiado, además del aposito/banda, se debe usar un guante.
*** aposito: cubierta de gasa u otro material para las heridas.</t>
  </si>
  <si>
    <t>Existe evidencia objetiva de que se vigila la salud de los empleados para garantizar que no trabajen enfermos en zonas de producto expuesto</t>
  </si>
  <si>
    <t>No Existe evidencia objetiva de que se vigila la salud de los empleados para garantizar que no trabajen enfermos en zonas de producto expuesto</t>
  </si>
  <si>
    <t xml:space="preserve">Employees clothing and personal hygiene (personal health, clean clothing, hand washing, trimmed fingernails, hair covering/restraint, no excessive perfume or aftershave etc.) reflect their professionalism and understanding of GMPs. The jewelry policy is followed.
</t>
  </si>
  <si>
    <t>La ropa y la higiene personal de los empleados (salud personal, ropa limpia, lavado de manos, uñas recortadas, cobertura / sujeción del cabello, sin perfume excesivo o solucion excesiva para después del afeitado, etc.) reflejan su profesionalidad y comprensión de las BMP. Se sigue la política de joyas.</t>
  </si>
  <si>
    <t>Se observa en piso que el personal conoce y cumple las normas de higiene</t>
  </si>
  <si>
    <t>Hay hallazgos menores que denotan falta de seguimiento y/o entrenamiento. Dichos hallazgos no ponen en peligro la inocuidad del producto</t>
  </si>
  <si>
    <t>EL personal no sigue las BPMs ni tiene nocion clara de las misma. Hay prácticas que potencialmente dañan la inocuidad del producto.</t>
  </si>
  <si>
    <t xml:space="preserve">Food or drinks, including chewing gum and candy, are never introduced to or consumed in production areas, including control rooms (check trash containers for candy-wrappers, drink cups, etc.).  Only water or single consumption electrolyte drinks in clear, covered, labeled, plastic containers are permitted in production areas.  Control rooms have been allowed food &amp; drink if hand cleaning station in place with signage.  </t>
  </si>
  <si>
    <t>Los alimentos o bebidas, incluyendo goma de mascar y los dulces, nunca se introducen o se consume en las áreas de producción, incluyendo las salas de control (comprobar los contenedores de basura para envolturas de dulces, bebidas,  restos de comida, etc.). Sólo esta permitido el consumo de agua en recipientes de plástico están permitidos en las áreas de producción.</t>
  </si>
  <si>
    <t>Smoking only takes place in designated areas. No cigarette butts or any other evidence of smoking in non-designated areas can be observed.  Employees must be directed with signage to wash their hands after smoking. Adequate arrangements for dealing with smokers’ waste must be provided at smoking facilities. No cigarette butts or any other evidence of smoking in non-designated areas can be observed</t>
  </si>
  <si>
    <t>Solo se fuma en las áreas designadas. No hay colillas de cigarrillos o cualquier otra evidencia de fumar en áreas no designadas. En estas areas habilitadas debe haber carteles indicando el lavado de manos despues de fumar. Se encuentran ceniceros u otras instalaciones adecuadas en el area de fumadores. No hay colillas de cigarrillos o cualquier otra evidencia de fumar en áreas no designadas.</t>
  </si>
  <si>
    <t xml:space="preserve">Se cumplen todas las reglas relacionadas con fumar. </t>
  </si>
  <si>
    <t>Problemas con la ubicación de las áreas de fumar o resistencia de los fumadores</t>
  </si>
  <si>
    <t>Evidencia de que se fuma fuera de áreas designadas o actitudes inaceptables</t>
  </si>
  <si>
    <r>
      <t>Areas assigned to contractors are clearly marked, safe and in good condition (if NOK, issues are also escalated to the project manager)</t>
    </r>
    <r>
      <rPr>
        <sz val="10"/>
        <color rgb="FFFF0000"/>
        <rFont val="Calibri"/>
        <family val="2"/>
        <scheme val="minor"/>
      </rPr>
      <t>. This includes social distancing rules and hand washing stations.</t>
    </r>
  </si>
  <si>
    <r>
      <t>Áreas asignadas a los contratistas están claramente marcadas, son seguras y se encuentran en buenas condiciones (si NO OK, el jefe de proyecto de la planta esta involucrado).</t>
    </r>
    <r>
      <rPr>
        <sz val="10"/>
        <color rgb="FFFF0000"/>
        <rFont val="Calibri"/>
        <family val="2"/>
        <scheme val="minor"/>
      </rPr>
      <t xml:space="preserve"> Esto incluye reglas de distanciamiento social y estaciones de lavado de manos.</t>
    </r>
  </si>
  <si>
    <t>Área exclusiva para contratistas, segregada, sin basura, con equipos almacenados ordenadamente y con plan para disposición. Se ha evaluado el riesgo del uso de químicos</t>
  </si>
  <si>
    <t>Problemas menores con las áreas de contratistas pero existe un plan efectivo para remediarlos</t>
  </si>
  <si>
    <r>
      <t xml:space="preserve"> Situaciones inaceptables: </t>
    </r>
    <r>
      <rPr>
        <sz val="10"/>
        <color rgb="FF0070C0"/>
        <rFont val="Calibri"/>
        <family val="2"/>
      </rPr>
      <t>No se respetan las áreas o son inadecuadas</t>
    </r>
  </si>
  <si>
    <t>Containers are not reused for any purpose than their original intended purpose.  A risk assessment must be completed to justify a business case to safely reuse containers.</t>
  </si>
  <si>
    <t>Los contenedores contenedores/frascos no se vuelven a utilizar para cualquier fin que no sea su propósito original. En caso de necesidad de negocio, se debe tener una evaluación de riesgos documentada y las medidas necesarias implementadas para justificar la reutilizacion con seguridad los contenedores (debera ser aprobado por Calidad)</t>
  </si>
  <si>
    <t>Result</t>
  </si>
  <si>
    <t>General</t>
  </si>
  <si>
    <t xml:space="preserve">Todos los lotes de materiales entrantes son inspeccionados para verificar su identidad, el certificado de análisis, y que este libre de daños por humedad, malos olores y / o infestación de plagas, y daños físicos. Se cumple FIFO para todos los materiales. Las fechas de caducidad, si aplica, deben ser visibles en la etiqueta. </t>
  </si>
  <si>
    <t>Employee GMP's</t>
  </si>
  <si>
    <t>Hand washing stations (basins), located by personnel access points and in the proximity of processing areas, are maintained, clean, and fully operational.  Fully operational is defined as:  (1) Potable water supply, preferably warm in cold climates where very cold water may act as a deterrent to employees washing their hands thoroughly. (2) Effective hand-cleaning and sanitizing preparations. (3) Sanitary towel service or suitable drying devices. (4) Readily understandable signs directing employees to wash hands.  Risk Assessments should be considered where basins are not immediately located at an access point into a production area.</t>
  </si>
  <si>
    <r>
      <t xml:space="preserve">Employees understand and adhere to the plant Personal Protective Equipment (PPE) policies. PPE used by operators is generally clean and in good condition. 
</t>
    </r>
    <r>
      <rPr>
        <sz val="10"/>
        <color rgb="FFFF0000"/>
        <rFont val="Calibri"/>
        <family val="2"/>
        <scheme val="minor"/>
      </rPr>
      <t>Masks and face shileds are used according to risk asssesment. The masks are clean, in good condition and wear properly. No PPE are share between employees and there is a procedure in place to disinfect the PPE</t>
    </r>
  </si>
  <si>
    <t>Employees clothing and personal hygiene (personal health, clean clothing, hand washing, trimmed fingernails, hair covering/restraint, no excessive perfume or aftershave etc.) reflect their professionalism and understanding of GMPs. The jewelry policy is followed.</t>
  </si>
  <si>
    <t>Español</t>
  </si>
  <si>
    <t>This plant has bottle line(s)</t>
  </si>
  <si>
    <t>Los transportadores, desde la salida de lavadora de botellas (botellas retornables) / rinser (botellas no retornables) hasta la llenadora / coronador están cubiertas para reducir el riesgo de contaminación. Las cubiertas sobre los transportes deben instalarse lo a una distancia adecuada, lo suficientemente cerca los envases para asegurar la eficacia. Se debe reducir el riesgo de contaminación de metales mediante el uso de "tuercas de seguridad" para mantener los transportes (no se pueden utilizar tornillos u otras piezas desprendibles).</t>
  </si>
  <si>
    <t>Debe haber guardas adecuadamente limpias y de buena altura, sin tuercas ni tornillos ausentes</t>
  </si>
  <si>
    <t>Hay guardas perro No tienen la altura adecuada o les faltan tornillos pero hay un plan de remediación a corto plazo</t>
  </si>
  <si>
    <t xml:space="preserve">No hay cubiertas presentes o no tienen la altura adecuada o les faltan tornillos y no hay un plan de remediación a corto plazo
</t>
  </si>
  <si>
    <t xml:space="preserve">Underside of conveyor belts/chains are generally clean, with minimal biofilms or mold development. </t>
  </si>
  <si>
    <t>La parte inferior de los transportadores / cadenas están limpias, con un mínimo de película o formación de moho.</t>
  </si>
  <si>
    <t>No empty or full containers from previous production runs (different bottle type of brand) can be found along the entire line</t>
  </si>
  <si>
    <t>No se han encontrado contenedores/botellas vacíos o llenos de producciones previas; de diferentes tipos de marcas de botellas, a lo largo de la línea de botellas.</t>
  </si>
  <si>
    <t xml:space="preserve">All lubricants used on the conveying lines and seamer must be approved for use in the food industry.  </t>
  </si>
  <si>
    <t>Todos los lubricantes utilizados deben ser aprobados para su uso en la industria alimentaria.</t>
  </si>
  <si>
    <t xml:space="preserve">All overhead motors and hydraulic lines that are positioned directly above line conveyors or equipment are fitted with a protective shield to prevent oil drop-in contamination. </t>
  </si>
  <si>
    <t>Todos los motores y las líneas hidráulicas que se colocan directamente sobre las líneas de transportes o equipos están equipados con un deposito/covertura de protección para prevenir la contaminación por goteo de aceite.</t>
  </si>
  <si>
    <t>&lt; 100%</t>
  </si>
  <si>
    <t>Lubrication nozzles are turned off when conveyor is not in use to keep packaging areas as dry as possible. Dry-lube is used wherever possible.</t>
  </si>
  <si>
    <t>Las boquillas de lubricación están apagadas cuando el transportador no esta en uso para mantener las áreas de acondicionamiento lo más secas posible. El lubricante dry-lub se utiliza siempre que sea posible.</t>
  </si>
  <si>
    <t>Catwalks, pipes, roof beams, lamps and other overhead devices are generally clean and free of dust and debris accumulation.</t>
  </si>
  <si>
    <r>
      <t xml:space="preserve">Pasarelas, tuberías, vigas del techo, lámparas y otros dispositivos de están limpias y libres de polvo y de acumulación de desechos. </t>
    </r>
    <r>
      <rPr>
        <sz val="10"/>
        <color rgb="FF00B050"/>
        <rFont val="Calibri"/>
        <family val="2"/>
        <scheme val="minor"/>
      </rPr>
      <t>En caso de pasarelas o estructuras enrejadas que se encuentren sobre el producto, las mismas deben estar limpias sin suciedad desprendiendose sobre el producto.</t>
    </r>
  </si>
  <si>
    <t>The depaletizer / decrater area is generally clean, free of excessive dust / debris and broken glass accumulation.</t>
  </si>
  <si>
    <r>
      <t xml:space="preserve">La despaletizadora de botella / área desencajonadora esta limpia en general, libre de exceso de polvo o suciedad y de acumulación de vidrio roto. </t>
    </r>
    <r>
      <rPr>
        <sz val="10"/>
        <color rgb="FF00B050"/>
        <rFont val="Calibri"/>
        <family val="2"/>
        <scheme val="minor"/>
      </rPr>
      <t>Los pisos se limpian regularmente para reducir la cantidad de polvo y suciedad en la zona y la subsecuente migración a la zona de envasado.</t>
    </r>
  </si>
  <si>
    <t>Bottle rinser critical operation parameters are monitored at a pre-established frequency and records of these checks are properly maintained.</t>
  </si>
  <si>
    <t>Los parámetros críticos de la operación del rinser de botella se controlan con una frecuencia preestablecida y los registros de estos controles se mantienen apropiadamente.</t>
  </si>
  <si>
    <t>Bottle rinser nozzles are well-aligned and free of any visible biofilms or mold development (inspect closely).</t>
  </si>
  <si>
    <t>Las boquillas del rinser de botella están bien alineadas y libres de cualquier desarrollo visible de biopelículas u hongos (inspeccionar de cerca).</t>
  </si>
  <si>
    <t>Beer pasteurization critical operation parameters are monitored at a pre-established frequency and records of these checks are properly maintained.</t>
  </si>
  <si>
    <t>The flow of induced ventilation (exhaust fans) is from less contaminated areas to more contaminated areas of the process.</t>
  </si>
  <si>
    <t>El flujo de ventilación inducida (Extractores) proviene de las zonas menos contaminadas a las áreas más contaminadas del proceso.</t>
  </si>
  <si>
    <t>todo bien, la ventilación es parte del estudio HACCP</t>
  </si>
  <si>
    <t>flujo de ventilación no conocido por la cervecería</t>
  </si>
  <si>
    <t>El flujo no esta bien en todas las áreas</t>
  </si>
  <si>
    <t>Todo cubierto y sin vidrio en áreas críticas</t>
  </si>
  <si>
    <t xml:space="preserve">To improve… Cuando hay evidencia de vidrio en areas de riesgo. </t>
  </si>
  <si>
    <t>Algunas cuibiertas faltantes o vidrio en áreas críticacs</t>
  </si>
  <si>
    <t>Crowner hopper and transport covered and free of dust or debris.</t>
  </si>
  <si>
    <r>
      <t xml:space="preserve">La tolva del coronador y transportes están cubiertos y libre de polvo y desechos. </t>
    </r>
    <r>
      <rPr>
        <sz val="10"/>
        <color rgb="FF00B050"/>
        <rFont val="Calibri"/>
        <family val="2"/>
        <scheme val="minor"/>
      </rPr>
      <t>No se observan materiales no aprobados en las tolvas (por ej: carton, madera, etc).</t>
    </r>
  </si>
  <si>
    <r>
      <rPr>
        <sz val="10"/>
        <color rgb="FF0070C0"/>
        <rFont val="Calibri"/>
        <family val="2"/>
        <scheme val="minor"/>
      </rPr>
      <t>C</t>
    </r>
    <r>
      <rPr>
        <sz val="10"/>
        <color rgb="FF0070C0"/>
        <rFont val="Calibri"/>
        <family val="2"/>
      </rPr>
      <t>u</t>
    </r>
    <r>
      <rPr>
        <sz val="10"/>
        <color indexed="30"/>
        <rFont val="Calibri"/>
        <family val="2"/>
      </rPr>
      <t>bierto, limpio y Plan de limpieza regular implementado</t>
    </r>
  </si>
  <si>
    <t>Suciedad o cualquier violación a la integridad del producto tratada como no conformidad</t>
  </si>
  <si>
    <t>Transporte  o tolva descubierto, suciedad, riesgo para la integridad del producto</t>
  </si>
  <si>
    <t xml:space="preserve">Labeler area is generally clean, free of excessive labels on the floor, broken glass debris, glue spills, etc. Tools and cleaning equipment are stored in a designated area which is kept clean and organized. </t>
  </si>
  <si>
    <t xml:space="preserve">El área de la etiquetadora esta limpio en general, libre de excesivas etiquetas en el suelo, restos de vidrio roto, derrame de pegamento, etc. 
Herramientas y equipos de limpieza se almacenan en una área designada la cual se mantiene limpia y organizada. </t>
  </si>
  <si>
    <t>Limpio,  Plan regular de limpieza implementado. Todas las herramientas y equipos de limpieza almacenados correctamente.</t>
  </si>
  <si>
    <t>Un poco de basura pero plan de limpieza regular implementado. Todas las herramientas y equipos de limpieza almacenados correctamente.</t>
  </si>
  <si>
    <r>
      <t xml:space="preserve"> </t>
    </r>
    <r>
      <rPr>
        <sz val="10"/>
        <color indexed="30"/>
        <rFont val="Calibri"/>
        <family val="2"/>
      </rPr>
      <t>No está limpio o el equipo o las herramientas de limpieza no se almacenan correctamente en algunos casos, sin un plan de limpieza regular implementado</t>
    </r>
  </si>
  <si>
    <t xml:space="preserve">Packaging machine / crater area is generally clean, free of excessive dust and debris. Tools and cleaning equipment are stored in a designated area which is kept clean and well organized. </t>
  </si>
  <si>
    <t xml:space="preserve">Palletizer area is generally clean, free of excessive dust and debris. Tools and cleaning equipment are stored in a designated area which is kept clean and well organized. </t>
  </si>
  <si>
    <t>El área de paletizado esta limpio en general, libre de exceso de polvo y desechos. Las herramientas y equipos de limpieza se almacenan en una zona determinada que se mantiene limpio y bien organizado.</t>
  </si>
  <si>
    <t>Old Fabric Score:</t>
  </si>
  <si>
    <t>Indicate "NOK" when...</t>
  </si>
  <si>
    <t xml:space="preserve">Envasado en general </t>
  </si>
  <si>
    <t>Conveyors from depaletizer to filler/crowner are covered to reduce the risk of drop-in contamination and visibly clean.  Conveyer covers should be fitted close enough to the package to ensure effectiveness.  Reduce the risk of metal contamination by using “locking nuts” to hold the conveyor covers in place.</t>
  </si>
  <si>
    <t>Depaletizadora</t>
  </si>
  <si>
    <t>Sopladora</t>
  </si>
  <si>
    <t xml:space="preserve">The preform hopper, transport preforms and bottles at the blower outlet are free of dust or mold formation. </t>
  </si>
  <si>
    <r>
      <t xml:space="preserve">La tolva preforma, preformas y transportadores de preformas a la salida de la sopladora están libres de polvo o de la formación de moho. </t>
    </r>
    <r>
      <rPr>
        <sz val="10"/>
        <color rgb="FF00B050"/>
        <rFont val="Calibri"/>
        <family val="2"/>
        <scheme val="minor"/>
      </rPr>
      <t>Prestar especial atencion al estado de las toberas en los transportes aereos (no debe haber suciedad desprendiendose).</t>
    </r>
  </si>
  <si>
    <t>The preform hopper has a protection to avoid drop-in contamination and is clean and well maintained</t>
  </si>
  <si>
    <t>La tolva de preforma tiene una protección para evitar la caída en la contaminación y las mismas se encuentran limpias y bien mantenidas. No hay materiales rotos o desprendiendose en las tolvas.</t>
  </si>
  <si>
    <t xml:space="preserve">Blowing air has a lower than 0.20 um filter. </t>
  </si>
  <si>
    <t>El aire de soplado posee un filtro menor a 0,20 um.</t>
  </si>
  <si>
    <t xml:space="preserve">The filter has a frequency shift and respected. </t>
  </si>
  <si>
    <t>El filtro tiene una frecuencia de cambio y se respeta.</t>
  </si>
  <si>
    <t>No open boxes with preforms without other protection are storage before used</t>
  </si>
  <si>
    <t>No hay cajas abiertas con preformas sin otra protección almacenadas antes de su uso.</t>
  </si>
  <si>
    <t>Enjuague de botellas</t>
  </si>
  <si>
    <t>Llenadora/Tapadora</t>
  </si>
  <si>
    <t>Bottle transfer starwheel and conveyor line between the filler and the crowner is shielded to prevent drop-in contamination</t>
  </si>
  <si>
    <t>La estrella que transfiere botellas y la línea de transporte entre la llenadora y el coronador esta protegido para evitar la contaminación por caída.</t>
  </si>
  <si>
    <t xml:space="preserve">Filler and crowner area are generally clean, free of excessive fallen bottles, caps, and other debris. Filler room walls and ceiling, if any, are free of visible biofilm or mold growth. </t>
  </si>
  <si>
    <t>La zona de la llenadora y el coronador está limpia, libre de exeso de botellas caidas, tapas, y otros residuos. Las paredes y techos de la sala de llenado están libres de biopelicula visible o crecimiento de moho.</t>
  </si>
  <si>
    <t>Etiquetadora</t>
  </si>
  <si>
    <t>Empacadora</t>
  </si>
  <si>
    <t>La empacadora y el área de la encajonadora están limpios en general, libres de exceso de polvo y desechos. 
Las herramientas y equipos de limpieza se almacenan en una zona determinada que se mantiene limpio y bien organizado.</t>
  </si>
  <si>
    <t>Paletizadora</t>
  </si>
  <si>
    <t>Pasteurizador flash/filtro esteril (si aplica)</t>
  </si>
  <si>
    <t>This plant has a keg line</t>
  </si>
  <si>
    <t>Área de almacenamiento de barril vacío</t>
  </si>
  <si>
    <t>Empty kegs are stored off the floor in a designated area and is generally clean, free of excessive dust/dirt or broken pallet debris</t>
  </si>
  <si>
    <t>Los barriles vacíos son almacenados alejados del piso en un área designada que se encuentra limpia, libre de exceso de polvo o suciedad y de estibas/pallets rotos.</t>
  </si>
  <si>
    <t>Área limpia, Plan de limpieza regular implementado en el área de almacenamiento.</t>
  </si>
  <si>
    <t>Algunas zonas del área NOK o No hay un plan de limpieza regular para el área de almacenamiento</t>
  </si>
  <si>
    <t>NOK o No hay plan de limpieza regular para el área de almacenamiento</t>
  </si>
  <si>
    <t>Lavado externo de barril</t>
  </si>
  <si>
    <t>Chemicals used for external keg washing are approved for use in the food industry.</t>
  </si>
  <si>
    <t xml:space="preserve">Los productos químicos utilizados para el lavado externo del barril están aprobados para su uso en la industria alimenticia </t>
  </si>
  <si>
    <t>External keg washer area is generally clean, free of excessive dust/dirt, debris or chemical spills.</t>
  </si>
  <si>
    <t>El área externa de la lavadora de barriles generalmente se encuentra limpia, libre de polvo / suciedad excesiva, escombros o derrames de productos químicos.</t>
  </si>
  <si>
    <t>Washed kegs exiting the external keg washer have a clean appearance and are free of any traces of residual caustic or label material.</t>
  </si>
  <si>
    <t>Barriles lavados a la salida de la lavadora externa tienen un aspecto limpio, libre de cualquier residuo de material residual cáustico o material de etiquetado.</t>
  </si>
  <si>
    <t>Lavado interno de barril</t>
  </si>
  <si>
    <t>Keg CIP critical operation parameters (caustic / acid concentration, temperature, CIP, exposure time, etc.) are monitored at a pre-established frequency and records of these checks are properly maintained.</t>
  </si>
  <si>
    <t>Los parámetros críticos de la operación de CIP de  Barriles (concentración cáustica / concentración de ácido, temperatura, CIP, tiempo de exposición, etc.) se controlan con una frecuencia preestablecida y los registros de estos controles se mantienen adecuadamente.</t>
  </si>
  <si>
    <t xml:space="preserve">Los parámetros críticos de la operación de pasteurizado de cerveza se monitorean con una frecuencia preestablecida y los registros de estos controles se mantienen adecuadamente. </t>
  </si>
  <si>
    <t>Llenadora de barriles</t>
  </si>
  <si>
    <t xml:space="preserve">Keg Filler area is generally clean, free of excessive free of visible biofilm or mold growth. Tools and cleaning equipment are stored in a designated area which is kept clean and well organized. </t>
  </si>
  <si>
    <t xml:space="preserve">El área de llenado de barriles esta limpio en general, libre de biopelículas visibles o crecimiento de moho. 
Herramientas y equipamiento de limpieza son almacenados en un área designada la cual es mantenida limpia y bien organizada. </t>
  </si>
  <si>
    <t>Control de peso y detección de fugas</t>
  </si>
  <si>
    <t>Rejected kegs are segregated effectively to avoid excessive recirculation that might cause their eventual acceptance.</t>
  </si>
  <si>
    <t>Los barriles rechazados están separados efectivamente para evitar la recirculación que podría causar su eventual aceptación.</t>
  </si>
  <si>
    <t xml:space="preserve">Hand washing stations (basins) are located by personnel access points and in the proximity of processing areas are maintained clean and fully operational: (1) Potable water supply, preferably warm in cold climates where very cold water may act as a deterrent to employees washing their hands thoroughly. (2) Effective hand-cleaning and sanitizing preparations. (3) Sanitary towel service or suitable drying devices. (4) Readily understandable signs directing employees </t>
  </si>
  <si>
    <t>Employee locker rooms are clean and well lit.</t>
  </si>
  <si>
    <t>Food or drinks, including chewing gum and candy, are never introduced to or consumed in production areas, including control rooms (check trash containers for candy-wrappers, drink cups, etc.).  Only water in clear, covered, labeled, plastic containers is permitted in production areas.</t>
  </si>
  <si>
    <t>Containers are not reused for any purpose than their original intended purpose.</t>
  </si>
  <si>
    <t>NOK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</si>
</sst>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dd\ mmmm\ yyyy"/>
    <numFmt numFmtId="166" formatCode="0.0"/>
  </numFmts>
  <fonts count="42"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Calibri"/>
      <family val="2"/>
    </font>
    <font>
      <b/>
      <sz val="10"/>
      <name val="Verdana"/>
      <family val="2"/>
    </font>
    <font>
      <sz val="11"/>
      <color theme="1"/>
      <name val="Calibri"/>
      <family val="2"/>
      <scheme val="minor"/>
    </font>
    <font>
      <sz val="10"/>
      <name val="Calibri"/>
      <family val="2"/>
      <scheme val="minor"/>
    </font>
    <font>
      <b/>
      <sz val="10"/>
      <name val="Calibri"/>
      <family val="2"/>
      <scheme val="minor"/>
    </font>
    <font>
      <sz val="10"/>
      <color indexed="10"/>
      <name val="Calibri"/>
      <family val="2"/>
      <scheme val="minor"/>
    </font>
    <font>
      <sz val="10"/>
      <color theme="0"/>
      <name val="Calibri"/>
      <family val="2"/>
      <scheme val="minor"/>
    </font>
    <font>
      <b/>
      <sz val="16"/>
      <name val="Calibri"/>
      <family val="2"/>
      <scheme val="minor"/>
    </font>
    <font>
      <sz val="16"/>
      <name val="Calibri"/>
      <family val="2"/>
      <scheme val="minor"/>
    </font>
    <font>
      <b/>
      <sz val="16"/>
      <color rgb="FF00B0F0"/>
      <name val="Calibri"/>
      <family val="2"/>
      <scheme val="minor"/>
    </font>
    <font>
      <sz val="10"/>
      <color rgb="FF00B0F0"/>
      <name val="Calibri"/>
      <family val="2"/>
      <scheme val="minor"/>
    </font>
    <font>
      <sz val="16"/>
      <color rgb="FF00B0F0"/>
      <name val="Calibri"/>
      <family val="2"/>
      <scheme val="minor"/>
    </font>
    <font>
      <sz val="36"/>
      <name val="Calibri"/>
      <family val="2"/>
      <scheme val="minor"/>
    </font>
    <font>
      <sz val="10"/>
      <color rgb="FFFF0000"/>
      <name val="Calibri"/>
      <family val="2"/>
      <scheme val="minor"/>
    </font>
    <font>
      <sz val="16"/>
      <color theme="0"/>
      <name val="Calibri"/>
      <family val="2"/>
      <scheme val="minor"/>
    </font>
    <font>
      <b/>
      <sz val="10"/>
      <color theme="5" tint="-0.249977111117893"/>
      <name val="Calibri"/>
      <family val="2"/>
      <scheme val="minor"/>
    </font>
    <font>
      <b/>
      <sz val="10"/>
      <color theme="0"/>
      <name val="Calibri"/>
      <family val="2"/>
      <scheme val="minor"/>
    </font>
    <font>
      <b/>
      <sz val="9"/>
      <name val="Calibri"/>
      <family val="2"/>
      <scheme val="minor"/>
    </font>
    <font>
      <sz val="10"/>
      <color rgb="FF0070C0"/>
      <name val="Calibri"/>
      <family val="2"/>
      <scheme val="minor"/>
    </font>
    <font>
      <sz val="10"/>
      <color rgb="FF0070C0"/>
      <name val="Calibri"/>
      <family val="2"/>
    </font>
    <font>
      <sz val="10"/>
      <color theme="6" tint="-0.249977111117893"/>
      <name val="Calibri"/>
      <family val="2"/>
    </font>
    <font>
      <b/>
      <i/>
      <sz val="10"/>
      <color indexed="30"/>
      <name val="Calibri"/>
      <family val="2"/>
    </font>
    <font>
      <sz val="10"/>
      <color indexed="30"/>
      <name val="Calibri"/>
      <family val="2"/>
    </font>
    <font>
      <strike/>
      <sz val="10"/>
      <color indexed="10"/>
      <name val="Calibri"/>
      <family val="2"/>
    </font>
    <font>
      <b/>
      <i/>
      <sz val="10"/>
      <color rgb="FF0070C0"/>
      <name val="Calibri"/>
      <family val="2"/>
    </font>
    <font>
      <sz val="10"/>
      <color theme="5" tint="-0.249977111117893"/>
      <name val="Calibri"/>
      <family val="2"/>
      <scheme val="minor"/>
    </font>
    <font>
      <b/>
      <u/>
      <sz val="10"/>
      <color rgb="FF0070C0"/>
      <name val="Calibri"/>
      <family val="2"/>
    </font>
    <font>
      <sz val="10"/>
      <color rgb="FF00B050"/>
      <name val="Calibri"/>
      <family val="2"/>
      <scheme val="minor"/>
    </font>
    <font>
      <sz val="10"/>
      <color indexed="62"/>
      <name val="Calibri"/>
      <family val="2"/>
    </font>
    <font>
      <sz val="10"/>
      <color rgb="FF00B050"/>
      <name val="Calibri"/>
      <family val="2"/>
    </font>
    <font>
      <sz val="10"/>
      <color indexed="17"/>
      <name val="Calibri"/>
      <family val="2"/>
    </font>
    <font>
      <strike/>
      <sz val="10"/>
      <name val="Calibri"/>
      <family val="2"/>
    </font>
    <font>
      <sz val="9"/>
      <color rgb="FF00B050"/>
      <name val="Calibri"/>
      <family val="2"/>
      <scheme val="minor"/>
    </font>
    <font>
      <sz val="9"/>
      <name val="Calibri"/>
      <family val="2"/>
      <scheme val="minor"/>
    </font>
    <font>
      <u/>
      <sz val="10"/>
      <name val="Calibri"/>
      <family val="2"/>
      <scheme val="minor"/>
    </font>
  </fonts>
  <fills count="9">
    <fill>
      <patternFill patternType="none"/>
    </fill>
    <fill>
      <patternFill patternType="gray125"/>
    </fill>
    <fill>
      <patternFill patternType="solid">
        <fgColor indexed="22"/>
        <bgColor indexed="64"/>
      </patternFill>
    </fill>
    <fill>
      <patternFill patternType="solid">
        <fgColor indexed="14"/>
        <bgColor indexed="64"/>
      </patternFill>
    </fill>
    <fill>
      <patternFill patternType="solid">
        <fgColor theme="4" tint="0.39997558519241921"/>
        <bgColor indexed="64"/>
      </patternFill>
    </fill>
    <fill>
      <patternFill patternType="solid">
        <fgColor rgb="FFFFFF00"/>
        <bgColor indexed="64"/>
      </patternFill>
    </fill>
    <fill>
      <patternFill patternType="solid">
        <fgColor theme="5" tint="0.39997558519241921"/>
        <bgColor indexed="64"/>
      </patternFill>
    </fill>
    <fill>
      <patternFill patternType="solid">
        <fgColor theme="0"/>
        <bgColor indexed="64"/>
      </patternFill>
    </fill>
    <fill>
      <patternFill patternType="solid">
        <fgColor theme="0" tint="-4.9989318521683403E-2"/>
        <bgColor indexed="64"/>
      </patternFill>
    </fill>
  </fills>
  <borders count="23">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style="thin">
        <color indexed="64"/>
      </top>
      <bottom/>
      <diagonal/>
    </border>
    <border>
      <left/>
      <right style="thin">
        <color indexed="64"/>
      </right>
      <top style="thin">
        <color indexed="64"/>
      </top>
      <bottom/>
      <diagonal/>
    </border>
  </borders>
  <cellStyleXfs count="12">
    <xf numFmtId="0" fontId="0" fillId="0" borderId="0"/>
    <xf numFmtId="0" fontId="6" fillId="0" borderId="0"/>
    <xf numFmtId="0" fontId="6" fillId="0" borderId="0"/>
    <xf numFmtId="0" fontId="9" fillId="0" borderId="0"/>
    <xf numFmtId="9" fontId="3" fillId="0" borderId="0" applyFont="0" applyFill="0" applyBorder="0" applyAlignment="0" applyProtection="0"/>
    <xf numFmtId="9" fontId="6"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3" fillId="0" borderId="0"/>
    <xf numFmtId="0" fontId="2" fillId="0" borderId="0"/>
    <xf numFmtId="0" fontId="1" fillId="0" borderId="0"/>
  </cellStyleXfs>
  <cellXfs count="102">
    <xf numFmtId="0" fontId="0" fillId="0" borderId="0" xfId="0"/>
    <xf numFmtId="0" fontId="10" fillId="0" borderId="5" xfId="0" applyFont="1" applyBorder="1" applyAlignment="1">
      <alignment horizontal="left" vertical="center" wrapText="1"/>
    </xf>
    <xf numFmtId="0" fontId="10" fillId="0" borderId="0" xfId="0" applyFont="1" applyAlignment="1">
      <alignment vertical="center"/>
    </xf>
    <xf numFmtId="0" fontId="10" fillId="0" borderId="6" xfId="0" applyFont="1" applyBorder="1" applyAlignment="1">
      <alignment vertical="center" wrapText="1"/>
    </xf>
    <xf numFmtId="0" fontId="10" fillId="0" borderId="6" xfId="0" applyFont="1" applyBorder="1" applyAlignment="1">
      <alignment horizontal="left" vertical="center" wrapText="1"/>
    </xf>
    <xf numFmtId="0" fontId="10" fillId="2" borderId="5" xfId="0" applyFont="1" applyFill="1" applyBorder="1" applyAlignment="1">
      <alignment horizontal="center" vertical="center"/>
    </xf>
    <xf numFmtId="0" fontId="11" fillId="2" borderId="5" xfId="0" applyFont="1" applyFill="1" applyBorder="1" applyAlignment="1">
      <alignment vertical="center"/>
    </xf>
    <xf numFmtId="0" fontId="11" fillId="2" borderId="5" xfId="0" applyFont="1" applyFill="1" applyBorder="1" applyAlignment="1">
      <alignment horizontal="center" vertical="center" wrapText="1"/>
    </xf>
    <xf numFmtId="0" fontId="11" fillId="2" borderId="5" xfId="0" applyFont="1" applyFill="1" applyBorder="1" applyAlignment="1">
      <alignment horizontal="center" vertical="center"/>
    </xf>
    <xf numFmtId="0" fontId="10" fillId="4" borderId="5" xfId="0" applyFont="1" applyFill="1" applyBorder="1" applyAlignment="1">
      <alignment horizontal="center" vertical="center"/>
    </xf>
    <xf numFmtId="0" fontId="10" fillId="0" borderId="5" xfId="0" applyFont="1" applyBorder="1" applyAlignment="1" applyProtection="1">
      <alignment horizontal="center" vertical="center"/>
      <protection locked="0"/>
    </xf>
    <xf numFmtId="0" fontId="10" fillId="0" borderId="5" xfId="0" applyFont="1" applyBorder="1" applyAlignment="1">
      <alignment horizontal="center" vertical="center"/>
    </xf>
    <xf numFmtId="0" fontId="10" fillId="0" borderId="5" xfId="0" applyFont="1" applyBorder="1" applyAlignment="1">
      <alignment horizontal="center" vertical="center" wrapText="1"/>
    </xf>
    <xf numFmtId="0" fontId="10" fillId="0" borderId="5" xfId="0" applyFont="1" applyBorder="1" applyAlignment="1" applyProtection="1">
      <alignment horizontal="center" vertical="center" wrapText="1"/>
      <protection locked="0"/>
    </xf>
    <xf numFmtId="0" fontId="12" fillId="0" borderId="5" xfId="0" applyFont="1" applyBorder="1" applyAlignment="1" applyProtection="1">
      <alignment horizontal="center" vertical="center" wrapText="1"/>
      <protection locked="0"/>
    </xf>
    <xf numFmtId="0" fontId="10" fillId="0" borderId="0" xfId="0" applyFont="1" applyAlignment="1">
      <alignment horizontal="center" vertical="center"/>
    </xf>
    <xf numFmtId="0" fontId="10" fillId="0" borderId="0" xfId="0" applyFont="1" applyAlignment="1">
      <alignment vertical="center" wrapText="1"/>
    </xf>
    <xf numFmtId="0" fontId="13" fillId="0" borderId="0" xfId="0" applyFont="1" applyAlignment="1">
      <alignment horizontal="center" vertical="center"/>
    </xf>
    <xf numFmtId="0" fontId="11" fillId="0" borderId="10" xfId="0" applyFont="1" applyBorder="1" applyAlignment="1">
      <alignment vertical="center" wrapText="1"/>
    </xf>
    <xf numFmtId="165" fontId="11" fillId="0" borderId="10" xfId="0" applyNumberFormat="1" applyFont="1" applyBorder="1" applyAlignment="1">
      <alignment horizontal="left" vertical="center" wrapText="1"/>
    </xf>
    <xf numFmtId="165" fontId="11" fillId="0" borderId="6" xfId="0" applyNumberFormat="1" applyFont="1" applyBorder="1" applyAlignment="1">
      <alignment vertical="center" wrapText="1"/>
    </xf>
    <xf numFmtId="165" fontId="11" fillId="0" borderId="6" xfId="0" applyNumberFormat="1" applyFont="1" applyBorder="1" applyAlignment="1">
      <alignment horizontal="left" vertical="center" wrapText="1"/>
    </xf>
    <xf numFmtId="0" fontId="10" fillId="0" borderId="5" xfId="0" applyFont="1" applyBorder="1" applyAlignment="1">
      <alignment vertical="center" wrapText="1"/>
    </xf>
    <xf numFmtId="0" fontId="14" fillId="0" borderId="0" xfId="0" applyFont="1" applyAlignment="1">
      <alignment horizontal="right" vertical="center" wrapText="1"/>
    </xf>
    <xf numFmtId="0" fontId="15" fillId="0" borderId="0" xfId="0" applyFont="1" applyAlignment="1">
      <alignment vertical="center"/>
    </xf>
    <xf numFmtId="0" fontId="11" fillId="0" borderId="6" xfId="0" applyFont="1" applyBorder="1" applyAlignment="1">
      <alignment vertical="center" wrapText="1"/>
    </xf>
    <xf numFmtId="166" fontId="14" fillId="0" borderId="0" xfId="4" applyNumberFormat="1" applyFont="1" applyAlignment="1" applyProtection="1">
      <alignment horizontal="center" vertical="center"/>
    </xf>
    <xf numFmtId="0" fontId="13" fillId="0" borderId="0" xfId="0" applyFont="1" applyAlignment="1">
      <alignment vertical="center" wrapText="1"/>
    </xf>
    <xf numFmtId="0" fontId="13" fillId="0" borderId="0" xfId="0" applyFont="1" applyAlignment="1">
      <alignment vertical="center"/>
    </xf>
    <xf numFmtId="0" fontId="11" fillId="2" borderId="11" xfId="0" applyFont="1" applyFill="1" applyBorder="1" applyAlignment="1">
      <alignment horizontal="center" vertical="center"/>
    </xf>
    <xf numFmtId="0" fontId="11" fillId="2" borderId="11" xfId="0" applyFont="1" applyFill="1" applyBorder="1" applyAlignment="1">
      <alignment horizontal="center" vertical="center" wrapText="1"/>
    </xf>
    <xf numFmtId="166" fontId="16" fillId="0" borderId="0" xfId="4" applyNumberFormat="1" applyFont="1" applyAlignment="1" applyProtection="1">
      <alignment horizontal="center" vertical="center"/>
    </xf>
    <xf numFmtId="0" fontId="17" fillId="0" borderId="0" xfId="0" applyFont="1" applyAlignment="1">
      <alignment vertical="center"/>
    </xf>
    <xf numFmtId="0" fontId="18" fillId="0" borderId="0" xfId="0" applyFont="1" applyAlignment="1">
      <alignment vertical="center"/>
    </xf>
    <xf numFmtId="166" fontId="14" fillId="0" borderId="0" xfId="0" applyNumberFormat="1" applyFont="1" applyAlignment="1">
      <alignment horizontal="right" vertical="center" wrapText="1"/>
    </xf>
    <xf numFmtId="0" fontId="10" fillId="0" borderId="10" xfId="0" applyFont="1" applyBorder="1" applyAlignment="1" applyProtection="1">
      <alignment horizontal="center" vertical="center" wrapText="1"/>
      <protection locked="0"/>
    </xf>
    <xf numFmtId="0" fontId="10" fillId="0" borderId="5" xfId="0" applyFont="1" applyBorder="1" applyAlignment="1">
      <alignment vertical="center"/>
    </xf>
    <xf numFmtId="0" fontId="10" fillId="0" borderId="0" xfId="0" applyFont="1" applyAlignment="1">
      <alignment horizontal="left" vertical="center"/>
    </xf>
    <xf numFmtId="0" fontId="8" fillId="2" borderId="5" xfId="1" applyFont="1" applyFill="1" applyBorder="1" applyAlignment="1">
      <alignment horizontal="left" vertical="center" wrapText="1"/>
    </xf>
    <xf numFmtId="0" fontId="10" fillId="0" borderId="5" xfId="0" applyFont="1" applyBorder="1" applyAlignment="1">
      <alignment horizontal="left" vertical="center"/>
    </xf>
    <xf numFmtId="0" fontId="14" fillId="5" borderId="0" xfId="0" applyFont="1" applyFill="1" applyAlignment="1">
      <alignment horizontal="right" vertical="center" wrapText="1"/>
    </xf>
    <xf numFmtId="0" fontId="10" fillId="5" borderId="5" xfId="0" applyFont="1" applyFill="1" applyBorder="1" applyAlignment="1">
      <alignment horizontal="center" vertical="center"/>
    </xf>
    <xf numFmtId="166" fontId="14" fillId="0" borderId="0" xfId="4" applyNumberFormat="1" applyFont="1" applyFill="1" applyAlignment="1" applyProtection="1">
      <alignment horizontal="center" vertical="center"/>
    </xf>
    <xf numFmtId="0" fontId="21" fillId="0" borderId="0" xfId="0" applyFont="1" applyAlignment="1">
      <alignment vertical="center"/>
    </xf>
    <xf numFmtId="0" fontId="10" fillId="6" borderId="5" xfId="0" applyFont="1" applyFill="1" applyBorder="1" applyAlignment="1">
      <alignment horizontal="center" vertical="center"/>
    </xf>
    <xf numFmtId="0" fontId="11" fillId="0" borderId="5" xfId="0" applyFont="1" applyBorder="1" applyAlignment="1">
      <alignment vertical="center" wrapText="1"/>
    </xf>
    <xf numFmtId="0" fontId="22" fillId="0" borderId="5" xfId="0" applyFont="1" applyBorder="1" applyAlignment="1">
      <alignment vertical="center" wrapText="1"/>
    </xf>
    <xf numFmtId="166" fontId="23" fillId="8" borderId="0" xfId="4" applyNumberFormat="1" applyFont="1" applyFill="1" applyAlignment="1" applyProtection="1">
      <alignment horizontal="center" vertical="center"/>
    </xf>
    <xf numFmtId="0" fontId="13" fillId="0" borderId="5" xfId="0" applyFont="1" applyBorder="1" applyAlignment="1">
      <alignment horizontal="center" vertical="center" wrapText="1"/>
    </xf>
    <xf numFmtId="0" fontId="13" fillId="6" borderId="5" xfId="0" applyFont="1" applyFill="1" applyBorder="1" applyAlignment="1">
      <alignment horizontal="center" vertical="center"/>
    </xf>
    <xf numFmtId="0" fontId="13" fillId="0" borderId="5" xfId="0" applyFont="1" applyBorder="1" applyAlignment="1">
      <alignment horizontal="center" vertical="center"/>
    </xf>
    <xf numFmtId="0" fontId="10" fillId="0" borderId="7" xfId="0" applyFont="1" applyBorder="1" applyAlignment="1">
      <alignment horizontal="left" vertical="center" wrapText="1"/>
    </xf>
    <xf numFmtId="0" fontId="25" fillId="0" borderId="5" xfId="0" applyFont="1" applyBorder="1" applyAlignment="1">
      <alignment vertical="center" wrapText="1"/>
    </xf>
    <xf numFmtId="0" fontId="25" fillId="7" borderId="5" xfId="0" applyFont="1" applyFill="1" applyBorder="1" applyAlignment="1">
      <alignment vertical="center" wrapText="1"/>
    </xf>
    <xf numFmtId="0" fontId="26" fillId="0" borderId="5" xfId="0" applyFont="1" applyBorder="1" applyAlignment="1">
      <alignment horizontal="left" vertical="center" wrapText="1"/>
    </xf>
    <xf numFmtId="0" fontId="25" fillId="0" borderId="5" xfId="0" applyFont="1" applyBorder="1" applyAlignment="1">
      <alignment horizontal="left" vertical="center" wrapText="1"/>
    </xf>
    <xf numFmtId="0" fontId="25" fillId="0" borderId="5" xfId="2" applyFont="1" applyBorder="1" applyAlignment="1">
      <alignment vertical="center" wrapText="1"/>
    </xf>
    <xf numFmtId="0" fontId="32" fillId="0" borderId="5" xfId="0" applyFont="1" applyBorder="1" applyAlignment="1">
      <alignment vertical="center" wrapText="1"/>
    </xf>
    <xf numFmtId="0" fontId="32" fillId="0" borderId="5" xfId="0" applyFont="1" applyBorder="1" applyAlignment="1">
      <alignment horizontal="left" vertical="center" wrapText="1"/>
    </xf>
    <xf numFmtId="165" fontId="11" fillId="0" borderId="7" xfId="0" applyNumberFormat="1" applyFont="1" applyBorder="1" applyAlignment="1">
      <alignment horizontal="left" vertical="center" wrapText="1"/>
    </xf>
    <xf numFmtId="0" fontId="26" fillId="0" borderId="5" xfId="0" applyFont="1" applyBorder="1" applyAlignment="1">
      <alignment horizontal="left" vertical="top" wrapText="1"/>
    </xf>
    <xf numFmtId="0" fontId="25" fillId="0" borderId="5" xfId="0" applyFont="1" applyBorder="1" applyAlignment="1">
      <alignment horizontal="left" vertical="top" wrapText="1"/>
    </xf>
    <xf numFmtId="0" fontId="34" fillId="0" borderId="5" xfId="0" applyFont="1" applyBorder="1" applyAlignment="1">
      <alignment horizontal="left" vertical="top" wrapText="1"/>
    </xf>
    <xf numFmtId="0" fontId="7" fillId="0" borderId="5" xfId="0" applyFont="1" applyBorder="1" applyAlignment="1">
      <alignment horizontal="left" vertical="top" wrapText="1"/>
    </xf>
    <xf numFmtId="0" fontId="36" fillId="0" borderId="5" xfId="0" applyFont="1" applyBorder="1" applyAlignment="1">
      <alignment horizontal="left" vertical="top" wrapText="1"/>
    </xf>
    <xf numFmtId="0" fontId="39" fillId="0" borderId="5" xfId="0" applyFont="1" applyBorder="1" applyAlignment="1">
      <alignment horizontal="left" vertical="top" wrapText="1"/>
    </xf>
    <xf numFmtId="0" fontId="29" fillId="0" borderId="5" xfId="0" applyFont="1" applyBorder="1" applyAlignment="1">
      <alignment horizontal="left" vertical="top" wrapText="1"/>
    </xf>
    <xf numFmtId="0" fontId="10" fillId="0" borderId="5" xfId="0" applyFont="1" applyBorder="1" applyAlignment="1">
      <alignment horizontal="left" vertical="top"/>
    </xf>
    <xf numFmtId="0" fontId="10" fillId="0" borderId="5" xfId="0" applyFont="1" applyBorder="1" applyAlignment="1">
      <alignment horizontal="left" vertical="top" wrapText="1"/>
    </xf>
    <xf numFmtId="0" fontId="39" fillId="0" borderId="5" xfId="0" applyFont="1" applyBorder="1" applyAlignment="1">
      <alignment horizontal="left" vertical="top"/>
    </xf>
    <xf numFmtId="0" fontId="25" fillId="0" borderId="5" xfId="0" applyFont="1" applyBorder="1" applyAlignment="1">
      <alignment horizontal="left" vertical="center"/>
    </xf>
    <xf numFmtId="0" fontId="29" fillId="0" borderId="5" xfId="0" applyFont="1" applyBorder="1" applyAlignment="1">
      <alignment vertical="top" wrapText="1"/>
    </xf>
    <xf numFmtId="0" fontId="41" fillId="0" borderId="0" xfId="0" applyFont="1" applyAlignment="1">
      <alignment vertical="center"/>
    </xf>
    <xf numFmtId="0" fontId="8" fillId="3" borderId="5" xfId="1"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5" borderId="2" xfId="0" applyFill="1" applyBorder="1" applyAlignment="1">
      <alignment horizontal="center" vertical="center" wrapText="1"/>
    </xf>
    <xf numFmtId="0" fontId="11" fillId="0" borderId="10" xfId="0" applyFont="1" applyBorder="1" applyAlignment="1" applyProtection="1">
      <alignment horizontal="left" vertical="center" wrapText="1"/>
      <protection locked="0"/>
    </xf>
    <xf numFmtId="0" fontId="10" fillId="0" borderId="7" xfId="0" applyFont="1" applyBorder="1" applyAlignment="1">
      <alignment horizontal="left" vertical="center" wrapText="1"/>
    </xf>
    <xf numFmtId="0" fontId="19" fillId="0" borderId="14"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13" xfId="0" applyFont="1" applyBorder="1" applyAlignment="1">
      <alignment horizontal="center" vertical="center"/>
    </xf>
    <xf numFmtId="0" fontId="24" fillId="0" borderId="5" xfId="0" applyFont="1" applyBorder="1" applyAlignment="1" applyProtection="1">
      <alignment horizontal="left" vertical="center" wrapText="1"/>
      <protection locked="0"/>
    </xf>
    <xf numFmtId="0" fontId="40" fillId="0" borderId="5" xfId="0" applyFont="1" applyBorder="1" applyAlignment="1">
      <alignment horizontal="left" vertical="center" wrapText="1"/>
    </xf>
    <xf numFmtId="0" fontId="10" fillId="0" borderId="17"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5" xfId="0" applyFont="1" applyBorder="1" applyAlignment="1">
      <alignment horizontal="center" vertical="center" wrapText="1"/>
    </xf>
    <xf numFmtId="0" fontId="19" fillId="0" borderId="16" xfId="0" applyFont="1" applyBorder="1" applyAlignment="1">
      <alignment horizontal="center" vertical="center"/>
    </xf>
    <xf numFmtId="0" fontId="5" fillId="5" borderId="8" xfId="0" applyFont="1" applyFill="1" applyBorder="1" applyAlignment="1">
      <alignment horizontal="center" vertical="center" wrapText="1"/>
    </xf>
    <xf numFmtId="0" fontId="0" fillId="5" borderId="11" xfId="0" applyFill="1" applyBorder="1" applyAlignment="1">
      <alignment horizontal="center" vertical="center" wrapText="1"/>
    </xf>
    <xf numFmtId="0" fontId="10" fillId="0" borderId="21" xfId="0" applyFont="1" applyBorder="1" applyAlignment="1">
      <alignment horizontal="center" vertical="center" wrapText="1"/>
    </xf>
    <xf numFmtId="0" fontId="10" fillId="0" borderId="2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6" xfId="0" applyFont="1" applyBorder="1" applyAlignment="1">
      <alignment horizontal="center" vertical="center" wrapText="1"/>
    </xf>
  </cellXfs>
  <cellStyles count="12">
    <cellStyle name="Cancel" xfId="1" xr:uid="{00000000-0005-0000-0000-000000000000}"/>
    <cellStyle name="Cancel 2" xfId="7" xr:uid="{3C340A82-8B17-4CE0-BF47-8CE2D67F8701}"/>
    <cellStyle name="Normal" xfId="0" builtinId="0"/>
    <cellStyle name="Normal 2" xfId="2" xr:uid="{00000000-0005-0000-0000-000002000000}"/>
    <cellStyle name="Normal 2 2" xfId="9" xr:uid="{92FE5D2C-B076-4363-A01D-4B250FDBC1A5}"/>
    <cellStyle name="Normal 3" xfId="3" xr:uid="{00000000-0005-0000-0000-000003000000}"/>
    <cellStyle name="Normal 3 2" xfId="10" xr:uid="{07784170-6CEA-45EE-9FEE-B505A8CC00D6}"/>
    <cellStyle name="Normal 3 3" xfId="11" xr:uid="{7495F8DE-EA12-49F8-98BA-110E9C5234A4}"/>
    <cellStyle name="Normal 4" xfId="6" xr:uid="{00000000-0005-0000-0000-000004000000}"/>
    <cellStyle name="Percent 2" xfId="5" xr:uid="{00000000-0005-0000-0000-000007000000}"/>
    <cellStyle name="Percent 2 2" xfId="8" xr:uid="{B2B94E54-4CDC-4ED9-BBD5-08CC2E8BC22F}"/>
    <cellStyle name="Porcentaje" xfId="4" builtinId="5"/>
  </cellStyles>
  <dxfs count="15">
    <dxf>
      <font>
        <b/>
        <i val="0"/>
        <condense val="0"/>
        <extend val="0"/>
        <color indexed="10"/>
      </font>
      <fill>
        <patternFill>
          <bgColor indexed="13"/>
        </patternFill>
      </fill>
    </dxf>
    <dxf>
      <font>
        <b/>
        <i val="0"/>
        <condense val="0"/>
        <extend val="0"/>
        <color indexed="9"/>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31"/>
      </font>
      <fill>
        <patternFill>
          <bgColor indexed="8"/>
        </patternFill>
      </fill>
    </dxf>
    <dxf>
      <font>
        <b/>
        <i val="0"/>
        <condense val="0"/>
        <extend val="0"/>
        <color indexed="10"/>
      </font>
      <fill>
        <patternFill>
          <bgColor indexed="13"/>
        </patternFill>
      </fill>
    </dxf>
    <dxf>
      <font>
        <b/>
        <i val="0"/>
        <condense val="0"/>
        <extend val="0"/>
        <color indexed="9"/>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31"/>
      </font>
      <fill>
        <patternFill>
          <bgColor indexed="8"/>
        </patternFill>
      </fill>
    </dxf>
    <dxf>
      <font>
        <b/>
        <i val="0"/>
        <condense val="0"/>
        <extend val="0"/>
        <color indexed="10"/>
      </font>
      <fill>
        <patternFill>
          <bgColor indexed="13"/>
        </patternFill>
      </fill>
    </dxf>
    <dxf>
      <font>
        <b/>
        <i val="0"/>
        <condense val="0"/>
        <extend val="0"/>
        <color indexed="9"/>
      </font>
      <fill>
        <patternFill>
          <bgColor indexed="10"/>
        </patternFill>
      </fill>
    </dxf>
    <dxf>
      <font>
        <b/>
        <i val="0"/>
        <condense val="0"/>
        <extend val="0"/>
      </font>
      <fill>
        <patternFill>
          <bgColor indexed="13"/>
        </patternFill>
      </fill>
    </dxf>
    <dxf>
      <font>
        <b/>
        <i val="0"/>
        <condense val="0"/>
        <extend val="0"/>
      </font>
      <fill>
        <patternFill>
          <bgColor indexed="11"/>
        </patternFill>
      </fill>
    </dxf>
    <dxf>
      <font>
        <b/>
        <i val="0"/>
        <condense val="0"/>
        <extend val="0"/>
        <color indexed="31"/>
      </font>
      <fill>
        <patternFill>
          <bgColor indexed="8"/>
        </patternFill>
      </fill>
    </dxf>
  </dxfs>
  <tableStyles count="0" defaultTableStyle="TableStyleMedium9" defaultPivotStyle="PivotStyleLight16"/>
  <colors>
    <mruColors>
      <color rgb="FF01FF74"/>
      <color rgb="FFFFFF99"/>
      <color rgb="FFFFFFB7"/>
      <color rgb="FFFF5805"/>
      <color rgb="FFFF9966"/>
      <color rgb="FFFFFFFF"/>
      <color rgb="FFD2A000"/>
      <color rgb="FFFAD6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616404</xdr:colOff>
      <xdr:row>2</xdr:row>
      <xdr:rowOff>17689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954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174172</xdr:colOff>
      <xdr:row>0</xdr:row>
      <xdr:rowOff>0</xdr:rowOff>
    </xdr:from>
    <xdr:to>
      <xdr:col>12</xdr:col>
      <xdr:colOff>1293058</xdr:colOff>
      <xdr:row>4</xdr:row>
      <xdr:rowOff>52086</xdr:rowOff>
    </xdr:to>
    <xdr:pic macro="[0]!Hoja1.AbrirCuestionario">
      <xdr:nvPicPr>
        <xdr:cNvPr id="4" name="Gráfico 3" descr="Lista de comprobación RTL">
          <a:extLst>
            <a:ext uri="{FF2B5EF4-FFF2-40B4-BE49-F238E27FC236}">
              <a16:creationId xmlns:a16="http://schemas.microsoft.com/office/drawing/2014/main" id="{B174A54A-D91F-45C6-BE79-5D92505FF82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054943" y="0"/>
          <a:ext cx="1118886" cy="1118886"/>
        </a:xfrm>
        <a:prstGeom prst="rect">
          <a:avLst/>
        </a:prstGeom>
      </xdr:spPr>
    </xdr:pic>
    <xdr:clientData/>
  </xdr:twoCellAnchor>
  <xdr:oneCellAnchor>
    <xdr:from>
      <xdr:col>12</xdr:col>
      <xdr:colOff>1090502</xdr:colOff>
      <xdr:row>1</xdr:row>
      <xdr:rowOff>132971</xdr:rowOff>
    </xdr:from>
    <xdr:ext cx="1366528" cy="342786"/>
    <xdr:sp macro="[0]!Hoja1.AbrirCuestionario" textlink="">
      <xdr:nvSpPr>
        <xdr:cNvPr id="5" name="CuadroTexto 4">
          <a:extLst>
            <a:ext uri="{FF2B5EF4-FFF2-40B4-BE49-F238E27FC236}">
              <a16:creationId xmlns:a16="http://schemas.microsoft.com/office/drawing/2014/main" id="{DA36C123-1E4E-40F4-B70C-4E340B8BD184}"/>
            </a:ext>
          </a:extLst>
        </xdr:cNvPr>
        <xdr:cNvSpPr txBox="1"/>
      </xdr:nvSpPr>
      <xdr:spPr>
        <a:xfrm>
          <a:off x="15971273" y="405114"/>
          <a:ext cx="136652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1600" b="1"/>
            <a:t>FORMULARIO</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493939</xdr:colOff>
      <xdr:row>2</xdr:row>
      <xdr:rowOff>17689</xdr:rowOff>
    </xdr:to>
    <xdr:pic>
      <xdr:nvPicPr>
        <xdr:cNvPr id="3" name="Pictur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954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616404</xdr:colOff>
      <xdr:row>2</xdr:row>
      <xdr:rowOff>17689</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954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6F0DD995\Logistics_Pyramid_March_10th.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0.32.9\Inbev$\InBev\Ramesh\New%20Excel%20project\Pradeep\VPO-Peopl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3FE5475F\VPO.LOG.5.1%20Pyramid%20and%20IP%20v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3FE5475F\VPO.QUAL.5.1%20Pyramid%20and%20IP%20v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Explanation per Block"/>
      <sheetName val="Overview"/>
      <sheetName val="Logistics Questions"/>
      <sheetName val="Logistics Pillar - Brewing"/>
      <sheetName val="Logistics Pillar - Soft Drinks"/>
      <sheetName val="Logistics Pillar - Packaging"/>
      <sheetName val="Logistics Pillar -Tech Services"/>
      <sheetName val="Logistics Pillar - Logistics"/>
      <sheetName val="Logistics Pillar - Quality"/>
      <sheetName val="Logistics Pillar - Malting"/>
      <sheetName val="Logistics Pillar - MPD"/>
      <sheetName val="Logistics Pillar - BSC"/>
      <sheetName val="Logistics Pillar-LogsticDirectr"/>
      <sheetName val="Logistics Pillar-OthrCentrlTeam"/>
      <sheetName val="Logistics Pillar - Verticalized"/>
      <sheetName val="Logistics Pillar - Avg of Plant"/>
      <sheetName val="Implementation Status Chart"/>
      <sheetName val="Implementation Progress"/>
      <sheetName val="Explanation_per_Block"/>
      <sheetName val="Logistics_Questions"/>
      <sheetName val="Logistics_Pillar_-_Brewing"/>
      <sheetName val="Logistics_Pillar_-_Soft_Drinks"/>
      <sheetName val="Logistics_Pillar_-_Packaging"/>
      <sheetName val="Logistics_Pillar_-Tech_Services"/>
      <sheetName val="Logistics_Pillar_-_Logistics"/>
      <sheetName val="Logistics_Pillar_-_Quality"/>
      <sheetName val="Logistics_Pillar_-_Malting"/>
      <sheetName val="Logistics_Pillar_-_MPD"/>
      <sheetName val="Logistics_Pillar_-_BSC"/>
      <sheetName val="Logistics_Pillar-LogsticDirectr"/>
      <sheetName val="Logistics_Pillar-OthrCentrlTeam"/>
      <sheetName val="Logistics_Pillar_-_Verticalized"/>
      <sheetName val="Logistics_Pillar_-_Avg_of_Plant"/>
      <sheetName val="Implementation_Status_Chart"/>
      <sheetName val="Implementation_Progres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Doc Version"/>
      <sheetName val="M-Quest"/>
      <sheetName val="OverView"/>
      <sheetName val="Brew&amp;SoftDring"/>
      <sheetName val="Packaging"/>
      <sheetName val="TechnicalServices"/>
      <sheetName val="Logistics"/>
      <sheetName val="Quality"/>
      <sheetName val="People"/>
      <sheetName val="ES"/>
      <sheetName val="MALTING"/>
      <sheetName val="Plant"/>
      <sheetName val="Sheet1"/>
      <sheetName val="M_Quest"/>
      <sheetName val="Implementation Status"/>
      <sheetName val="dados"/>
      <sheetName val="Tabelas"/>
      <sheetName val="Mantenimiento"/>
      <sheetName val="Paygrade"/>
      <sheetName val="Cover &amp; Parameters"/>
      <sheetName val="CHARTS ADHOC2 K-EUR"/>
      <sheetName val="SYSTEM"/>
      <sheetName val="ANS-Ap_Result_2003"/>
      <sheetName val="Variavel"/>
      <sheetName val="Doc_Version"/>
      <sheetName val="Implementation_Status"/>
      <sheetName val="Doc_Version1"/>
      <sheetName val="Implementation_Status1"/>
      <sheetName val="Cover_&amp;_Parameters"/>
      <sheetName val="CHARTS_ADHOC2_K-EUR"/>
      <sheetName val="Doc_Version2"/>
      <sheetName val="Implementation_Status2"/>
      <sheetName val="Cover_&amp;_Parameters1"/>
      <sheetName val="CHARTS_ADHOC2_K-EUR1"/>
      <sheetName val="Doc_Version3"/>
      <sheetName val="Implementation_Status3"/>
      <sheetName val="Cover_&amp;_Parameters2"/>
      <sheetName val="CHARTS_ADHOC2_K-EUR2"/>
      <sheetName val="Lab Microb"/>
      <sheetName val="Fab"/>
      <sheetName val="Meta"/>
      <sheetName val="JUNIO"/>
      <sheetName val="Setup"/>
      <sheetName val="Assump"/>
      <sheetName val="CDI"/>
      <sheetName val="Feriados"/>
      <sheetName val="Bloomberg"/>
      <sheetName val="Doc_Version4"/>
      <sheetName val="Implementation_Status4"/>
      <sheetName val="Cover_&amp;_Parameters3"/>
      <sheetName val="CHARTS_ADHOC2_K-EUR3"/>
      <sheetName val="Lab_Microb"/>
      <sheetName val="Doc_Version7"/>
      <sheetName val="Implementation_Status7"/>
      <sheetName val="Cover_&amp;_Parameters6"/>
      <sheetName val="CHARTS_ADHOC2_K-EUR6"/>
      <sheetName val="Lab_Microb3"/>
      <sheetName val="Doc_Version6"/>
      <sheetName val="Implementation_Status6"/>
      <sheetName val="Cover_&amp;_Parameters5"/>
      <sheetName val="CHARTS_ADHOC2_K-EUR5"/>
      <sheetName val="Lab_Microb2"/>
      <sheetName val="Doc_Version5"/>
      <sheetName val="Implementation_Status5"/>
      <sheetName val="Cover_&amp;_Parameters4"/>
      <sheetName val="CHARTS_ADHOC2_K-EUR4"/>
      <sheetName val="Lab_Microb1"/>
    </sheetNames>
    <sheetDataSet>
      <sheetData sheetId="0">
        <row r="11">
          <cell r="AL11" t="str">
            <v>PM</v>
          </cell>
        </row>
      </sheetData>
      <sheetData sheetId="1"/>
      <sheetData sheetId="2" refreshError="1">
        <row r="11">
          <cell r="AL11" t="str">
            <v>PM</v>
          </cell>
          <cell r="AM11">
            <v>0</v>
          </cell>
        </row>
        <row r="12">
          <cell r="AL12" t="str">
            <v>M</v>
          </cell>
          <cell r="AM12">
            <v>1</v>
          </cell>
        </row>
        <row r="13">
          <cell r="AL13" t="str">
            <v>S</v>
          </cell>
          <cell r="AM13">
            <v>3</v>
          </cell>
        </row>
        <row r="14">
          <cell r="AL14" t="str">
            <v>O</v>
          </cell>
        </row>
        <row r="15">
          <cell r="AL15" t="str">
            <v>MS</v>
          </cell>
        </row>
        <row r="16">
          <cell r="AL16" t="str">
            <v>All</v>
          </cell>
        </row>
      </sheetData>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Version"/>
      <sheetName val="Overview"/>
      <sheetName val="Pyramid questions"/>
      <sheetName val="Explanation per block"/>
      <sheetName val="Log Pillar Pyramid Brew"/>
      <sheetName val="Log Pillar Pyramid Packaging"/>
      <sheetName val="Log Pillar Pyramid Tech Serv"/>
      <sheetName val="Log Pillar Pyramid Logistics"/>
      <sheetName val="Log Pillar Pyramid Plant"/>
      <sheetName val="Implementation Status Chart"/>
      <sheetName val="Implementation Status"/>
      <sheetName val="Log Pillar Pyramid Quality"/>
      <sheetName val="Log Pillar Pyramid E&amp;S"/>
      <sheetName val="Rel_Histórico"/>
      <sheetName val="MgnEnero"/>
      <sheetName val="Base OBZ"/>
      <sheetName val="Mantenimiento"/>
      <sheetName val="Action Log"/>
      <sheetName val="Doc_Version"/>
      <sheetName val="Pyramid_questions"/>
      <sheetName val="Explanation_per_block"/>
      <sheetName val="Log_Pillar_Pyramid_Brew"/>
      <sheetName val="Log_Pillar_Pyramid_Packaging"/>
      <sheetName val="Log_Pillar_Pyramid_Tech_Serv"/>
      <sheetName val="Log_Pillar_Pyramid_Logistics"/>
      <sheetName val="Log_Pillar_Pyramid_Plant"/>
      <sheetName val="Implementation_Status_Chart"/>
      <sheetName val="Implementation_Status"/>
      <sheetName val="Log_Pillar_Pyramid_Quality"/>
      <sheetName val="Log_Pillar_Pyramid_E&amp;S"/>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 Version"/>
      <sheetName val="Overview"/>
      <sheetName val="Pyramid Questions Quality"/>
      <sheetName val="Pyramid Questions ES"/>
      <sheetName val="Explanation per block"/>
      <sheetName val="Qual Pillar Pyramid Brew"/>
      <sheetName val="Qual Pillar Pyramid Packaging"/>
      <sheetName val="Qual Pillar Pyramid Tech Serv"/>
      <sheetName val="Qual Pillar Pyramid Logistics"/>
      <sheetName val="Qual Pillar Pyramid Quality"/>
      <sheetName val="Qual Pillar Pyramid E&amp;S"/>
      <sheetName val="Qual Pillar Pyramid Total PLANT"/>
      <sheetName val="Implementation Status Chart"/>
      <sheetName val="Implementation Status"/>
      <sheetName val="VPO.QUAL.5.1 Pyramid and IP v2"/>
      <sheetName val="Vermelha"/>
      <sheetName val="Mantenimiento"/>
      <sheetName val="Hidden"/>
      <sheetName val="Doc_Version"/>
      <sheetName val="Pyramid_Questions_Quality"/>
      <sheetName val="Pyramid_Questions_ES"/>
      <sheetName val="Explanation_per_block"/>
      <sheetName val="Qual_Pillar_Pyramid_Brew"/>
      <sheetName val="Qual_Pillar_Pyramid_Packaging"/>
      <sheetName val="Qual_Pillar_Pyramid_Tech_Serv"/>
      <sheetName val="Qual_Pillar_Pyramid_Logistics"/>
      <sheetName val="Qual_Pillar_Pyramid_Quality"/>
      <sheetName val="Qual_Pillar_Pyramid_E&amp;S"/>
      <sheetName val="Qual_Pillar_Pyramid_Total_PLANT"/>
      <sheetName val="Implementation_Status_Chart"/>
      <sheetName val="Implementation_Status"/>
      <sheetName val="VPO_QUAL_5_1_Pyramid_and_IP_v2"/>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outlinePr summaryRight="0"/>
    <pageSetUpPr fitToPage="1"/>
  </sheetPr>
  <dimension ref="A1:Q58"/>
  <sheetViews>
    <sheetView tabSelected="1" zoomScale="70" zoomScaleNormal="70" workbookViewId="0">
      <pane ySplit="6" topLeftCell="A53" activePane="bottomLeft" state="frozen"/>
      <selection activeCell="H4" sqref="H1:H65536"/>
      <selection pane="bottomLeft" activeCell="D59" sqref="D59"/>
    </sheetView>
  </sheetViews>
  <sheetFormatPr baseColWidth="10" defaultColWidth="9.21875" defaultRowHeight="13.8" outlineLevelCol="1" x14ac:dyDescent="0.25"/>
  <cols>
    <col min="1" max="1" width="3.5546875" style="15" customWidth="1"/>
    <col min="2" max="2" width="15.5546875" style="2" customWidth="1"/>
    <col min="3" max="3" width="70.5546875" style="16" customWidth="1"/>
    <col min="4" max="4" width="70.5546875" style="16" customWidth="1" outlineLevel="1"/>
    <col min="5" max="5" width="3.5546875" style="2" customWidth="1"/>
    <col min="6" max="6" width="8.5546875" style="28" hidden="1" customWidth="1"/>
    <col min="7" max="7" width="11.5546875" style="15" customWidth="1"/>
    <col min="8" max="8" width="6.77734375" style="28" customWidth="1"/>
    <col min="9" max="9" width="7.21875" style="28" hidden="1" customWidth="1"/>
    <col min="10" max="10" width="7.21875" style="2" hidden="1" customWidth="1"/>
    <col min="11" max="11" width="7.21875" style="28" hidden="1" customWidth="1"/>
    <col min="12" max="12" width="34.44140625" style="15" customWidth="1"/>
    <col min="13" max="13" width="32.5546875" style="37" customWidth="1"/>
    <col min="14" max="14" width="37.21875" style="37" customWidth="1"/>
    <col min="15" max="15" width="31.44140625" style="37" customWidth="1"/>
    <col min="16" max="16384" width="9.21875" style="2"/>
  </cols>
  <sheetData>
    <row r="1" spans="1:15" ht="21.75" customHeight="1" x14ac:dyDescent="0.25">
      <c r="A1" s="78" t="e">
        <f>#REF!</f>
        <v>#REF!</v>
      </c>
      <c r="B1" s="79"/>
      <c r="C1" s="79"/>
      <c r="D1" s="79"/>
      <c r="E1" s="79"/>
      <c r="F1" s="79"/>
      <c r="G1" s="79"/>
      <c r="H1" s="79"/>
      <c r="I1" s="79"/>
      <c r="J1" s="79"/>
      <c r="K1" s="79"/>
      <c r="L1" s="80"/>
    </row>
    <row r="2" spans="1:15" ht="21.75" customHeight="1" x14ac:dyDescent="0.25">
      <c r="A2" s="78"/>
      <c r="B2" s="79"/>
      <c r="C2" s="79"/>
      <c r="D2" s="79"/>
      <c r="E2" s="79"/>
      <c r="F2" s="79"/>
      <c r="G2" s="79"/>
      <c r="H2" s="79"/>
      <c r="I2" s="79"/>
      <c r="J2" s="79"/>
      <c r="K2" s="79"/>
      <c r="L2" s="80"/>
    </row>
    <row r="3" spans="1:15" ht="21.75" customHeight="1" x14ac:dyDescent="0.25">
      <c r="A3" s="81"/>
      <c r="B3" s="82"/>
      <c r="C3" s="82"/>
      <c r="D3" s="82"/>
      <c r="E3" s="82"/>
      <c r="F3" s="82"/>
      <c r="G3" s="82"/>
      <c r="H3" s="82"/>
      <c r="I3" s="82"/>
      <c r="J3" s="82"/>
      <c r="K3" s="82"/>
      <c r="L3" s="95"/>
    </row>
    <row r="4" spans="1:15" ht="20.100000000000001" customHeight="1" x14ac:dyDescent="0.25">
      <c r="A4" s="83" t="s">
        <v>2</v>
      </c>
      <c r="B4" s="84"/>
      <c r="C4" s="18" t="e">
        <f>#REF!</f>
        <v>#REF!</v>
      </c>
      <c r="D4" s="25"/>
      <c r="E4" s="3"/>
      <c r="F4" s="3"/>
      <c r="G4" s="3"/>
      <c r="H4" s="3"/>
      <c r="I4" s="4"/>
      <c r="J4" s="4"/>
      <c r="K4" s="51"/>
      <c r="L4" s="96" t="s">
        <v>22</v>
      </c>
    </row>
    <row r="5" spans="1:15" ht="20.100000000000001" customHeight="1" x14ac:dyDescent="0.25">
      <c r="A5" s="76" t="s">
        <v>3</v>
      </c>
      <c r="B5" s="77"/>
      <c r="C5" s="19" t="e">
        <f>#REF!</f>
        <v>#REF!</v>
      </c>
      <c r="D5" s="21"/>
      <c r="E5" s="20"/>
      <c r="F5" s="20"/>
      <c r="G5" s="20"/>
      <c r="H5" s="20"/>
      <c r="I5" s="21"/>
      <c r="J5" s="21"/>
      <c r="K5" s="59"/>
      <c r="L5" s="97"/>
      <c r="M5" s="73" t="s">
        <v>4</v>
      </c>
      <c r="N5" s="73"/>
      <c r="O5" s="73"/>
    </row>
    <row r="6" spans="1:15" ht="20.100000000000001" customHeight="1" x14ac:dyDescent="0.25">
      <c r="A6" s="5" t="s">
        <v>5</v>
      </c>
      <c r="B6" s="6" t="s">
        <v>6</v>
      </c>
      <c r="C6" s="7" t="s">
        <v>7</v>
      </c>
      <c r="D6" s="7" t="s">
        <v>8</v>
      </c>
      <c r="E6" s="8" t="s">
        <v>1</v>
      </c>
      <c r="F6" s="8" t="s">
        <v>9</v>
      </c>
      <c r="G6" s="8" t="s">
        <v>0</v>
      </c>
      <c r="H6" s="8" t="s">
        <v>10</v>
      </c>
      <c r="I6" s="7" t="s">
        <v>11</v>
      </c>
      <c r="J6" s="7" t="s">
        <v>12</v>
      </c>
      <c r="K6" s="7" t="s">
        <v>13</v>
      </c>
      <c r="L6" s="7" t="s">
        <v>23</v>
      </c>
      <c r="M6" s="38" t="s">
        <v>15</v>
      </c>
      <c r="N6" s="38" t="s">
        <v>16</v>
      </c>
      <c r="O6" s="38" t="s">
        <v>17</v>
      </c>
    </row>
    <row r="7" spans="1:15" ht="78" customHeight="1" x14ac:dyDescent="0.25">
      <c r="A7" s="9">
        <v>1</v>
      </c>
      <c r="B7" s="91" t="s">
        <v>24</v>
      </c>
      <c r="C7" s="46" t="s">
        <v>25</v>
      </c>
      <c r="D7" s="57" t="s">
        <v>26</v>
      </c>
      <c r="E7" s="10"/>
      <c r="F7" s="50">
        <f>IF(E7="NA","-",10)</f>
        <v>10</v>
      </c>
      <c r="G7" s="10" t="s">
        <v>27</v>
      </c>
      <c r="H7" s="12">
        <f>IF(E7="NA","-",IF(G7="OK",F7,IF(G7="To Improve",F7*0.5,0)))</f>
        <v>10</v>
      </c>
      <c r="I7" s="48">
        <f>IF(E7="NA","-",K7)</f>
        <v>20</v>
      </c>
      <c r="J7" s="12">
        <f>IF(I7&gt;0,IF(E7="NA","-",IF(G7="OK",I7,IF(G7="To Improve",I7*0.5,0))),"-")</f>
        <v>20</v>
      </c>
      <c r="K7" s="49">
        <v>20</v>
      </c>
      <c r="L7" s="35"/>
      <c r="M7" s="60" t="s">
        <v>28</v>
      </c>
      <c r="N7" s="60" t="s">
        <v>29</v>
      </c>
      <c r="O7" s="60" t="s">
        <v>30</v>
      </c>
    </row>
    <row r="8" spans="1:15" ht="41.4" x14ac:dyDescent="0.25">
      <c r="A8" s="9">
        <f>A7+1</f>
        <v>2</v>
      </c>
      <c r="B8" s="92"/>
      <c r="C8" s="22" t="s">
        <v>31</v>
      </c>
      <c r="D8" s="52" t="s">
        <v>32</v>
      </c>
      <c r="E8" s="10"/>
      <c r="F8" s="50">
        <f>IF(E8="NA","-",10)</f>
        <v>10</v>
      </c>
      <c r="G8" s="10" t="s">
        <v>351</v>
      </c>
      <c r="H8" s="12">
        <f>IF(E8="NA","-",IF(G8="OK",F8,IF(G8="To Improve",F8*0.5,0)))</f>
        <v>0</v>
      </c>
      <c r="I8" s="48">
        <f t="shared" ref="I8:I42" si="0">IF(E8="NA","-",K8)</f>
        <v>3</v>
      </c>
      <c r="J8" s="12">
        <f>IF(I8&gt;0,IF(E8="NA","-",IF(G8="OK",I8,IF(G8="To Improve",I8*0.5,0))),"-")</f>
        <v>0</v>
      </c>
      <c r="K8" s="50">
        <v>3</v>
      </c>
      <c r="L8" s="35" t="s">
        <v>33</v>
      </c>
      <c r="M8" s="60" t="s">
        <v>34</v>
      </c>
      <c r="N8" s="60" t="s">
        <v>35</v>
      </c>
      <c r="O8" s="60" t="s">
        <v>36</v>
      </c>
    </row>
    <row r="9" spans="1:15" ht="98.25" customHeight="1" x14ac:dyDescent="0.25">
      <c r="A9" s="9">
        <f>A8+1</f>
        <v>3</v>
      </c>
      <c r="B9" s="92"/>
      <c r="C9" s="22" t="s">
        <v>37</v>
      </c>
      <c r="D9" s="55" t="s">
        <v>38</v>
      </c>
      <c r="E9" s="10"/>
      <c r="F9" s="50">
        <f t="shared" ref="F9:F41" si="1">IF(E9="NA","-",10)</f>
        <v>10</v>
      </c>
      <c r="G9" s="10" t="s">
        <v>27</v>
      </c>
      <c r="H9" s="12">
        <f t="shared" ref="H9:H42" si="2">IF(E9="NA","-",IF(G9="OK",F9,IF(G9="To Improve",F9*0.5,0)))</f>
        <v>10</v>
      </c>
      <c r="I9" s="48">
        <f t="shared" si="0"/>
        <v>10</v>
      </c>
      <c r="J9" s="12">
        <f t="shared" ref="J9:J42" si="3">IF(I9&gt;0,IF(E9="NA","-",IF(G9="OK",I9,IF(G9="To Improve",I9*0.5,0))),"-")</f>
        <v>10</v>
      </c>
      <c r="K9" s="50">
        <v>10</v>
      </c>
      <c r="L9" s="35"/>
      <c r="M9" s="60" t="s">
        <v>39</v>
      </c>
      <c r="N9" s="60" t="s">
        <v>40</v>
      </c>
      <c r="O9" s="60" t="s">
        <v>41</v>
      </c>
    </row>
    <row r="10" spans="1:15" ht="82.8" x14ac:dyDescent="0.25">
      <c r="A10" s="9">
        <f t="shared" ref="A10:A54" si="4">A9+1</f>
        <v>4</v>
      </c>
      <c r="B10" s="92"/>
      <c r="C10" s="46" t="s">
        <v>42</v>
      </c>
      <c r="D10" s="58" t="s">
        <v>43</v>
      </c>
      <c r="E10" s="10"/>
      <c r="F10" s="50">
        <f t="shared" si="1"/>
        <v>10</v>
      </c>
      <c r="G10" s="10" t="s">
        <v>27</v>
      </c>
      <c r="H10" s="12">
        <f t="shared" si="2"/>
        <v>10</v>
      </c>
      <c r="I10" s="48">
        <f t="shared" si="0"/>
        <v>20</v>
      </c>
      <c r="J10" s="12">
        <f>IF(I10&gt;0,IF(E10="NA","-",IF(G10="OK",I10,IF(G10="To Improve",I10*0.5,0))),"-")</f>
        <v>20</v>
      </c>
      <c r="K10" s="49">
        <v>20</v>
      </c>
      <c r="L10" s="35" t="e">
        <f>#REF!</f>
        <v>#REF!</v>
      </c>
      <c r="M10" s="60" t="s">
        <v>44</v>
      </c>
      <c r="N10" s="60" t="s">
        <v>45</v>
      </c>
      <c r="O10" s="60" t="s">
        <v>46</v>
      </c>
    </row>
    <row r="11" spans="1:15" ht="96.6" x14ac:dyDescent="0.25">
      <c r="A11" s="9">
        <f t="shared" si="4"/>
        <v>5</v>
      </c>
      <c r="B11" s="92"/>
      <c r="C11" s="22" t="s">
        <v>47</v>
      </c>
      <c r="D11" s="55" t="s">
        <v>48</v>
      </c>
      <c r="E11" s="10"/>
      <c r="F11" s="50">
        <f t="shared" si="1"/>
        <v>10</v>
      </c>
      <c r="G11" s="10" t="s">
        <v>27</v>
      </c>
      <c r="H11" s="12">
        <f t="shared" si="2"/>
        <v>10</v>
      </c>
      <c r="I11" s="48">
        <f t="shared" si="0"/>
        <v>10</v>
      </c>
      <c r="J11" s="12">
        <f t="shared" si="3"/>
        <v>10</v>
      </c>
      <c r="K11" s="50">
        <v>10</v>
      </c>
      <c r="L11" s="35" t="e">
        <f>#REF!</f>
        <v>#REF!</v>
      </c>
      <c r="M11" s="61" t="s">
        <v>49</v>
      </c>
      <c r="N11" s="61" t="s">
        <v>50</v>
      </c>
      <c r="O11" s="60" t="s">
        <v>51</v>
      </c>
    </row>
    <row r="12" spans="1:15" ht="55.2" x14ac:dyDescent="0.25">
      <c r="A12" s="9">
        <f t="shared" si="4"/>
        <v>6</v>
      </c>
      <c r="B12" s="92"/>
      <c r="C12" s="22" t="s">
        <v>52</v>
      </c>
      <c r="D12" s="55" t="s">
        <v>53</v>
      </c>
      <c r="E12" s="10"/>
      <c r="F12" s="50">
        <f t="shared" si="1"/>
        <v>10</v>
      </c>
      <c r="G12" s="10" t="s">
        <v>27</v>
      </c>
      <c r="H12" s="12">
        <f t="shared" si="2"/>
        <v>10</v>
      </c>
      <c r="I12" s="48">
        <f t="shared" si="0"/>
        <v>5</v>
      </c>
      <c r="J12" s="12">
        <f t="shared" si="3"/>
        <v>5</v>
      </c>
      <c r="K12" s="50">
        <v>5</v>
      </c>
      <c r="L12" s="35" t="e">
        <f>#REF!</f>
        <v>#REF!</v>
      </c>
      <c r="M12" s="60" t="s">
        <v>54</v>
      </c>
      <c r="N12" s="60" t="s">
        <v>55</v>
      </c>
      <c r="O12" s="60" t="s">
        <v>56</v>
      </c>
    </row>
    <row r="13" spans="1:15" ht="41.4" x14ac:dyDescent="0.25">
      <c r="A13" s="9">
        <f t="shared" si="4"/>
        <v>7</v>
      </c>
      <c r="B13" s="92"/>
      <c r="C13" s="22" t="s">
        <v>57</v>
      </c>
      <c r="D13" s="55" t="s">
        <v>58</v>
      </c>
      <c r="E13" s="10"/>
      <c r="F13" s="50">
        <f t="shared" si="1"/>
        <v>10</v>
      </c>
      <c r="G13" s="10" t="s">
        <v>27</v>
      </c>
      <c r="H13" s="12">
        <f t="shared" si="2"/>
        <v>10</v>
      </c>
      <c r="I13" s="48">
        <f t="shared" si="0"/>
        <v>5</v>
      </c>
      <c r="J13" s="12">
        <f t="shared" si="3"/>
        <v>5</v>
      </c>
      <c r="K13" s="50">
        <v>5</v>
      </c>
      <c r="L13" s="35" t="e">
        <f>#REF!</f>
        <v>#REF!</v>
      </c>
      <c r="M13" s="60" t="s">
        <v>59</v>
      </c>
      <c r="N13" s="60" t="s">
        <v>60</v>
      </c>
      <c r="O13" s="60" t="s">
        <v>61</v>
      </c>
    </row>
    <row r="14" spans="1:15" ht="55.2" x14ac:dyDescent="0.25">
      <c r="A14" s="9">
        <f t="shared" si="4"/>
        <v>8</v>
      </c>
      <c r="B14" s="92"/>
      <c r="C14" s="22" t="s">
        <v>62</v>
      </c>
      <c r="D14" s="55" t="s">
        <v>63</v>
      </c>
      <c r="E14" s="10"/>
      <c r="F14" s="50">
        <f t="shared" si="1"/>
        <v>10</v>
      </c>
      <c r="G14" s="10" t="s">
        <v>27</v>
      </c>
      <c r="H14" s="12">
        <f t="shared" si="2"/>
        <v>10</v>
      </c>
      <c r="I14" s="48">
        <f t="shared" si="0"/>
        <v>10</v>
      </c>
      <c r="J14" s="12">
        <f t="shared" si="3"/>
        <v>10</v>
      </c>
      <c r="K14" s="50">
        <v>10</v>
      </c>
      <c r="L14" s="35" t="e">
        <f>#REF!</f>
        <v>#REF!</v>
      </c>
      <c r="M14" s="60" t="s">
        <v>64</v>
      </c>
      <c r="N14" s="60" t="s">
        <v>65</v>
      </c>
      <c r="O14" s="60" t="s">
        <v>66</v>
      </c>
    </row>
    <row r="15" spans="1:15" ht="83.25" customHeight="1" x14ac:dyDescent="0.25">
      <c r="A15" s="9">
        <f t="shared" si="4"/>
        <v>9</v>
      </c>
      <c r="B15" s="92"/>
      <c r="C15" s="22" t="s">
        <v>67</v>
      </c>
      <c r="D15" s="55" t="s">
        <v>68</v>
      </c>
      <c r="E15" s="10"/>
      <c r="F15" s="50">
        <f t="shared" si="1"/>
        <v>10</v>
      </c>
      <c r="G15" s="10" t="s">
        <v>27</v>
      </c>
      <c r="H15" s="12">
        <f t="shared" si="2"/>
        <v>10</v>
      </c>
      <c r="I15" s="48">
        <f t="shared" si="0"/>
        <v>5</v>
      </c>
      <c r="J15" s="12">
        <f t="shared" si="3"/>
        <v>5</v>
      </c>
      <c r="K15" s="50">
        <v>5</v>
      </c>
      <c r="L15" s="35" t="e">
        <f>#REF!</f>
        <v>#REF!</v>
      </c>
      <c r="M15" s="60" t="s">
        <v>69</v>
      </c>
      <c r="N15" s="60" t="s">
        <v>70</v>
      </c>
      <c r="O15" s="60" t="s">
        <v>71</v>
      </c>
    </row>
    <row r="16" spans="1:15" ht="69" x14ac:dyDescent="0.25">
      <c r="A16" s="9">
        <f t="shared" si="4"/>
        <v>10</v>
      </c>
      <c r="B16" s="92"/>
      <c r="C16" s="22" t="s">
        <v>72</v>
      </c>
      <c r="D16" s="55" t="s">
        <v>73</v>
      </c>
      <c r="E16" s="10"/>
      <c r="F16" s="50">
        <f t="shared" si="1"/>
        <v>10</v>
      </c>
      <c r="G16" s="10" t="s">
        <v>27</v>
      </c>
      <c r="H16" s="12">
        <f t="shared" si="2"/>
        <v>10</v>
      </c>
      <c r="I16" s="48">
        <f t="shared" si="0"/>
        <v>5</v>
      </c>
      <c r="J16" s="12">
        <f t="shared" si="3"/>
        <v>5</v>
      </c>
      <c r="K16" s="50">
        <v>5</v>
      </c>
      <c r="L16" s="35" t="e">
        <f>#REF!</f>
        <v>#REF!</v>
      </c>
      <c r="M16" s="60" t="s">
        <v>74</v>
      </c>
      <c r="N16" s="60" t="s">
        <v>75</v>
      </c>
      <c r="O16" s="60" t="s">
        <v>76</v>
      </c>
    </row>
    <row r="17" spans="1:15" ht="69" x14ac:dyDescent="0.25">
      <c r="A17" s="9">
        <f t="shared" si="4"/>
        <v>11</v>
      </c>
      <c r="B17" s="92"/>
      <c r="C17" s="22" t="s">
        <v>77</v>
      </c>
      <c r="D17" s="55" t="s">
        <v>78</v>
      </c>
      <c r="E17" s="10"/>
      <c r="F17" s="50">
        <f t="shared" si="1"/>
        <v>10</v>
      </c>
      <c r="G17" s="10" t="s">
        <v>27</v>
      </c>
      <c r="H17" s="12">
        <f t="shared" si="2"/>
        <v>10</v>
      </c>
      <c r="I17" s="48">
        <f t="shared" si="0"/>
        <v>5</v>
      </c>
      <c r="J17" s="12">
        <f t="shared" si="3"/>
        <v>5</v>
      </c>
      <c r="K17" s="50">
        <v>5</v>
      </c>
      <c r="L17" s="35" t="e">
        <f>#REF!</f>
        <v>#REF!</v>
      </c>
      <c r="M17" s="60" t="s">
        <v>79</v>
      </c>
      <c r="N17" s="60" t="s">
        <v>80</v>
      </c>
      <c r="O17" s="60" t="s">
        <v>81</v>
      </c>
    </row>
    <row r="18" spans="1:15" ht="82.8" x14ac:dyDescent="0.25">
      <c r="A18" s="9">
        <f t="shared" si="4"/>
        <v>12</v>
      </c>
      <c r="B18" s="92"/>
      <c r="C18" s="22" t="s">
        <v>82</v>
      </c>
      <c r="D18" s="55" t="s">
        <v>83</v>
      </c>
      <c r="E18" s="10"/>
      <c r="F18" s="50">
        <f t="shared" si="1"/>
        <v>10</v>
      </c>
      <c r="G18" s="10" t="s">
        <v>27</v>
      </c>
      <c r="H18" s="12">
        <f t="shared" si="2"/>
        <v>10</v>
      </c>
      <c r="I18" s="48">
        <f t="shared" si="0"/>
        <v>5</v>
      </c>
      <c r="J18" s="12">
        <f t="shared" si="3"/>
        <v>5</v>
      </c>
      <c r="K18" s="50">
        <v>5</v>
      </c>
      <c r="L18" s="35" t="e">
        <f>#REF!</f>
        <v>#REF!</v>
      </c>
      <c r="M18" s="60" t="s">
        <v>18</v>
      </c>
      <c r="N18" s="60" t="s">
        <v>84</v>
      </c>
      <c r="O18" s="60" t="s">
        <v>85</v>
      </c>
    </row>
    <row r="19" spans="1:15" ht="96.6" x14ac:dyDescent="0.25">
      <c r="A19" s="9">
        <f t="shared" si="4"/>
        <v>13</v>
      </c>
      <c r="B19" s="92"/>
      <c r="C19" s="22" t="s">
        <v>86</v>
      </c>
      <c r="D19" s="55" t="s">
        <v>87</v>
      </c>
      <c r="E19" s="10"/>
      <c r="F19" s="50">
        <f t="shared" si="1"/>
        <v>10</v>
      </c>
      <c r="G19" s="10" t="s">
        <v>27</v>
      </c>
      <c r="H19" s="12">
        <f t="shared" si="2"/>
        <v>10</v>
      </c>
      <c r="I19" s="48">
        <f t="shared" si="0"/>
        <v>10</v>
      </c>
      <c r="J19" s="12">
        <f t="shared" si="3"/>
        <v>10</v>
      </c>
      <c r="K19" s="50">
        <v>10</v>
      </c>
      <c r="L19" s="35" t="e">
        <f>#REF!</f>
        <v>#REF!</v>
      </c>
      <c r="M19" s="60" t="s">
        <v>88</v>
      </c>
      <c r="N19" s="61" t="s">
        <v>89</v>
      </c>
      <c r="O19" s="61" t="s">
        <v>90</v>
      </c>
    </row>
    <row r="20" spans="1:15" ht="32.25" customHeight="1" x14ac:dyDescent="0.25">
      <c r="A20" s="9">
        <f t="shared" si="4"/>
        <v>14</v>
      </c>
      <c r="B20" s="92"/>
      <c r="C20" s="22" t="s">
        <v>91</v>
      </c>
      <c r="D20" s="55" t="s">
        <v>92</v>
      </c>
      <c r="E20" s="10"/>
      <c r="F20" s="50">
        <f t="shared" si="1"/>
        <v>10</v>
      </c>
      <c r="G20" s="10" t="s">
        <v>27</v>
      </c>
      <c r="H20" s="12">
        <f t="shared" si="2"/>
        <v>10</v>
      </c>
      <c r="I20" s="48">
        <f t="shared" si="0"/>
        <v>3</v>
      </c>
      <c r="J20" s="12">
        <f t="shared" si="3"/>
        <v>3</v>
      </c>
      <c r="K20" s="50">
        <v>3</v>
      </c>
      <c r="L20" s="35" t="e">
        <f>#REF!</f>
        <v>#REF!</v>
      </c>
      <c r="M20" s="60" t="s">
        <v>93</v>
      </c>
      <c r="N20" s="60" t="s">
        <v>94</v>
      </c>
      <c r="O20" s="60" t="s">
        <v>95</v>
      </c>
    </row>
    <row r="21" spans="1:15" ht="55.2" x14ac:dyDescent="0.25">
      <c r="A21" s="9">
        <f t="shared" si="4"/>
        <v>15</v>
      </c>
      <c r="B21" s="92"/>
      <c r="C21" s="22" t="s">
        <v>96</v>
      </c>
      <c r="D21" s="55" t="s">
        <v>97</v>
      </c>
      <c r="E21" s="10"/>
      <c r="F21" s="50">
        <f t="shared" si="1"/>
        <v>10</v>
      </c>
      <c r="G21" s="10" t="s">
        <v>27</v>
      </c>
      <c r="H21" s="12">
        <f t="shared" si="2"/>
        <v>10</v>
      </c>
      <c r="I21" s="48">
        <f t="shared" si="0"/>
        <v>3</v>
      </c>
      <c r="J21" s="12">
        <f t="shared" si="3"/>
        <v>3</v>
      </c>
      <c r="K21" s="50">
        <v>3</v>
      </c>
      <c r="L21" s="35" t="e">
        <f>#REF!</f>
        <v>#REF!</v>
      </c>
      <c r="M21" s="60" t="s">
        <v>98</v>
      </c>
      <c r="N21" s="60" t="s">
        <v>99</v>
      </c>
      <c r="O21" s="60" t="s">
        <v>100</v>
      </c>
    </row>
    <row r="22" spans="1:15" ht="82.8" x14ac:dyDescent="0.25">
      <c r="A22" s="9">
        <f t="shared" si="4"/>
        <v>16</v>
      </c>
      <c r="B22" s="92"/>
      <c r="C22" s="22" t="s">
        <v>101</v>
      </c>
      <c r="D22" s="55" t="s">
        <v>102</v>
      </c>
      <c r="E22" s="10"/>
      <c r="F22" s="50">
        <f t="shared" si="1"/>
        <v>10</v>
      </c>
      <c r="G22" s="10" t="s">
        <v>27</v>
      </c>
      <c r="H22" s="12">
        <f t="shared" si="2"/>
        <v>10</v>
      </c>
      <c r="I22" s="48">
        <f t="shared" si="0"/>
        <v>10</v>
      </c>
      <c r="J22" s="12">
        <f t="shared" si="3"/>
        <v>10</v>
      </c>
      <c r="K22" s="50">
        <v>10</v>
      </c>
      <c r="L22" s="35" t="e">
        <f>#REF!</f>
        <v>#REF!</v>
      </c>
      <c r="M22" s="60" t="s">
        <v>103</v>
      </c>
      <c r="N22" s="60" t="s">
        <v>104</v>
      </c>
      <c r="O22" s="60" t="s">
        <v>105</v>
      </c>
    </row>
    <row r="23" spans="1:15" ht="55.2" x14ac:dyDescent="0.25">
      <c r="A23" s="9">
        <f t="shared" si="4"/>
        <v>17</v>
      </c>
      <c r="B23" s="92"/>
      <c r="C23" s="22" t="s">
        <v>106</v>
      </c>
      <c r="D23" s="55" t="s">
        <v>107</v>
      </c>
      <c r="E23" s="10"/>
      <c r="F23" s="50">
        <f t="shared" si="1"/>
        <v>10</v>
      </c>
      <c r="G23" s="10" t="s">
        <v>27</v>
      </c>
      <c r="H23" s="12">
        <f t="shared" si="2"/>
        <v>10</v>
      </c>
      <c r="I23" s="48">
        <f t="shared" si="0"/>
        <v>3</v>
      </c>
      <c r="J23" s="12">
        <f t="shared" si="3"/>
        <v>3</v>
      </c>
      <c r="K23" s="50">
        <v>3</v>
      </c>
      <c r="L23" s="35" t="e">
        <f>#REF!</f>
        <v>#REF!</v>
      </c>
      <c r="M23" s="60" t="s">
        <v>108</v>
      </c>
      <c r="N23" s="60" t="s">
        <v>109</v>
      </c>
      <c r="O23" s="60" t="s">
        <v>110</v>
      </c>
    </row>
    <row r="24" spans="1:15" ht="69" x14ac:dyDescent="0.25">
      <c r="A24" s="11">
        <f t="shared" si="4"/>
        <v>18</v>
      </c>
      <c r="B24" s="92"/>
      <c r="C24" s="22" t="s">
        <v>111</v>
      </c>
      <c r="D24" s="55" t="s">
        <v>112</v>
      </c>
      <c r="E24" s="10"/>
      <c r="F24" s="50">
        <f t="shared" si="1"/>
        <v>10</v>
      </c>
      <c r="G24" s="10" t="s">
        <v>27</v>
      </c>
      <c r="H24" s="12">
        <f t="shared" si="2"/>
        <v>10</v>
      </c>
      <c r="I24" s="48">
        <f t="shared" si="0"/>
        <v>0</v>
      </c>
      <c r="J24" s="12" t="str">
        <f t="shared" si="3"/>
        <v>-</v>
      </c>
      <c r="K24" s="50">
        <v>0</v>
      </c>
      <c r="L24" s="35" t="e">
        <f>#REF!</f>
        <v>#REF!</v>
      </c>
      <c r="M24" s="62" t="s">
        <v>113</v>
      </c>
      <c r="N24" s="62" t="s">
        <v>114</v>
      </c>
      <c r="O24" s="62" t="s">
        <v>115</v>
      </c>
    </row>
    <row r="25" spans="1:15" ht="55.2" x14ac:dyDescent="0.25">
      <c r="A25" s="11">
        <f t="shared" si="4"/>
        <v>19</v>
      </c>
      <c r="B25" s="92"/>
      <c r="C25" s="22" t="s">
        <v>116</v>
      </c>
      <c r="D25" s="55" t="s">
        <v>117</v>
      </c>
      <c r="E25" s="10"/>
      <c r="F25" s="50">
        <f t="shared" si="1"/>
        <v>10</v>
      </c>
      <c r="G25" s="10" t="s">
        <v>27</v>
      </c>
      <c r="H25" s="12">
        <f t="shared" si="2"/>
        <v>10</v>
      </c>
      <c r="I25" s="48">
        <f t="shared" si="0"/>
        <v>0</v>
      </c>
      <c r="J25" s="12" t="str">
        <f t="shared" si="3"/>
        <v>-</v>
      </c>
      <c r="K25" s="50">
        <v>0</v>
      </c>
      <c r="L25" s="35" t="e">
        <f>#REF!</f>
        <v>#REF!</v>
      </c>
      <c r="M25" s="62" t="s">
        <v>118</v>
      </c>
      <c r="N25" s="62" t="s">
        <v>119</v>
      </c>
      <c r="O25" s="62" t="s">
        <v>120</v>
      </c>
    </row>
    <row r="26" spans="1:15" ht="41.4" x14ac:dyDescent="0.25">
      <c r="A26" s="9">
        <f t="shared" si="4"/>
        <v>20</v>
      </c>
      <c r="B26" s="92"/>
      <c r="C26" s="22" t="s">
        <v>121</v>
      </c>
      <c r="D26" s="55" t="s">
        <v>122</v>
      </c>
      <c r="E26" s="10"/>
      <c r="F26" s="50">
        <f t="shared" si="1"/>
        <v>10</v>
      </c>
      <c r="G26" s="10" t="s">
        <v>27</v>
      </c>
      <c r="H26" s="12">
        <f t="shared" si="2"/>
        <v>10</v>
      </c>
      <c r="I26" s="48">
        <f t="shared" si="0"/>
        <v>3</v>
      </c>
      <c r="J26" s="12">
        <f t="shared" si="3"/>
        <v>3</v>
      </c>
      <c r="K26" s="50">
        <v>3</v>
      </c>
      <c r="L26" s="35" t="e">
        <f>#REF!</f>
        <v>#REF!</v>
      </c>
      <c r="M26" s="60" t="s">
        <v>123</v>
      </c>
      <c r="N26" s="60" t="s">
        <v>124</v>
      </c>
      <c r="O26" s="60" t="s">
        <v>125</v>
      </c>
    </row>
    <row r="27" spans="1:15" ht="82.8" x14ac:dyDescent="0.25">
      <c r="A27" s="9">
        <f t="shared" si="4"/>
        <v>21</v>
      </c>
      <c r="B27" s="92"/>
      <c r="C27" s="22" t="s">
        <v>126</v>
      </c>
      <c r="D27" s="55" t="s">
        <v>127</v>
      </c>
      <c r="E27" s="10"/>
      <c r="F27" s="50">
        <f t="shared" si="1"/>
        <v>10</v>
      </c>
      <c r="G27" s="10" t="s">
        <v>27</v>
      </c>
      <c r="H27" s="12">
        <f t="shared" si="2"/>
        <v>10</v>
      </c>
      <c r="I27" s="48">
        <f t="shared" si="0"/>
        <v>5</v>
      </c>
      <c r="J27" s="12">
        <f t="shared" si="3"/>
        <v>5</v>
      </c>
      <c r="K27" s="50">
        <v>5</v>
      </c>
      <c r="L27" s="35" t="e">
        <f>#REF!</f>
        <v>#REF!</v>
      </c>
      <c r="M27" s="61" t="s">
        <v>128</v>
      </c>
      <c r="N27" s="60" t="s">
        <v>129</v>
      </c>
      <c r="O27" s="63" t="s">
        <v>130</v>
      </c>
    </row>
    <row r="28" spans="1:15" ht="96.6" x14ac:dyDescent="0.25">
      <c r="A28" s="9">
        <f t="shared" si="4"/>
        <v>22</v>
      </c>
      <c r="B28" s="92"/>
      <c r="C28" s="1" t="s">
        <v>131</v>
      </c>
      <c r="D28" s="56" t="s">
        <v>132</v>
      </c>
      <c r="E28" s="10"/>
      <c r="F28" s="50">
        <f t="shared" si="1"/>
        <v>10</v>
      </c>
      <c r="G28" s="10" t="s">
        <v>27</v>
      </c>
      <c r="H28" s="12">
        <f t="shared" si="2"/>
        <v>10</v>
      </c>
      <c r="I28" s="48">
        <f t="shared" si="0"/>
        <v>10</v>
      </c>
      <c r="J28" s="12">
        <f t="shared" si="3"/>
        <v>10</v>
      </c>
      <c r="K28" s="50">
        <v>10</v>
      </c>
      <c r="L28" s="35" t="e">
        <f>#REF!</f>
        <v>#REF!</v>
      </c>
      <c r="M28" s="60" t="s">
        <v>133</v>
      </c>
      <c r="N28" s="64" t="s">
        <v>134</v>
      </c>
      <c r="O28" s="64" t="s">
        <v>135</v>
      </c>
    </row>
    <row r="29" spans="1:15" ht="55.2" x14ac:dyDescent="0.25">
      <c r="A29" s="11">
        <f t="shared" si="4"/>
        <v>23</v>
      </c>
      <c r="B29" s="92"/>
      <c r="C29" s="1" t="s">
        <v>136</v>
      </c>
      <c r="D29" s="55" t="s">
        <v>137</v>
      </c>
      <c r="E29" s="10"/>
      <c r="F29" s="50">
        <f t="shared" si="1"/>
        <v>10</v>
      </c>
      <c r="G29" s="10" t="s">
        <v>27</v>
      </c>
      <c r="H29" s="12">
        <f t="shared" si="2"/>
        <v>10</v>
      </c>
      <c r="I29" s="48">
        <f t="shared" si="0"/>
        <v>0</v>
      </c>
      <c r="J29" s="12" t="str">
        <f t="shared" si="3"/>
        <v>-</v>
      </c>
      <c r="K29" s="50">
        <v>0</v>
      </c>
      <c r="L29" s="35" t="e">
        <f>#REF!</f>
        <v>#REF!</v>
      </c>
      <c r="M29" s="62" t="s">
        <v>138</v>
      </c>
      <c r="N29" s="62" t="s">
        <v>139</v>
      </c>
      <c r="O29" s="62" t="s">
        <v>140</v>
      </c>
    </row>
    <row r="30" spans="1:15" ht="27.6" x14ac:dyDescent="0.25">
      <c r="A30" s="9">
        <f t="shared" si="4"/>
        <v>24</v>
      </c>
      <c r="B30" s="92"/>
      <c r="C30" s="1" t="s">
        <v>141</v>
      </c>
      <c r="D30" s="55" t="s">
        <v>142</v>
      </c>
      <c r="E30" s="10"/>
      <c r="F30" s="50">
        <f t="shared" si="1"/>
        <v>10</v>
      </c>
      <c r="G30" s="10" t="s">
        <v>27</v>
      </c>
      <c r="H30" s="12">
        <f t="shared" si="2"/>
        <v>10</v>
      </c>
      <c r="I30" s="48">
        <f t="shared" si="0"/>
        <v>10</v>
      </c>
      <c r="J30" s="12">
        <f t="shared" si="3"/>
        <v>10</v>
      </c>
      <c r="K30" s="50">
        <v>10</v>
      </c>
      <c r="L30" s="35" t="e">
        <f>#REF!</f>
        <v>#REF!</v>
      </c>
      <c r="M30" s="61" t="s">
        <v>143</v>
      </c>
      <c r="N30" s="61" t="s">
        <v>144</v>
      </c>
      <c r="O30" s="61" t="s">
        <v>145</v>
      </c>
    </row>
    <row r="31" spans="1:15" ht="69" x14ac:dyDescent="0.25">
      <c r="A31" s="41">
        <f t="shared" si="4"/>
        <v>25</v>
      </c>
      <c r="B31" s="92"/>
      <c r="C31" s="1" t="s">
        <v>146</v>
      </c>
      <c r="D31" s="55" t="s">
        <v>147</v>
      </c>
      <c r="E31" s="10"/>
      <c r="F31" s="50">
        <f t="shared" ref="F31:F38" si="5">IF(E31="NA","-",10)</f>
        <v>10</v>
      </c>
      <c r="G31" s="10" t="s">
        <v>27</v>
      </c>
      <c r="H31" s="12">
        <f t="shared" si="2"/>
        <v>10</v>
      </c>
      <c r="I31" s="48">
        <f t="shared" si="0"/>
        <v>0</v>
      </c>
      <c r="J31" s="12" t="str">
        <f t="shared" si="3"/>
        <v>-</v>
      </c>
      <c r="K31" s="50">
        <v>0</v>
      </c>
      <c r="L31" s="35" t="e">
        <f>#REF!</f>
        <v>#REF!</v>
      </c>
      <c r="M31" s="62" t="s">
        <v>148</v>
      </c>
      <c r="N31" s="62" t="s">
        <v>149</v>
      </c>
      <c r="O31" s="62" t="s">
        <v>150</v>
      </c>
    </row>
    <row r="32" spans="1:15" ht="82.8" x14ac:dyDescent="0.25">
      <c r="A32" s="9">
        <f t="shared" si="4"/>
        <v>26</v>
      </c>
      <c r="B32" s="92"/>
      <c r="C32" s="1" t="s">
        <v>151</v>
      </c>
      <c r="D32" s="55" t="s">
        <v>152</v>
      </c>
      <c r="E32" s="10"/>
      <c r="F32" s="50">
        <f t="shared" si="5"/>
        <v>10</v>
      </c>
      <c r="G32" s="10" t="s">
        <v>27</v>
      </c>
      <c r="H32" s="12">
        <f t="shared" si="2"/>
        <v>10</v>
      </c>
      <c r="I32" s="48">
        <f t="shared" si="0"/>
        <v>5</v>
      </c>
      <c r="J32" s="12">
        <f t="shared" si="3"/>
        <v>5</v>
      </c>
      <c r="K32" s="50">
        <v>5</v>
      </c>
      <c r="L32" s="35" t="e">
        <f>#REF!</f>
        <v>#REF!</v>
      </c>
      <c r="M32" s="60" t="s">
        <v>153</v>
      </c>
      <c r="N32" s="60" t="s">
        <v>154</v>
      </c>
      <c r="O32" s="60" t="s">
        <v>155</v>
      </c>
    </row>
    <row r="33" spans="1:17" ht="48" x14ac:dyDescent="0.25">
      <c r="A33" s="11">
        <f>A32+1</f>
        <v>27</v>
      </c>
      <c r="B33" s="92"/>
      <c r="C33" s="1" t="s">
        <v>156</v>
      </c>
      <c r="D33" s="55" t="s">
        <v>157</v>
      </c>
      <c r="E33" s="10"/>
      <c r="F33" s="50">
        <f t="shared" si="5"/>
        <v>10</v>
      </c>
      <c r="G33" s="10" t="s">
        <v>27</v>
      </c>
      <c r="H33" s="12">
        <f>IF(E33="NA","-",IF(G33="OK",F33,IF(G33="To Improve",F33*0.5,0)))</f>
        <v>10</v>
      </c>
      <c r="I33" s="48">
        <f>IF(E33="NA","-",K33)</f>
        <v>0</v>
      </c>
      <c r="J33" s="12" t="str">
        <f>IF(I33&gt;0,IF(E33="NA","-",IF(G33="OK",I33,IF(G33="To Improve",I33*0.5,0))),"-")</f>
        <v>-</v>
      </c>
      <c r="K33" s="50">
        <v>0</v>
      </c>
      <c r="L33" s="35" t="e">
        <f>#REF!</f>
        <v>#REF!</v>
      </c>
      <c r="M33" s="65" t="s">
        <v>158</v>
      </c>
      <c r="N33" s="65" t="s">
        <v>159</v>
      </c>
      <c r="O33" s="65" t="s">
        <v>160</v>
      </c>
    </row>
    <row r="34" spans="1:17" ht="36" x14ac:dyDescent="0.25">
      <c r="A34" s="11">
        <f>A33+1</f>
        <v>28</v>
      </c>
      <c r="B34" s="92"/>
      <c r="C34" s="1" t="s">
        <v>161</v>
      </c>
      <c r="D34" s="55" t="s">
        <v>162</v>
      </c>
      <c r="E34" s="10"/>
      <c r="F34" s="50">
        <f t="shared" si="5"/>
        <v>10</v>
      </c>
      <c r="G34" s="10" t="s">
        <v>27</v>
      </c>
      <c r="H34" s="12">
        <f>IF(E34="NA","-",IF(G34="OK",F34,IF(G34="To Improve",F34*0.5,0)))</f>
        <v>10</v>
      </c>
      <c r="I34" s="48">
        <f>IF(E34="NA","-",K34)</f>
        <v>0</v>
      </c>
      <c r="J34" s="12" t="str">
        <f>IF(I34&gt;0,IF(E34="NA","-",IF(G34="OK",I34,IF(G34="To Improve",I34*0.5,0))),"-")</f>
        <v>-</v>
      </c>
      <c r="K34" s="50">
        <v>0</v>
      </c>
      <c r="L34" s="35" t="e">
        <f>#REF!</f>
        <v>#REF!</v>
      </c>
      <c r="M34" s="65" t="s">
        <v>163</v>
      </c>
      <c r="N34" s="65" t="s">
        <v>164</v>
      </c>
      <c r="O34" s="65" t="s">
        <v>165</v>
      </c>
    </row>
    <row r="35" spans="1:17" ht="41.4" x14ac:dyDescent="0.25">
      <c r="A35" s="9">
        <f t="shared" si="4"/>
        <v>29</v>
      </c>
      <c r="B35" s="92"/>
      <c r="C35" s="1" t="s">
        <v>166</v>
      </c>
      <c r="D35" s="55" t="s">
        <v>167</v>
      </c>
      <c r="E35" s="10"/>
      <c r="F35" s="50">
        <f t="shared" si="5"/>
        <v>10</v>
      </c>
      <c r="G35" s="10" t="s">
        <v>27</v>
      </c>
      <c r="H35" s="12">
        <f>IF(E35="NA","-",IF(G35="OK",F35,IF(G35="To Improve",F35*0.5,0)))</f>
        <v>10</v>
      </c>
      <c r="I35" s="48">
        <f>IF(E35="NA","-",K35)</f>
        <v>10</v>
      </c>
      <c r="J35" s="12">
        <f>IF(I35&gt;0,IF(E35="NA","-",IF(G35="OK",I35,IF(G35="To Improve",I35*0.5,0))),"-")</f>
        <v>10</v>
      </c>
      <c r="K35" s="50">
        <v>10</v>
      </c>
      <c r="L35" s="35" t="e">
        <f>#REF!</f>
        <v>#REF!</v>
      </c>
      <c r="M35" s="61" t="s">
        <v>153</v>
      </c>
      <c r="N35" s="66" t="s">
        <v>168</v>
      </c>
      <c r="O35" s="66" t="s">
        <v>169</v>
      </c>
    </row>
    <row r="36" spans="1:17" ht="134.25" customHeight="1" x14ac:dyDescent="0.25">
      <c r="A36" s="9">
        <f t="shared" si="4"/>
        <v>30</v>
      </c>
      <c r="B36" s="92"/>
      <c r="C36" s="1" t="s">
        <v>170</v>
      </c>
      <c r="D36" s="55" t="s">
        <v>171</v>
      </c>
      <c r="E36" s="10"/>
      <c r="F36" s="50">
        <f t="shared" si="5"/>
        <v>10</v>
      </c>
      <c r="G36" s="10" t="s">
        <v>27</v>
      </c>
      <c r="H36" s="12">
        <f>IF(E36="NA","-",IF(G36="OK",F36,IF(G36="To Improve",F36*0.5,0)))</f>
        <v>10</v>
      </c>
      <c r="I36" s="48">
        <f>IF(E36="NA","-",K36)</f>
        <v>10</v>
      </c>
      <c r="J36" s="12">
        <f>IF(I36&gt;0,IF(E36="NA","-",IF(G36="OK",I36,IF(G36="To Improve",I36*0.5,0))),"-")</f>
        <v>10</v>
      </c>
      <c r="K36" s="50">
        <v>10</v>
      </c>
      <c r="L36" s="35" t="e">
        <f>#REF!</f>
        <v>#REF!</v>
      </c>
      <c r="M36" s="61" t="s">
        <v>153</v>
      </c>
      <c r="N36" s="66" t="s">
        <v>168</v>
      </c>
      <c r="O36" s="66" t="s">
        <v>172</v>
      </c>
    </row>
    <row r="37" spans="1:17" ht="55.2" x14ac:dyDescent="0.25">
      <c r="A37" s="11">
        <f>A36+1</f>
        <v>31</v>
      </c>
      <c r="B37" s="93"/>
      <c r="C37" s="1" t="s">
        <v>173</v>
      </c>
      <c r="D37" s="55" t="s">
        <v>174</v>
      </c>
      <c r="E37" s="10"/>
      <c r="F37" s="50">
        <f t="shared" si="5"/>
        <v>10</v>
      </c>
      <c r="G37" s="10" t="s">
        <v>27</v>
      </c>
      <c r="H37" s="12">
        <f t="shared" si="2"/>
        <v>10</v>
      </c>
      <c r="I37" s="48">
        <f t="shared" si="0"/>
        <v>0</v>
      </c>
      <c r="J37" s="12" t="str">
        <f t="shared" si="3"/>
        <v>-</v>
      </c>
      <c r="K37" s="50">
        <v>0</v>
      </c>
      <c r="L37" s="35" t="e">
        <f>#REF!</f>
        <v>#REF!</v>
      </c>
      <c r="M37" s="67"/>
      <c r="N37" s="67"/>
      <c r="O37" s="67"/>
    </row>
    <row r="38" spans="1:17" ht="41.4" x14ac:dyDescent="0.25">
      <c r="A38" s="11">
        <f t="shared" si="4"/>
        <v>32</v>
      </c>
      <c r="B38" s="91" t="s">
        <v>175</v>
      </c>
      <c r="C38" s="1" t="s">
        <v>176</v>
      </c>
      <c r="D38" s="55" t="s">
        <v>177</v>
      </c>
      <c r="E38" s="10"/>
      <c r="F38" s="50">
        <f t="shared" si="5"/>
        <v>10</v>
      </c>
      <c r="G38" s="10" t="s">
        <v>27</v>
      </c>
      <c r="H38" s="12">
        <f t="shared" si="2"/>
        <v>10</v>
      </c>
      <c r="I38" s="48">
        <f t="shared" si="0"/>
        <v>0</v>
      </c>
      <c r="J38" s="12" t="str">
        <f t="shared" si="3"/>
        <v>-</v>
      </c>
      <c r="K38" s="50">
        <v>0</v>
      </c>
      <c r="L38" s="35" t="e">
        <f>#REF!</f>
        <v>#REF!</v>
      </c>
      <c r="M38" s="67"/>
      <c r="N38" s="67"/>
      <c r="O38" s="67"/>
    </row>
    <row r="39" spans="1:17" ht="55.2" x14ac:dyDescent="0.25">
      <c r="A39" s="9">
        <f>A38+1</f>
        <v>33</v>
      </c>
      <c r="B39" s="92"/>
      <c r="C39" s="1" t="s">
        <v>178</v>
      </c>
      <c r="D39" s="55" t="s">
        <v>179</v>
      </c>
      <c r="E39" s="10"/>
      <c r="F39" s="50">
        <f t="shared" si="1"/>
        <v>10</v>
      </c>
      <c r="G39" s="10" t="s">
        <v>27</v>
      </c>
      <c r="H39" s="12">
        <f t="shared" si="2"/>
        <v>10</v>
      </c>
      <c r="I39" s="48">
        <f t="shared" si="0"/>
        <v>10</v>
      </c>
      <c r="J39" s="12">
        <f t="shared" si="3"/>
        <v>10</v>
      </c>
      <c r="K39" s="50">
        <v>10</v>
      </c>
      <c r="L39" s="35" t="e">
        <f>#REF!</f>
        <v>#REF!</v>
      </c>
      <c r="M39" s="61" t="s">
        <v>153</v>
      </c>
      <c r="N39" s="60" t="s">
        <v>180</v>
      </c>
      <c r="O39" s="68"/>
    </row>
    <row r="40" spans="1:17" ht="41.4" x14ac:dyDescent="0.25">
      <c r="A40" s="11">
        <f>A39+1</f>
        <v>34</v>
      </c>
      <c r="B40" s="92"/>
      <c r="C40" s="1" t="s">
        <v>181</v>
      </c>
      <c r="D40" s="55" t="s">
        <v>182</v>
      </c>
      <c r="E40" s="10"/>
      <c r="F40" s="50">
        <f>IF(E40="NA","-",10)</f>
        <v>10</v>
      </c>
      <c r="G40" s="10" t="s">
        <v>27</v>
      </c>
      <c r="H40" s="12">
        <f>IF(E40="NA","-",IF(G40="OK",F40,IF(G40="To Improve",F40*0.5,0)))</f>
        <v>10</v>
      </c>
      <c r="I40" s="48">
        <f>IF(E40="NA","-",K40)</f>
        <v>0</v>
      </c>
      <c r="J40" s="12" t="str">
        <f>IF(I40&gt;0,IF(E40="NA","-",IF(G40="OK",I40,IF(G40="To Improve",I40*0.5,0))),"-")</f>
        <v>-</v>
      </c>
      <c r="K40" s="50">
        <v>0</v>
      </c>
      <c r="L40" s="35" t="e">
        <f>#REF!</f>
        <v>#REF!</v>
      </c>
      <c r="M40" s="67"/>
      <c r="N40" s="67"/>
      <c r="O40" s="67"/>
      <c r="Q40" s="72"/>
    </row>
    <row r="41" spans="1:17" ht="27.6" x14ac:dyDescent="0.25">
      <c r="A41" s="11">
        <f>A40+1</f>
        <v>35</v>
      </c>
      <c r="B41" s="93"/>
      <c r="C41" s="1" t="s">
        <v>183</v>
      </c>
      <c r="D41" s="55" t="s">
        <v>184</v>
      </c>
      <c r="E41" s="10"/>
      <c r="F41" s="50">
        <f t="shared" si="1"/>
        <v>10</v>
      </c>
      <c r="G41" s="10" t="s">
        <v>27</v>
      </c>
      <c r="H41" s="12">
        <f t="shared" si="2"/>
        <v>10</v>
      </c>
      <c r="I41" s="48">
        <f t="shared" si="0"/>
        <v>0</v>
      </c>
      <c r="J41" s="12" t="str">
        <f t="shared" si="3"/>
        <v>-</v>
      </c>
      <c r="K41" s="50">
        <v>0</v>
      </c>
      <c r="L41" s="35" t="e">
        <f>#REF!</f>
        <v>#REF!</v>
      </c>
      <c r="M41" s="67"/>
      <c r="N41" s="67"/>
      <c r="O41" s="67"/>
    </row>
    <row r="42" spans="1:17" ht="69" x14ac:dyDescent="0.25">
      <c r="A42" s="9">
        <f t="shared" si="4"/>
        <v>36</v>
      </c>
      <c r="B42" s="91" t="s">
        <v>185</v>
      </c>
      <c r="C42" s="1" t="s">
        <v>186</v>
      </c>
      <c r="D42" s="55" t="s">
        <v>187</v>
      </c>
      <c r="E42" s="10"/>
      <c r="F42" s="50">
        <f>IF(E42="NA","-",10)</f>
        <v>10</v>
      </c>
      <c r="G42" s="10" t="s">
        <v>27</v>
      </c>
      <c r="H42" s="12">
        <f t="shared" si="2"/>
        <v>10</v>
      </c>
      <c r="I42" s="48">
        <f t="shared" si="0"/>
        <v>5</v>
      </c>
      <c r="J42" s="12">
        <f t="shared" si="3"/>
        <v>5</v>
      </c>
      <c r="K42" s="50">
        <v>5</v>
      </c>
      <c r="L42" s="35" t="e">
        <f>#REF!</f>
        <v>#REF!</v>
      </c>
      <c r="M42" s="61" t="s">
        <v>188</v>
      </c>
      <c r="N42" s="61" t="s">
        <v>189</v>
      </c>
      <c r="O42" s="60" t="s">
        <v>190</v>
      </c>
    </row>
    <row r="43" spans="1:17" ht="55.2" x14ac:dyDescent="0.25">
      <c r="A43" s="11">
        <f>A42+1</f>
        <v>37</v>
      </c>
      <c r="B43" s="93"/>
      <c r="C43" s="1" t="s">
        <v>191</v>
      </c>
      <c r="D43" s="55" t="s">
        <v>192</v>
      </c>
      <c r="E43" s="10"/>
      <c r="F43" s="50">
        <f>IF(E43="NA","-",10)</f>
        <v>10</v>
      </c>
      <c r="G43" s="10" t="s">
        <v>27</v>
      </c>
      <c r="H43" s="12">
        <f>IF(E43="NA","-",IF(G43="OK",F43,IF(G43="To Improve",F43*0.5,0)))</f>
        <v>10</v>
      </c>
      <c r="I43" s="48">
        <f>IF(E43="NA","-",K43)</f>
        <v>0</v>
      </c>
      <c r="J43" s="12" t="str">
        <f>IF(I43&gt;0,IF(E43="NA","-",IF(G43="OK",I43,IF(G43="To Improve",I43*0.5,0))),"-")</f>
        <v>-</v>
      </c>
      <c r="K43" s="50">
        <v>0</v>
      </c>
      <c r="L43" s="35" t="e">
        <f>#REF!</f>
        <v>#REF!</v>
      </c>
      <c r="M43" s="62" t="s">
        <v>193</v>
      </c>
      <c r="N43" s="62" t="s">
        <v>194</v>
      </c>
      <c r="O43" s="62" t="s">
        <v>195</v>
      </c>
    </row>
    <row r="44" spans="1:17" ht="82.8" x14ac:dyDescent="0.25">
      <c r="A44" s="41">
        <f>A43+1</f>
        <v>38</v>
      </c>
      <c r="B44" s="91" t="s">
        <v>196</v>
      </c>
      <c r="C44" s="1" t="s">
        <v>197</v>
      </c>
      <c r="D44" s="55" t="s">
        <v>198</v>
      </c>
      <c r="E44" s="10"/>
      <c r="F44" s="50">
        <f t="shared" ref="F44:F54" si="6">IF(E44="NA","-",10)</f>
        <v>10</v>
      </c>
      <c r="G44" s="10" t="s">
        <v>27</v>
      </c>
      <c r="H44" s="12">
        <f t="shared" ref="H44:H54" si="7">IF(E44="NA","-",IF(G44="OK",F44,IF(G44="To Improve",F44*0.5,0)))</f>
        <v>10</v>
      </c>
      <c r="I44" s="48">
        <f t="shared" ref="I44:I54" si="8">IF(E44="NA","-",K44)</f>
        <v>10</v>
      </c>
      <c r="J44" s="12">
        <f t="shared" ref="J44:J54" si="9">IF(I44&gt;0,IF(E44="NA","-",IF(G44="OK",I44,IF(G44="To Improve",I44*0.5,0))),"-")</f>
        <v>10</v>
      </c>
      <c r="K44" s="50">
        <v>10</v>
      </c>
      <c r="L44" s="35" t="e">
        <f>#REF!</f>
        <v>#REF!</v>
      </c>
      <c r="M44" s="60" t="s">
        <v>199</v>
      </c>
      <c r="N44" s="61" t="s">
        <v>200</v>
      </c>
      <c r="O44" s="61" t="s">
        <v>201</v>
      </c>
    </row>
    <row r="45" spans="1:17" ht="55.2" x14ac:dyDescent="0.25">
      <c r="A45" s="9">
        <f t="shared" si="4"/>
        <v>39</v>
      </c>
      <c r="B45" s="92"/>
      <c r="C45" s="1" t="s">
        <v>202</v>
      </c>
      <c r="D45" s="55" t="s">
        <v>203</v>
      </c>
      <c r="E45" s="10"/>
      <c r="F45" s="50">
        <f t="shared" si="6"/>
        <v>10</v>
      </c>
      <c r="G45" s="10" t="s">
        <v>27</v>
      </c>
      <c r="H45" s="12">
        <f t="shared" si="7"/>
        <v>10</v>
      </c>
      <c r="I45" s="48">
        <f t="shared" si="8"/>
        <v>10</v>
      </c>
      <c r="J45" s="12">
        <f t="shared" si="9"/>
        <v>10</v>
      </c>
      <c r="K45" s="50">
        <v>10</v>
      </c>
      <c r="L45" s="35" t="e">
        <f>#REF!</f>
        <v>#REF!</v>
      </c>
      <c r="M45" s="60" t="s">
        <v>204</v>
      </c>
      <c r="N45" s="60" t="s">
        <v>205</v>
      </c>
      <c r="O45" s="60" t="s">
        <v>206</v>
      </c>
    </row>
    <row r="46" spans="1:17" ht="142.5" customHeight="1" x14ac:dyDescent="0.25">
      <c r="A46" s="41">
        <f t="shared" si="4"/>
        <v>40</v>
      </c>
      <c r="B46" s="92"/>
      <c r="C46" s="1" t="s">
        <v>207</v>
      </c>
      <c r="D46" s="55" t="s">
        <v>208</v>
      </c>
      <c r="E46" s="10"/>
      <c r="F46" s="50">
        <f t="shared" si="6"/>
        <v>10</v>
      </c>
      <c r="G46" s="10" t="s">
        <v>27</v>
      </c>
      <c r="H46" s="12">
        <f t="shared" si="7"/>
        <v>10</v>
      </c>
      <c r="I46" s="48">
        <f t="shared" si="8"/>
        <v>10</v>
      </c>
      <c r="J46" s="12">
        <f t="shared" si="9"/>
        <v>10</v>
      </c>
      <c r="K46" s="50">
        <v>10</v>
      </c>
      <c r="L46" s="35" t="e">
        <f>#REF!</f>
        <v>#REF!</v>
      </c>
      <c r="M46" s="60" t="s">
        <v>209</v>
      </c>
      <c r="N46" s="60" t="s">
        <v>210</v>
      </c>
      <c r="O46" s="60" t="s">
        <v>211</v>
      </c>
    </row>
    <row r="47" spans="1:17" ht="110.4" x14ac:dyDescent="0.25">
      <c r="A47" s="41">
        <f t="shared" si="4"/>
        <v>41</v>
      </c>
      <c r="B47" s="92"/>
      <c r="C47" s="1" t="s">
        <v>212</v>
      </c>
      <c r="D47" s="55" t="s">
        <v>213</v>
      </c>
      <c r="E47" s="10"/>
      <c r="F47" s="50">
        <f t="shared" si="6"/>
        <v>10</v>
      </c>
      <c r="G47" s="10" t="s">
        <v>27</v>
      </c>
      <c r="H47" s="12">
        <f t="shared" si="7"/>
        <v>10</v>
      </c>
      <c r="I47" s="48">
        <f t="shared" si="8"/>
        <v>10</v>
      </c>
      <c r="J47" s="12">
        <f t="shared" si="9"/>
        <v>10</v>
      </c>
      <c r="K47" s="50">
        <v>10</v>
      </c>
      <c r="L47" s="35" t="e">
        <f>#REF!</f>
        <v>#REF!</v>
      </c>
      <c r="M47" s="63" t="s">
        <v>214</v>
      </c>
      <c r="N47" s="63" t="s">
        <v>215</v>
      </c>
      <c r="O47" s="63" t="s">
        <v>216</v>
      </c>
    </row>
    <row r="48" spans="1:17" ht="69" x14ac:dyDescent="0.25">
      <c r="A48" s="41">
        <f t="shared" si="4"/>
        <v>42</v>
      </c>
      <c r="B48" s="92"/>
      <c r="C48" s="1" t="s">
        <v>217</v>
      </c>
      <c r="D48" s="55" t="s">
        <v>218</v>
      </c>
      <c r="E48" s="10"/>
      <c r="F48" s="50">
        <f t="shared" si="6"/>
        <v>10</v>
      </c>
      <c r="G48" s="10" t="s">
        <v>27</v>
      </c>
      <c r="H48" s="12">
        <f t="shared" si="7"/>
        <v>10</v>
      </c>
      <c r="I48" s="48">
        <f t="shared" si="8"/>
        <v>0</v>
      </c>
      <c r="J48" s="12" t="str">
        <f t="shared" si="9"/>
        <v>-</v>
      </c>
      <c r="K48" s="50">
        <v>0</v>
      </c>
      <c r="L48" s="35" t="e">
        <f>#REF!</f>
        <v>#REF!</v>
      </c>
      <c r="M48" s="62"/>
      <c r="N48" s="62"/>
      <c r="O48" s="62"/>
    </row>
    <row r="49" spans="1:15" ht="69" x14ac:dyDescent="0.25">
      <c r="A49" s="11">
        <f t="shared" si="4"/>
        <v>43</v>
      </c>
      <c r="B49" s="92"/>
      <c r="C49" s="1" t="s">
        <v>219</v>
      </c>
      <c r="D49" s="55" t="s">
        <v>220</v>
      </c>
      <c r="E49" s="10"/>
      <c r="F49" s="50">
        <f t="shared" si="6"/>
        <v>10</v>
      </c>
      <c r="G49" s="10" t="s">
        <v>27</v>
      </c>
      <c r="H49" s="12">
        <f t="shared" si="7"/>
        <v>10</v>
      </c>
      <c r="I49" s="48">
        <f t="shared" si="8"/>
        <v>0</v>
      </c>
      <c r="J49" s="12" t="str">
        <f t="shared" si="9"/>
        <v>-</v>
      </c>
      <c r="K49" s="50">
        <v>0</v>
      </c>
      <c r="L49" s="35" t="e">
        <f>#REF!</f>
        <v>#REF!</v>
      </c>
      <c r="M49" s="65" t="s">
        <v>221</v>
      </c>
      <c r="N49" s="69"/>
      <c r="O49" s="65" t="s">
        <v>222</v>
      </c>
    </row>
    <row r="50" spans="1:15" ht="69" x14ac:dyDescent="0.25">
      <c r="A50" s="41">
        <f t="shared" si="4"/>
        <v>44</v>
      </c>
      <c r="B50" s="92"/>
      <c r="C50" s="1" t="s">
        <v>223</v>
      </c>
      <c r="D50" s="55" t="s">
        <v>224</v>
      </c>
      <c r="E50" s="10"/>
      <c r="F50" s="50">
        <f t="shared" si="6"/>
        <v>10</v>
      </c>
      <c r="G50" s="10" t="s">
        <v>27</v>
      </c>
      <c r="H50" s="12">
        <f t="shared" si="7"/>
        <v>10</v>
      </c>
      <c r="I50" s="48">
        <f t="shared" si="8"/>
        <v>0</v>
      </c>
      <c r="J50" s="12" t="str">
        <f t="shared" si="9"/>
        <v>-</v>
      </c>
      <c r="K50" s="50">
        <v>0</v>
      </c>
      <c r="L50" s="35" t="e">
        <f>#REF!</f>
        <v>#REF!</v>
      </c>
      <c r="M50" s="65" t="s">
        <v>225</v>
      </c>
      <c r="N50" s="65" t="s">
        <v>226</v>
      </c>
      <c r="O50" s="65" t="s">
        <v>227</v>
      </c>
    </row>
    <row r="51" spans="1:15" ht="69" x14ac:dyDescent="0.25">
      <c r="A51" s="11">
        <f t="shared" si="4"/>
        <v>45</v>
      </c>
      <c r="B51" s="92"/>
      <c r="C51" s="1" t="s">
        <v>228</v>
      </c>
      <c r="D51" s="55" t="s">
        <v>229</v>
      </c>
      <c r="E51" s="10"/>
      <c r="F51" s="50">
        <f t="shared" si="6"/>
        <v>10</v>
      </c>
      <c r="G51" s="10" t="s">
        <v>27</v>
      </c>
      <c r="H51" s="12">
        <f t="shared" si="7"/>
        <v>10</v>
      </c>
      <c r="I51" s="48">
        <f t="shared" si="8"/>
        <v>0</v>
      </c>
      <c r="J51" s="12" t="str">
        <f t="shared" si="9"/>
        <v>-</v>
      </c>
      <c r="K51" s="50">
        <v>0</v>
      </c>
      <c r="L51" s="35" t="e">
        <f>#REF!</f>
        <v>#REF!</v>
      </c>
      <c r="M51" s="67"/>
      <c r="N51" s="67"/>
      <c r="O51" s="67"/>
    </row>
    <row r="52" spans="1:15" ht="70.5" customHeight="1" x14ac:dyDescent="0.25">
      <c r="A52" s="9">
        <f t="shared" si="4"/>
        <v>46</v>
      </c>
      <c r="B52" s="92"/>
      <c r="C52" s="1" t="s">
        <v>230</v>
      </c>
      <c r="D52" s="55" t="s">
        <v>231</v>
      </c>
      <c r="E52" s="10"/>
      <c r="F52" s="50">
        <f t="shared" si="6"/>
        <v>10</v>
      </c>
      <c r="G52" s="10" t="s">
        <v>27</v>
      </c>
      <c r="H52" s="12">
        <f t="shared" si="7"/>
        <v>10</v>
      </c>
      <c r="I52" s="48">
        <f t="shared" si="8"/>
        <v>10</v>
      </c>
      <c r="J52" s="12">
        <f t="shared" si="9"/>
        <v>10</v>
      </c>
      <c r="K52" s="50">
        <v>10</v>
      </c>
      <c r="L52" s="35" t="e">
        <f>#REF!</f>
        <v>#REF!</v>
      </c>
      <c r="M52" s="60" t="s">
        <v>232</v>
      </c>
      <c r="N52" s="60" t="s">
        <v>233</v>
      </c>
      <c r="O52" s="60" t="s">
        <v>234</v>
      </c>
    </row>
    <row r="53" spans="1:15" ht="69" x14ac:dyDescent="0.25">
      <c r="A53" s="41">
        <f t="shared" si="4"/>
        <v>47</v>
      </c>
      <c r="B53" s="92"/>
      <c r="C53" s="1" t="s">
        <v>235</v>
      </c>
      <c r="D53" s="55" t="s">
        <v>236</v>
      </c>
      <c r="E53" s="10"/>
      <c r="F53" s="50">
        <f t="shared" si="6"/>
        <v>10</v>
      </c>
      <c r="G53" s="10" t="s">
        <v>27</v>
      </c>
      <c r="H53" s="12">
        <f t="shared" si="7"/>
        <v>10</v>
      </c>
      <c r="I53" s="48">
        <f t="shared" si="8"/>
        <v>10</v>
      </c>
      <c r="J53" s="12">
        <f t="shared" si="9"/>
        <v>10</v>
      </c>
      <c r="K53" s="50">
        <v>10</v>
      </c>
      <c r="L53" s="35" t="e">
        <f>#REF!</f>
        <v>#REF!</v>
      </c>
      <c r="M53" s="60" t="s">
        <v>237</v>
      </c>
      <c r="N53" s="60" t="s">
        <v>238</v>
      </c>
      <c r="O53" s="61" t="s">
        <v>239</v>
      </c>
    </row>
    <row r="54" spans="1:15" ht="69" x14ac:dyDescent="0.25">
      <c r="A54" s="11">
        <f t="shared" si="4"/>
        <v>48</v>
      </c>
      <c r="B54" s="93"/>
      <c r="C54" s="1" t="s">
        <v>240</v>
      </c>
      <c r="D54" s="55" t="s">
        <v>241</v>
      </c>
      <c r="E54" s="10"/>
      <c r="F54" s="50">
        <f t="shared" si="6"/>
        <v>10</v>
      </c>
      <c r="G54" s="10" t="s">
        <v>27</v>
      </c>
      <c r="H54" s="12">
        <f t="shared" si="7"/>
        <v>10</v>
      </c>
      <c r="I54" s="48">
        <f t="shared" si="8"/>
        <v>0</v>
      </c>
      <c r="J54" s="12" t="str">
        <f t="shared" si="9"/>
        <v>-</v>
      </c>
      <c r="K54" s="50">
        <v>0</v>
      </c>
      <c r="L54" s="35" t="e">
        <f>#REF!</f>
        <v>#REF!</v>
      </c>
      <c r="M54" s="67"/>
      <c r="N54" s="67"/>
      <c r="O54" s="67"/>
    </row>
    <row r="55" spans="1:15" x14ac:dyDescent="0.25">
      <c r="C55" s="27"/>
      <c r="D55" s="27"/>
      <c r="E55" s="28"/>
      <c r="F55" s="17">
        <f>SUM(F7:F54)</f>
        <v>480</v>
      </c>
      <c r="G55" s="17"/>
      <c r="H55" s="17">
        <f>SUM(H7:H54)</f>
        <v>470</v>
      </c>
      <c r="I55" s="17">
        <f>SUM(I7:I54)</f>
        <v>260</v>
      </c>
      <c r="J55" s="17">
        <f>SUM(J7:J54)</f>
        <v>257</v>
      </c>
      <c r="K55" s="17"/>
      <c r="L55" s="17"/>
    </row>
    <row r="56" spans="1:15" ht="21" x14ac:dyDescent="0.25">
      <c r="C56" s="23" t="s">
        <v>19</v>
      </c>
      <c r="D56" s="23" t="s">
        <v>19</v>
      </c>
      <c r="E56" s="24"/>
      <c r="F56" s="43"/>
      <c r="G56" s="26">
        <f>IF($L$4="This plant does not produce Beer","N/A",(H55/F55)*100)</f>
        <v>97.916666666666657</v>
      </c>
    </row>
    <row r="57" spans="1:15" ht="21" x14ac:dyDescent="0.25">
      <c r="C57" s="23" t="s">
        <v>20</v>
      </c>
      <c r="D57" s="23" t="s">
        <v>20</v>
      </c>
      <c r="E57" s="24"/>
      <c r="F57" s="43"/>
      <c r="G57" s="26">
        <f>IF($L$4="This plant does not produce Beer","N/A",(J55/I55)*100)</f>
        <v>98.846153846153854</v>
      </c>
      <c r="H57" s="28">
        <f>IF($L$4="This plant does not produce Beer","N/A",(J57/I57)*100)</f>
        <v>98.75</v>
      </c>
      <c r="I57" s="17">
        <f>SUM(I11:I54,I8:I9,10,10)</f>
        <v>240</v>
      </c>
      <c r="J57" s="17">
        <f>SUM(J11:J54)+SUM(J8:J9)+IF(E7="NA","-",IF(G7="OK",10,IF(G7="To Improve",10*0.5,0)))+IF(E10="NA","-",IF(G10="OK",10,IF(G10="To Improve",10*0.5,0)))</f>
        <v>237</v>
      </c>
    </row>
    <row r="58" spans="1:15" ht="21" x14ac:dyDescent="0.25">
      <c r="C58" s="40" t="s">
        <v>21</v>
      </c>
      <c r="D58" s="40" t="s">
        <v>21</v>
      </c>
      <c r="E58" s="24"/>
      <c r="F58" s="43">
        <f>SUM(F53,F46,F50,F48,F47,F44,F31)</f>
        <v>70</v>
      </c>
      <c r="G58" s="42">
        <f>IF($L$4="This plant does not produce Beer","N/A",IF(F58=0,"N/A",H58/F58*100))</f>
        <v>100</v>
      </c>
      <c r="H58" s="43">
        <f>SUM(H53,H46,H50,H48,H47,H44,H31)</f>
        <v>70</v>
      </c>
    </row>
  </sheetData>
  <mergeCells count="9">
    <mergeCell ref="M5:O5"/>
    <mergeCell ref="B44:B54"/>
    <mergeCell ref="B38:B41"/>
    <mergeCell ref="B7:B37"/>
    <mergeCell ref="A1:L3"/>
    <mergeCell ref="L4:L5"/>
    <mergeCell ref="A5:B5"/>
    <mergeCell ref="A4:B4"/>
    <mergeCell ref="B42:B43"/>
  </mergeCells>
  <phoneticPr fontId="4" type="noConversion"/>
  <conditionalFormatting sqref="E7:E54">
    <cfRule type="cellIs" dxfId="14" priority="35" stopIfTrue="1" operator="equal">
      <formula>"NA"</formula>
    </cfRule>
  </conditionalFormatting>
  <conditionalFormatting sqref="G7:G54">
    <cfRule type="cellIs" dxfId="13" priority="32" stopIfTrue="1" operator="equal">
      <formula>"OK"</formula>
    </cfRule>
    <cfRule type="cellIs" dxfId="12" priority="33" stopIfTrue="1" operator="equal">
      <formula>"To improve"</formula>
    </cfRule>
    <cfRule type="cellIs" dxfId="11" priority="34" stopIfTrue="1" operator="equal">
      <formula>"NOK"</formula>
    </cfRule>
  </conditionalFormatting>
  <conditionalFormatting sqref="L4">
    <cfRule type="cellIs" dxfId="10" priority="1" stopIfTrue="1" operator="equal">
      <formula>"This plant does not produce beer"</formula>
    </cfRule>
  </conditionalFormatting>
  <dataValidations count="3">
    <dataValidation type="list" allowBlank="1" showInputMessage="1" showErrorMessage="1" sqref="G7:G54" xr:uid="{00000000-0002-0000-0300-000000000000}">
      <formula1>"OK,To Improve,NOK,0"</formula1>
    </dataValidation>
    <dataValidation type="list" allowBlank="1" showInputMessage="1" showErrorMessage="1" sqref="E7:E54" xr:uid="{00000000-0002-0000-0300-000001000000}">
      <formula1>"NA, "</formula1>
    </dataValidation>
    <dataValidation type="list" allowBlank="1" showInputMessage="1" showErrorMessage="1" sqref="L4:L5" xr:uid="{00000000-0002-0000-0300-000002000000}">
      <formula1>"This plant produces beer,This plant does not produce Beer"</formula1>
    </dataValidation>
  </dataValidations>
  <pageMargins left="0.25" right="0.25" top="0.5" bottom="0.5" header="0.5" footer="0.25"/>
  <pageSetup scale="43" fitToHeight="10" orientation="landscape" r:id="rId1"/>
  <headerFooter alignWithMargins="0">
    <oddFooter>&amp;L&amp;F - &amp;A&amp;RPage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77EC3-369A-4764-A1CD-63B910C14917}">
  <sheetPr>
    <tabColor rgb="FF00B0F0"/>
  </sheetPr>
  <dimension ref="A1"/>
  <sheetViews>
    <sheetView workbookViewId="0"/>
  </sheetViews>
  <sheetFormatPr baseColWidth="10" defaultColWidth="11.44140625" defaultRowHeight="13.2"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E7B41-DD98-4CEC-87B0-D645A4914FE5}">
  <sheetPr>
    <tabColor rgb="FF00B0F0"/>
  </sheetPr>
  <dimension ref="A1"/>
  <sheetViews>
    <sheetView workbookViewId="0"/>
  </sheetViews>
  <sheetFormatPr baseColWidth="10" defaultColWidth="11.44140625" defaultRowHeight="13.2"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tabColor indexed="52"/>
    <outlinePr summaryRight="0"/>
    <pageSetUpPr fitToPage="1"/>
  </sheetPr>
  <dimension ref="A1:AR75"/>
  <sheetViews>
    <sheetView topLeftCell="D1" zoomScale="70" zoomScaleNormal="70" workbookViewId="0">
      <pane ySplit="6" topLeftCell="A7" activePane="bottomLeft" state="frozen"/>
      <selection activeCell="H1" sqref="H1:H65536"/>
      <selection pane="bottomLeft" activeCell="D4" sqref="D4"/>
    </sheetView>
  </sheetViews>
  <sheetFormatPr baseColWidth="10" defaultColWidth="9.21875" defaultRowHeight="13.8" outlineLevelCol="1" x14ac:dyDescent="0.25"/>
  <cols>
    <col min="1" max="1" width="3.5546875" style="15" customWidth="1"/>
    <col min="2" max="2" width="17.44140625" style="2" customWidth="1"/>
    <col min="3" max="3" width="70.5546875" style="16" customWidth="1"/>
    <col min="4" max="4" width="70.5546875" style="16" customWidth="1" outlineLevel="1"/>
    <col min="5" max="5" width="3.5546875" style="2" customWidth="1"/>
    <col min="6" max="6" width="8.5546875" style="2" customWidth="1"/>
    <col min="7" max="7" width="11.5546875" style="15" customWidth="1"/>
    <col min="8" max="8" width="6.77734375" style="2" hidden="1" customWidth="1"/>
    <col min="9" max="9" width="7.21875" style="2" hidden="1" customWidth="1"/>
    <col min="10" max="10" width="8.44140625" style="2" bestFit="1" customWidth="1"/>
    <col min="11" max="11" width="7.21875" style="2" hidden="1" customWidth="1"/>
    <col min="12" max="12" width="3.5546875" style="2" customWidth="1"/>
    <col min="13" max="13" width="8.5546875" style="2" hidden="1" customWidth="1"/>
    <col min="14" max="14" width="11.5546875" style="15" customWidth="1"/>
    <col min="15" max="15" width="6.77734375" style="2" hidden="1" customWidth="1"/>
    <col min="16" max="16" width="7.21875" style="2" hidden="1" customWidth="1"/>
    <col min="17" max="17" width="8.44140625" style="2" bestFit="1" customWidth="1"/>
    <col min="18" max="18" width="7.21875" style="2" hidden="1" customWidth="1"/>
    <col min="19" max="19" width="3.5546875" style="2" customWidth="1"/>
    <col min="20" max="20" width="8.5546875" style="2" hidden="1" customWidth="1"/>
    <col min="21" max="21" width="11.5546875" style="15" customWidth="1"/>
    <col min="22" max="22" width="6.77734375" style="2" hidden="1" customWidth="1"/>
    <col min="23" max="23" width="7.21875" style="2" hidden="1" customWidth="1"/>
    <col min="24" max="24" width="8.44140625" style="2" bestFit="1" customWidth="1"/>
    <col min="25" max="25" width="7.21875" style="2" hidden="1" customWidth="1"/>
    <col min="26" max="26" width="3.5546875" style="2" customWidth="1"/>
    <col min="27" max="27" width="8.5546875" style="2" hidden="1" customWidth="1"/>
    <col min="28" max="28" width="11.5546875" style="15" customWidth="1"/>
    <col min="29" max="29" width="6.77734375" style="2" hidden="1" customWidth="1"/>
    <col min="30" max="30" width="7.21875" style="2" hidden="1" customWidth="1"/>
    <col min="31" max="31" width="8.44140625" style="2" bestFit="1" customWidth="1"/>
    <col min="32" max="32" width="7.21875" style="2" hidden="1" customWidth="1"/>
    <col min="33" max="33" width="3.5546875" style="2" customWidth="1"/>
    <col min="34" max="34" width="8.5546875" style="2" hidden="1" customWidth="1"/>
    <col min="35" max="35" width="11.5546875" style="15" customWidth="1"/>
    <col min="36" max="36" width="6.77734375" style="2" hidden="1" customWidth="1"/>
    <col min="37" max="37" width="7.21875" style="2" hidden="1" customWidth="1"/>
    <col min="38" max="38" width="8.44140625" style="2" bestFit="1" customWidth="1"/>
    <col min="39" max="40" width="7.21875" style="2" hidden="1" customWidth="1"/>
    <col min="41" max="41" width="34.44140625" style="15" customWidth="1"/>
    <col min="42" max="42" width="32.5546875" style="2" customWidth="1"/>
    <col min="43" max="43" width="37.21875" style="2" customWidth="1"/>
    <col min="44" max="44" width="31.44140625" style="2" customWidth="1"/>
    <col min="45" max="16384" width="9.21875" style="2"/>
  </cols>
  <sheetData>
    <row r="1" spans="1:44" ht="21.75" customHeight="1" x14ac:dyDescent="0.25">
      <c r="A1" s="78" t="e">
        <f>#REF!</f>
        <v>#REF!</v>
      </c>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80"/>
    </row>
    <row r="2" spans="1:44" ht="21.75" customHeight="1" x14ac:dyDescent="0.25">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80"/>
    </row>
    <row r="3" spans="1:44" ht="21.75" customHeight="1" thickBot="1" x14ac:dyDescent="0.3">
      <c r="A3" s="81"/>
      <c r="B3" s="82"/>
      <c r="C3" s="82"/>
      <c r="D3" s="82"/>
      <c r="E3" s="79"/>
      <c r="F3" s="79"/>
      <c r="G3" s="79"/>
      <c r="H3" s="79"/>
      <c r="I3" s="79"/>
      <c r="J3" s="79"/>
      <c r="K3" s="79"/>
      <c r="L3" s="79"/>
      <c r="M3" s="79"/>
      <c r="N3" s="79"/>
      <c r="O3" s="79"/>
      <c r="P3" s="79"/>
      <c r="Q3" s="79"/>
      <c r="R3" s="79"/>
      <c r="S3" s="79"/>
      <c r="T3" s="79"/>
      <c r="U3" s="79"/>
      <c r="V3" s="79"/>
      <c r="W3" s="79"/>
      <c r="X3" s="79"/>
      <c r="Y3" s="79"/>
      <c r="Z3" s="79"/>
      <c r="AA3" s="79"/>
      <c r="AB3" s="79"/>
      <c r="AC3" s="79"/>
      <c r="AD3" s="79"/>
      <c r="AE3" s="79"/>
      <c r="AF3" s="79"/>
      <c r="AG3" s="79"/>
      <c r="AH3" s="79"/>
      <c r="AI3" s="79"/>
      <c r="AJ3" s="79"/>
      <c r="AK3" s="79"/>
      <c r="AL3" s="79"/>
      <c r="AM3" s="79"/>
      <c r="AN3" s="79"/>
      <c r="AO3" s="80"/>
    </row>
    <row r="4" spans="1:44" ht="20.100000000000001" customHeight="1" x14ac:dyDescent="0.25">
      <c r="A4" s="83" t="s">
        <v>2</v>
      </c>
      <c r="B4" s="84"/>
      <c r="C4" s="18" t="e">
        <f>#REF!</f>
        <v>#REF!</v>
      </c>
      <c r="D4" s="25"/>
      <c r="E4" s="85">
        <v>1</v>
      </c>
      <c r="F4" s="86"/>
      <c r="G4" s="86"/>
      <c r="H4" s="86"/>
      <c r="I4" s="86"/>
      <c r="J4" s="86"/>
      <c r="K4" s="87"/>
      <c r="L4" s="85">
        <v>2</v>
      </c>
      <c r="M4" s="86"/>
      <c r="N4" s="86"/>
      <c r="O4" s="86"/>
      <c r="P4" s="86"/>
      <c r="Q4" s="86"/>
      <c r="R4" s="87"/>
      <c r="S4" s="85">
        <v>3</v>
      </c>
      <c r="T4" s="86"/>
      <c r="U4" s="86"/>
      <c r="V4" s="86"/>
      <c r="W4" s="86"/>
      <c r="X4" s="86"/>
      <c r="Y4" s="87"/>
      <c r="Z4" s="85">
        <v>4</v>
      </c>
      <c r="AA4" s="86"/>
      <c r="AB4" s="86"/>
      <c r="AC4" s="86"/>
      <c r="AD4" s="86"/>
      <c r="AE4" s="86"/>
      <c r="AF4" s="87"/>
      <c r="AG4" s="85">
        <v>5</v>
      </c>
      <c r="AH4" s="86"/>
      <c r="AI4" s="86"/>
      <c r="AJ4" s="86"/>
      <c r="AK4" s="86"/>
      <c r="AL4" s="86"/>
      <c r="AM4" s="87"/>
      <c r="AN4" s="87"/>
      <c r="AO4" s="74" t="s">
        <v>250</v>
      </c>
    </row>
    <row r="5" spans="1:44" ht="20.100000000000001" customHeight="1" thickBot="1" x14ac:dyDescent="0.3">
      <c r="A5" s="76" t="s">
        <v>3</v>
      </c>
      <c r="B5" s="77"/>
      <c r="C5" s="19" t="e">
        <f>#REF!</f>
        <v>#REF!</v>
      </c>
      <c r="D5" s="21"/>
      <c r="E5" s="88"/>
      <c r="F5" s="89"/>
      <c r="G5" s="89"/>
      <c r="H5" s="89"/>
      <c r="I5" s="89"/>
      <c r="J5" s="89"/>
      <c r="K5" s="90"/>
      <c r="L5" s="88"/>
      <c r="M5" s="89"/>
      <c r="N5" s="89"/>
      <c r="O5" s="89"/>
      <c r="P5" s="89"/>
      <c r="Q5" s="89"/>
      <c r="R5" s="90"/>
      <c r="S5" s="88"/>
      <c r="T5" s="89"/>
      <c r="U5" s="89"/>
      <c r="V5" s="89"/>
      <c r="W5" s="89"/>
      <c r="X5" s="89"/>
      <c r="Y5" s="90"/>
      <c r="Z5" s="88"/>
      <c r="AA5" s="89"/>
      <c r="AB5" s="89"/>
      <c r="AC5" s="89"/>
      <c r="AD5" s="89"/>
      <c r="AE5" s="89"/>
      <c r="AF5" s="90"/>
      <c r="AG5" s="88"/>
      <c r="AH5" s="89"/>
      <c r="AI5" s="89"/>
      <c r="AJ5" s="89"/>
      <c r="AK5" s="89"/>
      <c r="AL5" s="89"/>
      <c r="AM5" s="90"/>
      <c r="AN5" s="90"/>
      <c r="AO5" s="75"/>
      <c r="AP5" s="73" t="s">
        <v>4</v>
      </c>
      <c r="AQ5" s="73"/>
      <c r="AR5" s="73"/>
    </row>
    <row r="6" spans="1:44" ht="20.100000000000001" customHeight="1" x14ac:dyDescent="0.25">
      <c r="A6" s="5" t="s">
        <v>5</v>
      </c>
      <c r="B6" s="6" t="s">
        <v>6</v>
      </c>
      <c r="C6" s="7" t="s">
        <v>7</v>
      </c>
      <c r="D6" s="7" t="s">
        <v>249</v>
      </c>
      <c r="E6" s="29" t="s">
        <v>1</v>
      </c>
      <c r="F6" s="29" t="s">
        <v>9</v>
      </c>
      <c r="G6" s="29" t="s">
        <v>242</v>
      </c>
      <c r="H6" s="29" t="s">
        <v>10</v>
      </c>
      <c r="I6" s="30" t="s">
        <v>11</v>
      </c>
      <c r="J6" s="30" t="s">
        <v>12</v>
      </c>
      <c r="K6" s="30" t="s">
        <v>13</v>
      </c>
      <c r="L6" s="29" t="s">
        <v>1</v>
      </c>
      <c r="M6" s="29" t="s">
        <v>9</v>
      </c>
      <c r="N6" s="29" t="s">
        <v>242</v>
      </c>
      <c r="O6" s="29" t="s">
        <v>10</v>
      </c>
      <c r="P6" s="30" t="s">
        <v>11</v>
      </c>
      <c r="Q6" s="30" t="s">
        <v>12</v>
      </c>
      <c r="R6" s="30" t="s">
        <v>13</v>
      </c>
      <c r="S6" s="29" t="s">
        <v>1</v>
      </c>
      <c r="T6" s="29" t="s">
        <v>9</v>
      </c>
      <c r="U6" s="29" t="s">
        <v>242</v>
      </c>
      <c r="V6" s="29" t="s">
        <v>10</v>
      </c>
      <c r="W6" s="30" t="s">
        <v>11</v>
      </c>
      <c r="X6" s="30" t="s">
        <v>12</v>
      </c>
      <c r="Y6" s="30" t="s">
        <v>13</v>
      </c>
      <c r="Z6" s="29" t="s">
        <v>1</v>
      </c>
      <c r="AA6" s="29" t="s">
        <v>9</v>
      </c>
      <c r="AB6" s="29" t="s">
        <v>242</v>
      </c>
      <c r="AC6" s="29" t="s">
        <v>10</v>
      </c>
      <c r="AD6" s="30" t="s">
        <v>11</v>
      </c>
      <c r="AE6" s="30" t="s">
        <v>12</v>
      </c>
      <c r="AF6" s="30" t="s">
        <v>13</v>
      </c>
      <c r="AG6" s="29" t="s">
        <v>1</v>
      </c>
      <c r="AH6" s="29" t="s">
        <v>9</v>
      </c>
      <c r="AI6" s="29" t="s">
        <v>242</v>
      </c>
      <c r="AJ6" s="29" t="s">
        <v>10</v>
      </c>
      <c r="AK6" s="30" t="s">
        <v>11</v>
      </c>
      <c r="AL6" s="30" t="s">
        <v>12</v>
      </c>
      <c r="AM6" s="30" t="s">
        <v>13</v>
      </c>
      <c r="AN6" s="30" t="s">
        <v>13</v>
      </c>
      <c r="AO6" s="38" t="s">
        <v>15</v>
      </c>
      <c r="AP6" s="38" t="s">
        <v>16</v>
      </c>
      <c r="AQ6" s="38" t="s">
        <v>17</v>
      </c>
      <c r="AR6" s="38" t="s">
        <v>297</v>
      </c>
    </row>
    <row r="7" spans="1:44" ht="82.8" x14ac:dyDescent="0.25">
      <c r="A7" s="9">
        <v>1</v>
      </c>
      <c r="B7" s="91" t="s">
        <v>243</v>
      </c>
      <c r="C7" s="45" t="s">
        <v>25</v>
      </c>
      <c r="D7" s="57" t="s">
        <v>26</v>
      </c>
      <c r="E7" s="10"/>
      <c r="F7" s="11">
        <f t="shared" ref="F7:F70" si="0">IF(E7="NA","-",10)</f>
        <v>10</v>
      </c>
      <c r="G7" s="10"/>
      <c r="H7" s="12">
        <f t="shared" ref="H7:H40" si="1">IF(E7="NA","-",IF(G7="OK",F7,IF(G7="To Improve",F7*0.5,0)))</f>
        <v>0</v>
      </c>
      <c r="I7" s="12">
        <f t="shared" ref="I7:I40" si="2">IF(E7="NA","-",K7)</f>
        <v>20</v>
      </c>
      <c r="J7" s="12">
        <f t="shared" ref="J7:J40" si="3">IF(I7&gt;0,IF(E7="NA","-",IF(G7="OK",I7,IF(G7="To Improve",I7*0.5,0))),"-")</f>
        <v>0</v>
      </c>
      <c r="K7" s="44">
        <v>20</v>
      </c>
      <c r="L7" s="10"/>
      <c r="M7" s="11">
        <f t="shared" ref="M7:M70" si="4">IF(L7="NA","-",10)</f>
        <v>10</v>
      </c>
      <c r="N7" s="10"/>
      <c r="O7" s="12">
        <f t="shared" ref="O7:O40" si="5">IF(L7="NA","-",IF(N7="OK",M7,IF(N7="To Improve",M7*0.5,0)))</f>
        <v>0</v>
      </c>
      <c r="P7" s="12">
        <f t="shared" ref="P7:P40" si="6">IF(L7="NA","-",R7)</f>
        <v>20</v>
      </c>
      <c r="Q7" s="12">
        <f t="shared" ref="Q7:Q40" si="7">IF(P7&gt;0,IF(L7="NA","-",IF(N7="OK",P7,IF(N7="To Improve",P7*0.5,0))),"-")</f>
        <v>0</v>
      </c>
      <c r="R7" s="44">
        <v>20</v>
      </c>
      <c r="S7" s="10"/>
      <c r="T7" s="11">
        <f t="shared" ref="T7:T70" si="8">IF(S7="NA","-",10)</f>
        <v>10</v>
      </c>
      <c r="U7" s="10"/>
      <c r="V7" s="12">
        <f t="shared" ref="V7:V40" si="9">IF(S7="NA","-",IF(U7="OK",T7,IF(U7="To Improve",T7*0.5,0)))</f>
        <v>0</v>
      </c>
      <c r="W7" s="12">
        <f t="shared" ref="W7:W40" si="10">IF(S7="NA","-",Y7)</f>
        <v>20</v>
      </c>
      <c r="X7" s="12">
        <f t="shared" ref="X7:X40" si="11">IF(W7&gt;0,IF(S7="NA","-",IF(U7="OK",W7,IF(U7="To Improve",W7*0.5,0))),"-")</f>
        <v>0</v>
      </c>
      <c r="Y7" s="44">
        <v>20</v>
      </c>
      <c r="Z7" s="10"/>
      <c r="AA7" s="11">
        <f t="shared" ref="AA7:AA70" si="12">IF(Z7="NA","-",10)</f>
        <v>10</v>
      </c>
      <c r="AB7" s="10"/>
      <c r="AC7" s="12">
        <f t="shared" ref="AC7:AC40" si="13">IF(Z7="NA","-",IF(AB7="OK",AA7,IF(AB7="To Improve",AA7*0.5,0)))</f>
        <v>0</v>
      </c>
      <c r="AD7" s="12">
        <f t="shared" ref="AD7:AD40" si="14">IF(Z7="NA","-",AF7)</f>
        <v>20</v>
      </c>
      <c r="AE7" s="12">
        <f t="shared" ref="AE7:AE40" si="15">IF(AD7&gt;0,IF(Z7="NA","-",IF(AB7="OK",AD7,IF(AB7="To Improve",AD7*0.5,0))),"-")</f>
        <v>0</v>
      </c>
      <c r="AF7" s="44">
        <v>20</v>
      </c>
      <c r="AG7" s="10"/>
      <c r="AH7" s="11">
        <f t="shared" ref="AH7:AH38" si="16">IF(AG7="NA","-",10)</f>
        <v>10</v>
      </c>
      <c r="AI7" s="10"/>
      <c r="AJ7" s="12">
        <f t="shared" ref="AJ7:AJ40" si="17">IF(AG7="NA","-",IF(AI7="OK",AH7,IF(AI7="To Improve",AH7*0.5,0)))</f>
        <v>0</v>
      </c>
      <c r="AK7" s="12">
        <f>IF(AG7="NA","-",AM7)</f>
        <v>20</v>
      </c>
      <c r="AL7" s="12">
        <f>IF(AK7&gt;0,IF(AG7="NA","-",IF(AI7="OK",AK7,IF(AI7="To Improve",AK7*0.5,0))),"-")</f>
        <v>0</v>
      </c>
      <c r="AM7" s="44">
        <v>20</v>
      </c>
      <c r="AN7" s="11">
        <v>10</v>
      </c>
      <c r="AO7" s="13"/>
      <c r="AP7" s="60" t="s">
        <v>28</v>
      </c>
      <c r="AQ7" s="60" t="s">
        <v>29</v>
      </c>
      <c r="AR7" s="60" t="s">
        <v>30</v>
      </c>
    </row>
    <row r="8" spans="1:44" ht="41.4" x14ac:dyDescent="0.25">
      <c r="A8" s="9">
        <f>A7+1</f>
        <v>2</v>
      </c>
      <c r="B8" s="92"/>
      <c r="C8" s="22" t="s">
        <v>31</v>
      </c>
      <c r="D8" s="52" t="s">
        <v>32</v>
      </c>
      <c r="E8" s="10"/>
      <c r="F8" s="11">
        <f t="shared" si="0"/>
        <v>10</v>
      </c>
      <c r="G8" s="10"/>
      <c r="H8" s="12">
        <f t="shared" si="1"/>
        <v>0</v>
      </c>
      <c r="I8" s="12">
        <f t="shared" si="2"/>
        <v>3</v>
      </c>
      <c r="J8" s="12">
        <f t="shared" si="3"/>
        <v>0</v>
      </c>
      <c r="K8" s="11">
        <v>3</v>
      </c>
      <c r="L8" s="10"/>
      <c r="M8" s="11">
        <f t="shared" si="4"/>
        <v>10</v>
      </c>
      <c r="N8" s="10"/>
      <c r="O8" s="12">
        <f t="shared" si="5"/>
        <v>0</v>
      </c>
      <c r="P8" s="12">
        <f t="shared" si="6"/>
        <v>3</v>
      </c>
      <c r="Q8" s="12">
        <f t="shared" si="7"/>
        <v>0</v>
      </c>
      <c r="R8" s="11">
        <v>3</v>
      </c>
      <c r="S8" s="10"/>
      <c r="T8" s="11">
        <f t="shared" si="8"/>
        <v>10</v>
      </c>
      <c r="U8" s="10"/>
      <c r="V8" s="12">
        <f t="shared" si="9"/>
        <v>0</v>
      </c>
      <c r="W8" s="12">
        <f t="shared" si="10"/>
        <v>3</v>
      </c>
      <c r="X8" s="12">
        <f t="shared" si="11"/>
        <v>0</v>
      </c>
      <c r="Y8" s="11">
        <v>3</v>
      </c>
      <c r="Z8" s="10"/>
      <c r="AA8" s="11">
        <f t="shared" si="12"/>
        <v>10</v>
      </c>
      <c r="AB8" s="10"/>
      <c r="AC8" s="12">
        <f t="shared" si="13"/>
        <v>0</v>
      </c>
      <c r="AD8" s="12">
        <f t="shared" si="14"/>
        <v>3</v>
      </c>
      <c r="AE8" s="12">
        <f t="shared" si="15"/>
        <v>0</v>
      </c>
      <c r="AF8" s="11">
        <v>3</v>
      </c>
      <c r="AG8" s="10"/>
      <c r="AH8" s="11">
        <f t="shared" si="16"/>
        <v>10</v>
      </c>
      <c r="AI8" s="10"/>
      <c r="AJ8" s="12">
        <f t="shared" si="17"/>
        <v>0</v>
      </c>
      <c r="AK8" s="12">
        <f t="shared" ref="AK8:AK40" si="18">IF(AG8="NA","-",AM8)</f>
        <v>3</v>
      </c>
      <c r="AL8" s="12">
        <f t="shared" ref="AL8:AL40" si="19">IF(AK8&gt;0,IF(AG8="NA","-",IF(AI8="OK",AK8,IF(AI8="To Improve",AK8*0.5,0))),"-")</f>
        <v>0</v>
      </c>
      <c r="AM8" s="11">
        <v>3</v>
      </c>
      <c r="AN8" s="11">
        <v>3</v>
      </c>
      <c r="AO8" s="13"/>
      <c r="AP8" s="60" t="s">
        <v>34</v>
      </c>
      <c r="AQ8" s="60" t="s">
        <v>35</v>
      </c>
      <c r="AR8" s="60" t="s">
        <v>36</v>
      </c>
    </row>
    <row r="9" spans="1:44" ht="96.6" x14ac:dyDescent="0.25">
      <c r="A9" s="9">
        <f>A8+1</f>
        <v>3</v>
      </c>
      <c r="B9" s="92"/>
      <c r="C9" s="22" t="s">
        <v>37</v>
      </c>
      <c r="D9" s="55" t="s">
        <v>38</v>
      </c>
      <c r="E9" s="10"/>
      <c r="F9" s="11">
        <f t="shared" si="0"/>
        <v>10</v>
      </c>
      <c r="G9" s="10"/>
      <c r="H9" s="12">
        <f t="shared" si="1"/>
        <v>0</v>
      </c>
      <c r="I9" s="12">
        <f t="shared" si="2"/>
        <v>10</v>
      </c>
      <c r="J9" s="12">
        <f t="shared" si="3"/>
        <v>0</v>
      </c>
      <c r="K9" s="11">
        <v>10</v>
      </c>
      <c r="L9" s="10"/>
      <c r="M9" s="11">
        <f t="shared" si="4"/>
        <v>10</v>
      </c>
      <c r="N9" s="10"/>
      <c r="O9" s="12">
        <f t="shared" si="5"/>
        <v>0</v>
      </c>
      <c r="P9" s="12">
        <f t="shared" si="6"/>
        <v>10</v>
      </c>
      <c r="Q9" s="12">
        <f t="shared" si="7"/>
        <v>0</v>
      </c>
      <c r="R9" s="11">
        <v>10</v>
      </c>
      <c r="S9" s="10"/>
      <c r="T9" s="11">
        <f t="shared" si="8"/>
        <v>10</v>
      </c>
      <c r="U9" s="10"/>
      <c r="V9" s="12">
        <f t="shared" si="9"/>
        <v>0</v>
      </c>
      <c r="W9" s="12">
        <f t="shared" si="10"/>
        <v>10</v>
      </c>
      <c r="X9" s="12">
        <f t="shared" si="11"/>
        <v>0</v>
      </c>
      <c r="Y9" s="11">
        <v>10</v>
      </c>
      <c r="Z9" s="10"/>
      <c r="AA9" s="11">
        <f t="shared" si="12"/>
        <v>10</v>
      </c>
      <c r="AB9" s="10"/>
      <c r="AC9" s="12">
        <f t="shared" si="13"/>
        <v>0</v>
      </c>
      <c r="AD9" s="12">
        <f t="shared" si="14"/>
        <v>10</v>
      </c>
      <c r="AE9" s="12">
        <f t="shared" si="15"/>
        <v>0</v>
      </c>
      <c r="AF9" s="11">
        <v>10</v>
      </c>
      <c r="AG9" s="10"/>
      <c r="AH9" s="11">
        <f t="shared" si="16"/>
        <v>10</v>
      </c>
      <c r="AI9" s="10"/>
      <c r="AJ9" s="12">
        <f t="shared" si="17"/>
        <v>0</v>
      </c>
      <c r="AK9" s="12">
        <f t="shared" si="18"/>
        <v>10</v>
      </c>
      <c r="AL9" s="12">
        <f t="shared" si="19"/>
        <v>0</v>
      </c>
      <c r="AM9" s="11">
        <v>10</v>
      </c>
      <c r="AN9" s="11">
        <v>10</v>
      </c>
      <c r="AO9" s="13"/>
      <c r="AP9" s="60" t="s">
        <v>39</v>
      </c>
      <c r="AQ9" s="60" t="s">
        <v>40</v>
      </c>
      <c r="AR9" s="60" t="s">
        <v>41</v>
      </c>
    </row>
    <row r="10" spans="1:44" ht="82.8" x14ac:dyDescent="0.25">
      <c r="A10" s="9">
        <f t="shared" ref="A10:A67" si="20">A9+1</f>
        <v>4</v>
      </c>
      <c r="B10" s="92"/>
      <c r="C10" s="45" t="s">
        <v>42</v>
      </c>
      <c r="D10" s="58" t="s">
        <v>43</v>
      </c>
      <c r="E10" s="10"/>
      <c r="F10" s="11">
        <f t="shared" si="0"/>
        <v>10</v>
      </c>
      <c r="G10" s="10"/>
      <c r="H10" s="12">
        <f t="shared" si="1"/>
        <v>0</v>
      </c>
      <c r="I10" s="12">
        <f t="shared" si="2"/>
        <v>20</v>
      </c>
      <c r="J10" s="12">
        <f t="shared" si="3"/>
        <v>0</v>
      </c>
      <c r="K10" s="44">
        <v>20</v>
      </c>
      <c r="L10" s="10"/>
      <c r="M10" s="11">
        <f t="shared" si="4"/>
        <v>10</v>
      </c>
      <c r="N10" s="10"/>
      <c r="O10" s="12">
        <f t="shared" si="5"/>
        <v>0</v>
      </c>
      <c r="P10" s="12">
        <f t="shared" si="6"/>
        <v>20</v>
      </c>
      <c r="Q10" s="12">
        <f t="shared" si="7"/>
        <v>0</v>
      </c>
      <c r="R10" s="44">
        <v>20</v>
      </c>
      <c r="S10" s="10"/>
      <c r="T10" s="11">
        <f t="shared" si="8"/>
        <v>10</v>
      </c>
      <c r="U10" s="10"/>
      <c r="V10" s="12">
        <f t="shared" si="9"/>
        <v>0</v>
      </c>
      <c r="W10" s="12">
        <f t="shared" si="10"/>
        <v>20</v>
      </c>
      <c r="X10" s="12">
        <f t="shared" si="11"/>
        <v>0</v>
      </c>
      <c r="Y10" s="44">
        <v>20</v>
      </c>
      <c r="Z10" s="10"/>
      <c r="AA10" s="11">
        <f t="shared" si="12"/>
        <v>10</v>
      </c>
      <c r="AB10" s="10"/>
      <c r="AC10" s="12">
        <f t="shared" si="13"/>
        <v>0</v>
      </c>
      <c r="AD10" s="12">
        <f t="shared" si="14"/>
        <v>20</v>
      </c>
      <c r="AE10" s="12">
        <f t="shared" si="15"/>
        <v>0</v>
      </c>
      <c r="AF10" s="44">
        <v>20</v>
      </c>
      <c r="AG10" s="10"/>
      <c r="AH10" s="11">
        <f t="shared" si="16"/>
        <v>10</v>
      </c>
      <c r="AI10" s="10"/>
      <c r="AJ10" s="12">
        <f t="shared" si="17"/>
        <v>0</v>
      </c>
      <c r="AK10" s="12">
        <f t="shared" si="18"/>
        <v>20</v>
      </c>
      <c r="AL10" s="12">
        <f t="shared" si="19"/>
        <v>0</v>
      </c>
      <c r="AM10" s="44">
        <v>20</v>
      </c>
      <c r="AN10" s="11">
        <v>10</v>
      </c>
      <c r="AO10" s="13"/>
      <c r="AP10" s="60" t="s">
        <v>44</v>
      </c>
      <c r="AQ10" s="60" t="s">
        <v>45</v>
      </c>
      <c r="AR10" s="60" t="s">
        <v>46</v>
      </c>
    </row>
    <row r="11" spans="1:44" ht="96.6" x14ac:dyDescent="0.25">
      <c r="A11" s="9">
        <f t="shared" si="20"/>
        <v>5</v>
      </c>
      <c r="B11" s="92"/>
      <c r="C11" s="22" t="s">
        <v>47</v>
      </c>
      <c r="D11" s="55" t="s">
        <v>48</v>
      </c>
      <c r="E11" s="10"/>
      <c r="F11" s="11">
        <f t="shared" si="0"/>
        <v>10</v>
      </c>
      <c r="G11" s="10"/>
      <c r="H11" s="12">
        <f t="shared" si="1"/>
        <v>0</v>
      </c>
      <c r="I11" s="12">
        <f t="shared" si="2"/>
        <v>10</v>
      </c>
      <c r="J11" s="12">
        <f t="shared" si="3"/>
        <v>0</v>
      </c>
      <c r="K11" s="11">
        <v>10</v>
      </c>
      <c r="L11" s="10"/>
      <c r="M11" s="11">
        <f t="shared" si="4"/>
        <v>10</v>
      </c>
      <c r="N11" s="10"/>
      <c r="O11" s="12">
        <f t="shared" si="5"/>
        <v>0</v>
      </c>
      <c r="P11" s="12">
        <f t="shared" si="6"/>
        <v>10</v>
      </c>
      <c r="Q11" s="12">
        <f t="shared" si="7"/>
        <v>0</v>
      </c>
      <c r="R11" s="11">
        <v>10</v>
      </c>
      <c r="S11" s="10"/>
      <c r="T11" s="11">
        <f t="shared" si="8"/>
        <v>10</v>
      </c>
      <c r="U11" s="10"/>
      <c r="V11" s="12">
        <f t="shared" si="9"/>
        <v>0</v>
      </c>
      <c r="W11" s="12">
        <f t="shared" si="10"/>
        <v>10</v>
      </c>
      <c r="X11" s="12">
        <f t="shared" si="11"/>
        <v>0</v>
      </c>
      <c r="Y11" s="11">
        <v>10</v>
      </c>
      <c r="Z11" s="10"/>
      <c r="AA11" s="11">
        <f t="shared" si="12"/>
        <v>10</v>
      </c>
      <c r="AB11" s="10"/>
      <c r="AC11" s="12">
        <f t="shared" si="13"/>
        <v>0</v>
      </c>
      <c r="AD11" s="12">
        <f t="shared" si="14"/>
        <v>10</v>
      </c>
      <c r="AE11" s="12">
        <f t="shared" si="15"/>
        <v>0</v>
      </c>
      <c r="AF11" s="11">
        <v>10</v>
      </c>
      <c r="AG11" s="10"/>
      <c r="AH11" s="11">
        <f t="shared" si="16"/>
        <v>10</v>
      </c>
      <c r="AI11" s="10"/>
      <c r="AJ11" s="12">
        <f t="shared" si="17"/>
        <v>0</v>
      </c>
      <c r="AK11" s="12">
        <f t="shared" si="18"/>
        <v>10</v>
      </c>
      <c r="AL11" s="12">
        <f t="shared" si="19"/>
        <v>0</v>
      </c>
      <c r="AM11" s="11">
        <v>10</v>
      </c>
      <c r="AN11" s="11">
        <v>10</v>
      </c>
      <c r="AO11" s="13"/>
      <c r="AP11" s="61" t="s">
        <v>49</v>
      </c>
      <c r="AQ11" s="61" t="s">
        <v>50</v>
      </c>
      <c r="AR11" s="60" t="s">
        <v>51</v>
      </c>
    </row>
    <row r="12" spans="1:44" ht="55.2" x14ac:dyDescent="0.25">
      <c r="A12" s="9">
        <f t="shared" si="20"/>
        <v>6</v>
      </c>
      <c r="B12" s="92"/>
      <c r="C12" s="22" t="s">
        <v>52</v>
      </c>
      <c r="D12" s="55" t="s">
        <v>53</v>
      </c>
      <c r="E12" s="10"/>
      <c r="F12" s="11">
        <f t="shared" si="0"/>
        <v>10</v>
      </c>
      <c r="G12" s="10"/>
      <c r="H12" s="12">
        <f t="shared" si="1"/>
        <v>0</v>
      </c>
      <c r="I12" s="12">
        <f t="shared" si="2"/>
        <v>5</v>
      </c>
      <c r="J12" s="12">
        <f t="shared" si="3"/>
        <v>0</v>
      </c>
      <c r="K12" s="11">
        <v>5</v>
      </c>
      <c r="L12" s="10"/>
      <c r="M12" s="11">
        <f t="shared" si="4"/>
        <v>10</v>
      </c>
      <c r="N12" s="10"/>
      <c r="O12" s="12">
        <f t="shared" si="5"/>
        <v>0</v>
      </c>
      <c r="P12" s="12">
        <f t="shared" si="6"/>
        <v>5</v>
      </c>
      <c r="Q12" s="12">
        <f t="shared" si="7"/>
        <v>0</v>
      </c>
      <c r="R12" s="11">
        <v>5</v>
      </c>
      <c r="S12" s="10"/>
      <c r="T12" s="11">
        <f t="shared" si="8"/>
        <v>10</v>
      </c>
      <c r="U12" s="10"/>
      <c r="V12" s="12">
        <f t="shared" si="9"/>
        <v>0</v>
      </c>
      <c r="W12" s="12">
        <f t="shared" si="10"/>
        <v>5</v>
      </c>
      <c r="X12" s="12">
        <f t="shared" si="11"/>
        <v>0</v>
      </c>
      <c r="Y12" s="11">
        <v>5</v>
      </c>
      <c r="Z12" s="10"/>
      <c r="AA12" s="11">
        <f t="shared" si="12"/>
        <v>10</v>
      </c>
      <c r="AB12" s="10"/>
      <c r="AC12" s="12">
        <f t="shared" si="13"/>
        <v>0</v>
      </c>
      <c r="AD12" s="12">
        <f t="shared" si="14"/>
        <v>5</v>
      </c>
      <c r="AE12" s="12">
        <f t="shared" si="15"/>
        <v>0</v>
      </c>
      <c r="AF12" s="11">
        <v>5</v>
      </c>
      <c r="AG12" s="10"/>
      <c r="AH12" s="11">
        <f t="shared" si="16"/>
        <v>10</v>
      </c>
      <c r="AI12" s="10"/>
      <c r="AJ12" s="12">
        <f t="shared" si="17"/>
        <v>0</v>
      </c>
      <c r="AK12" s="12">
        <f t="shared" si="18"/>
        <v>5</v>
      </c>
      <c r="AL12" s="12">
        <f t="shared" si="19"/>
        <v>0</v>
      </c>
      <c r="AM12" s="11">
        <v>5</v>
      </c>
      <c r="AN12" s="11">
        <v>5</v>
      </c>
      <c r="AO12" s="13"/>
      <c r="AP12" s="60" t="s">
        <v>54</v>
      </c>
      <c r="AQ12" s="60" t="s">
        <v>55</v>
      </c>
      <c r="AR12" s="60" t="s">
        <v>56</v>
      </c>
    </row>
    <row r="13" spans="1:44" ht="41.4" x14ac:dyDescent="0.25">
      <c r="A13" s="9">
        <f t="shared" si="20"/>
        <v>7</v>
      </c>
      <c r="B13" s="92"/>
      <c r="C13" s="22" t="s">
        <v>57</v>
      </c>
      <c r="D13" s="55" t="s">
        <v>58</v>
      </c>
      <c r="E13" s="10"/>
      <c r="F13" s="11">
        <f t="shared" si="0"/>
        <v>10</v>
      </c>
      <c r="G13" s="10"/>
      <c r="H13" s="12">
        <f t="shared" si="1"/>
        <v>0</v>
      </c>
      <c r="I13" s="12">
        <f t="shared" si="2"/>
        <v>5</v>
      </c>
      <c r="J13" s="12">
        <f t="shared" si="3"/>
        <v>0</v>
      </c>
      <c r="K13" s="11">
        <v>5</v>
      </c>
      <c r="L13" s="10"/>
      <c r="M13" s="11">
        <f t="shared" si="4"/>
        <v>10</v>
      </c>
      <c r="N13" s="10"/>
      <c r="O13" s="12">
        <f t="shared" si="5"/>
        <v>0</v>
      </c>
      <c r="P13" s="12">
        <f t="shared" si="6"/>
        <v>5</v>
      </c>
      <c r="Q13" s="12">
        <f t="shared" si="7"/>
        <v>0</v>
      </c>
      <c r="R13" s="11">
        <v>5</v>
      </c>
      <c r="S13" s="10"/>
      <c r="T13" s="11">
        <f t="shared" si="8"/>
        <v>10</v>
      </c>
      <c r="U13" s="10"/>
      <c r="V13" s="12">
        <f t="shared" si="9"/>
        <v>0</v>
      </c>
      <c r="W13" s="12">
        <f t="shared" si="10"/>
        <v>5</v>
      </c>
      <c r="X13" s="12">
        <f t="shared" si="11"/>
        <v>0</v>
      </c>
      <c r="Y13" s="11">
        <v>5</v>
      </c>
      <c r="Z13" s="10"/>
      <c r="AA13" s="11">
        <f t="shared" si="12"/>
        <v>10</v>
      </c>
      <c r="AB13" s="10"/>
      <c r="AC13" s="12">
        <f t="shared" si="13"/>
        <v>0</v>
      </c>
      <c r="AD13" s="12">
        <f t="shared" si="14"/>
        <v>5</v>
      </c>
      <c r="AE13" s="12">
        <f t="shared" si="15"/>
        <v>0</v>
      </c>
      <c r="AF13" s="11">
        <v>5</v>
      </c>
      <c r="AG13" s="10"/>
      <c r="AH13" s="11">
        <f t="shared" si="16"/>
        <v>10</v>
      </c>
      <c r="AI13" s="10"/>
      <c r="AJ13" s="12">
        <f t="shared" si="17"/>
        <v>0</v>
      </c>
      <c r="AK13" s="12">
        <f t="shared" si="18"/>
        <v>5</v>
      </c>
      <c r="AL13" s="12">
        <f t="shared" si="19"/>
        <v>0</v>
      </c>
      <c r="AM13" s="11">
        <v>5</v>
      </c>
      <c r="AN13" s="11">
        <v>5</v>
      </c>
      <c r="AO13" s="13"/>
      <c r="AP13" s="60" t="s">
        <v>59</v>
      </c>
      <c r="AQ13" s="60" t="s">
        <v>60</v>
      </c>
      <c r="AR13" s="60" t="s">
        <v>61</v>
      </c>
    </row>
    <row r="14" spans="1:44" ht="55.2" x14ac:dyDescent="0.25">
      <c r="A14" s="9">
        <f t="shared" si="20"/>
        <v>8</v>
      </c>
      <c r="B14" s="92"/>
      <c r="C14" s="22" t="s">
        <v>62</v>
      </c>
      <c r="D14" s="55" t="s">
        <v>63</v>
      </c>
      <c r="E14" s="10"/>
      <c r="F14" s="11">
        <f t="shared" si="0"/>
        <v>10</v>
      </c>
      <c r="G14" s="10"/>
      <c r="H14" s="12">
        <f t="shared" si="1"/>
        <v>0</v>
      </c>
      <c r="I14" s="12">
        <f t="shared" si="2"/>
        <v>10</v>
      </c>
      <c r="J14" s="12">
        <f t="shared" si="3"/>
        <v>0</v>
      </c>
      <c r="K14" s="11">
        <v>10</v>
      </c>
      <c r="L14" s="10"/>
      <c r="M14" s="11">
        <f t="shared" si="4"/>
        <v>10</v>
      </c>
      <c r="N14" s="10"/>
      <c r="O14" s="12">
        <f t="shared" si="5"/>
        <v>0</v>
      </c>
      <c r="P14" s="12">
        <f t="shared" si="6"/>
        <v>10</v>
      </c>
      <c r="Q14" s="12">
        <f t="shared" si="7"/>
        <v>0</v>
      </c>
      <c r="R14" s="11">
        <v>10</v>
      </c>
      <c r="S14" s="10"/>
      <c r="T14" s="11">
        <f t="shared" si="8"/>
        <v>10</v>
      </c>
      <c r="U14" s="10"/>
      <c r="V14" s="12">
        <f t="shared" si="9"/>
        <v>0</v>
      </c>
      <c r="W14" s="12">
        <f t="shared" si="10"/>
        <v>10</v>
      </c>
      <c r="X14" s="12">
        <f t="shared" si="11"/>
        <v>0</v>
      </c>
      <c r="Y14" s="11">
        <v>10</v>
      </c>
      <c r="Z14" s="10"/>
      <c r="AA14" s="11">
        <f t="shared" si="12"/>
        <v>10</v>
      </c>
      <c r="AB14" s="10"/>
      <c r="AC14" s="12">
        <f t="shared" si="13"/>
        <v>0</v>
      </c>
      <c r="AD14" s="12">
        <f t="shared" si="14"/>
        <v>10</v>
      </c>
      <c r="AE14" s="12">
        <f t="shared" si="15"/>
        <v>0</v>
      </c>
      <c r="AF14" s="11">
        <v>10</v>
      </c>
      <c r="AG14" s="10"/>
      <c r="AH14" s="11">
        <f t="shared" si="16"/>
        <v>10</v>
      </c>
      <c r="AI14" s="10"/>
      <c r="AJ14" s="12">
        <f t="shared" si="17"/>
        <v>0</v>
      </c>
      <c r="AK14" s="12">
        <f t="shared" si="18"/>
        <v>10</v>
      </c>
      <c r="AL14" s="12">
        <f t="shared" si="19"/>
        <v>0</v>
      </c>
      <c r="AM14" s="11">
        <v>10</v>
      </c>
      <c r="AN14" s="11">
        <v>10</v>
      </c>
      <c r="AO14" s="13"/>
      <c r="AP14" s="60" t="s">
        <v>64</v>
      </c>
      <c r="AQ14" s="60" t="s">
        <v>65</v>
      </c>
      <c r="AR14" s="60" t="s">
        <v>66</v>
      </c>
    </row>
    <row r="15" spans="1:44" ht="55.2" x14ac:dyDescent="0.25">
      <c r="A15" s="9">
        <f t="shared" si="20"/>
        <v>9</v>
      </c>
      <c r="B15" s="92"/>
      <c r="C15" s="22" t="s">
        <v>67</v>
      </c>
      <c r="D15" s="55" t="s">
        <v>68</v>
      </c>
      <c r="E15" s="10"/>
      <c r="F15" s="11">
        <f t="shared" si="0"/>
        <v>10</v>
      </c>
      <c r="G15" s="10"/>
      <c r="H15" s="12">
        <f t="shared" si="1"/>
        <v>0</v>
      </c>
      <c r="I15" s="12">
        <f t="shared" si="2"/>
        <v>5</v>
      </c>
      <c r="J15" s="12">
        <f t="shared" si="3"/>
        <v>0</v>
      </c>
      <c r="K15" s="11">
        <v>5</v>
      </c>
      <c r="L15" s="10"/>
      <c r="M15" s="11">
        <f t="shared" si="4"/>
        <v>10</v>
      </c>
      <c r="N15" s="10"/>
      <c r="O15" s="12">
        <f t="shared" si="5"/>
        <v>0</v>
      </c>
      <c r="P15" s="12">
        <f t="shared" si="6"/>
        <v>5</v>
      </c>
      <c r="Q15" s="12">
        <f t="shared" si="7"/>
        <v>0</v>
      </c>
      <c r="R15" s="11">
        <v>5</v>
      </c>
      <c r="S15" s="10"/>
      <c r="T15" s="11">
        <f t="shared" si="8"/>
        <v>10</v>
      </c>
      <c r="U15" s="10"/>
      <c r="V15" s="12">
        <f t="shared" si="9"/>
        <v>0</v>
      </c>
      <c r="W15" s="12">
        <f t="shared" si="10"/>
        <v>5</v>
      </c>
      <c r="X15" s="12">
        <f t="shared" si="11"/>
        <v>0</v>
      </c>
      <c r="Y15" s="11">
        <v>5</v>
      </c>
      <c r="Z15" s="10"/>
      <c r="AA15" s="11">
        <f t="shared" si="12"/>
        <v>10</v>
      </c>
      <c r="AB15" s="10"/>
      <c r="AC15" s="12">
        <f t="shared" si="13"/>
        <v>0</v>
      </c>
      <c r="AD15" s="12">
        <f t="shared" si="14"/>
        <v>5</v>
      </c>
      <c r="AE15" s="12">
        <f t="shared" si="15"/>
        <v>0</v>
      </c>
      <c r="AF15" s="11">
        <v>5</v>
      </c>
      <c r="AG15" s="10"/>
      <c r="AH15" s="11">
        <f t="shared" si="16"/>
        <v>10</v>
      </c>
      <c r="AI15" s="10"/>
      <c r="AJ15" s="12">
        <f t="shared" si="17"/>
        <v>0</v>
      </c>
      <c r="AK15" s="12">
        <f t="shared" si="18"/>
        <v>5</v>
      </c>
      <c r="AL15" s="12">
        <f t="shared" si="19"/>
        <v>0</v>
      </c>
      <c r="AM15" s="11">
        <v>5</v>
      </c>
      <c r="AN15" s="11">
        <v>5</v>
      </c>
      <c r="AO15" s="13"/>
      <c r="AP15" s="60" t="s">
        <v>69</v>
      </c>
      <c r="AQ15" s="60" t="s">
        <v>70</v>
      </c>
      <c r="AR15" s="60" t="s">
        <v>71</v>
      </c>
    </row>
    <row r="16" spans="1:44" ht="69" x14ac:dyDescent="0.25">
      <c r="A16" s="9">
        <f t="shared" si="20"/>
        <v>10</v>
      </c>
      <c r="B16" s="92"/>
      <c r="C16" s="22" t="s">
        <v>72</v>
      </c>
      <c r="D16" s="55" t="s">
        <v>73</v>
      </c>
      <c r="E16" s="10"/>
      <c r="F16" s="11">
        <f t="shared" si="0"/>
        <v>10</v>
      </c>
      <c r="G16" s="10"/>
      <c r="H16" s="12">
        <f t="shared" si="1"/>
        <v>0</v>
      </c>
      <c r="I16" s="12">
        <f t="shared" si="2"/>
        <v>5</v>
      </c>
      <c r="J16" s="12">
        <f t="shared" si="3"/>
        <v>0</v>
      </c>
      <c r="K16" s="11">
        <v>5</v>
      </c>
      <c r="L16" s="10"/>
      <c r="M16" s="11">
        <f t="shared" si="4"/>
        <v>10</v>
      </c>
      <c r="N16" s="10"/>
      <c r="O16" s="12">
        <f t="shared" si="5"/>
        <v>0</v>
      </c>
      <c r="P16" s="12">
        <f t="shared" si="6"/>
        <v>5</v>
      </c>
      <c r="Q16" s="12">
        <f t="shared" si="7"/>
        <v>0</v>
      </c>
      <c r="R16" s="11">
        <v>5</v>
      </c>
      <c r="S16" s="10"/>
      <c r="T16" s="11">
        <f t="shared" si="8"/>
        <v>10</v>
      </c>
      <c r="U16" s="10"/>
      <c r="V16" s="12">
        <f t="shared" si="9"/>
        <v>0</v>
      </c>
      <c r="W16" s="12">
        <f t="shared" si="10"/>
        <v>5</v>
      </c>
      <c r="X16" s="12">
        <f t="shared" si="11"/>
        <v>0</v>
      </c>
      <c r="Y16" s="11">
        <v>5</v>
      </c>
      <c r="Z16" s="10"/>
      <c r="AA16" s="11">
        <f t="shared" si="12"/>
        <v>10</v>
      </c>
      <c r="AB16" s="10"/>
      <c r="AC16" s="12">
        <f t="shared" si="13"/>
        <v>0</v>
      </c>
      <c r="AD16" s="12">
        <f t="shared" si="14"/>
        <v>5</v>
      </c>
      <c r="AE16" s="12">
        <f t="shared" si="15"/>
        <v>0</v>
      </c>
      <c r="AF16" s="11">
        <v>5</v>
      </c>
      <c r="AG16" s="10"/>
      <c r="AH16" s="11">
        <f t="shared" si="16"/>
        <v>10</v>
      </c>
      <c r="AI16" s="10"/>
      <c r="AJ16" s="12">
        <f t="shared" si="17"/>
        <v>0</v>
      </c>
      <c r="AK16" s="12">
        <f t="shared" si="18"/>
        <v>5</v>
      </c>
      <c r="AL16" s="12">
        <f t="shared" si="19"/>
        <v>0</v>
      </c>
      <c r="AM16" s="11">
        <v>5</v>
      </c>
      <c r="AN16" s="11">
        <v>5</v>
      </c>
      <c r="AO16" s="13"/>
      <c r="AP16" s="60" t="s">
        <v>74</v>
      </c>
      <c r="AQ16" s="60" t="s">
        <v>75</v>
      </c>
      <c r="AR16" s="60" t="s">
        <v>76</v>
      </c>
    </row>
    <row r="17" spans="1:44" ht="69" x14ac:dyDescent="0.25">
      <c r="A17" s="9">
        <f t="shared" si="20"/>
        <v>11</v>
      </c>
      <c r="B17" s="92"/>
      <c r="C17" s="22" t="s">
        <v>77</v>
      </c>
      <c r="D17" s="55" t="s">
        <v>78</v>
      </c>
      <c r="E17" s="10"/>
      <c r="F17" s="11">
        <f t="shared" si="0"/>
        <v>10</v>
      </c>
      <c r="G17" s="10"/>
      <c r="H17" s="12">
        <f t="shared" si="1"/>
        <v>0</v>
      </c>
      <c r="I17" s="12">
        <f t="shared" si="2"/>
        <v>5</v>
      </c>
      <c r="J17" s="12">
        <f t="shared" si="3"/>
        <v>0</v>
      </c>
      <c r="K17" s="11">
        <v>5</v>
      </c>
      <c r="L17" s="10"/>
      <c r="M17" s="11">
        <f t="shared" si="4"/>
        <v>10</v>
      </c>
      <c r="N17" s="10"/>
      <c r="O17" s="12">
        <f t="shared" si="5"/>
        <v>0</v>
      </c>
      <c r="P17" s="12">
        <f t="shared" si="6"/>
        <v>5</v>
      </c>
      <c r="Q17" s="12">
        <f t="shared" si="7"/>
        <v>0</v>
      </c>
      <c r="R17" s="11">
        <v>5</v>
      </c>
      <c r="S17" s="10"/>
      <c r="T17" s="11">
        <f t="shared" si="8"/>
        <v>10</v>
      </c>
      <c r="U17" s="10"/>
      <c r="V17" s="12">
        <f t="shared" si="9"/>
        <v>0</v>
      </c>
      <c r="W17" s="12">
        <f t="shared" si="10"/>
        <v>5</v>
      </c>
      <c r="X17" s="12">
        <f t="shared" si="11"/>
        <v>0</v>
      </c>
      <c r="Y17" s="11">
        <v>5</v>
      </c>
      <c r="Z17" s="10"/>
      <c r="AA17" s="11">
        <f t="shared" si="12"/>
        <v>10</v>
      </c>
      <c r="AB17" s="10"/>
      <c r="AC17" s="12">
        <f t="shared" si="13"/>
        <v>0</v>
      </c>
      <c r="AD17" s="12">
        <f t="shared" si="14"/>
        <v>5</v>
      </c>
      <c r="AE17" s="12">
        <f t="shared" si="15"/>
        <v>0</v>
      </c>
      <c r="AF17" s="11">
        <v>5</v>
      </c>
      <c r="AG17" s="10"/>
      <c r="AH17" s="11">
        <f t="shared" si="16"/>
        <v>10</v>
      </c>
      <c r="AI17" s="10"/>
      <c r="AJ17" s="12">
        <f t="shared" si="17"/>
        <v>0</v>
      </c>
      <c r="AK17" s="12">
        <f t="shared" si="18"/>
        <v>5</v>
      </c>
      <c r="AL17" s="12">
        <f t="shared" si="19"/>
        <v>0</v>
      </c>
      <c r="AM17" s="11">
        <v>5</v>
      </c>
      <c r="AN17" s="11">
        <v>5</v>
      </c>
      <c r="AO17" s="13"/>
      <c r="AP17" s="60" t="s">
        <v>79</v>
      </c>
      <c r="AQ17" s="60" t="s">
        <v>80</v>
      </c>
      <c r="AR17" s="60" t="s">
        <v>81</v>
      </c>
    </row>
    <row r="18" spans="1:44" ht="82.8" x14ac:dyDescent="0.25">
      <c r="A18" s="9">
        <f t="shared" si="20"/>
        <v>12</v>
      </c>
      <c r="B18" s="92"/>
      <c r="C18" s="22" t="s">
        <v>82</v>
      </c>
      <c r="D18" s="55" t="s">
        <v>83</v>
      </c>
      <c r="E18" s="10"/>
      <c r="F18" s="11">
        <f t="shared" si="0"/>
        <v>10</v>
      </c>
      <c r="G18" s="10"/>
      <c r="H18" s="12">
        <f t="shared" si="1"/>
        <v>0</v>
      </c>
      <c r="I18" s="12">
        <f t="shared" si="2"/>
        <v>5</v>
      </c>
      <c r="J18" s="12">
        <f t="shared" si="3"/>
        <v>0</v>
      </c>
      <c r="K18" s="11">
        <v>5</v>
      </c>
      <c r="L18" s="10"/>
      <c r="M18" s="11">
        <f t="shared" si="4"/>
        <v>10</v>
      </c>
      <c r="N18" s="10"/>
      <c r="O18" s="12">
        <f t="shared" si="5"/>
        <v>0</v>
      </c>
      <c r="P18" s="12">
        <f t="shared" si="6"/>
        <v>5</v>
      </c>
      <c r="Q18" s="12">
        <f t="shared" si="7"/>
        <v>0</v>
      </c>
      <c r="R18" s="11">
        <v>5</v>
      </c>
      <c r="S18" s="10"/>
      <c r="T18" s="11">
        <f t="shared" si="8"/>
        <v>10</v>
      </c>
      <c r="U18" s="10"/>
      <c r="V18" s="12">
        <f t="shared" si="9"/>
        <v>0</v>
      </c>
      <c r="W18" s="12">
        <f t="shared" si="10"/>
        <v>5</v>
      </c>
      <c r="X18" s="12">
        <f t="shared" si="11"/>
        <v>0</v>
      </c>
      <c r="Y18" s="11">
        <v>5</v>
      </c>
      <c r="Z18" s="10"/>
      <c r="AA18" s="11">
        <f t="shared" si="12"/>
        <v>10</v>
      </c>
      <c r="AB18" s="10"/>
      <c r="AC18" s="12">
        <f t="shared" si="13"/>
        <v>0</v>
      </c>
      <c r="AD18" s="12">
        <f t="shared" si="14"/>
        <v>5</v>
      </c>
      <c r="AE18" s="12">
        <f t="shared" si="15"/>
        <v>0</v>
      </c>
      <c r="AF18" s="11">
        <v>5</v>
      </c>
      <c r="AG18" s="10"/>
      <c r="AH18" s="11">
        <f t="shared" si="16"/>
        <v>10</v>
      </c>
      <c r="AI18" s="10"/>
      <c r="AJ18" s="12">
        <f t="shared" si="17"/>
        <v>0</v>
      </c>
      <c r="AK18" s="12">
        <f t="shared" si="18"/>
        <v>5</v>
      </c>
      <c r="AL18" s="12">
        <f t="shared" si="19"/>
        <v>0</v>
      </c>
      <c r="AM18" s="11">
        <v>5</v>
      </c>
      <c r="AN18" s="11">
        <v>5</v>
      </c>
      <c r="AO18" s="13"/>
      <c r="AP18" s="60" t="s">
        <v>18</v>
      </c>
      <c r="AQ18" s="60" t="s">
        <v>84</v>
      </c>
      <c r="AR18" s="60" t="s">
        <v>85</v>
      </c>
    </row>
    <row r="19" spans="1:44" ht="96.6" x14ac:dyDescent="0.25">
      <c r="A19" s="9">
        <f t="shared" si="20"/>
        <v>13</v>
      </c>
      <c r="B19" s="92"/>
      <c r="C19" s="22" t="s">
        <v>86</v>
      </c>
      <c r="D19" s="55" t="s">
        <v>87</v>
      </c>
      <c r="E19" s="10"/>
      <c r="F19" s="11">
        <f t="shared" si="0"/>
        <v>10</v>
      </c>
      <c r="G19" s="10"/>
      <c r="H19" s="12">
        <f t="shared" si="1"/>
        <v>0</v>
      </c>
      <c r="I19" s="12">
        <f t="shared" si="2"/>
        <v>10</v>
      </c>
      <c r="J19" s="12">
        <f t="shared" si="3"/>
        <v>0</v>
      </c>
      <c r="K19" s="11">
        <v>10</v>
      </c>
      <c r="L19" s="10"/>
      <c r="M19" s="11">
        <f t="shared" si="4"/>
        <v>10</v>
      </c>
      <c r="N19" s="10"/>
      <c r="O19" s="12">
        <f t="shared" si="5"/>
        <v>0</v>
      </c>
      <c r="P19" s="12">
        <f t="shared" si="6"/>
        <v>10</v>
      </c>
      <c r="Q19" s="12">
        <f t="shared" si="7"/>
        <v>0</v>
      </c>
      <c r="R19" s="11">
        <v>10</v>
      </c>
      <c r="S19" s="10"/>
      <c r="T19" s="11">
        <f t="shared" si="8"/>
        <v>10</v>
      </c>
      <c r="U19" s="10"/>
      <c r="V19" s="12">
        <f t="shared" si="9"/>
        <v>0</v>
      </c>
      <c r="W19" s="12">
        <f t="shared" si="10"/>
        <v>10</v>
      </c>
      <c r="X19" s="12">
        <f t="shared" si="11"/>
        <v>0</v>
      </c>
      <c r="Y19" s="11">
        <v>10</v>
      </c>
      <c r="Z19" s="10"/>
      <c r="AA19" s="11">
        <f t="shared" si="12"/>
        <v>10</v>
      </c>
      <c r="AB19" s="10"/>
      <c r="AC19" s="12">
        <f t="shared" si="13"/>
        <v>0</v>
      </c>
      <c r="AD19" s="12">
        <f t="shared" si="14"/>
        <v>10</v>
      </c>
      <c r="AE19" s="12">
        <f t="shared" si="15"/>
        <v>0</v>
      </c>
      <c r="AF19" s="11">
        <v>10</v>
      </c>
      <c r="AG19" s="10"/>
      <c r="AH19" s="11">
        <f t="shared" si="16"/>
        <v>10</v>
      </c>
      <c r="AI19" s="10"/>
      <c r="AJ19" s="12">
        <f t="shared" si="17"/>
        <v>0</v>
      </c>
      <c r="AK19" s="12">
        <f t="shared" si="18"/>
        <v>10</v>
      </c>
      <c r="AL19" s="12">
        <f t="shared" si="19"/>
        <v>0</v>
      </c>
      <c r="AM19" s="11">
        <v>10</v>
      </c>
      <c r="AN19" s="11">
        <v>10</v>
      </c>
      <c r="AO19" s="13"/>
      <c r="AP19" s="60" t="s">
        <v>88</v>
      </c>
      <c r="AQ19" s="61" t="s">
        <v>89</v>
      </c>
      <c r="AR19" s="61" t="s">
        <v>90</v>
      </c>
    </row>
    <row r="20" spans="1:44" ht="27.6" x14ac:dyDescent="0.25">
      <c r="A20" s="9">
        <f t="shared" si="20"/>
        <v>14</v>
      </c>
      <c r="B20" s="92"/>
      <c r="C20" s="22" t="s">
        <v>91</v>
      </c>
      <c r="D20" s="55" t="s">
        <v>92</v>
      </c>
      <c r="E20" s="10"/>
      <c r="F20" s="11">
        <f t="shared" si="0"/>
        <v>10</v>
      </c>
      <c r="G20" s="10"/>
      <c r="H20" s="12">
        <f t="shared" si="1"/>
        <v>0</v>
      </c>
      <c r="I20" s="12">
        <f t="shared" si="2"/>
        <v>3</v>
      </c>
      <c r="J20" s="12">
        <f t="shared" si="3"/>
        <v>0</v>
      </c>
      <c r="K20" s="11">
        <v>3</v>
      </c>
      <c r="L20" s="10"/>
      <c r="M20" s="11">
        <f t="shared" si="4"/>
        <v>10</v>
      </c>
      <c r="N20" s="10"/>
      <c r="O20" s="12">
        <f t="shared" si="5"/>
        <v>0</v>
      </c>
      <c r="P20" s="12">
        <f t="shared" si="6"/>
        <v>3</v>
      </c>
      <c r="Q20" s="12">
        <f t="shared" si="7"/>
        <v>0</v>
      </c>
      <c r="R20" s="11">
        <v>3</v>
      </c>
      <c r="S20" s="10"/>
      <c r="T20" s="11">
        <f t="shared" si="8"/>
        <v>10</v>
      </c>
      <c r="U20" s="10"/>
      <c r="V20" s="12">
        <f t="shared" si="9"/>
        <v>0</v>
      </c>
      <c r="W20" s="12">
        <f t="shared" si="10"/>
        <v>3</v>
      </c>
      <c r="X20" s="12">
        <f t="shared" si="11"/>
        <v>0</v>
      </c>
      <c r="Y20" s="11">
        <v>3</v>
      </c>
      <c r="Z20" s="10"/>
      <c r="AA20" s="11">
        <f t="shared" si="12"/>
        <v>10</v>
      </c>
      <c r="AB20" s="10"/>
      <c r="AC20" s="12">
        <f t="shared" si="13"/>
        <v>0</v>
      </c>
      <c r="AD20" s="12">
        <f t="shared" si="14"/>
        <v>3</v>
      </c>
      <c r="AE20" s="12">
        <f t="shared" si="15"/>
        <v>0</v>
      </c>
      <c r="AF20" s="11">
        <v>3</v>
      </c>
      <c r="AG20" s="10"/>
      <c r="AH20" s="11">
        <f t="shared" si="16"/>
        <v>10</v>
      </c>
      <c r="AI20" s="10"/>
      <c r="AJ20" s="12">
        <f t="shared" si="17"/>
        <v>0</v>
      </c>
      <c r="AK20" s="12">
        <f t="shared" si="18"/>
        <v>3</v>
      </c>
      <c r="AL20" s="12">
        <f t="shared" si="19"/>
        <v>0</v>
      </c>
      <c r="AM20" s="11">
        <v>3</v>
      </c>
      <c r="AN20" s="11">
        <v>3</v>
      </c>
      <c r="AO20" s="13"/>
      <c r="AP20" s="60" t="s">
        <v>93</v>
      </c>
      <c r="AQ20" s="60" t="s">
        <v>94</v>
      </c>
      <c r="AR20" s="60" t="s">
        <v>95</v>
      </c>
    </row>
    <row r="21" spans="1:44" ht="55.2" x14ac:dyDescent="0.25">
      <c r="A21" s="9">
        <f t="shared" si="20"/>
        <v>15</v>
      </c>
      <c r="B21" s="92"/>
      <c r="C21" s="22" t="s">
        <v>96</v>
      </c>
      <c r="D21" s="55" t="s">
        <v>97</v>
      </c>
      <c r="E21" s="10"/>
      <c r="F21" s="11">
        <f t="shared" si="0"/>
        <v>10</v>
      </c>
      <c r="G21" s="10"/>
      <c r="H21" s="12">
        <f t="shared" si="1"/>
        <v>0</v>
      </c>
      <c r="I21" s="12">
        <f t="shared" si="2"/>
        <v>3</v>
      </c>
      <c r="J21" s="12">
        <f t="shared" si="3"/>
        <v>0</v>
      </c>
      <c r="K21" s="11">
        <v>3</v>
      </c>
      <c r="L21" s="10"/>
      <c r="M21" s="11">
        <f t="shared" si="4"/>
        <v>10</v>
      </c>
      <c r="N21" s="10"/>
      <c r="O21" s="12">
        <f t="shared" si="5"/>
        <v>0</v>
      </c>
      <c r="P21" s="12">
        <f t="shared" si="6"/>
        <v>3</v>
      </c>
      <c r="Q21" s="12">
        <f t="shared" si="7"/>
        <v>0</v>
      </c>
      <c r="R21" s="11">
        <v>3</v>
      </c>
      <c r="S21" s="10"/>
      <c r="T21" s="11">
        <f t="shared" si="8"/>
        <v>10</v>
      </c>
      <c r="U21" s="10"/>
      <c r="V21" s="12">
        <f t="shared" si="9"/>
        <v>0</v>
      </c>
      <c r="W21" s="12">
        <f t="shared" si="10"/>
        <v>3</v>
      </c>
      <c r="X21" s="12">
        <f t="shared" si="11"/>
        <v>0</v>
      </c>
      <c r="Y21" s="11">
        <v>3</v>
      </c>
      <c r="Z21" s="10"/>
      <c r="AA21" s="11">
        <f t="shared" si="12"/>
        <v>10</v>
      </c>
      <c r="AB21" s="10"/>
      <c r="AC21" s="12">
        <f t="shared" si="13"/>
        <v>0</v>
      </c>
      <c r="AD21" s="12">
        <f t="shared" si="14"/>
        <v>3</v>
      </c>
      <c r="AE21" s="12">
        <f t="shared" si="15"/>
        <v>0</v>
      </c>
      <c r="AF21" s="11">
        <v>3</v>
      </c>
      <c r="AG21" s="10"/>
      <c r="AH21" s="11">
        <f t="shared" si="16"/>
        <v>10</v>
      </c>
      <c r="AI21" s="10"/>
      <c r="AJ21" s="12">
        <f t="shared" si="17"/>
        <v>0</v>
      </c>
      <c r="AK21" s="12">
        <f t="shared" si="18"/>
        <v>3</v>
      </c>
      <c r="AL21" s="12">
        <f t="shared" si="19"/>
        <v>0</v>
      </c>
      <c r="AM21" s="11">
        <v>3</v>
      </c>
      <c r="AN21" s="11">
        <v>3</v>
      </c>
      <c r="AO21" s="13"/>
      <c r="AP21" s="60" t="s">
        <v>98</v>
      </c>
      <c r="AQ21" s="60" t="s">
        <v>99</v>
      </c>
      <c r="AR21" s="60" t="s">
        <v>100</v>
      </c>
    </row>
    <row r="22" spans="1:44" ht="82.8" x14ac:dyDescent="0.25">
      <c r="A22" s="9">
        <f t="shared" si="20"/>
        <v>16</v>
      </c>
      <c r="B22" s="92"/>
      <c r="C22" s="22" t="s">
        <v>101</v>
      </c>
      <c r="D22" s="55" t="s">
        <v>102</v>
      </c>
      <c r="E22" s="10"/>
      <c r="F22" s="11">
        <f t="shared" si="0"/>
        <v>10</v>
      </c>
      <c r="G22" s="10"/>
      <c r="H22" s="12">
        <f t="shared" si="1"/>
        <v>0</v>
      </c>
      <c r="I22" s="12">
        <f t="shared" si="2"/>
        <v>10</v>
      </c>
      <c r="J22" s="12">
        <f t="shared" si="3"/>
        <v>0</v>
      </c>
      <c r="K22" s="11">
        <v>10</v>
      </c>
      <c r="L22" s="10"/>
      <c r="M22" s="11">
        <f t="shared" si="4"/>
        <v>10</v>
      </c>
      <c r="N22" s="10"/>
      <c r="O22" s="12">
        <f t="shared" si="5"/>
        <v>0</v>
      </c>
      <c r="P22" s="12">
        <f t="shared" si="6"/>
        <v>10</v>
      </c>
      <c r="Q22" s="12">
        <f t="shared" si="7"/>
        <v>0</v>
      </c>
      <c r="R22" s="11">
        <v>10</v>
      </c>
      <c r="S22" s="10"/>
      <c r="T22" s="11">
        <f t="shared" si="8"/>
        <v>10</v>
      </c>
      <c r="U22" s="10"/>
      <c r="V22" s="12">
        <f t="shared" si="9"/>
        <v>0</v>
      </c>
      <c r="W22" s="12">
        <f t="shared" si="10"/>
        <v>10</v>
      </c>
      <c r="X22" s="12">
        <f t="shared" si="11"/>
        <v>0</v>
      </c>
      <c r="Y22" s="11">
        <v>10</v>
      </c>
      <c r="Z22" s="10"/>
      <c r="AA22" s="11">
        <f t="shared" si="12"/>
        <v>10</v>
      </c>
      <c r="AB22" s="10"/>
      <c r="AC22" s="12">
        <f t="shared" si="13"/>
        <v>0</v>
      </c>
      <c r="AD22" s="12">
        <f t="shared" si="14"/>
        <v>10</v>
      </c>
      <c r="AE22" s="12">
        <f t="shared" si="15"/>
        <v>0</v>
      </c>
      <c r="AF22" s="11">
        <v>10</v>
      </c>
      <c r="AG22" s="10"/>
      <c r="AH22" s="11">
        <f t="shared" si="16"/>
        <v>10</v>
      </c>
      <c r="AI22" s="10"/>
      <c r="AJ22" s="12">
        <f t="shared" si="17"/>
        <v>0</v>
      </c>
      <c r="AK22" s="12">
        <f t="shared" si="18"/>
        <v>10</v>
      </c>
      <c r="AL22" s="12">
        <f t="shared" si="19"/>
        <v>0</v>
      </c>
      <c r="AM22" s="11">
        <v>10</v>
      </c>
      <c r="AN22" s="11">
        <v>10</v>
      </c>
      <c r="AO22" s="13"/>
      <c r="AP22" s="60" t="s">
        <v>103</v>
      </c>
      <c r="AQ22" s="60" t="s">
        <v>104</v>
      </c>
      <c r="AR22" s="60" t="s">
        <v>105</v>
      </c>
    </row>
    <row r="23" spans="1:44" ht="55.2" x14ac:dyDescent="0.25">
      <c r="A23" s="9">
        <f t="shared" si="20"/>
        <v>17</v>
      </c>
      <c r="B23" s="92"/>
      <c r="C23" s="22" t="s">
        <v>106</v>
      </c>
      <c r="D23" s="55" t="s">
        <v>107</v>
      </c>
      <c r="E23" s="10"/>
      <c r="F23" s="11">
        <f t="shared" si="0"/>
        <v>10</v>
      </c>
      <c r="G23" s="10"/>
      <c r="H23" s="12">
        <f t="shared" si="1"/>
        <v>0</v>
      </c>
      <c r="I23" s="12">
        <f t="shared" si="2"/>
        <v>3</v>
      </c>
      <c r="J23" s="12">
        <f t="shared" si="3"/>
        <v>0</v>
      </c>
      <c r="K23" s="11">
        <v>3</v>
      </c>
      <c r="L23" s="10"/>
      <c r="M23" s="11">
        <f t="shared" si="4"/>
        <v>10</v>
      </c>
      <c r="N23" s="10"/>
      <c r="O23" s="12">
        <f t="shared" si="5"/>
        <v>0</v>
      </c>
      <c r="P23" s="12">
        <f t="shared" si="6"/>
        <v>3</v>
      </c>
      <c r="Q23" s="12">
        <f t="shared" si="7"/>
        <v>0</v>
      </c>
      <c r="R23" s="11">
        <v>3</v>
      </c>
      <c r="S23" s="10"/>
      <c r="T23" s="11">
        <f t="shared" si="8"/>
        <v>10</v>
      </c>
      <c r="U23" s="10"/>
      <c r="V23" s="12">
        <f t="shared" si="9"/>
        <v>0</v>
      </c>
      <c r="W23" s="12">
        <f t="shared" si="10"/>
        <v>3</v>
      </c>
      <c r="X23" s="12">
        <f t="shared" si="11"/>
        <v>0</v>
      </c>
      <c r="Y23" s="11">
        <v>3</v>
      </c>
      <c r="Z23" s="10"/>
      <c r="AA23" s="11">
        <f t="shared" si="12"/>
        <v>10</v>
      </c>
      <c r="AB23" s="10"/>
      <c r="AC23" s="12">
        <f t="shared" si="13"/>
        <v>0</v>
      </c>
      <c r="AD23" s="12">
        <f t="shared" si="14"/>
        <v>3</v>
      </c>
      <c r="AE23" s="12">
        <f t="shared" si="15"/>
        <v>0</v>
      </c>
      <c r="AF23" s="11">
        <v>3</v>
      </c>
      <c r="AG23" s="10"/>
      <c r="AH23" s="11">
        <f t="shared" si="16"/>
        <v>10</v>
      </c>
      <c r="AI23" s="10"/>
      <c r="AJ23" s="12">
        <f t="shared" si="17"/>
        <v>0</v>
      </c>
      <c r="AK23" s="12">
        <f t="shared" si="18"/>
        <v>3</v>
      </c>
      <c r="AL23" s="12">
        <f t="shared" si="19"/>
        <v>0</v>
      </c>
      <c r="AM23" s="11">
        <v>3</v>
      </c>
      <c r="AN23" s="11">
        <v>3</v>
      </c>
      <c r="AO23" s="13"/>
      <c r="AP23" s="60" t="s">
        <v>108</v>
      </c>
      <c r="AQ23" s="60" t="s">
        <v>109</v>
      </c>
      <c r="AR23" s="60" t="s">
        <v>110</v>
      </c>
    </row>
    <row r="24" spans="1:44" ht="69" x14ac:dyDescent="0.25">
      <c r="A24" s="11">
        <f t="shared" si="20"/>
        <v>18</v>
      </c>
      <c r="B24" s="92"/>
      <c r="C24" s="22" t="s">
        <v>111</v>
      </c>
      <c r="D24" s="55" t="s">
        <v>112</v>
      </c>
      <c r="E24" s="10"/>
      <c r="F24" s="11">
        <f t="shared" si="0"/>
        <v>10</v>
      </c>
      <c r="G24" s="10"/>
      <c r="H24" s="12">
        <f t="shared" si="1"/>
        <v>0</v>
      </c>
      <c r="I24" s="12">
        <f t="shared" si="2"/>
        <v>0</v>
      </c>
      <c r="J24" s="12" t="str">
        <f t="shared" si="3"/>
        <v>-</v>
      </c>
      <c r="K24" s="11">
        <v>0</v>
      </c>
      <c r="L24" s="10"/>
      <c r="M24" s="11">
        <f t="shared" si="4"/>
        <v>10</v>
      </c>
      <c r="N24" s="10"/>
      <c r="O24" s="12">
        <f t="shared" si="5"/>
        <v>0</v>
      </c>
      <c r="P24" s="12">
        <f t="shared" si="6"/>
        <v>0</v>
      </c>
      <c r="Q24" s="12" t="str">
        <f t="shared" si="7"/>
        <v>-</v>
      </c>
      <c r="R24" s="11">
        <v>0</v>
      </c>
      <c r="S24" s="10"/>
      <c r="T24" s="11">
        <f t="shared" si="8"/>
        <v>10</v>
      </c>
      <c r="U24" s="10"/>
      <c r="V24" s="12">
        <f t="shared" si="9"/>
        <v>0</v>
      </c>
      <c r="W24" s="12">
        <f t="shared" si="10"/>
        <v>0</v>
      </c>
      <c r="X24" s="12" t="str">
        <f t="shared" si="11"/>
        <v>-</v>
      </c>
      <c r="Y24" s="11">
        <v>0</v>
      </c>
      <c r="Z24" s="10"/>
      <c r="AA24" s="11">
        <f t="shared" si="12"/>
        <v>10</v>
      </c>
      <c r="AB24" s="10"/>
      <c r="AC24" s="12">
        <f t="shared" si="13"/>
        <v>0</v>
      </c>
      <c r="AD24" s="12">
        <f t="shared" si="14"/>
        <v>0</v>
      </c>
      <c r="AE24" s="12" t="str">
        <f t="shared" si="15"/>
        <v>-</v>
      </c>
      <c r="AF24" s="11">
        <v>0</v>
      </c>
      <c r="AG24" s="10"/>
      <c r="AH24" s="11">
        <f t="shared" si="16"/>
        <v>10</v>
      </c>
      <c r="AI24" s="10"/>
      <c r="AJ24" s="12">
        <f t="shared" si="17"/>
        <v>0</v>
      </c>
      <c r="AK24" s="12">
        <f t="shared" si="18"/>
        <v>0</v>
      </c>
      <c r="AL24" s="12" t="str">
        <f t="shared" si="19"/>
        <v>-</v>
      </c>
      <c r="AM24" s="11">
        <v>0</v>
      </c>
      <c r="AN24" s="11">
        <v>0</v>
      </c>
      <c r="AO24" s="13"/>
      <c r="AP24" s="62" t="s">
        <v>113</v>
      </c>
      <c r="AQ24" s="62" t="s">
        <v>114</v>
      </c>
      <c r="AR24" s="62" t="s">
        <v>115</v>
      </c>
    </row>
    <row r="25" spans="1:44" ht="55.2" x14ac:dyDescent="0.25">
      <c r="A25" s="11">
        <f t="shared" si="20"/>
        <v>19</v>
      </c>
      <c r="B25" s="92"/>
      <c r="C25" s="22" t="s">
        <v>116</v>
      </c>
      <c r="D25" s="55" t="s">
        <v>117</v>
      </c>
      <c r="E25" s="10"/>
      <c r="F25" s="11">
        <f t="shared" si="0"/>
        <v>10</v>
      </c>
      <c r="G25" s="10"/>
      <c r="H25" s="12">
        <f t="shared" si="1"/>
        <v>0</v>
      </c>
      <c r="I25" s="12">
        <f t="shared" si="2"/>
        <v>0</v>
      </c>
      <c r="J25" s="12" t="str">
        <f t="shared" si="3"/>
        <v>-</v>
      </c>
      <c r="K25" s="11">
        <v>0</v>
      </c>
      <c r="L25" s="10"/>
      <c r="M25" s="11">
        <f t="shared" si="4"/>
        <v>10</v>
      </c>
      <c r="N25" s="10"/>
      <c r="O25" s="12">
        <f t="shared" si="5"/>
        <v>0</v>
      </c>
      <c r="P25" s="12">
        <f t="shared" si="6"/>
        <v>0</v>
      </c>
      <c r="Q25" s="12" t="str">
        <f t="shared" si="7"/>
        <v>-</v>
      </c>
      <c r="R25" s="11">
        <v>0</v>
      </c>
      <c r="S25" s="10"/>
      <c r="T25" s="11">
        <f t="shared" si="8"/>
        <v>10</v>
      </c>
      <c r="U25" s="10"/>
      <c r="V25" s="12">
        <f t="shared" si="9"/>
        <v>0</v>
      </c>
      <c r="W25" s="12">
        <f t="shared" si="10"/>
        <v>0</v>
      </c>
      <c r="X25" s="12" t="str">
        <f t="shared" si="11"/>
        <v>-</v>
      </c>
      <c r="Y25" s="11">
        <v>0</v>
      </c>
      <c r="Z25" s="10"/>
      <c r="AA25" s="11">
        <f t="shared" si="12"/>
        <v>10</v>
      </c>
      <c r="AB25" s="10"/>
      <c r="AC25" s="12">
        <f t="shared" si="13"/>
        <v>0</v>
      </c>
      <c r="AD25" s="12">
        <f t="shared" si="14"/>
        <v>0</v>
      </c>
      <c r="AE25" s="12" t="str">
        <f t="shared" si="15"/>
        <v>-</v>
      </c>
      <c r="AF25" s="11">
        <v>0</v>
      </c>
      <c r="AG25" s="10"/>
      <c r="AH25" s="11">
        <f t="shared" si="16"/>
        <v>10</v>
      </c>
      <c r="AI25" s="10"/>
      <c r="AJ25" s="12">
        <f t="shared" si="17"/>
        <v>0</v>
      </c>
      <c r="AK25" s="12">
        <f t="shared" si="18"/>
        <v>0</v>
      </c>
      <c r="AL25" s="12" t="str">
        <f t="shared" si="19"/>
        <v>-</v>
      </c>
      <c r="AM25" s="11">
        <v>0</v>
      </c>
      <c r="AN25" s="11">
        <v>0</v>
      </c>
      <c r="AO25" s="13"/>
      <c r="AP25" s="62" t="s">
        <v>118</v>
      </c>
      <c r="AQ25" s="62" t="s">
        <v>119</v>
      </c>
      <c r="AR25" s="62" t="s">
        <v>120</v>
      </c>
    </row>
    <row r="26" spans="1:44" ht="41.4" x14ac:dyDescent="0.25">
      <c r="A26" s="9">
        <f t="shared" si="20"/>
        <v>20</v>
      </c>
      <c r="B26" s="92"/>
      <c r="C26" s="22" t="s">
        <v>121</v>
      </c>
      <c r="D26" s="55" t="s">
        <v>122</v>
      </c>
      <c r="E26" s="10"/>
      <c r="F26" s="11">
        <f t="shared" si="0"/>
        <v>10</v>
      </c>
      <c r="G26" s="10"/>
      <c r="H26" s="12">
        <f t="shared" si="1"/>
        <v>0</v>
      </c>
      <c r="I26" s="12">
        <f t="shared" si="2"/>
        <v>3</v>
      </c>
      <c r="J26" s="12">
        <f t="shared" si="3"/>
        <v>0</v>
      </c>
      <c r="K26" s="11">
        <v>3</v>
      </c>
      <c r="L26" s="10"/>
      <c r="M26" s="11">
        <f t="shared" si="4"/>
        <v>10</v>
      </c>
      <c r="N26" s="10"/>
      <c r="O26" s="12">
        <f t="shared" si="5"/>
        <v>0</v>
      </c>
      <c r="P26" s="12">
        <f t="shared" si="6"/>
        <v>3</v>
      </c>
      <c r="Q26" s="12">
        <f t="shared" si="7"/>
        <v>0</v>
      </c>
      <c r="R26" s="11">
        <v>3</v>
      </c>
      <c r="S26" s="10"/>
      <c r="T26" s="11">
        <f t="shared" si="8"/>
        <v>10</v>
      </c>
      <c r="U26" s="10"/>
      <c r="V26" s="12">
        <f t="shared" si="9"/>
        <v>0</v>
      </c>
      <c r="W26" s="12">
        <f t="shared" si="10"/>
        <v>3</v>
      </c>
      <c r="X26" s="12">
        <f t="shared" si="11"/>
        <v>0</v>
      </c>
      <c r="Y26" s="11">
        <v>3</v>
      </c>
      <c r="Z26" s="10"/>
      <c r="AA26" s="11">
        <f t="shared" si="12"/>
        <v>10</v>
      </c>
      <c r="AB26" s="10"/>
      <c r="AC26" s="12">
        <f t="shared" si="13"/>
        <v>0</v>
      </c>
      <c r="AD26" s="12">
        <f t="shared" si="14"/>
        <v>3</v>
      </c>
      <c r="AE26" s="12">
        <f t="shared" si="15"/>
        <v>0</v>
      </c>
      <c r="AF26" s="11">
        <v>3</v>
      </c>
      <c r="AG26" s="10"/>
      <c r="AH26" s="11">
        <f t="shared" si="16"/>
        <v>10</v>
      </c>
      <c r="AI26" s="10"/>
      <c r="AJ26" s="12">
        <f t="shared" si="17"/>
        <v>0</v>
      </c>
      <c r="AK26" s="12">
        <f t="shared" si="18"/>
        <v>3</v>
      </c>
      <c r="AL26" s="12">
        <f t="shared" si="19"/>
        <v>0</v>
      </c>
      <c r="AM26" s="11">
        <v>3</v>
      </c>
      <c r="AN26" s="11">
        <v>3</v>
      </c>
      <c r="AO26" s="13"/>
      <c r="AP26" s="60" t="s">
        <v>123</v>
      </c>
      <c r="AQ26" s="60" t="s">
        <v>124</v>
      </c>
      <c r="AR26" s="60" t="s">
        <v>125</v>
      </c>
    </row>
    <row r="27" spans="1:44" ht="82.8" x14ac:dyDescent="0.25">
      <c r="A27" s="9">
        <f t="shared" si="20"/>
        <v>21</v>
      </c>
      <c r="B27" s="92"/>
      <c r="C27" s="22" t="s">
        <v>126</v>
      </c>
      <c r="D27" s="55" t="s">
        <v>127</v>
      </c>
      <c r="E27" s="10"/>
      <c r="F27" s="11">
        <f t="shared" si="0"/>
        <v>10</v>
      </c>
      <c r="G27" s="10"/>
      <c r="H27" s="12">
        <f t="shared" si="1"/>
        <v>0</v>
      </c>
      <c r="I27" s="12">
        <f t="shared" si="2"/>
        <v>5</v>
      </c>
      <c r="J27" s="12">
        <f t="shared" si="3"/>
        <v>0</v>
      </c>
      <c r="K27" s="11">
        <v>5</v>
      </c>
      <c r="L27" s="10"/>
      <c r="M27" s="11">
        <f t="shared" si="4"/>
        <v>10</v>
      </c>
      <c r="N27" s="10"/>
      <c r="O27" s="12">
        <f t="shared" si="5"/>
        <v>0</v>
      </c>
      <c r="P27" s="12">
        <f t="shared" si="6"/>
        <v>5</v>
      </c>
      <c r="Q27" s="12">
        <f t="shared" si="7"/>
        <v>0</v>
      </c>
      <c r="R27" s="11">
        <v>5</v>
      </c>
      <c r="S27" s="10"/>
      <c r="T27" s="11">
        <f t="shared" si="8"/>
        <v>10</v>
      </c>
      <c r="U27" s="10"/>
      <c r="V27" s="12">
        <f t="shared" si="9"/>
        <v>0</v>
      </c>
      <c r="W27" s="12">
        <f t="shared" si="10"/>
        <v>5</v>
      </c>
      <c r="X27" s="12">
        <f t="shared" si="11"/>
        <v>0</v>
      </c>
      <c r="Y27" s="11">
        <v>5</v>
      </c>
      <c r="Z27" s="10"/>
      <c r="AA27" s="11">
        <f t="shared" si="12"/>
        <v>10</v>
      </c>
      <c r="AB27" s="10"/>
      <c r="AC27" s="12">
        <f t="shared" si="13"/>
        <v>0</v>
      </c>
      <c r="AD27" s="12">
        <f t="shared" si="14"/>
        <v>5</v>
      </c>
      <c r="AE27" s="12">
        <f t="shared" si="15"/>
        <v>0</v>
      </c>
      <c r="AF27" s="11">
        <v>5</v>
      </c>
      <c r="AG27" s="10"/>
      <c r="AH27" s="11">
        <f t="shared" si="16"/>
        <v>10</v>
      </c>
      <c r="AI27" s="10"/>
      <c r="AJ27" s="12">
        <f t="shared" si="17"/>
        <v>0</v>
      </c>
      <c r="AK27" s="12">
        <f t="shared" si="18"/>
        <v>5</v>
      </c>
      <c r="AL27" s="12">
        <f t="shared" si="19"/>
        <v>0</v>
      </c>
      <c r="AM27" s="11">
        <v>5</v>
      </c>
      <c r="AN27" s="11">
        <v>5</v>
      </c>
      <c r="AO27" s="13"/>
      <c r="AP27" s="61" t="s">
        <v>128</v>
      </c>
      <c r="AQ27" s="60" t="s">
        <v>129</v>
      </c>
      <c r="AR27" s="63" t="s">
        <v>130</v>
      </c>
    </row>
    <row r="28" spans="1:44" ht="96.6" x14ac:dyDescent="0.25">
      <c r="A28" s="9">
        <f t="shared" si="20"/>
        <v>22</v>
      </c>
      <c r="B28" s="92"/>
      <c r="C28" s="1" t="s">
        <v>131</v>
      </c>
      <c r="D28" s="56" t="s">
        <v>132</v>
      </c>
      <c r="E28" s="10"/>
      <c r="F28" s="11">
        <f t="shared" si="0"/>
        <v>10</v>
      </c>
      <c r="G28" s="10"/>
      <c r="H28" s="12">
        <f t="shared" si="1"/>
        <v>0</v>
      </c>
      <c r="I28" s="12">
        <f t="shared" si="2"/>
        <v>10</v>
      </c>
      <c r="J28" s="12">
        <f t="shared" si="3"/>
        <v>0</v>
      </c>
      <c r="K28" s="11">
        <v>10</v>
      </c>
      <c r="L28" s="10"/>
      <c r="M28" s="11">
        <f t="shared" si="4"/>
        <v>10</v>
      </c>
      <c r="N28" s="10"/>
      <c r="O28" s="12">
        <f t="shared" si="5"/>
        <v>0</v>
      </c>
      <c r="P28" s="12">
        <f t="shared" si="6"/>
        <v>10</v>
      </c>
      <c r="Q28" s="12">
        <f t="shared" si="7"/>
        <v>0</v>
      </c>
      <c r="R28" s="11">
        <v>10</v>
      </c>
      <c r="S28" s="10"/>
      <c r="T28" s="11">
        <f t="shared" si="8"/>
        <v>10</v>
      </c>
      <c r="U28" s="10"/>
      <c r="V28" s="12">
        <f t="shared" si="9"/>
        <v>0</v>
      </c>
      <c r="W28" s="12">
        <f t="shared" si="10"/>
        <v>10</v>
      </c>
      <c r="X28" s="12">
        <f t="shared" si="11"/>
        <v>0</v>
      </c>
      <c r="Y28" s="11">
        <v>10</v>
      </c>
      <c r="Z28" s="10"/>
      <c r="AA28" s="11">
        <f t="shared" si="12"/>
        <v>10</v>
      </c>
      <c r="AB28" s="10"/>
      <c r="AC28" s="12">
        <f t="shared" si="13"/>
        <v>0</v>
      </c>
      <c r="AD28" s="12">
        <f t="shared" si="14"/>
        <v>10</v>
      </c>
      <c r="AE28" s="12">
        <f t="shared" si="15"/>
        <v>0</v>
      </c>
      <c r="AF28" s="11">
        <v>10</v>
      </c>
      <c r="AG28" s="10"/>
      <c r="AH28" s="11">
        <f t="shared" si="16"/>
        <v>10</v>
      </c>
      <c r="AI28" s="10"/>
      <c r="AJ28" s="12">
        <f t="shared" si="17"/>
        <v>0</v>
      </c>
      <c r="AK28" s="12">
        <f t="shared" si="18"/>
        <v>10</v>
      </c>
      <c r="AL28" s="12">
        <f t="shared" si="19"/>
        <v>0</v>
      </c>
      <c r="AM28" s="11">
        <v>10</v>
      </c>
      <c r="AN28" s="11">
        <v>10</v>
      </c>
      <c r="AO28" s="13"/>
      <c r="AP28" s="60" t="s">
        <v>133</v>
      </c>
      <c r="AQ28" s="64" t="s">
        <v>134</v>
      </c>
      <c r="AR28" s="64" t="s">
        <v>135</v>
      </c>
    </row>
    <row r="29" spans="1:44" ht="55.2" x14ac:dyDescent="0.25">
      <c r="A29" s="11">
        <f t="shared" si="20"/>
        <v>23</v>
      </c>
      <c r="B29" s="92"/>
      <c r="C29" s="1" t="s">
        <v>136</v>
      </c>
      <c r="D29" s="55" t="s">
        <v>137</v>
      </c>
      <c r="E29" s="10"/>
      <c r="F29" s="11">
        <f t="shared" si="0"/>
        <v>10</v>
      </c>
      <c r="G29" s="10"/>
      <c r="H29" s="12">
        <f t="shared" si="1"/>
        <v>0</v>
      </c>
      <c r="I29" s="12">
        <f t="shared" si="2"/>
        <v>0</v>
      </c>
      <c r="J29" s="12" t="str">
        <f t="shared" si="3"/>
        <v>-</v>
      </c>
      <c r="K29" s="11">
        <v>0</v>
      </c>
      <c r="L29" s="10"/>
      <c r="M29" s="11">
        <f t="shared" si="4"/>
        <v>10</v>
      </c>
      <c r="N29" s="10"/>
      <c r="O29" s="12">
        <f t="shared" si="5"/>
        <v>0</v>
      </c>
      <c r="P29" s="12">
        <f t="shared" si="6"/>
        <v>0</v>
      </c>
      <c r="Q29" s="12" t="str">
        <f t="shared" si="7"/>
        <v>-</v>
      </c>
      <c r="R29" s="11">
        <v>0</v>
      </c>
      <c r="S29" s="10"/>
      <c r="T29" s="11">
        <f t="shared" si="8"/>
        <v>10</v>
      </c>
      <c r="U29" s="10"/>
      <c r="V29" s="12">
        <f t="shared" si="9"/>
        <v>0</v>
      </c>
      <c r="W29" s="12">
        <f t="shared" si="10"/>
        <v>0</v>
      </c>
      <c r="X29" s="12" t="str">
        <f t="shared" si="11"/>
        <v>-</v>
      </c>
      <c r="Y29" s="11">
        <v>0</v>
      </c>
      <c r="Z29" s="10"/>
      <c r="AA29" s="11">
        <f t="shared" si="12"/>
        <v>10</v>
      </c>
      <c r="AB29" s="10"/>
      <c r="AC29" s="12">
        <f t="shared" si="13"/>
        <v>0</v>
      </c>
      <c r="AD29" s="12">
        <f t="shared" si="14"/>
        <v>0</v>
      </c>
      <c r="AE29" s="12" t="str">
        <f t="shared" si="15"/>
        <v>-</v>
      </c>
      <c r="AF29" s="11">
        <v>0</v>
      </c>
      <c r="AG29" s="10"/>
      <c r="AH29" s="11">
        <f t="shared" si="16"/>
        <v>10</v>
      </c>
      <c r="AI29" s="10"/>
      <c r="AJ29" s="12">
        <f t="shared" si="17"/>
        <v>0</v>
      </c>
      <c r="AK29" s="12">
        <f t="shared" si="18"/>
        <v>0</v>
      </c>
      <c r="AL29" s="12" t="str">
        <f t="shared" si="19"/>
        <v>-</v>
      </c>
      <c r="AM29" s="11">
        <v>0</v>
      </c>
      <c r="AN29" s="11">
        <v>0</v>
      </c>
      <c r="AO29" s="13"/>
      <c r="AP29" s="62" t="s">
        <v>138</v>
      </c>
      <c r="AQ29" s="62" t="s">
        <v>139</v>
      </c>
      <c r="AR29" s="62" t="s">
        <v>140</v>
      </c>
    </row>
    <row r="30" spans="1:44" ht="27.6" x14ac:dyDescent="0.25">
      <c r="A30" s="9">
        <f t="shared" si="20"/>
        <v>24</v>
      </c>
      <c r="B30" s="92"/>
      <c r="C30" s="1" t="s">
        <v>141</v>
      </c>
      <c r="D30" s="55" t="s">
        <v>142</v>
      </c>
      <c r="E30" s="10"/>
      <c r="F30" s="11">
        <f t="shared" si="0"/>
        <v>10</v>
      </c>
      <c r="G30" s="10"/>
      <c r="H30" s="12">
        <f t="shared" si="1"/>
        <v>0</v>
      </c>
      <c r="I30" s="12">
        <f t="shared" si="2"/>
        <v>10</v>
      </c>
      <c r="J30" s="12">
        <f t="shared" si="3"/>
        <v>0</v>
      </c>
      <c r="K30" s="11">
        <v>10</v>
      </c>
      <c r="L30" s="10"/>
      <c r="M30" s="11">
        <f t="shared" si="4"/>
        <v>10</v>
      </c>
      <c r="N30" s="10"/>
      <c r="O30" s="12">
        <f t="shared" si="5"/>
        <v>0</v>
      </c>
      <c r="P30" s="12">
        <f t="shared" si="6"/>
        <v>10</v>
      </c>
      <c r="Q30" s="12">
        <f t="shared" si="7"/>
        <v>0</v>
      </c>
      <c r="R30" s="11">
        <v>10</v>
      </c>
      <c r="S30" s="10"/>
      <c r="T30" s="11">
        <f t="shared" si="8"/>
        <v>10</v>
      </c>
      <c r="U30" s="10"/>
      <c r="V30" s="12">
        <f t="shared" si="9"/>
        <v>0</v>
      </c>
      <c r="W30" s="12">
        <f t="shared" si="10"/>
        <v>10</v>
      </c>
      <c r="X30" s="12">
        <f t="shared" si="11"/>
        <v>0</v>
      </c>
      <c r="Y30" s="11">
        <v>10</v>
      </c>
      <c r="Z30" s="10"/>
      <c r="AA30" s="11">
        <f t="shared" si="12"/>
        <v>10</v>
      </c>
      <c r="AB30" s="10"/>
      <c r="AC30" s="12">
        <f t="shared" si="13"/>
        <v>0</v>
      </c>
      <c r="AD30" s="12">
        <f t="shared" si="14"/>
        <v>10</v>
      </c>
      <c r="AE30" s="12">
        <f t="shared" si="15"/>
        <v>0</v>
      </c>
      <c r="AF30" s="11">
        <v>10</v>
      </c>
      <c r="AG30" s="10"/>
      <c r="AH30" s="11">
        <f t="shared" si="16"/>
        <v>10</v>
      </c>
      <c r="AI30" s="10"/>
      <c r="AJ30" s="12">
        <f t="shared" si="17"/>
        <v>0</v>
      </c>
      <c r="AK30" s="12">
        <f t="shared" si="18"/>
        <v>10</v>
      </c>
      <c r="AL30" s="12">
        <f t="shared" si="19"/>
        <v>0</v>
      </c>
      <c r="AM30" s="11">
        <v>10</v>
      </c>
      <c r="AN30" s="11">
        <v>10</v>
      </c>
      <c r="AO30" s="13"/>
      <c r="AP30" s="61" t="s">
        <v>143</v>
      </c>
      <c r="AQ30" s="61" t="s">
        <v>144</v>
      </c>
      <c r="AR30" s="61" t="s">
        <v>145</v>
      </c>
    </row>
    <row r="31" spans="1:44" ht="69" x14ac:dyDescent="0.25">
      <c r="A31" s="41">
        <f t="shared" si="20"/>
        <v>25</v>
      </c>
      <c r="B31" s="92"/>
      <c r="C31" s="1" t="s">
        <v>146</v>
      </c>
      <c r="D31" s="55" t="s">
        <v>147</v>
      </c>
      <c r="E31" s="10"/>
      <c r="F31" s="11">
        <f t="shared" si="0"/>
        <v>10</v>
      </c>
      <c r="G31" s="10"/>
      <c r="H31" s="12">
        <f t="shared" si="1"/>
        <v>0</v>
      </c>
      <c r="I31" s="12">
        <f t="shared" si="2"/>
        <v>0</v>
      </c>
      <c r="J31" s="12" t="str">
        <f t="shared" si="3"/>
        <v>-</v>
      </c>
      <c r="K31" s="11">
        <v>0</v>
      </c>
      <c r="L31" s="10"/>
      <c r="M31" s="11">
        <f t="shared" si="4"/>
        <v>10</v>
      </c>
      <c r="N31" s="10"/>
      <c r="O31" s="12">
        <f t="shared" si="5"/>
        <v>0</v>
      </c>
      <c r="P31" s="12">
        <f t="shared" si="6"/>
        <v>0</v>
      </c>
      <c r="Q31" s="12" t="str">
        <f t="shared" si="7"/>
        <v>-</v>
      </c>
      <c r="R31" s="11">
        <v>0</v>
      </c>
      <c r="S31" s="10"/>
      <c r="T31" s="11">
        <f t="shared" si="8"/>
        <v>10</v>
      </c>
      <c r="U31" s="10"/>
      <c r="V31" s="12">
        <f t="shared" si="9"/>
        <v>0</v>
      </c>
      <c r="W31" s="12">
        <f t="shared" si="10"/>
        <v>0</v>
      </c>
      <c r="X31" s="12" t="str">
        <f t="shared" si="11"/>
        <v>-</v>
      </c>
      <c r="Y31" s="11">
        <v>0</v>
      </c>
      <c r="Z31" s="10"/>
      <c r="AA31" s="11">
        <f t="shared" si="12"/>
        <v>10</v>
      </c>
      <c r="AB31" s="10"/>
      <c r="AC31" s="12">
        <f t="shared" si="13"/>
        <v>0</v>
      </c>
      <c r="AD31" s="12">
        <f t="shared" si="14"/>
        <v>0</v>
      </c>
      <c r="AE31" s="12" t="str">
        <f t="shared" si="15"/>
        <v>-</v>
      </c>
      <c r="AF31" s="11">
        <v>0</v>
      </c>
      <c r="AG31" s="10"/>
      <c r="AH31" s="11">
        <f t="shared" si="16"/>
        <v>10</v>
      </c>
      <c r="AI31" s="10"/>
      <c r="AJ31" s="12">
        <f t="shared" si="17"/>
        <v>0</v>
      </c>
      <c r="AK31" s="12">
        <f t="shared" si="18"/>
        <v>0</v>
      </c>
      <c r="AL31" s="12" t="str">
        <f t="shared" si="19"/>
        <v>-</v>
      </c>
      <c r="AM31" s="11">
        <v>0</v>
      </c>
      <c r="AN31" s="11">
        <v>0</v>
      </c>
      <c r="AO31" s="13"/>
      <c r="AP31" s="62" t="s">
        <v>148</v>
      </c>
      <c r="AQ31" s="62" t="s">
        <v>149</v>
      </c>
      <c r="AR31" s="62" t="s">
        <v>150</v>
      </c>
    </row>
    <row r="32" spans="1:44" ht="82.8" x14ac:dyDescent="0.25">
      <c r="A32" s="9">
        <f t="shared" si="20"/>
        <v>26</v>
      </c>
      <c r="B32" s="92"/>
      <c r="C32" s="1" t="s">
        <v>151</v>
      </c>
      <c r="D32" s="55" t="s">
        <v>152</v>
      </c>
      <c r="E32" s="10"/>
      <c r="F32" s="11">
        <f t="shared" si="0"/>
        <v>10</v>
      </c>
      <c r="G32" s="10"/>
      <c r="H32" s="12">
        <f t="shared" si="1"/>
        <v>0</v>
      </c>
      <c r="I32" s="12">
        <f t="shared" si="2"/>
        <v>5</v>
      </c>
      <c r="J32" s="12">
        <f t="shared" si="3"/>
        <v>0</v>
      </c>
      <c r="K32" s="11">
        <v>5</v>
      </c>
      <c r="L32" s="10"/>
      <c r="M32" s="11">
        <f t="shared" si="4"/>
        <v>10</v>
      </c>
      <c r="N32" s="10"/>
      <c r="O32" s="12">
        <f t="shared" si="5"/>
        <v>0</v>
      </c>
      <c r="P32" s="12">
        <f t="shared" si="6"/>
        <v>5</v>
      </c>
      <c r="Q32" s="12">
        <f t="shared" si="7"/>
        <v>0</v>
      </c>
      <c r="R32" s="11">
        <v>5</v>
      </c>
      <c r="S32" s="10"/>
      <c r="T32" s="11">
        <f t="shared" si="8"/>
        <v>10</v>
      </c>
      <c r="U32" s="10"/>
      <c r="V32" s="12">
        <f t="shared" si="9"/>
        <v>0</v>
      </c>
      <c r="W32" s="12">
        <f t="shared" si="10"/>
        <v>5</v>
      </c>
      <c r="X32" s="12">
        <f t="shared" si="11"/>
        <v>0</v>
      </c>
      <c r="Y32" s="11">
        <v>5</v>
      </c>
      <c r="Z32" s="10"/>
      <c r="AA32" s="11">
        <f t="shared" si="12"/>
        <v>10</v>
      </c>
      <c r="AB32" s="10"/>
      <c r="AC32" s="12">
        <f t="shared" si="13"/>
        <v>0</v>
      </c>
      <c r="AD32" s="12">
        <f t="shared" si="14"/>
        <v>5</v>
      </c>
      <c r="AE32" s="12">
        <f t="shared" si="15"/>
        <v>0</v>
      </c>
      <c r="AF32" s="11">
        <v>5</v>
      </c>
      <c r="AG32" s="10"/>
      <c r="AH32" s="11">
        <f t="shared" si="16"/>
        <v>10</v>
      </c>
      <c r="AI32" s="10"/>
      <c r="AJ32" s="12">
        <f t="shared" si="17"/>
        <v>0</v>
      </c>
      <c r="AK32" s="12">
        <f t="shared" si="18"/>
        <v>5</v>
      </c>
      <c r="AL32" s="12">
        <f t="shared" si="19"/>
        <v>0</v>
      </c>
      <c r="AM32" s="11">
        <v>5</v>
      </c>
      <c r="AN32" s="11">
        <v>5</v>
      </c>
      <c r="AO32" s="13"/>
      <c r="AP32" s="60" t="s">
        <v>153</v>
      </c>
      <c r="AQ32" s="60" t="s">
        <v>154</v>
      </c>
      <c r="AR32" s="60" t="s">
        <v>155</v>
      </c>
    </row>
    <row r="33" spans="1:44" ht="48" x14ac:dyDescent="0.25">
      <c r="A33" s="11">
        <f>A32+1</f>
        <v>27</v>
      </c>
      <c r="B33" s="92"/>
      <c r="C33" s="1" t="s">
        <v>156</v>
      </c>
      <c r="D33" s="55" t="s">
        <v>157</v>
      </c>
      <c r="E33" s="10"/>
      <c r="F33" s="11">
        <f t="shared" si="0"/>
        <v>10</v>
      </c>
      <c r="G33" s="10"/>
      <c r="H33" s="12">
        <f t="shared" si="1"/>
        <v>0</v>
      </c>
      <c r="I33" s="12">
        <f t="shared" si="2"/>
        <v>0</v>
      </c>
      <c r="J33" s="12" t="str">
        <f t="shared" si="3"/>
        <v>-</v>
      </c>
      <c r="K33" s="11">
        <v>0</v>
      </c>
      <c r="L33" s="10"/>
      <c r="M33" s="11">
        <f t="shared" si="4"/>
        <v>10</v>
      </c>
      <c r="N33" s="10"/>
      <c r="O33" s="12">
        <f t="shared" si="5"/>
        <v>0</v>
      </c>
      <c r="P33" s="12">
        <f t="shared" si="6"/>
        <v>0</v>
      </c>
      <c r="Q33" s="12" t="str">
        <f t="shared" si="7"/>
        <v>-</v>
      </c>
      <c r="R33" s="11">
        <v>0</v>
      </c>
      <c r="S33" s="10"/>
      <c r="T33" s="11">
        <f t="shared" si="8"/>
        <v>10</v>
      </c>
      <c r="U33" s="10"/>
      <c r="V33" s="12">
        <f t="shared" si="9"/>
        <v>0</v>
      </c>
      <c r="W33" s="12">
        <f t="shared" si="10"/>
        <v>0</v>
      </c>
      <c r="X33" s="12" t="str">
        <f t="shared" si="11"/>
        <v>-</v>
      </c>
      <c r="Y33" s="11">
        <v>0</v>
      </c>
      <c r="Z33" s="10"/>
      <c r="AA33" s="11">
        <f t="shared" si="12"/>
        <v>10</v>
      </c>
      <c r="AB33" s="10"/>
      <c r="AC33" s="12">
        <f t="shared" si="13"/>
        <v>0</v>
      </c>
      <c r="AD33" s="12">
        <f t="shared" si="14"/>
        <v>0</v>
      </c>
      <c r="AE33" s="12" t="str">
        <f t="shared" si="15"/>
        <v>-</v>
      </c>
      <c r="AF33" s="11">
        <v>0</v>
      </c>
      <c r="AG33" s="10"/>
      <c r="AH33" s="11">
        <f t="shared" si="16"/>
        <v>10</v>
      </c>
      <c r="AI33" s="10"/>
      <c r="AJ33" s="12">
        <f t="shared" si="17"/>
        <v>0</v>
      </c>
      <c r="AK33" s="12">
        <f t="shared" si="18"/>
        <v>0</v>
      </c>
      <c r="AL33" s="12" t="str">
        <f t="shared" si="19"/>
        <v>-</v>
      </c>
      <c r="AM33" s="11">
        <v>0</v>
      </c>
      <c r="AN33" s="11">
        <v>0</v>
      </c>
      <c r="AO33" s="13"/>
      <c r="AP33" s="65" t="s">
        <v>158</v>
      </c>
      <c r="AQ33" s="65" t="s">
        <v>159</v>
      </c>
      <c r="AR33" s="65" t="s">
        <v>160</v>
      </c>
    </row>
    <row r="34" spans="1:44" ht="36" x14ac:dyDescent="0.25">
      <c r="A34" s="11">
        <f>A33+1</f>
        <v>28</v>
      </c>
      <c r="B34" s="92"/>
      <c r="C34" s="1" t="s">
        <v>161</v>
      </c>
      <c r="D34" s="55" t="s">
        <v>162</v>
      </c>
      <c r="E34" s="10"/>
      <c r="F34" s="11">
        <f t="shared" si="0"/>
        <v>10</v>
      </c>
      <c r="G34" s="10"/>
      <c r="H34" s="12">
        <f t="shared" si="1"/>
        <v>0</v>
      </c>
      <c r="I34" s="12">
        <f t="shared" si="2"/>
        <v>0</v>
      </c>
      <c r="J34" s="12" t="str">
        <f t="shared" si="3"/>
        <v>-</v>
      </c>
      <c r="K34" s="11">
        <v>0</v>
      </c>
      <c r="L34" s="10"/>
      <c r="M34" s="11">
        <f t="shared" si="4"/>
        <v>10</v>
      </c>
      <c r="N34" s="10"/>
      <c r="O34" s="12">
        <f t="shared" si="5"/>
        <v>0</v>
      </c>
      <c r="P34" s="12">
        <f t="shared" si="6"/>
        <v>0</v>
      </c>
      <c r="Q34" s="12" t="str">
        <f t="shared" si="7"/>
        <v>-</v>
      </c>
      <c r="R34" s="11">
        <v>0</v>
      </c>
      <c r="S34" s="10"/>
      <c r="T34" s="11">
        <f t="shared" si="8"/>
        <v>10</v>
      </c>
      <c r="U34" s="10"/>
      <c r="V34" s="12">
        <f t="shared" si="9"/>
        <v>0</v>
      </c>
      <c r="W34" s="12">
        <f t="shared" si="10"/>
        <v>0</v>
      </c>
      <c r="X34" s="12" t="str">
        <f t="shared" si="11"/>
        <v>-</v>
      </c>
      <c r="Y34" s="11">
        <v>0</v>
      </c>
      <c r="Z34" s="10"/>
      <c r="AA34" s="11">
        <f t="shared" si="12"/>
        <v>10</v>
      </c>
      <c r="AB34" s="10"/>
      <c r="AC34" s="12">
        <f t="shared" si="13"/>
        <v>0</v>
      </c>
      <c r="AD34" s="12">
        <f t="shared" si="14"/>
        <v>0</v>
      </c>
      <c r="AE34" s="12" t="str">
        <f t="shared" si="15"/>
        <v>-</v>
      </c>
      <c r="AF34" s="11">
        <v>0</v>
      </c>
      <c r="AG34" s="10"/>
      <c r="AH34" s="11">
        <f t="shared" si="16"/>
        <v>10</v>
      </c>
      <c r="AI34" s="10"/>
      <c r="AJ34" s="12">
        <f t="shared" si="17"/>
        <v>0</v>
      </c>
      <c r="AK34" s="12">
        <f t="shared" si="18"/>
        <v>0</v>
      </c>
      <c r="AL34" s="12" t="str">
        <f t="shared" si="19"/>
        <v>-</v>
      </c>
      <c r="AM34" s="11">
        <v>0</v>
      </c>
      <c r="AN34" s="11">
        <v>0</v>
      </c>
      <c r="AO34" s="13"/>
      <c r="AP34" s="65" t="s">
        <v>163</v>
      </c>
      <c r="AQ34" s="65" t="s">
        <v>164</v>
      </c>
      <c r="AR34" s="65" t="s">
        <v>165</v>
      </c>
    </row>
    <row r="35" spans="1:44" ht="41.4" x14ac:dyDescent="0.25">
      <c r="A35" s="9">
        <f t="shared" si="20"/>
        <v>29</v>
      </c>
      <c r="B35" s="92"/>
      <c r="C35" s="1" t="s">
        <v>166</v>
      </c>
      <c r="D35" s="55" t="s">
        <v>167</v>
      </c>
      <c r="E35" s="10"/>
      <c r="F35" s="11">
        <f t="shared" si="0"/>
        <v>10</v>
      </c>
      <c r="G35" s="10"/>
      <c r="H35" s="12">
        <f>IF(E35="NA","-",IF(G35="OK",F35,IF(G35="To Improve",F35*0.5,0)))</f>
        <v>0</v>
      </c>
      <c r="I35" s="12">
        <f>IF(E35="NA","-",K35)</f>
        <v>10</v>
      </c>
      <c r="J35" s="12">
        <f>IF(I35&gt;0,IF(E35="NA","-",IF(G35="OK",I35,IF(G35="To Improve",I35*0.5,0))),"-")</f>
        <v>0</v>
      </c>
      <c r="K35" s="11">
        <v>10</v>
      </c>
      <c r="L35" s="10"/>
      <c r="M35" s="11">
        <f t="shared" si="4"/>
        <v>10</v>
      </c>
      <c r="N35" s="10"/>
      <c r="O35" s="12">
        <f>IF(L35="NA","-",IF(N35="OK",M35,IF(N35="To Improve",M35*0.5,0)))</f>
        <v>0</v>
      </c>
      <c r="P35" s="12">
        <f>IF(L35="NA","-",R35)</f>
        <v>10</v>
      </c>
      <c r="Q35" s="12">
        <f>IF(P35&gt;0,IF(L35="NA","-",IF(N35="OK",P35,IF(N35="To Improve",P35*0.5,0))),"-")</f>
        <v>0</v>
      </c>
      <c r="R35" s="11">
        <v>10</v>
      </c>
      <c r="S35" s="10"/>
      <c r="T35" s="11">
        <f t="shared" si="8"/>
        <v>10</v>
      </c>
      <c r="U35" s="10"/>
      <c r="V35" s="12">
        <f>IF(S35="NA","-",IF(U35="OK",T35,IF(U35="To Improve",T35*0.5,0)))</f>
        <v>0</v>
      </c>
      <c r="W35" s="12">
        <f>IF(S35="NA","-",Y35)</f>
        <v>10</v>
      </c>
      <c r="X35" s="12">
        <f>IF(W35&gt;0,IF(S35="NA","-",IF(U35="OK",W35,IF(U35="To Improve",W35*0.5,0))),"-")</f>
        <v>0</v>
      </c>
      <c r="Y35" s="11">
        <v>10</v>
      </c>
      <c r="Z35" s="10"/>
      <c r="AA35" s="11">
        <f t="shared" si="12"/>
        <v>10</v>
      </c>
      <c r="AB35" s="10"/>
      <c r="AC35" s="12">
        <f>IF(Z35="NA","-",IF(AB35="OK",AA35,IF(AB35="To Improve",AA35*0.5,0)))</f>
        <v>0</v>
      </c>
      <c r="AD35" s="12">
        <f>IF(Z35="NA","-",AF35)</f>
        <v>10</v>
      </c>
      <c r="AE35" s="12">
        <f>IF(AD35&gt;0,IF(Z35="NA","-",IF(AB35="OK",AD35,IF(AB35="To Improve",AD35*0.5,0))),"-")</f>
        <v>0</v>
      </c>
      <c r="AF35" s="11">
        <v>10</v>
      </c>
      <c r="AG35" s="10"/>
      <c r="AH35" s="11">
        <f t="shared" si="16"/>
        <v>10</v>
      </c>
      <c r="AI35" s="10"/>
      <c r="AJ35" s="12">
        <f>IF(AG35="NA","-",IF(AI35="OK",AH35,IF(AI35="To Improve",AH35*0.5,0)))</f>
        <v>0</v>
      </c>
      <c r="AK35" s="12">
        <f>IF(AG35="NA","-",AM35)</f>
        <v>10</v>
      </c>
      <c r="AL35" s="12">
        <f>IF(AK35&gt;0,IF(AG35="NA","-",IF(AI35="OK",AK35,IF(AI35="To Improve",AK35*0.5,0))),"-")</f>
        <v>0</v>
      </c>
      <c r="AM35" s="11">
        <v>10</v>
      </c>
      <c r="AN35" s="11">
        <v>10</v>
      </c>
      <c r="AO35" s="13"/>
      <c r="AP35" s="61" t="s">
        <v>153</v>
      </c>
      <c r="AQ35" s="66" t="s">
        <v>168</v>
      </c>
      <c r="AR35" s="66" t="s">
        <v>169</v>
      </c>
    </row>
    <row r="36" spans="1:44" ht="124.2" x14ac:dyDescent="0.25">
      <c r="A36" s="9">
        <f t="shared" si="20"/>
        <v>30</v>
      </c>
      <c r="B36" s="92"/>
      <c r="C36" s="1" t="s">
        <v>170</v>
      </c>
      <c r="D36" s="55" t="s">
        <v>171</v>
      </c>
      <c r="E36" s="10"/>
      <c r="F36" s="11">
        <f t="shared" si="0"/>
        <v>10</v>
      </c>
      <c r="G36" s="10"/>
      <c r="H36" s="12">
        <f>IF(E36="NA","-",IF(G36="OK",F36,IF(G36="To Improve",F36*0.5,0)))</f>
        <v>0</v>
      </c>
      <c r="I36" s="12">
        <f>IF(E36="NA","-",K36)</f>
        <v>10</v>
      </c>
      <c r="J36" s="12">
        <f>IF(I36&gt;0,IF(E36="NA","-",IF(G36="OK",I36,IF(G36="To Improve",I36*0.5,0))),"-")</f>
        <v>0</v>
      </c>
      <c r="K36" s="11">
        <v>10</v>
      </c>
      <c r="L36" s="10"/>
      <c r="M36" s="11">
        <f t="shared" si="4"/>
        <v>10</v>
      </c>
      <c r="N36" s="10"/>
      <c r="O36" s="12">
        <f>IF(L36="NA","-",IF(N36="OK",M36,IF(N36="To Improve",M36*0.5,0)))</f>
        <v>0</v>
      </c>
      <c r="P36" s="12">
        <f>IF(L36="NA","-",R36)</f>
        <v>10</v>
      </c>
      <c r="Q36" s="12">
        <f>IF(P36&gt;0,IF(L36="NA","-",IF(N36="OK",P36,IF(N36="To Improve",P36*0.5,0))),"-")</f>
        <v>0</v>
      </c>
      <c r="R36" s="11">
        <v>10</v>
      </c>
      <c r="S36" s="10"/>
      <c r="T36" s="11">
        <f t="shared" si="8"/>
        <v>10</v>
      </c>
      <c r="U36" s="10"/>
      <c r="V36" s="12">
        <f>IF(S36="NA","-",IF(U36="OK",T36,IF(U36="To Improve",T36*0.5,0)))</f>
        <v>0</v>
      </c>
      <c r="W36" s="12">
        <f>IF(S36="NA","-",Y36)</f>
        <v>10</v>
      </c>
      <c r="X36" s="12">
        <f>IF(W36&gt;0,IF(S36="NA","-",IF(U36="OK",W36,IF(U36="To Improve",W36*0.5,0))),"-")</f>
        <v>0</v>
      </c>
      <c r="Y36" s="11">
        <v>10</v>
      </c>
      <c r="Z36" s="10"/>
      <c r="AA36" s="11">
        <f t="shared" si="12"/>
        <v>10</v>
      </c>
      <c r="AB36" s="10"/>
      <c r="AC36" s="12">
        <f>IF(Z36="NA","-",IF(AB36="OK",AA36,IF(AB36="To Improve",AA36*0.5,0)))</f>
        <v>0</v>
      </c>
      <c r="AD36" s="12">
        <f>IF(Z36="NA","-",AF36)</f>
        <v>10</v>
      </c>
      <c r="AE36" s="12">
        <f>IF(AD36&gt;0,IF(Z36="NA","-",IF(AB36="OK",AD36,IF(AB36="To Improve",AD36*0.5,0))),"-")</f>
        <v>0</v>
      </c>
      <c r="AF36" s="11">
        <v>10</v>
      </c>
      <c r="AG36" s="10"/>
      <c r="AH36" s="11">
        <f t="shared" si="16"/>
        <v>10</v>
      </c>
      <c r="AI36" s="10"/>
      <c r="AJ36" s="12">
        <f>IF(AG36="NA","-",IF(AI36="OK",AH36,IF(AI36="To Improve",AH36*0.5,0)))</f>
        <v>0</v>
      </c>
      <c r="AK36" s="12">
        <f>IF(AG36="NA","-",AM36)</f>
        <v>10</v>
      </c>
      <c r="AL36" s="12">
        <f>IF(AK36&gt;0,IF(AG36="NA","-",IF(AI36="OK",AK36,IF(AI36="To Improve",AK36*0.5,0))),"-")</f>
        <v>0</v>
      </c>
      <c r="AM36" s="11">
        <v>10</v>
      </c>
      <c r="AN36" s="11">
        <v>10</v>
      </c>
      <c r="AO36" s="13"/>
      <c r="AP36" s="61" t="s">
        <v>153</v>
      </c>
      <c r="AQ36" s="66" t="s">
        <v>168</v>
      </c>
      <c r="AR36" s="66" t="s">
        <v>172</v>
      </c>
    </row>
    <row r="37" spans="1:44" ht="55.2" x14ac:dyDescent="0.25">
      <c r="A37" s="11">
        <f>A36+1</f>
        <v>31</v>
      </c>
      <c r="B37" s="93"/>
      <c r="C37" s="1" t="s">
        <v>173</v>
      </c>
      <c r="D37" s="55" t="s">
        <v>244</v>
      </c>
      <c r="E37" s="10"/>
      <c r="F37" s="11">
        <f t="shared" si="0"/>
        <v>10</v>
      </c>
      <c r="G37" s="10"/>
      <c r="H37" s="12">
        <f t="shared" si="1"/>
        <v>0</v>
      </c>
      <c r="I37" s="12">
        <f t="shared" si="2"/>
        <v>0</v>
      </c>
      <c r="J37" s="12" t="str">
        <f t="shared" si="3"/>
        <v>-</v>
      </c>
      <c r="K37" s="11">
        <v>0</v>
      </c>
      <c r="L37" s="10"/>
      <c r="M37" s="11">
        <f t="shared" si="4"/>
        <v>10</v>
      </c>
      <c r="N37" s="10"/>
      <c r="O37" s="12">
        <f t="shared" si="5"/>
        <v>0</v>
      </c>
      <c r="P37" s="12">
        <f t="shared" si="6"/>
        <v>0</v>
      </c>
      <c r="Q37" s="12" t="str">
        <f t="shared" si="7"/>
        <v>-</v>
      </c>
      <c r="R37" s="11">
        <v>0</v>
      </c>
      <c r="S37" s="10"/>
      <c r="T37" s="11">
        <f t="shared" si="8"/>
        <v>10</v>
      </c>
      <c r="U37" s="10"/>
      <c r="V37" s="12">
        <f t="shared" si="9"/>
        <v>0</v>
      </c>
      <c r="W37" s="12">
        <f t="shared" si="10"/>
        <v>0</v>
      </c>
      <c r="X37" s="12" t="str">
        <f t="shared" si="11"/>
        <v>-</v>
      </c>
      <c r="Y37" s="11">
        <v>0</v>
      </c>
      <c r="Z37" s="10"/>
      <c r="AA37" s="11">
        <f t="shared" si="12"/>
        <v>10</v>
      </c>
      <c r="AB37" s="10"/>
      <c r="AC37" s="12">
        <f t="shared" si="13"/>
        <v>0</v>
      </c>
      <c r="AD37" s="12">
        <f t="shared" si="14"/>
        <v>0</v>
      </c>
      <c r="AE37" s="12" t="str">
        <f t="shared" si="15"/>
        <v>-</v>
      </c>
      <c r="AF37" s="11">
        <v>0</v>
      </c>
      <c r="AG37" s="10"/>
      <c r="AH37" s="11">
        <f t="shared" si="16"/>
        <v>10</v>
      </c>
      <c r="AI37" s="10"/>
      <c r="AJ37" s="12">
        <f t="shared" si="17"/>
        <v>0</v>
      </c>
      <c r="AK37" s="12">
        <f t="shared" si="18"/>
        <v>0</v>
      </c>
      <c r="AL37" s="12" t="str">
        <f t="shared" si="19"/>
        <v>-</v>
      </c>
      <c r="AM37" s="11">
        <v>0</v>
      </c>
      <c r="AN37" s="11">
        <v>0</v>
      </c>
      <c r="AO37" s="13"/>
      <c r="AP37" s="39"/>
      <c r="AQ37" s="39"/>
      <c r="AR37" s="39"/>
    </row>
    <row r="38" spans="1:44" ht="96.6" x14ac:dyDescent="0.25">
      <c r="A38" s="9">
        <f t="shared" si="20"/>
        <v>32</v>
      </c>
      <c r="B38" s="92" t="s">
        <v>298</v>
      </c>
      <c r="C38" s="1" t="s">
        <v>299</v>
      </c>
      <c r="D38" s="53" t="s">
        <v>251</v>
      </c>
      <c r="E38" s="10"/>
      <c r="F38" s="11">
        <f t="shared" si="0"/>
        <v>10</v>
      </c>
      <c r="G38" s="10"/>
      <c r="H38" s="12">
        <f t="shared" si="1"/>
        <v>0</v>
      </c>
      <c r="I38" s="12">
        <f t="shared" si="2"/>
        <v>10</v>
      </c>
      <c r="J38" s="12">
        <f t="shared" si="3"/>
        <v>0</v>
      </c>
      <c r="K38" s="11">
        <v>10</v>
      </c>
      <c r="L38" s="10"/>
      <c r="M38" s="11">
        <f t="shared" si="4"/>
        <v>10</v>
      </c>
      <c r="N38" s="10"/>
      <c r="O38" s="12">
        <f t="shared" si="5"/>
        <v>0</v>
      </c>
      <c r="P38" s="12">
        <f t="shared" si="6"/>
        <v>10</v>
      </c>
      <c r="Q38" s="12">
        <f t="shared" si="7"/>
        <v>0</v>
      </c>
      <c r="R38" s="11">
        <v>10</v>
      </c>
      <c r="S38" s="10"/>
      <c r="T38" s="11">
        <f t="shared" si="8"/>
        <v>10</v>
      </c>
      <c r="U38" s="10"/>
      <c r="V38" s="12">
        <f t="shared" si="9"/>
        <v>0</v>
      </c>
      <c r="W38" s="12">
        <f t="shared" si="10"/>
        <v>10</v>
      </c>
      <c r="X38" s="12">
        <f t="shared" si="11"/>
        <v>0</v>
      </c>
      <c r="Y38" s="11">
        <v>10</v>
      </c>
      <c r="Z38" s="10"/>
      <c r="AA38" s="11">
        <f t="shared" si="12"/>
        <v>10</v>
      </c>
      <c r="AB38" s="10"/>
      <c r="AC38" s="12">
        <f t="shared" si="13"/>
        <v>0</v>
      </c>
      <c r="AD38" s="12">
        <f t="shared" si="14"/>
        <v>10</v>
      </c>
      <c r="AE38" s="12">
        <f t="shared" si="15"/>
        <v>0</v>
      </c>
      <c r="AF38" s="11">
        <v>10</v>
      </c>
      <c r="AG38" s="10"/>
      <c r="AH38" s="11">
        <f t="shared" si="16"/>
        <v>10</v>
      </c>
      <c r="AI38" s="10"/>
      <c r="AJ38" s="12">
        <f t="shared" si="17"/>
        <v>0</v>
      </c>
      <c r="AK38" s="12">
        <f t="shared" si="18"/>
        <v>10</v>
      </c>
      <c r="AL38" s="12">
        <f t="shared" si="19"/>
        <v>0</v>
      </c>
      <c r="AM38" s="11">
        <v>10</v>
      </c>
      <c r="AN38" s="11">
        <v>10</v>
      </c>
      <c r="AO38" s="13"/>
      <c r="AP38" s="55" t="s">
        <v>252</v>
      </c>
      <c r="AQ38" s="55" t="s">
        <v>253</v>
      </c>
      <c r="AR38" s="55" t="s">
        <v>254</v>
      </c>
    </row>
    <row r="39" spans="1:44" ht="27.6" x14ac:dyDescent="0.25">
      <c r="A39" s="11">
        <f t="shared" si="20"/>
        <v>33</v>
      </c>
      <c r="B39" s="92"/>
      <c r="C39" s="1" t="s">
        <v>255</v>
      </c>
      <c r="D39" s="53" t="s">
        <v>256</v>
      </c>
      <c r="E39" s="10"/>
      <c r="F39" s="11">
        <f t="shared" si="0"/>
        <v>10</v>
      </c>
      <c r="G39" s="10"/>
      <c r="H39" s="12">
        <f t="shared" si="1"/>
        <v>0</v>
      </c>
      <c r="I39" s="12">
        <f t="shared" si="2"/>
        <v>0</v>
      </c>
      <c r="J39" s="12" t="str">
        <f t="shared" si="3"/>
        <v>-</v>
      </c>
      <c r="K39" s="11">
        <v>0</v>
      </c>
      <c r="L39" s="10"/>
      <c r="M39" s="11">
        <f t="shared" si="4"/>
        <v>10</v>
      </c>
      <c r="N39" s="10"/>
      <c r="O39" s="12">
        <f t="shared" si="5"/>
        <v>0</v>
      </c>
      <c r="P39" s="12">
        <f t="shared" si="6"/>
        <v>0</v>
      </c>
      <c r="Q39" s="12" t="str">
        <f t="shared" si="7"/>
        <v>-</v>
      </c>
      <c r="R39" s="11">
        <v>0</v>
      </c>
      <c r="S39" s="10"/>
      <c r="T39" s="11">
        <f t="shared" si="8"/>
        <v>10</v>
      </c>
      <c r="U39" s="10"/>
      <c r="V39" s="12">
        <f t="shared" si="9"/>
        <v>0</v>
      </c>
      <c r="W39" s="12">
        <f t="shared" si="10"/>
        <v>0</v>
      </c>
      <c r="X39" s="12" t="str">
        <f t="shared" si="11"/>
        <v>-</v>
      </c>
      <c r="Y39" s="11">
        <v>0</v>
      </c>
      <c r="Z39" s="10"/>
      <c r="AA39" s="11">
        <f t="shared" si="12"/>
        <v>10</v>
      </c>
      <c r="AB39" s="10"/>
      <c r="AC39" s="12">
        <f t="shared" si="13"/>
        <v>0</v>
      </c>
      <c r="AD39" s="12">
        <f t="shared" si="14"/>
        <v>0</v>
      </c>
      <c r="AE39" s="12" t="str">
        <f t="shared" si="15"/>
        <v>-</v>
      </c>
      <c r="AF39" s="11">
        <v>0</v>
      </c>
      <c r="AG39" s="10"/>
      <c r="AH39" s="11">
        <f t="shared" ref="AH39:AH47" si="21">IF(AG39="NA","-",10)</f>
        <v>10</v>
      </c>
      <c r="AI39" s="10"/>
      <c r="AJ39" s="12">
        <f t="shared" si="17"/>
        <v>0</v>
      </c>
      <c r="AK39" s="12">
        <f t="shared" si="18"/>
        <v>0</v>
      </c>
      <c r="AL39" s="12" t="str">
        <f t="shared" si="19"/>
        <v>-</v>
      </c>
      <c r="AM39" s="11">
        <v>0</v>
      </c>
      <c r="AN39" s="11">
        <v>0</v>
      </c>
      <c r="AO39" s="13"/>
      <c r="AP39" s="70"/>
      <c r="AQ39" s="70"/>
      <c r="AR39" s="70"/>
    </row>
    <row r="40" spans="1:44" ht="27.6" x14ac:dyDescent="0.25">
      <c r="A40" s="11">
        <f t="shared" si="20"/>
        <v>34</v>
      </c>
      <c r="B40" s="92"/>
      <c r="C40" s="22" t="s">
        <v>257</v>
      </c>
      <c r="D40" s="53" t="s">
        <v>258</v>
      </c>
      <c r="E40" s="10"/>
      <c r="F40" s="11">
        <f t="shared" si="0"/>
        <v>10</v>
      </c>
      <c r="G40" s="10"/>
      <c r="H40" s="12">
        <f t="shared" si="1"/>
        <v>0</v>
      </c>
      <c r="I40" s="12">
        <f t="shared" si="2"/>
        <v>0</v>
      </c>
      <c r="J40" s="12" t="str">
        <f t="shared" si="3"/>
        <v>-</v>
      </c>
      <c r="K40" s="11">
        <v>0</v>
      </c>
      <c r="L40" s="10"/>
      <c r="M40" s="11">
        <f t="shared" si="4"/>
        <v>10</v>
      </c>
      <c r="N40" s="10"/>
      <c r="O40" s="12">
        <f t="shared" si="5"/>
        <v>0</v>
      </c>
      <c r="P40" s="12">
        <f t="shared" si="6"/>
        <v>0</v>
      </c>
      <c r="Q40" s="12" t="str">
        <f t="shared" si="7"/>
        <v>-</v>
      </c>
      <c r="R40" s="11">
        <v>0</v>
      </c>
      <c r="S40" s="10"/>
      <c r="T40" s="11">
        <f t="shared" si="8"/>
        <v>10</v>
      </c>
      <c r="U40" s="10"/>
      <c r="V40" s="12">
        <f t="shared" si="9"/>
        <v>0</v>
      </c>
      <c r="W40" s="12">
        <f t="shared" si="10"/>
        <v>0</v>
      </c>
      <c r="X40" s="12" t="str">
        <f t="shared" si="11"/>
        <v>-</v>
      </c>
      <c r="Y40" s="11">
        <v>0</v>
      </c>
      <c r="Z40" s="10"/>
      <c r="AA40" s="11">
        <f t="shared" si="12"/>
        <v>10</v>
      </c>
      <c r="AB40" s="10"/>
      <c r="AC40" s="12">
        <f t="shared" si="13"/>
        <v>0</v>
      </c>
      <c r="AD40" s="12">
        <f t="shared" si="14"/>
        <v>0</v>
      </c>
      <c r="AE40" s="12" t="str">
        <f t="shared" si="15"/>
        <v>-</v>
      </c>
      <c r="AF40" s="11">
        <v>0</v>
      </c>
      <c r="AG40" s="10"/>
      <c r="AH40" s="11">
        <f t="shared" si="21"/>
        <v>10</v>
      </c>
      <c r="AI40" s="10"/>
      <c r="AJ40" s="12">
        <f t="shared" si="17"/>
        <v>0</v>
      </c>
      <c r="AK40" s="12">
        <f t="shared" si="18"/>
        <v>0</v>
      </c>
      <c r="AL40" s="12" t="str">
        <f t="shared" si="19"/>
        <v>-</v>
      </c>
      <c r="AM40" s="11">
        <v>0</v>
      </c>
      <c r="AN40" s="11">
        <v>0</v>
      </c>
      <c r="AO40" s="13"/>
      <c r="AP40" s="70"/>
      <c r="AQ40" s="70"/>
      <c r="AR40" s="70"/>
    </row>
    <row r="41" spans="1:44" ht="27.6" x14ac:dyDescent="0.25">
      <c r="A41" s="11">
        <f t="shared" si="20"/>
        <v>35</v>
      </c>
      <c r="B41" s="92"/>
      <c r="C41" s="22" t="s">
        <v>259</v>
      </c>
      <c r="D41" s="53" t="s">
        <v>260</v>
      </c>
      <c r="E41" s="10"/>
      <c r="F41" s="11">
        <f t="shared" si="0"/>
        <v>10</v>
      </c>
      <c r="G41" s="10"/>
      <c r="H41" s="12">
        <f t="shared" ref="H41:H70" si="22">IF(E41="NA","-",IF(G41="OK",F41,IF(G41="To Improve",F41*0.5,0)))</f>
        <v>0</v>
      </c>
      <c r="I41" s="12">
        <f t="shared" ref="I41:I70" si="23">IF(E41="NA","-",K41)</f>
        <v>0</v>
      </c>
      <c r="J41" s="12" t="str">
        <f t="shared" ref="J41:J70" si="24">IF(I41&gt;0,IF(E41="NA","-",IF(G41="OK",I41,IF(G41="To Improve",I41*0.5,0))),"-")</f>
        <v>-</v>
      </c>
      <c r="K41" s="11">
        <v>0</v>
      </c>
      <c r="L41" s="10"/>
      <c r="M41" s="11">
        <f t="shared" si="4"/>
        <v>10</v>
      </c>
      <c r="N41" s="10"/>
      <c r="O41" s="12">
        <f t="shared" ref="O41:O70" si="25">IF(L41="NA","-",IF(N41="OK",M41,IF(N41="To Improve",M41*0.5,0)))</f>
        <v>0</v>
      </c>
      <c r="P41" s="12">
        <f t="shared" ref="P41:P70" si="26">IF(L41="NA","-",R41)</f>
        <v>0</v>
      </c>
      <c r="Q41" s="12" t="str">
        <f t="shared" ref="Q41:Q70" si="27">IF(P41&gt;0,IF(L41="NA","-",IF(N41="OK",P41,IF(N41="To Improve",P41*0.5,0))),"-")</f>
        <v>-</v>
      </c>
      <c r="R41" s="11">
        <v>0</v>
      </c>
      <c r="S41" s="10"/>
      <c r="T41" s="11">
        <f t="shared" si="8"/>
        <v>10</v>
      </c>
      <c r="U41" s="10"/>
      <c r="V41" s="12">
        <f t="shared" ref="V41:V70" si="28">IF(S41="NA","-",IF(U41="OK",T41,IF(U41="To Improve",T41*0.5,0)))</f>
        <v>0</v>
      </c>
      <c r="W41" s="12">
        <f t="shared" ref="W41:W70" si="29">IF(S41="NA","-",Y41)</f>
        <v>0</v>
      </c>
      <c r="X41" s="12" t="str">
        <f t="shared" ref="X41:X70" si="30">IF(W41&gt;0,IF(S41="NA","-",IF(U41="OK",W41,IF(U41="To Improve",W41*0.5,0))),"-")</f>
        <v>-</v>
      </c>
      <c r="Y41" s="11">
        <v>0</v>
      </c>
      <c r="Z41" s="10"/>
      <c r="AA41" s="11">
        <f t="shared" si="12"/>
        <v>10</v>
      </c>
      <c r="AB41" s="10"/>
      <c r="AC41" s="12">
        <f t="shared" ref="AC41:AC70" si="31">IF(Z41="NA","-",IF(AB41="OK",AA41,IF(AB41="To Improve",AA41*0.5,0)))</f>
        <v>0</v>
      </c>
      <c r="AD41" s="12">
        <f t="shared" ref="AD41:AD70" si="32">IF(Z41="NA","-",AF41)</f>
        <v>0</v>
      </c>
      <c r="AE41" s="12" t="str">
        <f t="shared" ref="AE41:AE70" si="33">IF(AD41&gt;0,IF(Z41="NA","-",IF(AB41="OK",AD41,IF(AB41="To Improve",AD41*0.5,0))),"-")</f>
        <v>-</v>
      </c>
      <c r="AF41" s="11">
        <v>0</v>
      </c>
      <c r="AG41" s="10"/>
      <c r="AH41" s="11">
        <f t="shared" si="21"/>
        <v>10</v>
      </c>
      <c r="AI41" s="10"/>
      <c r="AJ41" s="12">
        <f t="shared" ref="AJ41:AJ70" si="34">IF(AG41="NA","-",IF(AI41="OK",AH41,IF(AI41="To Improve",AH41*0.5,0)))</f>
        <v>0</v>
      </c>
      <c r="AK41" s="12">
        <f t="shared" ref="AK41:AK70" si="35">IF(AG41="NA","-",AM41)</f>
        <v>0</v>
      </c>
      <c r="AL41" s="12" t="str">
        <f t="shared" ref="AL41:AL70" si="36">IF(AK41&gt;0,IF(AG41="NA","-",IF(AI41="OK",AK41,IF(AI41="To Improve",AK41*0.5,0))),"-")</f>
        <v>-</v>
      </c>
      <c r="AM41" s="11">
        <v>0</v>
      </c>
      <c r="AN41" s="11">
        <v>0</v>
      </c>
      <c r="AO41" s="13"/>
      <c r="AP41" s="70"/>
      <c r="AQ41" s="70"/>
      <c r="AR41" s="70"/>
    </row>
    <row r="42" spans="1:44" ht="41.4" x14ac:dyDescent="0.25">
      <c r="A42" s="9">
        <f t="shared" si="20"/>
        <v>36</v>
      </c>
      <c r="B42" s="92"/>
      <c r="C42" s="1" t="s">
        <v>261</v>
      </c>
      <c r="D42" s="53" t="s">
        <v>262</v>
      </c>
      <c r="E42" s="10"/>
      <c r="F42" s="11">
        <f t="shared" si="0"/>
        <v>10</v>
      </c>
      <c r="G42" s="10"/>
      <c r="H42" s="12">
        <f t="shared" si="22"/>
        <v>0</v>
      </c>
      <c r="I42" s="12">
        <f t="shared" si="23"/>
        <v>10</v>
      </c>
      <c r="J42" s="12">
        <f t="shared" si="24"/>
        <v>0</v>
      </c>
      <c r="K42" s="11">
        <v>10</v>
      </c>
      <c r="L42" s="10"/>
      <c r="M42" s="11">
        <f t="shared" si="4"/>
        <v>10</v>
      </c>
      <c r="N42" s="10"/>
      <c r="O42" s="12">
        <f t="shared" si="25"/>
        <v>0</v>
      </c>
      <c r="P42" s="12">
        <f t="shared" si="26"/>
        <v>10</v>
      </c>
      <c r="Q42" s="12">
        <f t="shared" si="27"/>
        <v>0</v>
      </c>
      <c r="R42" s="11">
        <v>10</v>
      </c>
      <c r="S42" s="10"/>
      <c r="T42" s="11">
        <f t="shared" si="8"/>
        <v>10</v>
      </c>
      <c r="U42" s="10"/>
      <c r="V42" s="12">
        <f t="shared" si="28"/>
        <v>0</v>
      </c>
      <c r="W42" s="12">
        <f t="shared" si="29"/>
        <v>10</v>
      </c>
      <c r="X42" s="12">
        <f t="shared" si="30"/>
        <v>0</v>
      </c>
      <c r="Y42" s="11">
        <v>10</v>
      </c>
      <c r="Z42" s="10"/>
      <c r="AA42" s="11">
        <f t="shared" si="12"/>
        <v>10</v>
      </c>
      <c r="AB42" s="10"/>
      <c r="AC42" s="12">
        <f t="shared" si="31"/>
        <v>0</v>
      </c>
      <c r="AD42" s="12">
        <f t="shared" si="32"/>
        <v>10</v>
      </c>
      <c r="AE42" s="12">
        <f t="shared" si="33"/>
        <v>0</v>
      </c>
      <c r="AF42" s="11">
        <v>10</v>
      </c>
      <c r="AG42" s="10"/>
      <c r="AH42" s="11">
        <f t="shared" si="21"/>
        <v>10</v>
      </c>
      <c r="AI42" s="10"/>
      <c r="AJ42" s="12">
        <f t="shared" si="34"/>
        <v>0</v>
      </c>
      <c r="AK42" s="12">
        <f t="shared" si="35"/>
        <v>10</v>
      </c>
      <c r="AL42" s="12">
        <f t="shared" si="36"/>
        <v>0</v>
      </c>
      <c r="AM42" s="11">
        <v>10</v>
      </c>
      <c r="AN42" s="11">
        <v>10</v>
      </c>
      <c r="AO42" s="13"/>
      <c r="AP42" s="70" t="s">
        <v>153</v>
      </c>
      <c r="AQ42" s="70" t="s">
        <v>1</v>
      </c>
      <c r="AR42" s="70" t="s">
        <v>263</v>
      </c>
    </row>
    <row r="43" spans="1:44" ht="41.4" x14ac:dyDescent="0.25">
      <c r="A43" s="11">
        <f t="shared" si="20"/>
        <v>37</v>
      </c>
      <c r="B43" s="92"/>
      <c r="C43" s="1" t="s">
        <v>264</v>
      </c>
      <c r="D43" s="53" t="s">
        <v>265</v>
      </c>
      <c r="E43" s="10"/>
      <c r="F43" s="11">
        <f t="shared" si="0"/>
        <v>10</v>
      </c>
      <c r="G43" s="10"/>
      <c r="H43" s="12">
        <f t="shared" si="22"/>
        <v>0</v>
      </c>
      <c r="I43" s="12">
        <f t="shared" si="23"/>
        <v>0</v>
      </c>
      <c r="J43" s="12" t="str">
        <f t="shared" si="24"/>
        <v>-</v>
      </c>
      <c r="K43" s="11">
        <v>0</v>
      </c>
      <c r="L43" s="10"/>
      <c r="M43" s="11">
        <f t="shared" si="4"/>
        <v>10</v>
      </c>
      <c r="N43" s="10"/>
      <c r="O43" s="12">
        <f t="shared" si="25"/>
        <v>0</v>
      </c>
      <c r="P43" s="12">
        <f t="shared" si="26"/>
        <v>0</v>
      </c>
      <c r="Q43" s="12" t="str">
        <f t="shared" si="27"/>
        <v>-</v>
      </c>
      <c r="R43" s="11">
        <v>0</v>
      </c>
      <c r="S43" s="10"/>
      <c r="T43" s="11">
        <f t="shared" si="8"/>
        <v>10</v>
      </c>
      <c r="U43" s="10"/>
      <c r="V43" s="12">
        <f t="shared" si="28"/>
        <v>0</v>
      </c>
      <c r="W43" s="12">
        <f t="shared" si="29"/>
        <v>0</v>
      </c>
      <c r="X43" s="12" t="str">
        <f t="shared" si="30"/>
        <v>-</v>
      </c>
      <c r="Y43" s="11">
        <v>0</v>
      </c>
      <c r="Z43" s="10"/>
      <c r="AA43" s="11">
        <f t="shared" si="12"/>
        <v>10</v>
      </c>
      <c r="AB43" s="10"/>
      <c r="AC43" s="12">
        <f t="shared" si="31"/>
        <v>0</v>
      </c>
      <c r="AD43" s="12">
        <f t="shared" si="32"/>
        <v>0</v>
      </c>
      <c r="AE43" s="12" t="str">
        <f t="shared" si="33"/>
        <v>-</v>
      </c>
      <c r="AF43" s="11">
        <v>0</v>
      </c>
      <c r="AG43" s="10"/>
      <c r="AH43" s="11">
        <f t="shared" si="21"/>
        <v>10</v>
      </c>
      <c r="AI43" s="10"/>
      <c r="AJ43" s="12">
        <f t="shared" si="34"/>
        <v>0</v>
      </c>
      <c r="AK43" s="12">
        <f t="shared" si="35"/>
        <v>0</v>
      </c>
      <c r="AL43" s="12" t="str">
        <f t="shared" si="36"/>
        <v>-</v>
      </c>
      <c r="AM43" s="11">
        <v>0</v>
      </c>
      <c r="AN43" s="11">
        <v>0</v>
      </c>
      <c r="AO43" s="13"/>
      <c r="AP43" s="36"/>
      <c r="AQ43" s="36"/>
      <c r="AR43" s="36"/>
    </row>
    <row r="44" spans="1:44" ht="55.2" x14ac:dyDescent="0.25">
      <c r="A44" s="11">
        <f t="shared" si="20"/>
        <v>38</v>
      </c>
      <c r="B44" s="93"/>
      <c r="C44" s="1" t="s">
        <v>266</v>
      </c>
      <c r="D44" s="53" t="s">
        <v>267</v>
      </c>
      <c r="E44" s="10"/>
      <c r="F44" s="11">
        <f t="shared" si="0"/>
        <v>10</v>
      </c>
      <c r="G44" s="10"/>
      <c r="H44" s="12">
        <f t="shared" si="22"/>
        <v>0</v>
      </c>
      <c r="I44" s="12">
        <f t="shared" si="23"/>
        <v>0</v>
      </c>
      <c r="J44" s="12" t="str">
        <f t="shared" si="24"/>
        <v>-</v>
      </c>
      <c r="K44" s="11">
        <v>0</v>
      </c>
      <c r="L44" s="10"/>
      <c r="M44" s="11">
        <f t="shared" si="4"/>
        <v>10</v>
      </c>
      <c r="N44" s="10"/>
      <c r="O44" s="12">
        <f t="shared" si="25"/>
        <v>0</v>
      </c>
      <c r="P44" s="12">
        <f t="shared" si="26"/>
        <v>0</v>
      </c>
      <c r="Q44" s="12" t="str">
        <f t="shared" si="27"/>
        <v>-</v>
      </c>
      <c r="R44" s="11">
        <v>0</v>
      </c>
      <c r="S44" s="10"/>
      <c r="T44" s="11">
        <f t="shared" si="8"/>
        <v>10</v>
      </c>
      <c r="U44" s="10"/>
      <c r="V44" s="12">
        <f t="shared" si="28"/>
        <v>0</v>
      </c>
      <c r="W44" s="12">
        <f t="shared" si="29"/>
        <v>0</v>
      </c>
      <c r="X44" s="12" t="str">
        <f t="shared" si="30"/>
        <v>-</v>
      </c>
      <c r="Y44" s="11">
        <v>0</v>
      </c>
      <c r="Z44" s="10"/>
      <c r="AA44" s="11">
        <f t="shared" si="12"/>
        <v>10</v>
      </c>
      <c r="AB44" s="10"/>
      <c r="AC44" s="12">
        <f t="shared" si="31"/>
        <v>0</v>
      </c>
      <c r="AD44" s="12">
        <f t="shared" si="32"/>
        <v>0</v>
      </c>
      <c r="AE44" s="12" t="str">
        <f t="shared" si="33"/>
        <v>-</v>
      </c>
      <c r="AF44" s="11">
        <v>0</v>
      </c>
      <c r="AG44" s="10"/>
      <c r="AH44" s="11">
        <f t="shared" si="21"/>
        <v>10</v>
      </c>
      <c r="AI44" s="10"/>
      <c r="AJ44" s="12">
        <f t="shared" si="34"/>
        <v>0</v>
      </c>
      <c r="AK44" s="12">
        <f t="shared" si="35"/>
        <v>0</v>
      </c>
      <c r="AL44" s="12" t="str">
        <f t="shared" si="36"/>
        <v>-</v>
      </c>
      <c r="AM44" s="11">
        <v>0</v>
      </c>
      <c r="AN44" s="11">
        <v>0</v>
      </c>
      <c r="AO44" s="13"/>
      <c r="AP44" s="36"/>
      <c r="AQ44" s="36"/>
      <c r="AR44" s="36"/>
    </row>
    <row r="45" spans="1:44" ht="55.2" x14ac:dyDescent="0.25">
      <c r="A45" s="11">
        <f t="shared" si="20"/>
        <v>39</v>
      </c>
      <c r="B45" s="12" t="s">
        <v>300</v>
      </c>
      <c r="C45" s="22" t="s">
        <v>268</v>
      </c>
      <c r="D45" s="53" t="s">
        <v>269</v>
      </c>
      <c r="E45" s="10"/>
      <c r="F45" s="11">
        <f t="shared" si="0"/>
        <v>10</v>
      </c>
      <c r="G45" s="10"/>
      <c r="H45" s="12">
        <f t="shared" si="22"/>
        <v>0</v>
      </c>
      <c r="I45" s="12">
        <f t="shared" si="23"/>
        <v>0</v>
      </c>
      <c r="J45" s="12" t="str">
        <f t="shared" si="24"/>
        <v>-</v>
      </c>
      <c r="K45" s="11">
        <v>0</v>
      </c>
      <c r="L45" s="10"/>
      <c r="M45" s="11">
        <f t="shared" si="4"/>
        <v>10</v>
      </c>
      <c r="N45" s="10"/>
      <c r="O45" s="12">
        <f t="shared" si="25"/>
        <v>0</v>
      </c>
      <c r="P45" s="12">
        <f t="shared" si="26"/>
        <v>0</v>
      </c>
      <c r="Q45" s="12" t="str">
        <f t="shared" si="27"/>
        <v>-</v>
      </c>
      <c r="R45" s="11">
        <v>0</v>
      </c>
      <c r="S45" s="10"/>
      <c r="T45" s="11">
        <f t="shared" si="8"/>
        <v>10</v>
      </c>
      <c r="U45" s="10"/>
      <c r="V45" s="12">
        <f t="shared" si="28"/>
        <v>0</v>
      </c>
      <c r="W45" s="12">
        <f t="shared" si="29"/>
        <v>0</v>
      </c>
      <c r="X45" s="12" t="str">
        <f t="shared" si="30"/>
        <v>-</v>
      </c>
      <c r="Y45" s="11">
        <v>0</v>
      </c>
      <c r="Z45" s="10"/>
      <c r="AA45" s="11">
        <f t="shared" si="12"/>
        <v>10</v>
      </c>
      <c r="AB45" s="10"/>
      <c r="AC45" s="12">
        <f t="shared" si="31"/>
        <v>0</v>
      </c>
      <c r="AD45" s="12">
        <f t="shared" si="32"/>
        <v>0</v>
      </c>
      <c r="AE45" s="12" t="str">
        <f t="shared" si="33"/>
        <v>-</v>
      </c>
      <c r="AF45" s="11">
        <v>0</v>
      </c>
      <c r="AG45" s="10"/>
      <c r="AH45" s="11">
        <f t="shared" si="21"/>
        <v>10</v>
      </c>
      <c r="AI45" s="10"/>
      <c r="AJ45" s="12">
        <f t="shared" si="34"/>
        <v>0</v>
      </c>
      <c r="AK45" s="12">
        <f t="shared" si="35"/>
        <v>0</v>
      </c>
      <c r="AL45" s="12" t="str">
        <f t="shared" si="36"/>
        <v>-</v>
      </c>
      <c r="AM45" s="11">
        <v>0</v>
      </c>
      <c r="AN45" s="11">
        <v>0</v>
      </c>
      <c r="AO45" s="13"/>
      <c r="AP45" s="36"/>
      <c r="AQ45" s="36"/>
      <c r="AR45" s="36"/>
    </row>
    <row r="46" spans="1:44" ht="41.4" x14ac:dyDescent="0.25">
      <c r="A46" s="11">
        <f t="shared" si="20"/>
        <v>40</v>
      </c>
      <c r="B46" s="91" t="s">
        <v>301</v>
      </c>
      <c r="C46" s="1" t="s">
        <v>302</v>
      </c>
      <c r="D46" s="55" t="s">
        <v>303</v>
      </c>
      <c r="E46" s="10"/>
      <c r="F46" s="11">
        <f t="shared" si="0"/>
        <v>10</v>
      </c>
      <c r="G46" s="10"/>
      <c r="H46" s="12">
        <f t="shared" si="22"/>
        <v>0</v>
      </c>
      <c r="I46" s="12">
        <f t="shared" si="23"/>
        <v>0</v>
      </c>
      <c r="J46" s="12" t="str">
        <f t="shared" si="24"/>
        <v>-</v>
      </c>
      <c r="K46" s="11">
        <v>0</v>
      </c>
      <c r="L46" s="10"/>
      <c r="M46" s="11">
        <f t="shared" si="4"/>
        <v>10</v>
      </c>
      <c r="N46" s="10"/>
      <c r="O46" s="12">
        <f t="shared" si="25"/>
        <v>0</v>
      </c>
      <c r="P46" s="12">
        <f t="shared" si="26"/>
        <v>0</v>
      </c>
      <c r="Q46" s="12" t="str">
        <f t="shared" si="27"/>
        <v>-</v>
      </c>
      <c r="R46" s="11">
        <v>0</v>
      </c>
      <c r="S46" s="10"/>
      <c r="T46" s="11">
        <f t="shared" si="8"/>
        <v>10</v>
      </c>
      <c r="U46" s="10"/>
      <c r="V46" s="12">
        <f t="shared" si="28"/>
        <v>0</v>
      </c>
      <c r="W46" s="12">
        <f t="shared" si="29"/>
        <v>0</v>
      </c>
      <c r="X46" s="12" t="str">
        <f t="shared" si="30"/>
        <v>-</v>
      </c>
      <c r="Y46" s="11">
        <v>0</v>
      </c>
      <c r="Z46" s="10"/>
      <c r="AA46" s="11">
        <f t="shared" si="12"/>
        <v>10</v>
      </c>
      <c r="AB46" s="10"/>
      <c r="AC46" s="12">
        <f t="shared" si="31"/>
        <v>0</v>
      </c>
      <c r="AD46" s="12">
        <f t="shared" si="32"/>
        <v>0</v>
      </c>
      <c r="AE46" s="12" t="str">
        <f t="shared" si="33"/>
        <v>-</v>
      </c>
      <c r="AF46" s="11">
        <v>0</v>
      </c>
      <c r="AG46" s="10"/>
      <c r="AH46" s="11">
        <f t="shared" si="21"/>
        <v>10</v>
      </c>
      <c r="AI46" s="10"/>
      <c r="AJ46" s="12">
        <f t="shared" si="34"/>
        <v>0</v>
      </c>
      <c r="AK46" s="12">
        <f t="shared" si="35"/>
        <v>0</v>
      </c>
      <c r="AL46" s="12" t="str">
        <f t="shared" si="36"/>
        <v>-</v>
      </c>
      <c r="AM46" s="11">
        <v>0</v>
      </c>
      <c r="AN46" s="11">
        <v>0</v>
      </c>
      <c r="AO46" s="13"/>
      <c r="AP46" s="36"/>
      <c r="AQ46" s="36"/>
      <c r="AR46" s="36"/>
    </row>
    <row r="47" spans="1:44" ht="41.4" x14ac:dyDescent="0.25">
      <c r="A47" s="11">
        <f t="shared" si="20"/>
        <v>41</v>
      </c>
      <c r="B47" s="92"/>
      <c r="C47" s="1" t="s">
        <v>304</v>
      </c>
      <c r="D47" s="55" t="s">
        <v>305</v>
      </c>
      <c r="E47" s="10"/>
      <c r="F47" s="11">
        <f t="shared" si="0"/>
        <v>10</v>
      </c>
      <c r="G47" s="10"/>
      <c r="H47" s="12">
        <f t="shared" si="22"/>
        <v>0</v>
      </c>
      <c r="I47" s="12">
        <f t="shared" si="23"/>
        <v>0</v>
      </c>
      <c r="J47" s="12" t="str">
        <f t="shared" si="24"/>
        <v>-</v>
      </c>
      <c r="K47" s="11">
        <v>0</v>
      </c>
      <c r="L47" s="10"/>
      <c r="M47" s="11">
        <f t="shared" si="4"/>
        <v>10</v>
      </c>
      <c r="N47" s="10"/>
      <c r="O47" s="12">
        <f t="shared" si="25"/>
        <v>0</v>
      </c>
      <c r="P47" s="12">
        <f t="shared" si="26"/>
        <v>0</v>
      </c>
      <c r="Q47" s="12" t="str">
        <f t="shared" si="27"/>
        <v>-</v>
      </c>
      <c r="R47" s="11">
        <v>0</v>
      </c>
      <c r="S47" s="10"/>
      <c r="T47" s="11">
        <f t="shared" si="8"/>
        <v>10</v>
      </c>
      <c r="U47" s="10"/>
      <c r="V47" s="12">
        <f t="shared" si="28"/>
        <v>0</v>
      </c>
      <c r="W47" s="12">
        <f t="shared" si="29"/>
        <v>0</v>
      </c>
      <c r="X47" s="12" t="str">
        <f t="shared" si="30"/>
        <v>-</v>
      </c>
      <c r="Y47" s="11">
        <v>0</v>
      </c>
      <c r="Z47" s="10"/>
      <c r="AA47" s="11">
        <f t="shared" si="12"/>
        <v>10</v>
      </c>
      <c r="AB47" s="10"/>
      <c r="AC47" s="12">
        <f t="shared" si="31"/>
        <v>0</v>
      </c>
      <c r="AD47" s="12">
        <f t="shared" si="32"/>
        <v>0</v>
      </c>
      <c r="AE47" s="12" t="str">
        <f t="shared" si="33"/>
        <v>-</v>
      </c>
      <c r="AF47" s="11">
        <v>0</v>
      </c>
      <c r="AG47" s="10"/>
      <c r="AH47" s="11">
        <f t="shared" si="21"/>
        <v>10</v>
      </c>
      <c r="AI47" s="10"/>
      <c r="AJ47" s="12">
        <f t="shared" si="34"/>
        <v>0</v>
      </c>
      <c r="AK47" s="12">
        <f t="shared" si="35"/>
        <v>0</v>
      </c>
      <c r="AL47" s="12" t="str">
        <f t="shared" si="36"/>
        <v>-</v>
      </c>
      <c r="AM47" s="11">
        <v>0</v>
      </c>
      <c r="AN47" s="11">
        <v>0</v>
      </c>
      <c r="AO47" s="13"/>
      <c r="AP47" s="36"/>
      <c r="AQ47" s="36"/>
      <c r="AR47" s="36"/>
    </row>
    <row r="48" spans="1:44" x14ac:dyDescent="0.25">
      <c r="A48" s="11">
        <f t="shared" si="20"/>
        <v>42</v>
      </c>
      <c r="B48" s="92"/>
      <c r="C48" s="1" t="s">
        <v>306</v>
      </c>
      <c r="D48" s="55" t="s">
        <v>307</v>
      </c>
      <c r="E48" s="10"/>
      <c r="F48" s="11">
        <f t="shared" si="0"/>
        <v>10</v>
      </c>
      <c r="G48" s="10"/>
      <c r="H48" s="12">
        <f t="shared" si="22"/>
        <v>0</v>
      </c>
      <c r="I48" s="12">
        <f t="shared" si="23"/>
        <v>0</v>
      </c>
      <c r="J48" s="12" t="str">
        <f t="shared" si="24"/>
        <v>-</v>
      </c>
      <c r="K48" s="11">
        <v>0</v>
      </c>
      <c r="L48" s="10"/>
      <c r="M48" s="11">
        <f t="shared" si="4"/>
        <v>10</v>
      </c>
      <c r="N48" s="10"/>
      <c r="O48" s="12">
        <f t="shared" si="25"/>
        <v>0</v>
      </c>
      <c r="P48" s="12">
        <f t="shared" si="26"/>
        <v>0</v>
      </c>
      <c r="Q48" s="12" t="str">
        <f t="shared" si="27"/>
        <v>-</v>
      </c>
      <c r="R48" s="11">
        <v>0</v>
      </c>
      <c r="S48" s="10"/>
      <c r="T48" s="11">
        <f t="shared" si="8"/>
        <v>10</v>
      </c>
      <c r="U48" s="10"/>
      <c r="V48" s="12">
        <f t="shared" si="28"/>
        <v>0</v>
      </c>
      <c r="W48" s="12">
        <f t="shared" si="29"/>
        <v>0</v>
      </c>
      <c r="X48" s="12" t="str">
        <f t="shared" si="30"/>
        <v>-</v>
      </c>
      <c r="Y48" s="11">
        <v>0</v>
      </c>
      <c r="Z48" s="10"/>
      <c r="AA48" s="11">
        <f t="shared" si="12"/>
        <v>10</v>
      </c>
      <c r="AB48" s="10"/>
      <c r="AC48" s="12">
        <f t="shared" si="31"/>
        <v>0</v>
      </c>
      <c r="AD48" s="12">
        <f t="shared" si="32"/>
        <v>0</v>
      </c>
      <c r="AE48" s="12" t="str">
        <f t="shared" si="33"/>
        <v>-</v>
      </c>
      <c r="AF48" s="11">
        <v>0</v>
      </c>
      <c r="AG48" s="10"/>
      <c r="AH48" s="11">
        <f t="shared" ref="AH48:AH70" si="37">IF(AG48="NA","-",10)</f>
        <v>10</v>
      </c>
      <c r="AI48" s="10"/>
      <c r="AJ48" s="12">
        <f t="shared" si="34"/>
        <v>0</v>
      </c>
      <c r="AK48" s="12">
        <f t="shared" si="35"/>
        <v>0</v>
      </c>
      <c r="AL48" s="12" t="str">
        <f t="shared" si="36"/>
        <v>-</v>
      </c>
      <c r="AM48" s="11">
        <v>0</v>
      </c>
      <c r="AN48" s="11">
        <v>0</v>
      </c>
      <c r="AO48" s="13"/>
      <c r="AP48" s="36"/>
      <c r="AQ48" s="36"/>
      <c r="AR48" s="36"/>
    </row>
    <row r="49" spans="1:44" x14ac:dyDescent="0.25">
      <c r="A49" s="11">
        <f t="shared" si="20"/>
        <v>43</v>
      </c>
      <c r="B49" s="92"/>
      <c r="C49" s="1" t="s">
        <v>308</v>
      </c>
      <c r="D49" s="55" t="s">
        <v>309</v>
      </c>
      <c r="E49" s="10"/>
      <c r="F49" s="11">
        <f t="shared" si="0"/>
        <v>10</v>
      </c>
      <c r="G49" s="10"/>
      <c r="H49" s="12">
        <f t="shared" si="22"/>
        <v>0</v>
      </c>
      <c r="I49" s="12">
        <f t="shared" si="23"/>
        <v>0</v>
      </c>
      <c r="J49" s="12" t="str">
        <f t="shared" si="24"/>
        <v>-</v>
      </c>
      <c r="K49" s="11">
        <v>0</v>
      </c>
      <c r="L49" s="10"/>
      <c r="M49" s="11">
        <f t="shared" si="4"/>
        <v>10</v>
      </c>
      <c r="N49" s="10"/>
      <c r="O49" s="12">
        <f t="shared" si="25"/>
        <v>0</v>
      </c>
      <c r="P49" s="12">
        <f t="shared" si="26"/>
        <v>0</v>
      </c>
      <c r="Q49" s="12" t="str">
        <f t="shared" si="27"/>
        <v>-</v>
      </c>
      <c r="R49" s="11">
        <v>0</v>
      </c>
      <c r="S49" s="10"/>
      <c r="T49" s="11">
        <f t="shared" si="8"/>
        <v>10</v>
      </c>
      <c r="U49" s="10"/>
      <c r="V49" s="12">
        <f t="shared" si="28"/>
        <v>0</v>
      </c>
      <c r="W49" s="12">
        <f t="shared" si="29"/>
        <v>0</v>
      </c>
      <c r="X49" s="12" t="str">
        <f t="shared" si="30"/>
        <v>-</v>
      </c>
      <c r="Y49" s="11">
        <v>0</v>
      </c>
      <c r="Z49" s="10"/>
      <c r="AA49" s="11">
        <f t="shared" si="12"/>
        <v>10</v>
      </c>
      <c r="AB49" s="10"/>
      <c r="AC49" s="12">
        <f t="shared" si="31"/>
        <v>0</v>
      </c>
      <c r="AD49" s="12">
        <f t="shared" si="32"/>
        <v>0</v>
      </c>
      <c r="AE49" s="12" t="str">
        <f t="shared" si="33"/>
        <v>-</v>
      </c>
      <c r="AF49" s="11">
        <v>0</v>
      </c>
      <c r="AG49" s="10"/>
      <c r="AH49" s="11">
        <f t="shared" si="37"/>
        <v>10</v>
      </c>
      <c r="AI49" s="10"/>
      <c r="AJ49" s="12">
        <f t="shared" si="34"/>
        <v>0</v>
      </c>
      <c r="AK49" s="12">
        <f t="shared" si="35"/>
        <v>0</v>
      </c>
      <c r="AL49" s="12" t="str">
        <f t="shared" si="36"/>
        <v>-</v>
      </c>
      <c r="AM49" s="11">
        <v>0</v>
      </c>
      <c r="AN49" s="11">
        <v>0</v>
      </c>
      <c r="AO49" s="13"/>
      <c r="AP49" s="36"/>
      <c r="AQ49" s="36"/>
      <c r="AR49" s="36"/>
    </row>
    <row r="50" spans="1:44" x14ac:dyDescent="0.25">
      <c r="A50" s="11">
        <f t="shared" si="20"/>
        <v>44</v>
      </c>
      <c r="B50" s="93"/>
      <c r="C50" s="1" t="s">
        <v>310</v>
      </c>
      <c r="D50" s="55" t="s">
        <v>311</v>
      </c>
      <c r="E50" s="10"/>
      <c r="F50" s="11">
        <f t="shared" si="0"/>
        <v>10</v>
      </c>
      <c r="G50" s="10"/>
      <c r="H50" s="12">
        <f t="shared" si="22"/>
        <v>0</v>
      </c>
      <c r="I50" s="12">
        <f t="shared" si="23"/>
        <v>0</v>
      </c>
      <c r="J50" s="12" t="str">
        <f t="shared" si="24"/>
        <v>-</v>
      </c>
      <c r="K50" s="11">
        <v>0</v>
      </c>
      <c r="L50" s="10"/>
      <c r="M50" s="11">
        <f t="shared" si="4"/>
        <v>10</v>
      </c>
      <c r="N50" s="10"/>
      <c r="O50" s="12">
        <f t="shared" si="25"/>
        <v>0</v>
      </c>
      <c r="P50" s="12">
        <f t="shared" si="26"/>
        <v>0</v>
      </c>
      <c r="Q50" s="12" t="str">
        <f t="shared" si="27"/>
        <v>-</v>
      </c>
      <c r="R50" s="11">
        <v>0</v>
      </c>
      <c r="S50" s="10"/>
      <c r="T50" s="11">
        <f t="shared" si="8"/>
        <v>10</v>
      </c>
      <c r="U50" s="10"/>
      <c r="V50" s="12">
        <f t="shared" si="28"/>
        <v>0</v>
      </c>
      <c r="W50" s="12">
        <f t="shared" si="29"/>
        <v>0</v>
      </c>
      <c r="X50" s="12" t="str">
        <f t="shared" si="30"/>
        <v>-</v>
      </c>
      <c r="Y50" s="11">
        <v>0</v>
      </c>
      <c r="Z50" s="10"/>
      <c r="AA50" s="11">
        <f t="shared" si="12"/>
        <v>10</v>
      </c>
      <c r="AB50" s="10"/>
      <c r="AC50" s="12">
        <f t="shared" si="31"/>
        <v>0</v>
      </c>
      <c r="AD50" s="12">
        <f t="shared" si="32"/>
        <v>0</v>
      </c>
      <c r="AE50" s="12" t="str">
        <f t="shared" si="33"/>
        <v>-</v>
      </c>
      <c r="AF50" s="11">
        <v>0</v>
      </c>
      <c r="AG50" s="10"/>
      <c r="AH50" s="11">
        <f t="shared" si="37"/>
        <v>10</v>
      </c>
      <c r="AI50" s="10"/>
      <c r="AJ50" s="12">
        <f t="shared" si="34"/>
        <v>0</v>
      </c>
      <c r="AK50" s="12">
        <f t="shared" si="35"/>
        <v>0</v>
      </c>
      <c r="AL50" s="12" t="str">
        <f t="shared" si="36"/>
        <v>-</v>
      </c>
      <c r="AM50" s="11">
        <v>0</v>
      </c>
      <c r="AN50" s="11">
        <v>0</v>
      </c>
      <c r="AO50" s="13"/>
      <c r="AP50" s="36"/>
      <c r="AQ50" s="36"/>
      <c r="AR50" s="36"/>
    </row>
    <row r="51" spans="1:44" ht="41.4" x14ac:dyDescent="0.25">
      <c r="A51" s="11">
        <f t="shared" si="20"/>
        <v>45</v>
      </c>
      <c r="B51" s="91" t="s">
        <v>312</v>
      </c>
      <c r="C51" s="1" t="s">
        <v>270</v>
      </c>
      <c r="D51" s="52" t="s">
        <v>271</v>
      </c>
      <c r="E51" s="10"/>
      <c r="F51" s="11">
        <f t="shared" si="0"/>
        <v>10</v>
      </c>
      <c r="G51" s="10"/>
      <c r="H51" s="12">
        <f t="shared" si="22"/>
        <v>0</v>
      </c>
      <c r="I51" s="12">
        <f t="shared" si="23"/>
        <v>0</v>
      </c>
      <c r="J51" s="12" t="str">
        <f t="shared" si="24"/>
        <v>-</v>
      </c>
      <c r="K51" s="11">
        <v>0</v>
      </c>
      <c r="L51" s="10"/>
      <c r="M51" s="11">
        <f t="shared" si="4"/>
        <v>10</v>
      </c>
      <c r="N51" s="10"/>
      <c r="O51" s="12">
        <f t="shared" si="25"/>
        <v>0</v>
      </c>
      <c r="P51" s="12">
        <f t="shared" si="26"/>
        <v>0</v>
      </c>
      <c r="Q51" s="12" t="str">
        <f t="shared" si="27"/>
        <v>-</v>
      </c>
      <c r="R51" s="11">
        <v>0</v>
      </c>
      <c r="S51" s="10"/>
      <c r="T51" s="11">
        <f t="shared" si="8"/>
        <v>10</v>
      </c>
      <c r="U51" s="10"/>
      <c r="V51" s="12">
        <f t="shared" si="28"/>
        <v>0</v>
      </c>
      <c r="W51" s="12">
        <f t="shared" si="29"/>
        <v>0</v>
      </c>
      <c r="X51" s="12" t="str">
        <f t="shared" si="30"/>
        <v>-</v>
      </c>
      <c r="Y51" s="11">
        <v>0</v>
      </c>
      <c r="Z51" s="10"/>
      <c r="AA51" s="11">
        <f t="shared" si="12"/>
        <v>10</v>
      </c>
      <c r="AB51" s="10"/>
      <c r="AC51" s="12">
        <f t="shared" si="31"/>
        <v>0</v>
      </c>
      <c r="AD51" s="12">
        <f t="shared" si="32"/>
        <v>0</v>
      </c>
      <c r="AE51" s="12" t="str">
        <f t="shared" si="33"/>
        <v>-</v>
      </c>
      <c r="AF51" s="11">
        <v>0</v>
      </c>
      <c r="AG51" s="10"/>
      <c r="AH51" s="11">
        <f t="shared" si="37"/>
        <v>10</v>
      </c>
      <c r="AI51" s="10"/>
      <c r="AJ51" s="12">
        <f t="shared" si="34"/>
        <v>0</v>
      </c>
      <c r="AK51" s="12">
        <f t="shared" si="35"/>
        <v>0</v>
      </c>
      <c r="AL51" s="12" t="str">
        <f t="shared" si="36"/>
        <v>-</v>
      </c>
      <c r="AM51" s="11">
        <v>0</v>
      </c>
      <c r="AN51" s="11">
        <v>0</v>
      </c>
      <c r="AO51" s="13"/>
      <c r="AP51" s="36"/>
      <c r="AQ51" s="36"/>
      <c r="AR51" s="36"/>
    </row>
    <row r="52" spans="1:44" ht="27.6" x14ac:dyDescent="0.25">
      <c r="A52" s="11">
        <f t="shared" si="20"/>
        <v>46</v>
      </c>
      <c r="B52" s="93"/>
      <c r="C52" s="1" t="s">
        <v>272</v>
      </c>
      <c r="D52" s="52" t="s">
        <v>273</v>
      </c>
      <c r="E52" s="10"/>
      <c r="F52" s="11">
        <f t="shared" si="0"/>
        <v>10</v>
      </c>
      <c r="G52" s="10"/>
      <c r="H52" s="12">
        <f t="shared" si="22"/>
        <v>0</v>
      </c>
      <c r="I52" s="12">
        <f t="shared" si="23"/>
        <v>0</v>
      </c>
      <c r="J52" s="12" t="str">
        <f t="shared" si="24"/>
        <v>-</v>
      </c>
      <c r="K52" s="11">
        <v>0</v>
      </c>
      <c r="L52" s="10"/>
      <c r="M52" s="11">
        <f t="shared" si="4"/>
        <v>10</v>
      </c>
      <c r="N52" s="10"/>
      <c r="O52" s="12">
        <f t="shared" si="25"/>
        <v>0</v>
      </c>
      <c r="P52" s="12">
        <f t="shared" si="26"/>
        <v>0</v>
      </c>
      <c r="Q52" s="12" t="str">
        <f t="shared" si="27"/>
        <v>-</v>
      </c>
      <c r="R52" s="11">
        <v>0</v>
      </c>
      <c r="S52" s="10"/>
      <c r="T52" s="11">
        <f t="shared" si="8"/>
        <v>10</v>
      </c>
      <c r="U52" s="10"/>
      <c r="V52" s="12">
        <f t="shared" si="28"/>
        <v>0</v>
      </c>
      <c r="W52" s="12">
        <f t="shared" si="29"/>
        <v>0</v>
      </c>
      <c r="X52" s="12" t="str">
        <f t="shared" si="30"/>
        <v>-</v>
      </c>
      <c r="Y52" s="11">
        <v>0</v>
      </c>
      <c r="Z52" s="10"/>
      <c r="AA52" s="11">
        <f t="shared" si="12"/>
        <v>10</v>
      </c>
      <c r="AB52" s="10"/>
      <c r="AC52" s="12">
        <f t="shared" si="31"/>
        <v>0</v>
      </c>
      <c r="AD52" s="12">
        <f t="shared" si="32"/>
        <v>0</v>
      </c>
      <c r="AE52" s="12" t="str">
        <f t="shared" si="33"/>
        <v>-</v>
      </c>
      <c r="AF52" s="11">
        <v>0</v>
      </c>
      <c r="AG52" s="10"/>
      <c r="AH52" s="11">
        <f t="shared" si="37"/>
        <v>10</v>
      </c>
      <c r="AI52" s="10"/>
      <c r="AJ52" s="12">
        <f t="shared" si="34"/>
        <v>0</v>
      </c>
      <c r="AK52" s="12">
        <f t="shared" si="35"/>
        <v>0</v>
      </c>
      <c r="AL52" s="12" t="str">
        <f t="shared" si="36"/>
        <v>-</v>
      </c>
      <c r="AM52" s="11">
        <v>0</v>
      </c>
      <c r="AN52" s="11">
        <v>0</v>
      </c>
      <c r="AO52" s="13"/>
      <c r="AP52" s="36"/>
      <c r="AQ52" s="36"/>
      <c r="AR52" s="36"/>
    </row>
    <row r="53" spans="1:44" ht="27.6" x14ac:dyDescent="0.25">
      <c r="A53" s="11">
        <f t="shared" si="20"/>
        <v>47</v>
      </c>
      <c r="B53" s="91" t="s">
        <v>313</v>
      </c>
      <c r="C53" s="1" t="s">
        <v>275</v>
      </c>
      <c r="D53" s="53" t="s">
        <v>276</v>
      </c>
      <c r="E53" s="10"/>
      <c r="F53" s="11">
        <f t="shared" si="0"/>
        <v>10</v>
      </c>
      <c r="G53" s="10"/>
      <c r="H53" s="12">
        <f t="shared" si="22"/>
        <v>0</v>
      </c>
      <c r="I53" s="12">
        <f t="shared" si="23"/>
        <v>10</v>
      </c>
      <c r="J53" s="12">
        <f t="shared" si="24"/>
        <v>0</v>
      </c>
      <c r="K53" s="11">
        <v>10</v>
      </c>
      <c r="L53" s="10"/>
      <c r="M53" s="11">
        <f t="shared" si="4"/>
        <v>10</v>
      </c>
      <c r="N53" s="10"/>
      <c r="O53" s="12">
        <f t="shared" si="25"/>
        <v>0</v>
      </c>
      <c r="P53" s="12">
        <f t="shared" si="26"/>
        <v>10</v>
      </c>
      <c r="Q53" s="12">
        <f t="shared" si="27"/>
        <v>0</v>
      </c>
      <c r="R53" s="11">
        <v>10</v>
      </c>
      <c r="S53" s="10"/>
      <c r="T53" s="11">
        <f t="shared" si="8"/>
        <v>10</v>
      </c>
      <c r="U53" s="10"/>
      <c r="V53" s="12">
        <f t="shared" si="28"/>
        <v>0</v>
      </c>
      <c r="W53" s="12">
        <f t="shared" si="29"/>
        <v>10</v>
      </c>
      <c r="X53" s="12">
        <f t="shared" si="30"/>
        <v>0</v>
      </c>
      <c r="Y53" s="11">
        <v>10</v>
      </c>
      <c r="Z53" s="10"/>
      <c r="AA53" s="11">
        <f t="shared" si="12"/>
        <v>10</v>
      </c>
      <c r="AB53" s="10"/>
      <c r="AC53" s="12">
        <f t="shared" si="31"/>
        <v>0</v>
      </c>
      <c r="AD53" s="12">
        <f t="shared" si="32"/>
        <v>10</v>
      </c>
      <c r="AE53" s="12">
        <f t="shared" si="33"/>
        <v>0</v>
      </c>
      <c r="AF53" s="11">
        <v>10</v>
      </c>
      <c r="AG53" s="10"/>
      <c r="AH53" s="11">
        <f t="shared" si="37"/>
        <v>10</v>
      </c>
      <c r="AI53" s="10"/>
      <c r="AJ53" s="12">
        <f t="shared" si="34"/>
        <v>0</v>
      </c>
      <c r="AK53" s="12">
        <f t="shared" si="35"/>
        <v>10</v>
      </c>
      <c r="AL53" s="12">
        <f t="shared" si="36"/>
        <v>0</v>
      </c>
      <c r="AM53" s="11">
        <v>10</v>
      </c>
      <c r="AN53" s="11">
        <v>10</v>
      </c>
      <c r="AO53" s="13"/>
      <c r="AP53" s="54" t="s">
        <v>277</v>
      </c>
      <c r="AQ53" s="70" t="s">
        <v>278</v>
      </c>
      <c r="AR53" s="70" t="s">
        <v>279</v>
      </c>
    </row>
    <row r="54" spans="1:44" ht="27.6" x14ac:dyDescent="0.25">
      <c r="A54" s="11">
        <f t="shared" si="20"/>
        <v>48</v>
      </c>
      <c r="B54" s="92"/>
      <c r="C54" s="1" t="s">
        <v>314</v>
      </c>
      <c r="D54" s="53" t="s">
        <v>315</v>
      </c>
      <c r="E54" s="10"/>
      <c r="F54" s="11">
        <f t="shared" si="0"/>
        <v>10</v>
      </c>
      <c r="G54" s="10"/>
      <c r="H54" s="12">
        <f t="shared" si="22"/>
        <v>0</v>
      </c>
      <c r="I54" s="12">
        <f t="shared" si="23"/>
        <v>10</v>
      </c>
      <c r="J54" s="12">
        <f t="shared" si="24"/>
        <v>0</v>
      </c>
      <c r="K54" s="11">
        <v>10</v>
      </c>
      <c r="L54" s="10"/>
      <c r="M54" s="11">
        <f t="shared" si="4"/>
        <v>10</v>
      </c>
      <c r="N54" s="10"/>
      <c r="O54" s="12">
        <f t="shared" si="25"/>
        <v>0</v>
      </c>
      <c r="P54" s="12">
        <f t="shared" si="26"/>
        <v>10</v>
      </c>
      <c r="Q54" s="12">
        <f t="shared" si="27"/>
        <v>0</v>
      </c>
      <c r="R54" s="11">
        <v>10</v>
      </c>
      <c r="S54" s="10"/>
      <c r="T54" s="11">
        <f t="shared" si="8"/>
        <v>10</v>
      </c>
      <c r="U54" s="10"/>
      <c r="V54" s="12">
        <f t="shared" si="28"/>
        <v>0</v>
      </c>
      <c r="W54" s="12">
        <f t="shared" si="29"/>
        <v>10</v>
      </c>
      <c r="X54" s="12">
        <f t="shared" si="30"/>
        <v>0</v>
      </c>
      <c r="Y54" s="11">
        <v>10</v>
      </c>
      <c r="Z54" s="10"/>
      <c r="AA54" s="11">
        <f t="shared" si="12"/>
        <v>10</v>
      </c>
      <c r="AB54" s="10"/>
      <c r="AC54" s="12">
        <f t="shared" si="31"/>
        <v>0</v>
      </c>
      <c r="AD54" s="12">
        <f t="shared" si="32"/>
        <v>10</v>
      </c>
      <c r="AE54" s="12">
        <f t="shared" si="33"/>
        <v>0</v>
      </c>
      <c r="AF54" s="11">
        <v>10</v>
      </c>
      <c r="AG54" s="10"/>
      <c r="AH54" s="11">
        <f t="shared" si="37"/>
        <v>10</v>
      </c>
      <c r="AI54" s="10"/>
      <c r="AJ54" s="12">
        <f t="shared" si="34"/>
        <v>0</v>
      </c>
      <c r="AK54" s="12">
        <f t="shared" si="35"/>
        <v>10</v>
      </c>
      <c r="AL54" s="12">
        <f t="shared" si="36"/>
        <v>0</v>
      </c>
      <c r="AM54" s="11">
        <v>10</v>
      </c>
      <c r="AN54" s="11">
        <v>10</v>
      </c>
      <c r="AO54" s="13"/>
      <c r="AP54" s="70" t="s">
        <v>280</v>
      </c>
      <c r="AQ54" s="55" t="s">
        <v>281</v>
      </c>
      <c r="AR54" s="55" t="s">
        <v>282</v>
      </c>
    </row>
    <row r="55" spans="1:44" ht="41.4" x14ac:dyDescent="0.25">
      <c r="A55" s="11">
        <f t="shared" si="20"/>
        <v>49</v>
      </c>
      <c r="B55" s="92"/>
      <c r="C55" s="1" t="s">
        <v>316</v>
      </c>
      <c r="D55" s="53" t="s">
        <v>317</v>
      </c>
      <c r="E55" s="10"/>
      <c r="F55" s="11">
        <f t="shared" si="0"/>
        <v>10</v>
      </c>
      <c r="G55" s="10"/>
      <c r="H55" s="12">
        <f t="shared" si="22"/>
        <v>0</v>
      </c>
      <c r="I55" s="12">
        <f t="shared" si="23"/>
        <v>0</v>
      </c>
      <c r="J55" s="12" t="str">
        <f t="shared" si="24"/>
        <v>-</v>
      </c>
      <c r="K55" s="11">
        <v>0</v>
      </c>
      <c r="L55" s="10"/>
      <c r="M55" s="11">
        <f t="shared" si="4"/>
        <v>10</v>
      </c>
      <c r="N55" s="10"/>
      <c r="O55" s="12">
        <f t="shared" si="25"/>
        <v>0</v>
      </c>
      <c r="P55" s="12">
        <f t="shared" si="26"/>
        <v>0</v>
      </c>
      <c r="Q55" s="12" t="str">
        <f t="shared" si="27"/>
        <v>-</v>
      </c>
      <c r="R55" s="11">
        <v>0</v>
      </c>
      <c r="S55" s="10"/>
      <c r="T55" s="11">
        <f t="shared" si="8"/>
        <v>10</v>
      </c>
      <c r="U55" s="10"/>
      <c r="V55" s="12">
        <f t="shared" si="28"/>
        <v>0</v>
      </c>
      <c r="W55" s="12">
        <f t="shared" si="29"/>
        <v>0</v>
      </c>
      <c r="X55" s="12" t="str">
        <f t="shared" si="30"/>
        <v>-</v>
      </c>
      <c r="Y55" s="11">
        <v>0</v>
      </c>
      <c r="Z55" s="10"/>
      <c r="AA55" s="11">
        <f t="shared" si="12"/>
        <v>10</v>
      </c>
      <c r="AB55" s="10"/>
      <c r="AC55" s="12">
        <f t="shared" si="31"/>
        <v>0</v>
      </c>
      <c r="AD55" s="12">
        <f t="shared" si="32"/>
        <v>0</v>
      </c>
      <c r="AE55" s="12" t="str">
        <f t="shared" si="33"/>
        <v>-</v>
      </c>
      <c r="AF55" s="11">
        <v>0</v>
      </c>
      <c r="AG55" s="10"/>
      <c r="AH55" s="11">
        <f t="shared" si="37"/>
        <v>10</v>
      </c>
      <c r="AI55" s="10"/>
      <c r="AJ55" s="12">
        <f t="shared" si="34"/>
        <v>0</v>
      </c>
      <c r="AK55" s="12">
        <f t="shared" si="35"/>
        <v>0</v>
      </c>
      <c r="AL55" s="12" t="str">
        <f t="shared" si="36"/>
        <v>-</v>
      </c>
      <c r="AM55" s="11">
        <v>0</v>
      </c>
      <c r="AN55" s="11">
        <v>0</v>
      </c>
      <c r="AO55" s="13"/>
      <c r="AP55" s="39"/>
      <c r="AQ55" s="39"/>
      <c r="AR55" s="39"/>
    </row>
    <row r="56" spans="1:44" ht="41.4" x14ac:dyDescent="0.25">
      <c r="A56" s="11">
        <f t="shared" si="20"/>
        <v>50</v>
      </c>
      <c r="B56" s="92"/>
      <c r="C56" s="1" t="s">
        <v>283</v>
      </c>
      <c r="D56" s="53" t="s">
        <v>284</v>
      </c>
      <c r="E56" s="10"/>
      <c r="F56" s="11">
        <f t="shared" si="0"/>
        <v>10</v>
      </c>
      <c r="G56" s="10"/>
      <c r="H56" s="12">
        <f t="shared" si="22"/>
        <v>0</v>
      </c>
      <c r="I56" s="12">
        <f t="shared" si="23"/>
        <v>10</v>
      </c>
      <c r="J56" s="12">
        <f t="shared" si="24"/>
        <v>0</v>
      </c>
      <c r="K56" s="11">
        <v>10</v>
      </c>
      <c r="L56" s="10"/>
      <c r="M56" s="11">
        <f t="shared" si="4"/>
        <v>10</v>
      </c>
      <c r="N56" s="10"/>
      <c r="O56" s="12">
        <f t="shared" si="25"/>
        <v>0</v>
      </c>
      <c r="P56" s="12">
        <f t="shared" si="26"/>
        <v>10</v>
      </c>
      <c r="Q56" s="12">
        <f t="shared" si="27"/>
        <v>0</v>
      </c>
      <c r="R56" s="11">
        <v>10</v>
      </c>
      <c r="S56" s="10"/>
      <c r="T56" s="11">
        <f t="shared" si="8"/>
        <v>10</v>
      </c>
      <c r="U56" s="10"/>
      <c r="V56" s="12">
        <f t="shared" si="28"/>
        <v>0</v>
      </c>
      <c r="W56" s="12">
        <f t="shared" si="29"/>
        <v>10</v>
      </c>
      <c r="X56" s="12">
        <f t="shared" si="30"/>
        <v>0</v>
      </c>
      <c r="Y56" s="11">
        <v>10</v>
      </c>
      <c r="Z56" s="10"/>
      <c r="AA56" s="11">
        <f t="shared" si="12"/>
        <v>10</v>
      </c>
      <c r="AB56" s="10"/>
      <c r="AC56" s="12">
        <f t="shared" si="31"/>
        <v>0</v>
      </c>
      <c r="AD56" s="12">
        <f t="shared" si="32"/>
        <v>10</v>
      </c>
      <c r="AE56" s="12">
        <f t="shared" si="33"/>
        <v>0</v>
      </c>
      <c r="AF56" s="11">
        <v>10</v>
      </c>
      <c r="AG56" s="10"/>
      <c r="AH56" s="11">
        <f t="shared" si="37"/>
        <v>10</v>
      </c>
      <c r="AI56" s="10"/>
      <c r="AJ56" s="12">
        <f t="shared" si="34"/>
        <v>0</v>
      </c>
      <c r="AK56" s="12">
        <f t="shared" si="35"/>
        <v>10</v>
      </c>
      <c r="AL56" s="12">
        <f t="shared" si="36"/>
        <v>0</v>
      </c>
      <c r="AM56" s="11">
        <v>10</v>
      </c>
      <c r="AN56" s="11">
        <v>10</v>
      </c>
      <c r="AO56" s="13"/>
      <c r="AP56" s="68" t="s">
        <v>285</v>
      </c>
      <c r="AQ56" s="66" t="s">
        <v>286</v>
      </c>
      <c r="AR56" s="66" t="s">
        <v>287</v>
      </c>
    </row>
    <row r="57" spans="1:44" ht="69" x14ac:dyDescent="0.25">
      <c r="A57" s="11">
        <f t="shared" si="20"/>
        <v>51</v>
      </c>
      <c r="B57" s="12" t="s">
        <v>318</v>
      </c>
      <c r="C57" s="1" t="s">
        <v>288</v>
      </c>
      <c r="D57" s="53" t="s">
        <v>289</v>
      </c>
      <c r="E57" s="10"/>
      <c r="F57" s="11">
        <f t="shared" si="0"/>
        <v>10</v>
      </c>
      <c r="G57" s="10"/>
      <c r="H57" s="12">
        <f t="shared" si="22"/>
        <v>0</v>
      </c>
      <c r="I57" s="12">
        <f t="shared" si="23"/>
        <v>10</v>
      </c>
      <c r="J57" s="12">
        <f t="shared" si="24"/>
        <v>0</v>
      </c>
      <c r="K57" s="11">
        <v>10</v>
      </c>
      <c r="L57" s="10"/>
      <c r="M57" s="11">
        <f t="shared" si="4"/>
        <v>10</v>
      </c>
      <c r="N57" s="10"/>
      <c r="O57" s="12">
        <f t="shared" si="25"/>
        <v>0</v>
      </c>
      <c r="P57" s="12">
        <f t="shared" si="26"/>
        <v>10</v>
      </c>
      <c r="Q57" s="12">
        <f t="shared" si="27"/>
        <v>0</v>
      </c>
      <c r="R57" s="11">
        <v>10</v>
      </c>
      <c r="S57" s="10"/>
      <c r="T57" s="11">
        <f t="shared" si="8"/>
        <v>10</v>
      </c>
      <c r="U57" s="10"/>
      <c r="V57" s="12">
        <f t="shared" si="28"/>
        <v>0</v>
      </c>
      <c r="W57" s="12">
        <f t="shared" si="29"/>
        <v>10</v>
      </c>
      <c r="X57" s="12">
        <f t="shared" si="30"/>
        <v>0</v>
      </c>
      <c r="Y57" s="11">
        <v>10</v>
      </c>
      <c r="Z57" s="10"/>
      <c r="AA57" s="11">
        <f t="shared" si="12"/>
        <v>10</v>
      </c>
      <c r="AB57" s="10"/>
      <c r="AC57" s="12">
        <f t="shared" si="31"/>
        <v>0</v>
      </c>
      <c r="AD57" s="12">
        <f t="shared" si="32"/>
        <v>10</v>
      </c>
      <c r="AE57" s="12">
        <f t="shared" si="33"/>
        <v>0</v>
      </c>
      <c r="AF57" s="11">
        <v>10</v>
      </c>
      <c r="AG57" s="10"/>
      <c r="AH57" s="11">
        <f t="shared" si="37"/>
        <v>10</v>
      </c>
      <c r="AI57" s="10"/>
      <c r="AJ57" s="12">
        <f t="shared" si="34"/>
        <v>0</v>
      </c>
      <c r="AK57" s="12">
        <f t="shared" si="35"/>
        <v>10</v>
      </c>
      <c r="AL57" s="12">
        <f t="shared" si="36"/>
        <v>0</v>
      </c>
      <c r="AM57" s="11">
        <v>10</v>
      </c>
      <c r="AN57" s="11">
        <v>10</v>
      </c>
      <c r="AO57" s="13"/>
      <c r="AP57" s="66" t="s">
        <v>290</v>
      </c>
      <c r="AQ57" s="66" t="s">
        <v>291</v>
      </c>
      <c r="AR57" s="68" t="s">
        <v>292</v>
      </c>
    </row>
    <row r="58" spans="1:44" ht="69" x14ac:dyDescent="0.25">
      <c r="A58" s="11">
        <f t="shared" si="20"/>
        <v>52</v>
      </c>
      <c r="B58" s="12" t="s">
        <v>319</v>
      </c>
      <c r="C58" s="22" t="s">
        <v>293</v>
      </c>
      <c r="D58" s="53" t="s">
        <v>320</v>
      </c>
      <c r="E58" s="10"/>
      <c r="F58" s="11">
        <f t="shared" si="0"/>
        <v>10</v>
      </c>
      <c r="G58" s="10"/>
      <c r="H58" s="12">
        <f t="shared" si="22"/>
        <v>0</v>
      </c>
      <c r="I58" s="12">
        <f t="shared" si="23"/>
        <v>10</v>
      </c>
      <c r="J58" s="12">
        <f t="shared" si="24"/>
        <v>0</v>
      </c>
      <c r="K58" s="11">
        <v>10</v>
      </c>
      <c r="L58" s="10"/>
      <c r="M58" s="11">
        <f t="shared" si="4"/>
        <v>10</v>
      </c>
      <c r="N58" s="10"/>
      <c r="O58" s="12">
        <f t="shared" si="25"/>
        <v>0</v>
      </c>
      <c r="P58" s="12">
        <f t="shared" si="26"/>
        <v>10</v>
      </c>
      <c r="Q58" s="12">
        <f t="shared" si="27"/>
        <v>0</v>
      </c>
      <c r="R58" s="11">
        <v>10</v>
      </c>
      <c r="S58" s="10"/>
      <c r="T58" s="11">
        <f t="shared" si="8"/>
        <v>10</v>
      </c>
      <c r="U58" s="10"/>
      <c r="V58" s="12">
        <f t="shared" si="28"/>
        <v>0</v>
      </c>
      <c r="W58" s="12">
        <f t="shared" si="29"/>
        <v>10</v>
      </c>
      <c r="X58" s="12">
        <f t="shared" si="30"/>
        <v>0</v>
      </c>
      <c r="Y58" s="11">
        <v>10</v>
      </c>
      <c r="Z58" s="10"/>
      <c r="AA58" s="11">
        <f t="shared" si="12"/>
        <v>10</v>
      </c>
      <c r="AB58" s="10"/>
      <c r="AC58" s="12">
        <f t="shared" si="31"/>
        <v>0</v>
      </c>
      <c r="AD58" s="12">
        <f t="shared" si="32"/>
        <v>10</v>
      </c>
      <c r="AE58" s="12">
        <f t="shared" si="33"/>
        <v>0</v>
      </c>
      <c r="AF58" s="11">
        <v>10</v>
      </c>
      <c r="AG58" s="10"/>
      <c r="AH58" s="11">
        <f t="shared" si="37"/>
        <v>10</v>
      </c>
      <c r="AI58" s="10"/>
      <c r="AJ58" s="12">
        <f t="shared" si="34"/>
        <v>0</v>
      </c>
      <c r="AK58" s="12">
        <f t="shared" si="35"/>
        <v>10</v>
      </c>
      <c r="AL58" s="12">
        <f t="shared" si="36"/>
        <v>0</v>
      </c>
      <c r="AM58" s="11">
        <v>10</v>
      </c>
      <c r="AN58" s="11">
        <v>10</v>
      </c>
      <c r="AO58" s="13"/>
      <c r="AP58" s="66" t="s">
        <v>290</v>
      </c>
      <c r="AQ58" s="66" t="s">
        <v>291</v>
      </c>
      <c r="AR58" s="68" t="s">
        <v>292</v>
      </c>
    </row>
    <row r="59" spans="1:44" ht="69" x14ac:dyDescent="0.25">
      <c r="A59" s="11">
        <f t="shared" si="20"/>
        <v>53</v>
      </c>
      <c r="B59" s="12" t="s">
        <v>321</v>
      </c>
      <c r="C59" s="1" t="s">
        <v>294</v>
      </c>
      <c r="D59" s="53" t="s">
        <v>295</v>
      </c>
      <c r="E59" s="10"/>
      <c r="F59" s="11">
        <f t="shared" si="0"/>
        <v>10</v>
      </c>
      <c r="G59" s="10"/>
      <c r="H59" s="12">
        <f t="shared" si="22"/>
        <v>0</v>
      </c>
      <c r="I59" s="12">
        <f t="shared" si="23"/>
        <v>10</v>
      </c>
      <c r="J59" s="12">
        <f t="shared" si="24"/>
        <v>0</v>
      </c>
      <c r="K59" s="11">
        <v>10</v>
      </c>
      <c r="L59" s="10"/>
      <c r="M59" s="11">
        <f t="shared" si="4"/>
        <v>10</v>
      </c>
      <c r="N59" s="10"/>
      <c r="O59" s="12">
        <f t="shared" si="25"/>
        <v>0</v>
      </c>
      <c r="P59" s="12">
        <f t="shared" si="26"/>
        <v>10</v>
      </c>
      <c r="Q59" s="12">
        <f t="shared" si="27"/>
        <v>0</v>
      </c>
      <c r="R59" s="11">
        <v>10</v>
      </c>
      <c r="S59" s="10"/>
      <c r="T59" s="11">
        <f t="shared" si="8"/>
        <v>10</v>
      </c>
      <c r="U59" s="10"/>
      <c r="V59" s="12">
        <f t="shared" si="28"/>
        <v>0</v>
      </c>
      <c r="W59" s="12">
        <f t="shared" si="29"/>
        <v>10</v>
      </c>
      <c r="X59" s="12">
        <f t="shared" si="30"/>
        <v>0</v>
      </c>
      <c r="Y59" s="11">
        <v>10</v>
      </c>
      <c r="Z59" s="10"/>
      <c r="AA59" s="11">
        <f t="shared" si="12"/>
        <v>10</v>
      </c>
      <c r="AB59" s="10"/>
      <c r="AC59" s="12">
        <f t="shared" si="31"/>
        <v>0</v>
      </c>
      <c r="AD59" s="12">
        <f t="shared" si="32"/>
        <v>10</v>
      </c>
      <c r="AE59" s="12">
        <f t="shared" si="33"/>
        <v>0</v>
      </c>
      <c r="AF59" s="11">
        <v>10</v>
      </c>
      <c r="AG59" s="10"/>
      <c r="AH59" s="11">
        <f t="shared" si="37"/>
        <v>10</v>
      </c>
      <c r="AI59" s="10"/>
      <c r="AJ59" s="12">
        <f t="shared" si="34"/>
        <v>0</v>
      </c>
      <c r="AK59" s="12">
        <f t="shared" si="35"/>
        <v>10</v>
      </c>
      <c r="AL59" s="12">
        <f t="shared" si="36"/>
        <v>0</v>
      </c>
      <c r="AM59" s="11">
        <v>10</v>
      </c>
      <c r="AN59" s="11">
        <v>10</v>
      </c>
      <c r="AO59" s="13"/>
      <c r="AP59" s="66" t="s">
        <v>290</v>
      </c>
      <c r="AQ59" s="66" t="s">
        <v>291</v>
      </c>
      <c r="AR59" s="68" t="s">
        <v>292</v>
      </c>
    </row>
    <row r="60" spans="1:44" ht="82.8" x14ac:dyDescent="0.25">
      <c r="A60" s="41">
        <f>A59+1</f>
        <v>54</v>
      </c>
      <c r="B60" s="91" t="s">
        <v>245</v>
      </c>
      <c r="C60" s="1" t="s">
        <v>197</v>
      </c>
      <c r="D60" s="55" t="s">
        <v>198</v>
      </c>
      <c r="E60" s="10"/>
      <c r="F60" s="11">
        <f t="shared" si="0"/>
        <v>10</v>
      </c>
      <c r="G60" s="10"/>
      <c r="H60" s="12">
        <f t="shared" si="22"/>
        <v>0</v>
      </c>
      <c r="I60" s="12">
        <f t="shared" si="23"/>
        <v>10</v>
      </c>
      <c r="J60" s="12">
        <f t="shared" si="24"/>
        <v>0</v>
      </c>
      <c r="K60" s="11">
        <v>10</v>
      </c>
      <c r="L60" s="10"/>
      <c r="M60" s="11">
        <f t="shared" si="4"/>
        <v>10</v>
      </c>
      <c r="N60" s="10"/>
      <c r="O60" s="12">
        <f t="shared" si="25"/>
        <v>0</v>
      </c>
      <c r="P60" s="12">
        <f t="shared" si="26"/>
        <v>10</v>
      </c>
      <c r="Q60" s="12">
        <f t="shared" si="27"/>
        <v>0</v>
      </c>
      <c r="R60" s="11">
        <v>10</v>
      </c>
      <c r="S60" s="10"/>
      <c r="T60" s="11">
        <f t="shared" si="8"/>
        <v>10</v>
      </c>
      <c r="U60" s="10"/>
      <c r="V60" s="12">
        <f t="shared" si="28"/>
        <v>0</v>
      </c>
      <c r="W60" s="12">
        <f t="shared" si="29"/>
        <v>10</v>
      </c>
      <c r="X60" s="12">
        <f t="shared" si="30"/>
        <v>0</v>
      </c>
      <c r="Y60" s="11">
        <v>10</v>
      </c>
      <c r="Z60" s="10"/>
      <c r="AA60" s="11">
        <f t="shared" si="12"/>
        <v>10</v>
      </c>
      <c r="AB60" s="10"/>
      <c r="AC60" s="12">
        <f t="shared" si="31"/>
        <v>0</v>
      </c>
      <c r="AD60" s="12">
        <f t="shared" si="32"/>
        <v>10</v>
      </c>
      <c r="AE60" s="12">
        <f t="shared" si="33"/>
        <v>0</v>
      </c>
      <c r="AF60" s="11">
        <v>10</v>
      </c>
      <c r="AG60" s="10"/>
      <c r="AH60" s="11">
        <f t="shared" si="37"/>
        <v>10</v>
      </c>
      <c r="AI60" s="10"/>
      <c r="AJ60" s="12">
        <f t="shared" si="34"/>
        <v>0</v>
      </c>
      <c r="AK60" s="12">
        <f t="shared" si="35"/>
        <v>10</v>
      </c>
      <c r="AL60" s="12">
        <f t="shared" si="36"/>
        <v>0</v>
      </c>
      <c r="AM60" s="11">
        <v>10</v>
      </c>
      <c r="AN60" s="11">
        <v>10</v>
      </c>
      <c r="AO60" s="13"/>
      <c r="AP60" s="60" t="s">
        <v>199</v>
      </c>
      <c r="AQ60" s="61" t="s">
        <v>200</v>
      </c>
      <c r="AR60" s="61" t="s">
        <v>201</v>
      </c>
    </row>
    <row r="61" spans="1:44" ht="55.2" x14ac:dyDescent="0.25">
      <c r="A61" s="9">
        <f t="shared" si="20"/>
        <v>55</v>
      </c>
      <c r="B61" s="92"/>
      <c r="C61" s="1" t="s">
        <v>202</v>
      </c>
      <c r="D61" s="55" t="s">
        <v>203</v>
      </c>
      <c r="E61" s="10"/>
      <c r="F61" s="11">
        <f t="shared" si="0"/>
        <v>10</v>
      </c>
      <c r="G61" s="10"/>
      <c r="H61" s="12">
        <f t="shared" si="22"/>
        <v>0</v>
      </c>
      <c r="I61" s="12">
        <f t="shared" si="23"/>
        <v>10</v>
      </c>
      <c r="J61" s="12">
        <f t="shared" si="24"/>
        <v>0</v>
      </c>
      <c r="K61" s="11">
        <v>10</v>
      </c>
      <c r="L61" s="10"/>
      <c r="M61" s="11">
        <f t="shared" si="4"/>
        <v>10</v>
      </c>
      <c r="N61" s="10"/>
      <c r="O61" s="12">
        <f t="shared" si="25"/>
        <v>0</v>
      </c>
      <c r="P61" s="12">
        <f t="shared" si="26"/>
        <v>10</v>
      </c>
      <c r="Q61" s="12">
        <f t="shared" si="27"/>
        <v>0</v>
      </c>
      <c r="R61" s="11">
        <v>10</v>
      </c>
      <c r="S61" s="10"/>
      <c r="T61" s="11">
        <f t="shared" si="8"/>
        <v>10</v>
      </c>
      <c r="U61" s="10"/>
      <c r="V61" s="12">
        <f t="shared" si="28"/>
        <v>0</v>
      </c>
      <c r="W61" s="12">
        <f t="shared" si="29"/>
        <v>10</v>
      </c>
      <c r="X61" s="12">
        <f t="shared" si="30"/>
        <v>0</v>
      </c>
      <c r="Y61" s="11">
        <v>10</v>
      </c>
      <c r="Z61" s="10"/>
      <c r="AA61" s="11">
        <f t="shared" si="12"/>
        <v>10</v>
      </c>
      <c r="AB61" s="10"/>
      <c r="AC61" s="12">
        <f t="shared" si="31"/>
        <v>0</v>
      </c>
      <c r="AD61" s="12">
        <f t="shared" si="32"/>
        <v>10</v>
      </c>
      <c r="AE61" s="12">
        <f t="shared" si="33"/>
        <v>0</v>
      </c>
      <c r="AF61" s="11">
        <v>10</v>
      </c>
      <c r="AG61" s="10"/>
      <c r="AH61" s="11">
        <f t="shared" si="37"/>
        <v>10</v>
      </c>
      <c r="AI61" s="10"/>
      <c r="AJ61" s="12">
        <f t="shared" si="34"/>
        <v>0</v>
      </c>
      <c r="AK61" s="12">
        <f t="shared" si="35"/>
        <v>10</v>
      </c>
      <c r="AL61" s="12">
        <f t="shared" si="36"/>
        <v>0</v>
      </c>
      <c r="AM61" s="11">
        <v>10</v>
      </c>
      <c r="AN61" s="11">
        <v>10</v>
      </c>
      <c r="AO61" s="13"/>
      <c r="AP61" s="60" t="s">
        <v>204</v>
      </c>
      <c r="AQ61" s="60" t="s">
        <v>205</v>
      </c>
      <c r="AR61" s="60" t="s">
        <v>206</v>
      </c>
    </row>
    <row r="62" spans="1:44" ht="138" x14ac:dyDescent="0.25">
      <c r="A62" s="41">
        <f t="shared" si="20"/>
        <v>56</v>
      </c>
      <c r="B62" s="92"/>
      <c r="C62" s="1" t="s">
        <v>246</v>
      </c>
      <c r="D62" s="55" t="s">
        <v>208</v>
      </c>
      <c r="E62" s="10"/>
      <c r="F62" s="11">
        <f t="shared" si="0"/>
        <v>10</v>
      </c>
      <c r="G62" s="10"/>
      <c r="H62" s="12">
        <f t="shared" si="22"/>
        <v>0</v>
      </c>
      <c r="I62" s="12">
        <f t="shared" si="23"/>
        <v>10</v>
      </c>
      <c r="J62" s="12">
        <f t="shared" si="24"/>
        <v>0</v>
      </c>
      <c r="K62" s="11">
        <v>10</v>
      </c>
      <c r="L62" s="10"/>
      <c r="M62" s="11">
        <f t="shared" si="4"/>
        <v>10</v>
      </c>
      <c r="N62" s="10"/>
      <c r="O62" s="12">
        <f t="shared" si="25"/>
        <v>0</v>
      </c>
      <c r="P62" s="12">
        <f t="shared" si="26"/>
        <v>10</v>
      </c>
      <c r="Q62" s="12">
        <f t="shared" si="27"/>
        <v>0</v>
      </c>
      <c r="R62" s="11">
        <v>10</v>
      </c>
      <c r="S62" s="10"/>
      <c r="T62" s="11">
        <f t="shared" si="8"/>
        <v>10</v>
      </c>
      <c r="U62" s="10"/>
      <c r="V62" s="12">
        <f t="shared" si="28"/>
        <v>0</v>
      </c>
      <c r="W62" s="12">
        <f t="shared" si="29"/>
        <v>10</v>
      </c>
      <c r="X62" s="12">
        <f t="shared" si="30"/>
        <v>0</v>
      </c>
      <c r="Y62" s="11">
        <v>10</v>
      </c>
      <c r="Z62" s="10"/>
      <c r="AA62" s="11">
        <f t="shared" si="12"/>
        <v>10</v>
      </c>
      <c r="AB62" s="10"/>
      <c r="AC62" s="12">
        <f t="shared" si="31"/>
        <v>0</v>
      </c>
      <c r="AD62" s="12">
        <f t="shared" si="32"/>
        <v>10</v>
      </c>
      <c r="AE62" s="12">
        <f t="shared" si="33"/>
        <v>0</v>
      </c>
      <c r="AF62" s="11">
        <v>10</v>
      </c>
      <c r="AG62" s="10"/>
      <c r="AH62" s="11">
        <f t="shared" si="37"/>
        <v>10</v>
      </c>
      <c r="AI62" s="10"/>
      <c r="AJ62" s="12">
        <f t="shared" si="34"/>
        <v>0</v>
      </c>
      <c r="AK62" s="12">
        <f t="shared" si="35"/>
        <v>10</v>
      </c>
      <c r="AL62" s="12">
        <f t="shared" si="36"/>
        <v>0</v>
      </c>
      <c r="AM62" s="11">
        <v>10</v>
      </c>
      <c r="AN62" s="11">
        <v>10</v>
      </c>
      <c r="AO62" s="13"/>
      <c r="AP62" s="60" t="s">
        <v>209</v>
      </c>
      <c r="AQ62" s="60" t="s">
        <v>210</v>
      </c>
      <c r="AR62" s="60" t="s">
        <v>211</v>
      </c>
    </row>
    <row r="63" spans="1:44" ht="38.25" customHeight="1" x14ac:dyDescent="0.25">
      <c r="A63" s="41">
        <f t="shared" si="20"/>
        <v>57</v>
      </c>
      <c r="B63" s="92"/>
      <c r="C63" s="1" t="s">
        <v>212</v>
      </c>
      <c r="D63" s="55" t="s">
        <v>213</v>
      </c>
      <c r="E63" s="10"/>
      <c r="F63" s="11">
        <f t="shared" si="0"/>
        <v>10</v>
      </c>
      <c r="G63" s="10"/>
      <c r="H63" s="12">
        <f t="shared" si="22"/>
        <v>0</v>
      </c>
      <c r="I63" s="12">
        <f t="shared" si="23"/>
        <v>10</v>
      </c>
      <c r="J63" s="12">
        <f t="shared" si="24"/>
        <v>0</v>
      </c>
      <c r="K63" s="11">
        <v>10</v>
      </c>
      <c r="L63" s="10"/>
      <c r="M63" s="11">
        <f t="shared" si="4"/>
        <v>10</v>
      </c>
      <c r="N63" s="10"/>
      <c r="O63" s="12">
        <f t="shared" si="25"/>
        <v>0</v>
      </c>
      <c r="P63" s="12">
        <f t="shared" si="26"/>
        <v>10</v>
      </c>
      <c r="Q63" s="12">
        <f t="shared" si="27"/>
        <v>0</v>
      </c>
      <c r="R63" s="11">
        <v>10</v>
      </c>
      <c r="S63" s="10"/>
      <c r="T63" s="11">
        <f t="shared" si="8"/>
        <v>10</v>
      </c>
      <c r="U63" s="10"/>
      <c r="V63" s="12">
        <f t="shared" si="28"/>
        <v>0</v>
      </c>
      <c r="W63" s="12">
        <f t="shared" si="29"/>
        <v>10</v>
      </c>
      <c r="X63" s="12">
        <f t="shared" si="30"/>
        <v>0</v>
      </c>
      <c r="Y63" s="11">
        <v>10</v>
      </c>
      <c r="Z63" s="10"/>
      <c r="AA63" s="11">
        <f t="shared" si="12"/>
        <v>10</v>
      </c>
      <c r="AB63" s="10"/>
      <c r="AC63" s="12">
        <f t="shared" si="31"/>
        <v>0</v>
      </c>
      <c r="AD63" s="12">
        <f t="shared" si="32"/>
        <v>10</v>
      </c>
      <c r="AE63" s="12">
        <f t="shared" si="33"/>
        <v>0</v>
      </c>
      <c r="AF63" s="11">
        <v>10</v>
      </c>
      <c r="AG63" s="10"/>
      <c r="AH63" s="11">
        <f t="shared" si="37"/>
        <v>10</v>
      </c>
      <c r="AI63" s="10"/>
      <c r="AJ63" s="12">
        <f t="shared" si="34"/>
        <v>0</v>
      </c>
      <c r="AK63" s="12">
        <f t="shared" si="35"/>
        <v>10</v>
      </c>
      <c r="AL63" s="12">
        <f t="shared" si="36"/>
        <v>0</v>
      </c>
      <c r="AM63" s="11">
        <v>10</v>
      </c>
      <c r="AN63" s="11">
        <v>10</v>
      </c>
      <c r="AO63" s="13"/>
      <c r="AP63" s="63" t="s">
        <v>214</v>
      </c>
      <c r="AQ63" s="63" t="s">
        <v>215</v>
      </c>
      <c r="AR63" s="63" t="s">
        <v>216</v>
      </c>
    </row>
    <row r="64" spans="1:44" ht="69" x14ac:dyDescent="0.25">
      <c r="A64" s="41">
        <f t="shared" si="20"/>
        <v>58</v>
      </c>
      <c r="B64" s="92"/>
      <c r="C64" s="1" t="s">
        <v>247</v>
      </c>
      <c r="D64" s="55" t="s">
        <v>218</v>
      </c>
      <c r="E64" s="10"/>
      <c r="F64" s="11">
        <f t="shared" si="0"/>
        <v>10</v>
      </c>
      <c r="G64" s="10"/>
      <c r="H64" s="12">
        <f t="shared" si="22"/>
        <v>0</v>
      </c>
      <c r="I64" s="12">
        <f t="shared" si="23"/>
        <v>0</v>
      </c>
      <c r="J64" s="12" t="str">
        <f t="shared" si="24"/>
        <v>-</v>
      </c>
      <c r="K64" s="11">
        <v>0</v>
      </c>
      <c r="L64" s="10"/>
      <c r="M64" s="11">
        <f t="shared" si="4"/>
        <v>10</v>
      </c>
      <c r="N64" s="10"/>
      <c r="O64" s="12">
        <f t="shared" si="25"/>
        <v>0</v>
      </c>
      <c r="P64" s="12">
        <f t="shared" si="26"/>
        <v>0</v>
      </c>
      <c r="Q64" s="12" t="str">
        <f t="shared" si="27"/>
        <v>-</v>
      </c>
      <c r="R64" s="11">
        <v>0</v>
      </c>
      <c r="S64" s="10"/>
      <c r="T64" s="11">
        <f t="shared" si="8"/>
        <v>10</v>
      </c>
      <c r="U64" s="10"/>
      <c r="V64" s="12">
        <f t="shared" si="28"/>
        <v>0</v>
      </c>
      <c r="W64" s="12">
        <f t="shared" si="29"/>
        <v>0</v>
      </c>
      <c r="X64" s="12" t="str">
        <f t="shared" si="30"/>
        <v>-</v>
      </c>
      <c r="Y64" s="11">
        <v>0</v>
      </c>
      <c r="Z64" s="10"/>
      <c r="AA64" s="11">
        <f t="shared" si="12"/>
        <v>10</v>
      </c>
      <c r="AB64" s="10"/>
      <c r="AC64" s="12">
        <f t="shared" si="31"/>
        <v>0</v>
      </c>
      <c r="AD64" s="12">
        <f t="shared" si="32"/>
        <v>0</v>
      </c>
      <c r="AE64" s="12" t="str">
        <f t="shared" si="33"/>
        <v>-</v>
      </c>
      <c r="AF64" s="11">
        <v>0</v>
      </c>
      <c r="AG64" s="10"/>
      <c r="AH64" s="11">
        <f t="shared" si="37"/>
        <v>10</v>
      </c>
      <c r="AI64" s="10"/>
      <c r="AJ64" s="12">
        <f t="shared" si="34"/>
        <v>0</v>
      </c>
      <c r="AK64" s="12">
        <f t="shared" si="35"/>
        <v>0</v>
      </c>
      <c r="AL64" s="12" t="str">
        <f t="shared" si="36"/>
        <v>-</v>
      </c>
      <c r="AM64" s="11">
        <v>0</v>
      </c>
      <c r="AN64" s="11">
        <v>0</v>
      </c>
      <c r="AO64" s="13"/>
      <c r="AP64" s="62"/>
      <c r="AQ64" s="62"/>
      <c r="AR64" s="62"/>
    </row>
    <row r="65" spans="1:44" ht="69" x14ac:dyDescent="0.25">
      <c r="A65" s="11">
        <f t="shared" si="20"/>
        <v>59</v>
      </c>
      <c r="B65" s="92"/>
      <c r="C65" s="1" t="s">
        <v>219</v>
      </c>
      <c r="D65" s="55" t="s">
        <v>220</v>
      </c>
      <c r="E65" s="10"/>
      <c r="F65" s="11">
        <f t="shared" si="0"/>
        <v>10</v>
      </c>
      <c r="G65" s="10"/>
      <c r="H65" s="12">
        <f t="shared" si="22"/>
        <v>0</v>
      </c>
      <c r="I65" s="12">
        <f t="shared" si="23"/>
        <v>0</v>
      </c>
      <c r="J65" s="12" t="str">
        <f t="shared" si="24"/>
        <v>-</v>
      </c>
      <c r="K65" s="11">
        <v>0</v>
      </c>
      <c r="L65" s="10"/>
      <c r="M65" s="11">
        <f t="shared" si="4"/>
        <v>10</v>
      </c>
      <c r="N65" s="10"/>
      <c r="O65" s="12">
        <f t="shared" si="25"/>
        <v>0</v>
      </c>
      <c r="P65" s="12">
        <f t="shared" si="26"/>
        <v>0</v>
      </c>
      <c r="Q65" s="12" t="str">
        <f t="shared" si="27"/>
        <v>-</v>
      </c>
      <c r="R65" s="11">
        <v>0</v>
      </c>
      <c r="S65" s="10"/>
      <c r="T65" s="11">
        <f t="shared" si="8"/>
        <v>10</v>
      </c>
      <c r="U65" s="10"/>
      <c r="V65" s="12">
        <f t="shared" si="28"/>
        <v>0</v>
      </c>
      <c r="W65" s="12">
        <f t="shared" si="29"/>
        <v>0</v>
      </c>
      <c r="X65" s="12" t="str">
        <f t="shared" si="30"/>
        <v>-</v>
      </c>
      <c r="Y65" s="11">
        <v>0</v>
      </c>
      <c r="Z65" s="10"/>
      <c r="AA65" s="11">
        <f t="shared" si="12"/>
        <v>10</v>
      </c>
      <c r="AB65" s="10"/>
      <c r="AC65" s="12">
        <f t="shared" si="31"/>
        <v>0</v>
      </c>
      <c r="AD65" s="12">
        <f t="shared" si="32"/>
        <v>0</v>
      </c>
      <c r="AE65" s="12" t="str">
        <f t="shared" si="33"/>
        <v>-</v>
      </c>
      <c r="AF65" s="11">
        <v>0</v>
      </c>
      <c r="AG65" s="10"/>
      <c r="AH65" s="11">
        <f t="shared" si="37"/>
        <v>10</v>
      </c>
      <c r="AI65" s="10"/>
      <c r="AJ65" s="12">
        <f t="shared" si="34"/>
        <v>0</v>
      </c>
      <c r="AK65" s="12">
        <f t="shared" si="35"/>
        <v>0</v>
      </c>
      <c r="AL65" s="12" t="str">
        <f t="shared" si="36"/>
        <v>-</v>
      </c>
      <c r="AM65" s="11">
        <v>0</v>
      </c>
      <c r="AN65" s="11">
        <v>0</v>
      </c>
      <c r="AO65" s="13"/>
      <c r="AP65" s="65" t="s">
        <v>221</v>
      </c>
      <c r="AQ65" s="69"/>
      <c r="AR65" s="65" t="s">
        <v>222</v>
      </c>
    </row>
    <row r="66" spans="1:44" ht="55.2" x14ac:dyDescent="0.25">
      <c r="A66" s="41">
        <f t="shared" si="20"/>
        <v>60</v>
      </c>
      <c r="B66" s="92"/>
      <c r="C66" s="1" t="s">
        <v>248</v>
      </c>
      <c r="D66" s="55" t="s">
        <v>224</v>
      </c>
      <c r="E66" s="10"/>
      <c r="F66" s="11">
        <f t="shared" si="0"/>
        <v>10</v>
      </c>
      <c r="G66" s="10"/>
      <c r="H66" s="12">
        <f t="shared" si="22"/>
        <v>0</v>
      </c>
      <c r="I66" s="12">
        <f t="shared" si="23"/>
        <v>0</v>
      </c>
      <c r="J66" s="12" t="str">
        <f t="shared" si="24"/>
        <v>-</v>
      </c>
      <c r="K66" s="11">
        <v>0</v>
      </c>
      <c r="L66" s="10"/>
      <c r="M66" s="11">
        <f t="shared" si="4"/>
        <v>10</v>
      </c>
      <c r="N66" s="10"/>
      <c r="O66" s="12">
        <f t="shared" si="25"/>
        <v>0</v>
      </c>
      <c r="P66" s="12">
        <f t="shared" si="26"/>
        <v>0</v>
      </c>
      <c r="Q66" s="12" t="str">
        <f t="shared" si="27"/>
        <v>-</v>
      </c>
      <c r="R66" s="11">
        <v>0</v>
      </c>
      <c r="S66" s="10"/>
      <c r="T66" s="11">
        <f t="shared" si="8"/>
        <v>10</v>
      </c>
      <c r="U66" s="10"/>
      <c r="V66" s="12">
        <f t="shared" si="28"/>
        <v>0</v>
      </c>
      <c r="W66" s="12">
        <f t="shared" si="29"/>
        <v>0</v>
      </c>
      <c r="X66" s="12" t="str">
        <f t="shared" si="30"/>
        <v>-</v>
      </c>
      <c r="Y66" s="11">
        <v>0</v>
      </c>
      <c r="Z66" s="10"/>
      <c r="AA66" s="11">
        <f t="shared" si="12"/>
        <v>10</v>
      </c>
      <c r="AB66" s="10"/>
      <c r="AC66" s="12">
        <f t="shared" si="31"/>
        <v>0</v>
      </c>
      <c r="AD66" s="12">
        <f t="shared" si="32"/>
        <v>0</v>
      </c>
      <c r="AE66" s="12" t="str">
        <f t="shared" si="33"/>
        <v>-</v>
      </c>
      <c r="AF66" s="11">
        <v>0</v>
      </c>
      <c r="AG66" s="10"/>
      <c r="AH66" s="11">
        <f t="shared" si="37"/>
        <v>10</v>
      </c>
      <c r="AI66" s="10"/>
      <c r="AJ66" s="12">
        <f t="shared" si="34"/>
        <v>0</v>
      </c>
      <c r="AK66" s="12">
        <f t="shared" si="35"/>
        <v>0</v>
      </c>
      <c r="AL66" s="12" t="str">
        <f t="shared" si="36"/>
        <v>-</v>
      </c>
      <c r="AM66" s="11">
        <v>0</v>
      </c>
      <c r="AN66" s="11">
        <v>0</v>
      </c>
      <c r="AO66" s="13"/>
      <c r="AP66" s="65" t="s">
        <v>225</v>
      </c>
      <c r="AQ66" s="65" t="s">
        <v>226</v>
      </c>
      <c r="AR66" s="65" t="s">
        <v>227</v>
      </c>
    </row>
    <row r="67" spans="1:44" ht="69" x14ac:dyDescent="0.25">
      <c r="A67" s="11">
        <f t="shared" si="20"/>
        <v>61</v>
      </c>
      <c r="B67" s="92"/>
      <c r="C67" s="1" t="s">
        <v>228</v>
      </c>
      <c r="D67" s="55" t="s">
        <v>229</v>
      </c>
      <c r="E67" s="10"/>
      <c r="F67" s="11">
        <f t="shared" si="0"/>
        <v>10</v>
      </c>
      <c r="G67" s="10"/>
      <c r="H67" s="12">
        <f t="shared" si="22"/>
        <v>0</v>
      </c>
      <c r="I67" s="12">
        <f t="shared" si="23"/>
        <v>0</v>
      </c>
      <c r="J67" s="12" t="str">
        <f t="shared" si="24"/>
        <v>-</v>
      </c>
      <c r="K67" s="11">
        <v>0</v>
      </c>
      <c r="L67" s="10"/>
      <c r="M67" s="11">
        <f t="shared" si="4"/>
        <v>10</v>
      </c>
      <c r="N67" s="10"/>
      <c r="O67" s="12">
        <f t="shared" si="25"/>
        <v>0</v>
      </c>
      <c r="P67" s="12">
        <f t="shared" si="26"/>
        <v>0</v>
      </c>
      <c r="Q67" s="12" t="str">
        <f>IF(P67&gt;0,IF(L67="NA","-",IF(N67="OK",P67,IF(N67="To Improve",P67*0.5,0))),"-")</f>
        <v>-</v>
      </c>
      <c r="R67" s="11">
        <v>0</v>
      </c>
      <c r="S67" s="10"/>
      <c r="T67" s="11">
        <f t="shared" si="8"/>
        <v>10</v>
      </c>
      <c r="U67" s="10"/>
      <c r="V67" s="12">
        <f t="shared" si="28"/>
        <v>0</v>
      </c>
      <c r="W67" s="12">
        <f t="shared" si="29"/>
        <v>0</v>
      </c>
      <c r="X67" s="12" t="str">
        <f t="shared" si="30"/>
        <v>-</v>
      </c>
      <c r="Y67" s="11">
        <v>0</v>
      </c>
      <c r="Z67" s="10"/>
      <c r="AA67" s="11">
        <f t="shared" si="12"/>
        <v>10</v>
      </c>
      <c r="AB67" s="10"/>
      <c r="AC67" s="12">
        <f t="shared" si="31"/>
        <v>0</v>
      </c>
      <c r="AD67" s="12">
        <f t="shared" si="32"/>
        <v>0</v>
      </c>
      <c r="AE67" s="12" t="str">
        <f t="shared" si="33"/>
        <v>-</v>
      </c>
      <c r="AF67" s="11">
        <v>0</v>
      </c>
      <c r="AG67" s="10"/>
      <c r="AH67" s="11">
        <f t="shared" si="37"/>
        <v>10</v>
      </c>
      <c r="AI67" s="10"/>
      <c r="AJ67" s="12">
        <f t="shared" si="34"/>
        <v>0</v>
      </c>
      <c r="AK67" s="12">
        <f t="shared" si="35"/>
        <v>0</v>
      </c>
      <c r="AL67" s="12" t="str">
        <f t="shared" si="36"/>
        <v>-</v>
      </c>
      <c r="AM67" s="11">
        <v>0</v>
      </c>
      <c r="AN67" s="11">
        <v>0</v>
      </c>
      <c r="AO67" s="13"/>
      <c r="AP67" s="67"/>
      <c r="AQ67" s="67"/>
      <c r="AR67" s="67"/>
    </row>
    <row r="68" spans="1:44" ht="69" x14ac:dyDescent="0.25">
      <c r="A68" s="9">
        <f>A67+1</f>
        <v>62</v>
      </c>
      <c r="B68" s="92"/>
      <c r="C68" s="1" t="s">
        <v>230</v>
      </c>
      <c r="D68" s="55" t="s">
        <v>231</v>
      </c>
      <c r="E68" s="10"/>
      <c r="F68" s="11">
        <f t="shared" si="0"/>
        <v>10</v>
      </c>
      <c r="G68" s="10"/>
      <c r="H68" s="12">
        <f t="shared" si="22"/>
        <v>0</v>
      </c>
      <c r="I68" s="12">
        <f t="shared" si="23"/>
        <v>10</v>
      </c>
      <c r="J68" s="12">
        <f t="shared" si="24"/>
        <v>0</v>
      </c>
      <c r="K68" s="11">
        <v>10</v>
      </c>
      <c r="L68" s="10"/>
      <c r="M68" s="11">
        <f t="shared" si="4"/>
        <v>10</v>
      </c>
      <c r="N68" s="10"/>
      <c r="O68" s="12">
        <f t="shared" si="25"/>
        <v>0</v>
      </c>
      <c r="P68" s="12">
        <f t="shared" si="26"/>
        <v>10</v>
      </c>
      <c r="Q68" s="12">
        <f t="shared" si="27"/>
        <v>0</v>
      </c>
      <c r="R68" s="11">
        <v>10</v>
      </c>
      <c r="S68" s="10"/>
      <c r="T68" s="11">
        <f t="shared" si="8"/>
        <v>10</v>
      </c>
      <c r="U68" s="10"/>
      <c r="V68" s="12">
        <f t="shared" si="28"/>
        <v>0</v>
      </c>
      <c r="W68" s="12">
        <f t="shared" si="29"/>
        <v>10</v>
      </c>
      <c r="X68" s="12">
        <f t="shared" si="30"/>
        <v>0</v>
      </c>
      <c r="Y68" s="11">
        <v>10</v>
      </c>
      <c r="Z68" s="10"/>
      <c r="AA68" s="11">
        <f t="shared" si="12"/>
        <v>10</v>
      </c>
      <c r="AB68" s="10"/>
      <c r="AC68" s="12">
        <f t="shared" si="31"/>
        <v>0</v>
      </c>
      <c r="AD68" s="12">
        <f t="shared" si="32"/>
        <v>10</v>
      </c>
      <c r="AE68" s="12">
        <f t="shared" si="33"/>
        <v>0</v>
      </c>
      <c r="AF68" s="11">
        <v>10</v>
      </c>
      <c r="AG68" s="10"/>
      <c r="AH68" s="11">
        <f t="shared" si="37"/>
        <v>10</v>
      </c>
      <c r="AI68" s="10"/>
      <c r="AJ68" s="12">
        <f t="shared" si="34"/>
        <v>0</v>
      </c>
      <c r="AK68" s="12">
        <f t="shared" si="35"/>
        <v>10</v>
      </c>
      <c r="AL68" s="12">
        <f t="shared" si="36"/>
        <v>0</v>
      </c>
      <c r="AM68" s="11">
        <v>10</v>
      </c>
      <c r="AN68" s="11">
        <v>10</v>
      </c>
      <c r="AO68" s="13"/>
      <c r="AP68" s="60" t="s">
        <v>232</v>
      </c>
      <c r="AQ68" s="60" t="s">
        <v>233</v>
      </c>
      <c r="AR68" s="60" t="s">
        <v>234</v>
      </c>
    </row>
    <row r="69" spans="1:44" ht="76.5" customHeight="1" x14ac:dyDescent="0.25">
      <c r="A69" s="41">
        <f>A68+1</f>
        <v>63</v>
      </c>
      <c r="B69" s="92"/>
      <c r="C69" s="1" t="s">
        <v>235</v>
      </c>
      <c r="D69" s="55" t="s">
        <v>236</v>
      </c>
      <c r="E69" s="10"/>
      <c r="F69" s="11">
        <f t="shared" si="0"/>
        <v>10</v>
      </c>
      <c r="G69" s="10"/>
      <c r="H69" s="12">
        <f t="shared" si="22"/>
        <v>0</v>
      </c>
      <c r="I69" s="12">
        <f t="shared" si="23"/>
        <v>10</v>
      </c>
      <c r="J69" s="12">
        <f t="shared" si="24"/>
        <v>0</v>
      </c>
      <c r="K69" s="11">
        <v>10</v>
      </c>
      <c r="L69" s="10"/>
      <c r="M69" s="11">
        <f t="shared" si="4"/>
        <v>10</v>
      </c>
      <c r="N69" s="10"/>
      <c r="O69" s="12">
        <f t="shared" si="25"/>
        <v>0</v>
      </c>
      <c r="P69" s="12">
        <f t="shared" si="26"/>
        <v>10</v>
      </c>
      <c r="Q69" s="12">
        <f t="shared" si="27"/>
        <v>0</v>
      </c>
      <c r="R69" s="11">
        <v>10</v>
      </c>
      <c r="S69" s="10"/>
      <c r="T69" s="11">
        <f t="shared" si="8"/>
        <v>10</v>
      </c>
      <c r="U69" s="10"/>
      <c r="V69" s="12">
        <f t="shared" si="28"/>
        <v>0</v>
      </c>
      <c r="W69" s="12">
        <f t="shared" si="29"/>
        <v>10</v>
      </c>
      <c r="X69" s="12">
        <f t="shared" si="30"/>
        <v>0</v>
      </c>
      <c r="Y69" s="11">
        <v>10</v>
      </c>
      <c r="Z69" s="10"/>
      <c r="AA69" s="11">
        <f t="shared" si="12"/>
        <v>10</v>
      </c>
      <c r="AB69" s="10"/>
      <c r="AC69" s="12">
        <f t="shared" si="31"/>
        <v>0</v>
      </c>
      <c r="AD69" s="12">
        <f t="shared" si="32"/>
        <v>10</v>
      </c>
      <c r="AE69" s="12">
        <f t="shared" si="33"/>
        <v>0</v>
      </c>
      <c r="AF69" s="11">
        <v>10</v>
      </c>
      <c r="AG69" s="10"/>
      <c r="AH69" s="11">
        <f t="shared" si="37"/>
        <v>10</v>
      </c>
      <c r="AI69" s="10"/>
      <c r="AJ69" s="12">
        <f t="shared" si="34"/>
        <v>0</v>
      </c>
      <c r="AK69" s="12">
        <f t="shared" si="35"/>
        <v>10</v>
      </c>
      <c r="AL69" s="12">
        <f t="shared" si="36"/>
        <v>0</v>
      </c>
      <c r="AM69" s="11">
        <v>10</v>
      </c>
      <c r="AN69" s="11">
        <v>10</v>
      </c>
      <c r="AO69" s="13"/>
      <c r="AP69" s="60" t="s">
        <v>237</v>
      </c>
      <c r="AQ69" s="60" t="s">
        <v>238</v>
      </c>
      <c r="AR69" s="61" t="s">
        <v>239</v>
      </c>
    </row>
    <row r="70" spans="1:44" ht="69" x14ac:dyDescent="0.25">
      <c r="A70" s="11">
        <f>A69+1</f>
        <v>64</v>
      </c>
      <c r="B70" s="93"/>
      <c r="C70" s="1" t="s">
        <v>240</v>
      </c>
      <c r="D70" s="55" t="s">
        <v>241</v>
      </c>
      <c r="E70" s="10"/>
      <c r="F70" s="11">
        <f t="shared" si="0"/>
        <v>10</v>
      </c>
      <c r="G70" s="10"/>
      <c r="H70" s="12">
        <f t="shared" si="22"/>
        <v>0</v>
      </c>
      <c r="I70" s="12">
        <f t="shared" si="23"/>
        <v>0</v>
      </c>
      <c r="J70" s="12" t="str">
        <f t="shared" si="24"/>
        <v>-</v>
      </c>
      <c r="K70" s="11">
        <v>0</v>
      </c>
      <c r="L70" s="10"/>
      <c r="M70" s="11">
        <f t="shared" si="4"/>
        <v>10</v>
      </c>
      <c r="N70" s="10"/>
      <c r="O70" s="12">
        <f t="shared" si="25"/>
        <v>0</v>
      </c>
      <c r="P70" s="12">
        <f t="shared" si="26"/>
        <v>0</v>
      </c>
      <c r="Q70" s="12" t="str">
        <f t="shared" si="27"/>
        <v>-</v>
      </c>
      <c r="R70" s="11">
        <v>0</v>
      </c>
      <c r="S70" s="10"/>
      <c r="T70" s="11">
        <f t="shared" si="8"/>
        <v>10</v>
      </c>
      <c r="U70" s="10"/>
      <c r="V70" s="12">
        <f t="shared" si="28"/>
        <v>0</v>
      </c>
      <c r="W70" s="12">
        <f t="shared" si="29"/>
        <v>0</v>
      </c>
      <c r="X70" s="12" t="str">
        <f t="shared" si="30"/>
        <v>-</v>
      </c>
      <c r="Y70" s="11">
        <v>0</v>
      </c>
      <c r="Z70" s="10"/>
      <c r="AA70" s="11">
        <f t="shared" si="12"/>
        <v>10</v>
      </c>
      <c r="AB70" s="10"/>
      <c r="AC70" s="12">
        <f t="shared" si="31"/>
        <v>0</v>
      </c>
      <c r="AD70" s="12">
        <f t="shared" si="32"/>
        <v>0</v>
      </c>
      <c r="AE70" s="12" t="str">
        <f t="shared" si="33"/>
        <v>-</v>
      </c>
      <c r="AF70" s="11">
        <v>0</v>
      </c>
      <c r="AG70" s="10"/>
      <c r="AH70" s="11">
        <f t="shared" si="37"/>
        <v>10</v>
      </c>
      <c r="AI70" s="10"/>
      <c r="AJ70" s="12">
        <f t="shared" si="34"/>
        <v>0</v>
      </c>
      <c r="AK70" s="12">
        <f t="shared" si="35"/>
        <v>0</v>
      </c>
      <c r="AL70" s="12" t="str">
        <f t="shared" si="36"/>
        <v>-</v>
      </c>
      <c r="AM70" s="11">
        <v>0</v>
      </c>
      <c r="AN70" s="11">
        <v>0</v>
      </c>
      <c r="AO70" s="13"/>
      <c r="AP70" s="67"/>
      <c r="AQ70" s="67"/>
      <c r="AR70" s="67"/>
    </row>
    <row r="71" spans="1:44" x14ac:dyDescent="0.25">
      <c r="F71" s="17">
        <f>SUM(F7:F70)</f>
        <v>640</v>
      </c>
      <c r="G71" s="17"/>
      <c r="H71" s="17">
        <f>SUM(H7:H70)</f>
        <v>0</v>
      </c>
      <c r="I71" s="17">
        <f>SUM(I7:I70)</f>
        <v>325</v>
      </c>
      <c r="J71" s="17">
        <f>SUM(J7:J70)</f>
        <v>0</v>
      </c>
      <c r="K71" s="17"/>
      <c r="M71" s="17">
        <f>SUM(M7:M70)</f>
        <v>640</v>
      </c>
      <c r="N71" s="17"/>
      <c r="O71" s="17">
        <f>SUM(O7:O70)</f>
        <v>0</v>
      </c>
      <c r="P71" s="17">
        <f>SUM(P7:P70)</f>
        <v>325</v>
      </c>
      <c r="Q71" s="17">
        <f>SUM(Q7:Q70)</f>
        <v>0</v>
      </c>
      <c r="R71" s="17"/>
      <c r="T71" s="17">
        <f>SUM(T7:T70)</f>
        <v>640</v>
      </c>
      <c r="U71" s="17"/>
      <c r="V71" s="17">
        <f>SUM(V7:V70)</f>
        <v>0</v>
      </c>
      <c r="W71" s="17">
        <f>SUM(W7:W70)</f>
        <v>325</v>
      </c>
      <c r="X71" s="17">
        <f>SUM(X7:X70)</f>
        <v>0</v>
      </c>
      <c r="Y71" s="17"/>
      <c r="AA71" s="17">
        <f>SUM(AA7:AA70)</f>
        <v>640</v>
      </c>
      <c r="AB71" s="17"/>
      <c r="AC71" s="17">
        <f>SUM(AC7:AC70)</f>
        <v>0</v>
      </c>
      <c r="AD71" s="17">
        <f>SUM(AD7:AD70)</f>
        <v>325</v>
      </c>
      <c r="AE71" s="17">
        <f>SUM(AE7:AE70)</f>
        <v>0</v>
      </c>
      <c r="AF71" s="17"/>
      <c r="AH71" s="17">
        <f>SUM(AH7:AH70)</f>
        <v>640</v>
      </c>
      <c r="AI71" s="17"/>
      <c r="AJ71" s="17">
        <f>SUM(AJ7:AJ70)</f>
        <v>0</v>
      </c>
      <c r="AK71" s="17">
        <f>SUM(AK7:AK70)</f>
        <v>325</v>
      </c>
      <c r="AL71" s="17">
        <f>SUM(AL7:AL70)</f>
        <v>0</v>
      </c>
      <c r="AM71" s="17"/>
      <c r="AN71" s="17"/>
    </row>
    <row r="72" spans="1:44" ht="21" x14ac:dyDescent="0.25">
      <c r="B72" s="23" t="s">
        <v>19</v>
      </c>
      <c r="C72" s="34">
        <f>IF(G72="N/A","N/A",MIN(G72:AI72))</f>
        <v>0</v>
      </c>
      <c r="D72" s="23"/>
      <c r="E72" s="24"/>
      <c r="F72" s="24"/>
      <c r="G72" s="31">
        <f>IF($AO$4="This plant does not have bottle line(s)","N/A",(H71/F71)*100)</f>
        <v>0</v>
      </c>
      <c r="H72" s="32"/>
      <c r="I72" s="32"/>
      <c r="J72" s="32"/>
      <c r="K72" s="32"/>
      <c r="L72" s="33"/>
      <c r="M72" s="33"/>
      <c r="N72" s="31" t="str">
        <f>IF($AO$4="This plant does not have bottle line(s)","N/A",IF((O71/M71)*100=0,"N/A",(O71/M71)*100))</f>
        <v>N/A</v>
      </c>
      <c r="O72" s="32"/>
      <c r="P72" s="32"/>
      <c r="Q72" s="32"/>
      <c r="R72" s="32"/>
      <c r="S72" s="33"/>
      <c r="T72" s="33"/>
      <c r="U72" s="31" t="str">
        <f>IF($AO$4="This plant does not have bottle line(s)","N/A",IF((V71/T71)*100=0,"N/A",(V71/T71)*100))</f>
        <v>N/A</v>
      </c>
      <c r="V72" s="32"/>
      <c r="W72" s="32"/>
      <c r="X72" s="32"/>
      <c r="Y72" s="32"/>
      <c r="Z72" s="33"/>
      <c r="AA72" s="33"/>
      <c r="AB72" s="31" t="str">
        <f>IF($AO$4="This plant does not have bottle line(s)","N/A",IF((AC71/AA71)*100=0,"N/A",(AC71/AA71)*100))</f>
        <v>N/A</v>
      </c>
      <c r="AC72" s="32"/>
      <c r="AD72" s="32"/>
      <c r="AE72" s="32"/>
      <c r="AF72" s="32"/>
      <c r="AG72" s="33"/>
      <c r="AH72" s="33"/>
      <c r="AI72" s="31" t="str">
        <f>IF($AO$4="This plant does not have bottle line(s)","N/A",IF((AJ71/AH71)*100=0,"N/A",(AJ71/AH71)*100))</f>
        <v>N/A</v>
      </c>
      <c r="AJ72" s="32"/>
      <c r="AK72" s="32"/>
      <c r="AL72" s="32"/>
      <c r="AM72" s="32"/>
    </row>
    <row r="73" spans="1:44" ht="21" x14ac:dyDescent="0.25">
      <c r="B73" s="23" t="s">
        <v>20</v>
      </c>
      <c r="C73" s="34">
        <f>IF(G73="N/A","N/A",MIN(G73:AI73))</f>
        <v>0</v>
      </c>
      <c r="D73" s="23"/>
      <c r="E73" s="24"/>
      <c r="F73" s="24"/>
      <c r="G73" s="31">
        <f>IF($AO$4="This plant does not have bottle line(s)","N/A",(J71/I71)*100)</f>
        <v>0</v>
      </c>
      <c r="H73" s="32"/>
      <c r="I73" s="32"/>
      <c r="J73" s="32"/>
      <c r="K73" s="32"/>
      <c r="L73" s="33"/>
      <c r="M73" s="33"/>
      <c r="N73" s="31" t="str">
        <f>IF($AO$4="This plant does not have bottle line(s)","N/A",IF((Q71/P71)*100=0,"N/A",(Q71/P71)*100))</f>
        <v>N/A</v>
      </c>
      <c r="O73" s="32"/>
      <c r="P73" s="32"/>
      <c r="Q73" s="32"/>
      <c r="R73" s="32"/>
      <c r="S73" s="33"/>
      <c r="T73" s="33"/>
      <c r="U73" s="31" t="str">
        <f>IF($AO$4="This plant does not have bottle line(s)","N/A",IF((X71/W71)*100=0,"N/A",(X71/W71)*100))</f>
        <v>N/A</v>
      </c>
      <c r="V73" s="32"/>
      <c r="W73" s="32"/>
      <c r="X73" s="32"/>
      <c r="Y73" s="32"/>
      <c r="Z73" s="33"/>
      <c r="AA73" s="33"/>
      <c r="AB73" s="31" t="str">
        <f>IF($AO$4="This plant does not have bottle line(s)","N/A",IF((AE71/AD71)*100=0,"N/A",(AE71/AD71)*100))</f>
        <v>N/A</v>
      </c>
      <c r="AC73" s="32"/>
      <c r="AD73" s="32"/>
      <c r="AE73" s="32"/>
      <c r="AF73" s="32"/>
      <c r="AG73" s="33"/>
      <c r="AH73" s="33"/>
      <c r="AI73" s="31" t="str">
        <f>IF($AO$4="This plant does not have bottle line(s)","N/A",IF((AL71/AK71)*100=0,"N/A",(AL71/AK71)*100))</f>
        <v>N/A</v>
      </c>
      <c r="AJ73" s="32"/>
      <c r="AK73" s="32"/>
      <c r="AL73" s="32"/>
      <c r="AM73" s="32"/>
    </row>
    <row r="74" spans="1:44" ht="63" x14ac:dyDescent="0.25">
      <c r="B74" s="40" t="s">
        <v>21</v>
      </c>
      <c r="C74" s="34" t="str">
        <f>IF(G74="N/A","N/A",MIN(G74,N74,U74,AB74,AI74))</f>
        <v>N/A</v>
      </c>
      <c r="F74" s="43">
        <f>SUM(F69,F62,F66,F64,F63,F60,F31)</f>
        <v>70</v>
      </c>
      <c r="G74" s="31" t="str">
        <f>IF($AO$4="This plant does not have bottle line(s)","N/A",IF(OR(F74=0,H74=0),"N/A",(H74/F74)*100))</f>
        <v>N/A</v>
      </c>
      <c r="H74" s="43">
        <f>SUM(H69,H62,H66,H64,H63,H60,H31)</f>
        <v>0</v>
      </c>
      <c r="M74" s="43">
        <f>SUM(M69,M62,M66,M64,M63,M60,M31)</f>
        <v>70</v>
      </c>
      <c r="N74" s="31" t="str">
        <f>IF($AO$4="This plant does not have bottle line(s)","N/A",IF(OR(M74=0,O74=0),"N/A",(O74/M74)*100))</f>
        <v>N/A</v>
      </c>
      <c r="O74" s="43">
        <f>SUM(O69,O62,O66,O64,O63,O60,O31)</f>
        <v>0</v>
      </c>
      <c r="T74" s="43">
        <f>SUM(T69,T62,T66,T64,T63,T60,T31)</f>
        <v>70</v>
      </c>
      <c r="U74" s="31" t="str">
        <f>IF($AO$4="This plant does not have bottle line(s)","N/A",IF(OR(T74=0,V74=0),"N/A",(V74/T74)*100))</f>
        <v>N/A</v>
      </c>
      <c r="V74" s="43">
        <f>SUM(V69,V62,V66,V64,V63,V60,V31)</f>
        <v>0</v>
      </c>
      <c r="AA74" s="43">
        <f>SUM(AA69,AA62,AA66,AA64,AA63,AA60,AA31)</f>
        <v>70</v>
      </c>
      <c r="AB74" s="31" t="str">
        <f>IF($AO$4="This plant does not have bottle line(s)","N/A",IF(OR(AA74=0,AC74=0),"N/A",(AC74/AA74)*100))</f>
        <v>N/A</v>
      </c>
      <c r="AC74" s="43">
        <f>SUM(AC69,AC62,AC66,AC64,AC63,AC60,AC31)</f>
        <v>0</v>
      </c>
      <c r="AH74" s="43">
        <f>SUM(AH69,AH62,AH66,AH64,AH63,AH60,AH31)</f>
        <v>70</v>
      </c>
      <c r="AI74" s="31" t="str">
        <f>IF($AO$4="This plant does not have bottle line(s)","N/A",IF(OR(AH74=0,AJ74=0),"N/A",(AJ74/AH74)*100))</f>
        <v>N/A</v>
      </c>
      <c r="AJ74" s="43">
        <f>SUM(AJ69,AJ62,AJ66,AJ64,AJ63,AJ60,AJ31)</f>
        <v>0</v>
      </c>
    </row>
    <row r="75" spans="1:44" ht="42" x14ac:dyDescent="0.25">
      <c r="B75" s="23" t="s">
        <v>296</v>
      </c>
      <c r="C75" s="34">
        <f>IF(G75="N/A","N/A",AVERAGE(G75,N75,U75,AB75,AI75))</f>
        <v>0</v>
      </c>
      <c r="G75" s="31">
        <f>IF($BW$4="This plant does not have bottle line(s)","N/A",(J75/I75)*100)</f>
        <v>0</v>
      </c>
      <c r="I75" s="17">
        <f>SUM(I11:I70,I$8:I$9,10,10)</f>
        <v>305</v>
      </c>
      <c r="J75" s="17">
        <f>SUM(J11:J70)+SUM(J$8:J$9)+IF(E$7="NA","-",IF(G$7="OK",10,IF(G$7="To Improve",10*0.5,0)))+IF(E$10="NA","-",IF(G$10="OK",10,IF(G$10="To Improve",10*0.5,0)))</f>
        <v>0</v>
      </c>
      <c r="N75" s="31" t="str">
        <f>IF($BW$4="This plant does not have bottle line(s)","N/A",IF((Q75/P75)*100=0,"N/A",(Q75/P75)*100))</f>
        <v>N/A</v>
      </c>
      <c r="P75" s="17">
        <f>SUM(P11:P70,P$8:P$9,10,10)</f>
        <v>305</v>
      </c>
      <c r="Q75" s="17">
        <f>SUM(Q11:Q70)+SUM(Q$8:Q$9)+IF(L$7="NA","-",IF(N$7="OK",10,IF(N$7="To Improve",10*0.5,0)))+IF(L$10="NA","-",IF(N$10="OK",10,IF(N$10="To Improve",10*0.5,0)))</f>
        <v>0</v>
      </c>
      <c r="U75" s="31" t="str">
        <f>IF($BW$4="This plant does not have bottle line(s)","N/A",IF((X75/W75)*100=0,"N/A",(X75/W75)*100))</f>
        <v>N/A</v>
      </c>
      <c r="W75" s="17">
        <f>SUM(W11:W70,W$8:W$9,10,10)</f>
        <v>305</v>
      </c>
      <c r="X75" s="17">
        <f>SUM(X11:X70)+SUM(X$8:X$9)+IF(S$7="NA","-",IF(U$7="OK",10,IF(U$7="To Improve",10*0.5,0)))+IF(S$10="NA","-",IF(U$10="OK",10,IF(U$10="To Improve",10*0.5,0)))</f>
        <v>0</v>
      </c>
      <c r="AB75" s="31" t="str">
        <f>IF($BW$4="This plant does not have bottle line(s)","N/A",IF((AE75/AD75)*100=0,"N/A",(AE75/AD75)*100))</f>
        <v>N/A</v>
      </c>
      <c r="AD75" s="17">
        <f>SUM(AD11:AD70,AD$8:AD$9,10,10)</f>
        <v>305</v>
      </c>
      <c r="AE75" s="17">
        <f>SUM(AE11:AE70)+SUM(AE$8:AE$9)+IF(Z$7="NA","-",IF(AB$7="OK",10,IF(AB$7="To Improve",10*0.5,0)))+IF(Z$10="NA","-",IF(AB$10="OK",10,IF(AB$10="To Improve",10*0.5,0)))</f>
        <v>0</v>
      </c>
      <c r="AI75" s="31" t="str">
        <f>IF($BW$4="This plant does not have bottle line(s)","N/A",IF((AL75/AK75)*100=0,"N/A",(AL75/AK75)*100))</f>
        <v>N/A</v>
      </c>
      <c r="AK75" s="17">
        <f>SUM(AK11:AK70,AK$8:AK$9,10,10)</f>
        <v>305</v>
      </c>
      <c r="AL75" s="17">
        <f>SUM(AL11:AL70)+SUM(AL$8:AL$9)+IF(AG$7="NA","-",IF(AI$7="OK",10,IF(AI$7="To Improve",10*0.5,0)))+IF(AG$10="NA","-",IF(AI$10="OK",10,IF(AI$10="To Improve",10*0.5,0)))</f>
        <v>0</v>
      </c>
    </row>
  </sheetData>
  <mergeCells count="17">
    <mergeCell ref="B7:B37"/>
    <mergeCell ref="B38:B44"/>
    <mergeCell ref="AP5:AR5"/>
    <mergeCell ref="B60:B70"/>
    <mergeCell ref="B46:B50"/>
    <mergeCell ref="B51:B52"/>
    <mergeCell ref="B53:B56"/>
    <mergeCell ref="AN4:AN5"/>
    <mergeCell ref="A1:AO3"/>
    <mergeCell ref="A4:B4"/>
    <mergeCell ref="E4:K5"/>
    <mergeCell ref="L4:R5"/>
    <mergeCell ref="S4:Y5"/>
    <mergeCell ref="Z4:AF5"/>
    <mergeCell ref="AG4:AM5"/>
    <mergeCell ref="AO4:AO5"/>
    <mergeCell ref="A5:B5"/>
  </mergeCells>
  <conditionalFormatting sqref="E7:E70 L7:L70 S7:S70 Z7:Z70 AG7:AG70">
    <cfRule type="cellIs" dxfId="9" priority="72" stopIfTrue="1" operator="equal">
      <formula>"NA"</formula>
    </cfRule>
  </conditionalFormatting>
  <conditionalFormatting sqref="G7:G70 N7:N70 U7:U70 AB7:AB70 AI7:AI70">
    <cfRule type="cellIs" dxfId="8" priority="69" stopIfTrue="1" operator="equal">
      <formula>"OK"</formula>
    </cfRule>
    <cfRule type="cellIs" dxfId="7" priority="70" stopIfTrue="1" operator="equal">
      <formula>"To improve"</formula>
    </cfRule>
    <cfRule type="cellIs" dxfId="6" priority="71" stopIfTrue="1" operator="equal">
      <formula>"NOK"</formula>
    </cfRule>
  </conditionalFormatting>
  <conditionalFormatting sqref="AO4">
    <cfRule type="cellIs" dxfId="5" priority="8" stopIfTrue="1" operator="equal">
      <formula>"This plant does not have bottle line(s)"</formula>
    </cfRule>
  </conditionalFormatting>
  <dataValidations count="3">
    <dataValidation type="list" allowBlank="1" showInputMessage="1" showErrorMessage="1" sqref="AO4:AO5" xr:uid="{00000000-0002-0000-0800-000000000000}">
      <formula1>"This plant has bottle line(s),This plant does not have bottle line(s)"</formula1>
    </dataValidation>
    <dataValidation type="list" allowBlank="1" showInputMessage="1" showErrorMessage="1" sqref="G7:G70 AI7:AI70 AB7:AB70 U7:U70 N7:N70" xr:uid="{00000000-0002-0000-0800-000001000000}">
      <formula1>"OK,To Improve,NOK,0"</formula1>
    </dataValidation>
    <dataValidation type="list" allowBlank="1" showInputMessage="1" showErrorMessage="1" sqref="E7:E70 AG7:AG70 Z7:Z70 S7:S70 L7:L70" xr:uid="{00000000-0002-0000-0800-000002000000}">
      <formula1>"NA, "</formula1>
    </dataValidation>
  </dataValidations>
  <pageMargins left="0.25" right="0.25" top="0.5" bottom="0.5" header="0.5" footer="0.25"/>
  <pageSetup scale="32" fitToHeight="10" orientation="landscape" r:id="rId1"/>
  <headerFooter alignWithMargins="0">
    <oddFooter>&amp;L&amp;F - &amp;A&amp;RPage &amp;P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indexed="52"/>
    <outlinePr summaryRight="0"/>
    <pageSetUpPr fitToPage="1"/>
  </sheetPr>
  <dimension ref="A1:O60"/>
  <sheetViews>
    <sheetView zoomScale="60" zoomScaleNormal="60" workbookViewId="0">
      <pane ySplit="6" topLeftCell="A7" activePane="bottomLeft" state="frozen"/>
      <selection activeCell="H1" sqref="H1:H65536"/>
      <selection pane="bottomLeft" activeCell="G7" sqref="G7:G56"/>
    </sheetView>
  </sheetViews>
  <sheetFormatPr baseColWidth="10" defaultColWidth="9.21875" defaultRowHeight="13.8" outlineLevelCol="1" x14ac:dyDescent="0.25"/>
  <cols>
    <col min="1" max="1" width="3.5546875" style="15" customWidth="1"/>
    <col min="2" max="2" width="15.5546875" style="2" customWidth="1"/>
    <col min="3" max="3" width="70.5546875" style="16" customWidth="1"/>
    <col min="4" max="4" width="70.5546875" style="16" customWidth="1" outlineLevel="1"/>
    <col min="5" max="5" width="3.5546875" style="2" hidden="1" customWidth="1"/>
    <col min="6" max="6" width="8.5546875" style="2" hidden="1" customWidth="1"/>
    <col min="7" max="7" width="11.5546875" style="15" customWidth="1"/>
    <col min="8" max="8" width="6.77734375" style="2" hidden="1" customWidth="1"/>
    <col min="9" max="9" width="7.21875" style="2" hidden="1" customWidth="1"/>
    <col min="10" max="10" width="8.21875" style="2" customWidth="1"/>
    <col min="11" max="11" width="7.21875" style="2" hidden="1" customWidth="1"/>
    <col min="12" max="12" width="34.44140625" style="15" customWidth="1"/>
    <col min="13" max="13" width="32.5546875" style="2" customWidth="1"/>
    <col min="14" max="14" width="37.21875" style="2" customWidth="1"/>
    <col min="15" max="15" width="31.44140625" style="2" customWidth="1"/>
    <col min="16" max="16384" width="9.21875" style="2"/>
  </cols>
  <sheetData>
    <row r="1" spans="1:15" ht="21.75" customHeight="1" x14ac:dyDescent="0.25">
      <c r="A1" s="78" t="e">
        <f>#REF!</f>
        <v>#REF!</v>
      </c>
      <c r="B1" s="79"/>
      <c r="C1" s="79"/>
      <c r="D1" s="79"/>
      <c r="E1" s="79"/>
      <c r="F1" s="79"/>
      <c r="G1" s="79"/>
      <c r="H1" s="79"/>
      <c r="I1" s="79"/>
      <c r="J1" s="79"/>
      <c r="K1" s="79"/>
      <c r="L1" s="80"/>
    </row>
    <row r="2" spans="1:15" ht="21.75" customHeight="1" x14ac:dyDescent="0.25">
      <c r="A2" s="78"/>
      <c r="B2" s="79"/>
      <c r="C2" s="79"/>
      <c r="D2" s="79"/>
      <c r="E2" s="79"/>
      <c r="F2" s="79"/>
      <c r="G2" s="79"/>
      <c r="H2" s="79"/>
      <c r="I2" s="79"/>
      <c r="J2" s="79"/>
      <c r="K2" s="79"/>
      <c r="L2" s="80"/>
    </row>
    <row r="3" spans="1:15" ht="21.75" customHeight="1" x14ac:dyDescent="0.25">
      <c r="A3" s="81"/>
      <c r="B3" s="82"/>
      <c r="C3" s="82"/>
      <c r="D3" s="82"/>
      <c r="E3" s="82"/>
      <c r="F3" s="82"/>
      <c r="G3" s="82"/>
      <c r="H3" s="82"/>
      <c r="I3" s="82"/>
      <c r="J3" s="82"/>
      <c r="K3" s="82"/>
      <c r="L3" s="95"/>
    </row>
    <row r="4" spans="1:15" ht="20.100000000000001" customHeight="1" x14ac:dyDescent="0.25">
      <c r="A4" s="83" t="s">
        <v>2</v>
      </c>
      <c r="B4" s="84"/>
      <c r="C4" s="18" t="e">
        <f>#REF!</f>
        <v>#REF!</v>
      </c>
      <c r="D4" s="25"/>
      <c r="E4" s="98" t="e">
        <f>#REF!</f>
        <v>#REF!</v>
      </c>
      <c r="F4" s="98"/>
      <c r="G4" s="98"/>
      <c r="H4" s="98"/>
      <c r="I4" s="98"/>
      <c r="J4" s="98"/>
      <c r="K4" s="99"/>
      <c r="L4" s="96" t="s">
        <v>323</v>
      </c>
    </row>
    <row r="5" spans="1:15" ht="20.100000000000001" customHeight="1" x14ac:dyDescent="0.25">
      <c r="A5" s="76" t="s">
        <v>3</v>
      </c>
      <c r="B5" s="77"/>
      <c r="C5" s="19" t="e">
        <f>#REF!</f>
        <v>#REF!</v>
      </c>
      <c r="D5" s="21"/>
      <c r="E5" s="100"/>
      <c r="F5" s="100"/>
      <c r="G5" s="100"/>
      <c r="H5" s="100"/>
      <c r="I5" s="100"/>
      <c r="J5" s="100"/>
      <c r="K5" s="101"/>
      <c r="L5" s="97"/>
      <c r="M5" s="73" t="s">
        <v>4</v>
      </c>
      <c r="N5" s="73"/>
      <c r="O5" s="73"/>
    </row>
    <row r="6" spans="1:15" ht="20.100000000000001" customHeight="1" x14ac:dyDescent="0.25">
      <c r="A6" s="5" t="s">
        <v>5</v>
      </c>
      <c r="B6" s="6" t="s">
        <v>6</v>
      </c>
      <c r="C6" s="7" t="s">
        <v>7</v>
      </c>
      <c r="D6" s="7" t="s">
        <v>249</v>
      </c>
      <c r="E6" s="8" t="s">
        <v>1</v>
      </c>
      <c r="F6" s="8" t="s">
        <v>9</v>
      </c>
      <c r="G6" s="8" t="s">
        <v>242</v>
      </c>
      <c r="H6" s="8" t="s">
        <v>10</v>
      </c>
      <c r="I6" s="7" t="s">
        <v>11</v>
      </c>
      <c r="J6" s="7" t="s">
        <v>12</v>
      </c>
      <c r="K6" s="7" t="s">
        <v>13</v>
      </c>
      <c r="L6" s="7" t="s">
        <v>14</v>
      </c>
      <c r="M6" s="38" t="s">
        <v>15</v>
      </c>
      <c r="N6" s="38" t="s">
        <v>16</v>
      </c>
      <c r="O6" s="38" t="s">
        <v>17</v>
      </c>
    </row>
    <row r="7" spans="1:15" ht="82.8" x14ac:dyDescent="0.25">
      <c r="A7" s="9">
        <v>1</v>
      </c>
      <c r="B7" s="91" t="s">
        <v>243</v>
      </c>
      <c r="C7" s="45" t="s">
        <v>25</v>
      </c>
      <c r="D7" s="57" t="s">
        <v>26</v>
      </c>
      <c r="E7" s="10"/>
      <c r="F7" s="11">
        <f t="shared" ref="F7:F55" si="0">IF(E7="NA","-",10)</f>
        <v>10</v>
      </c>
      <c r="G7" s="10" t="s">
        <v>27</v>
      </c>
      <c r="H7" s="12">
        <f t="shared" ref="H7:H56" si="1">IF(E7="NA","-",IF(G7="OK",F7,IF(G7="To Improve",F7*0.5,0)))</f>
        <v>10</v>
      </c>
      <c r="I7" s="12">
        <f t="shared" ref="I7:I56" si="2">IF(E7="NA","-",K7)</f>
        <v>20</v>
      </c>
      <c r="J7" s="12">
        <f t="shared" ref="J7:J56" si="3">IF(I7&gt;0,IF(E7="NA","-",IF(G7="OK",I7,IF(G7="To Improve",I7*0.5,0))),"-")</f>
        <v>20</v>
      </c>
      <c r="K7" s="44">
        <v>20</v>
      </c>
      <c r="L7" s="13"/>
      <c r="M7" s="60" t="s">
        <v>28</v>
      </c>
      <c r="N7" s="60" t="s">
        <v>29</v>
      </c>
      <c r="O7" s="60" t="s">
        <v>30</v>
      </c>
    </row>
    <row r="8" spans="1:15" ht="41.4" x14ac:dyDescent="0.25">
      <c r="A8" s="9">
        <f>A7+1</f>
        <v>2</v>
      </c>
      <c r="B8" s="92"/>
      <c r="C8" s="22" t="s">
        <v>31</v>
      </c>
      <c r="D8" s="52" t="s">
        <v>32</v>
      </c>
      <c r="E8" s="10"/>
      <c r="F8" s="11">
        <f t="shared" si="0"/>
        <v>10</v>
      </c>
      <c r="G8" s="10" t="s">
        <v>27</v>
      </c>
      <c r="H8" s="12">
        <f t="shared" si="1"/>
        <v>10</v>
      </c>
      <c r="I8" s="12">
        <f t="shared" si="2"/>
        <v>3</v>
      </c>
      <c r="J8" s="12">
        <f t="shared" si="3"/>
        <v>3</v>
      </c>
      <c r="K8" s="11">
        <v>3</v>
      </c>
      <c r="L8" s="13"/>
      <c r="M8" s="60" t="s">
        <v>34</v>
      </c>
      <c r="N8" s="60" t="s">
        <v>35</v>
      </c>
      <c r="O8" s="60" t="s">
        <v>36</v>
      </c>
    </row>
    <row r="9" spans="1:15" ht="96.6" x14ac:dyDescent="0.25">
      <c r="A9" s="9">
        <f>A8+1</f>
        <v>3</v>
      </c>
      <c r="B9" s="92"/>
      <c r="C9" s="22" t="s">
        <v>37</v>
      </c>
      <c r="D9" s="55" t="s">
        <v>38</v>
      </c>
      <c r="E9" s="10"/>
      <c r="F9" s="11">
        <f t="shared" si="0"/>
        <v>10</v>
      </c>
      <c r="G9" s="10" t="s">
        <v>27</v>
      </c>
      <c r="H9" s="12">
        <f t="shared" si="1"/>
        <v>10</v>
      </c>
      <c r="I9" s="12">
        <f t="shared" si="2"/>
        <v>10</v>
      </c>
      <c r="J9" s="12">
        <f t="shared" si="3"/>
        <v>10</v>
      </c>
      <c r="K9" s="11">
        <v>10</v>
      </c>
      <c r="L9" s="13"/>
      <c r="M9" s="60" t="s">
        <v>39</v>
      </c>
      <c r="N9" s="60" t="s">
        <v>40</v>
      </c>
      <c r="O9" s="60" t="s">
        <v>41</v>
      </c>
    </row>
    <row r="10" spans="1:15" ht="82.8" x14ac:dyDescent="0.25">
      <c r="A10" s="9">
        <f t="shared" ref="A10:A56" si="4">A9+1</f>
        <v>4</v>
      </c>
      <c r="B10" s="92"/>
      <c r="C10" s="45" t="s">
        <v>42</v>
      </c>
      <c r="D10" s="58" t="s">
        <v>43</v>
      </c>
      <c r="E10" s="10"/>
      <c r="F10" s="11">
        <f t="shared" si="0"/>
        <v>10</v>
      </c>
      <c r="G10" s="10" t="s">
        <v>27</v>
      </c>
      <c r="H10" s="12">
        <f t="shared" si="1"/>
        <v>10</v>
      </c>
      <c r="I10" s="12">
        <f t="shared" si="2"/>
        <v>20</v>
      </c>
      <c r="J10" s="12">
        <f t="shared" si="3"/>
        <v>20</v>
      </c>
      <c r="K10" s="44">
        <v>20</v>
      </c>
      <c r="L10" s="11"/>
      <c r="M10" s="60" t="s">
        <v>44</v>
      </c>
      <c r="N10" s="60" t="s">
        <v>45</v>
      </c>
      <c r="O10" s="60" t="s">
        <v>46</v>
      </c>
    </row>
    <row r="11" spans="1:15" ht="96.6" x14ac:dyDescent="0.25">
      <c r="A11" s="9">
        <f t="shared" si="4"/>
        <v>5</v>
      </c>
      <c r="B11" s="92"/>
      <c r="C11" s="22" t="s">
        <v>47</v>
      </c>
      <c r="D11" s="55" t="s">
        <v>48</v>
      </c>
      <c r="E11" s="10"/>
      <c r="F11" s="11">
        <f t="shared" si="0"/>
        <v>10</v>
      </c>
      <c r="G11" s="10" t="s">
        <v>27</v>
      </c>
      <c r="H11" s="12">
        <f t="shared" si="1"/>
        <v>10</v>
      </c>
      <c r="I11" s="12">
        <f t="shared" si="2"/>
        <v>10</v>
      </c>
      <c r="J11" s="12">
        <f t="shared" si="3"/>
        <v>10</v>
      </c>
      <c r="K11" s="11">
        <v>10</v>
      </c>
      <c r="L11" s="13"/>
      <c r="M11" s="61" t="s">
        <v>49</v>
      </c>
      <c r="N11" s="61" t="s">
        <v>50</v>
      </c>
      <c r="O11" s="60" t="s">
        <v>51</v>
      </c>
    </row>
    <row r="12" spans="1:15" ht="55.2" x14ac:dyDescent="0.25">
      <c r="A12" s="9">
        <f t="shared" si="4"/>
        <v>6</v>
      </c>
      <c r="B12" s="92"/>
      <c r="C12" s="22" t="s">
        <v>52</v>
      </c>
      <c r="D12" s="55" t="s">
        <v>53</v>
      </c>
      <c r="E12" s="10"/>
      <c r="F12" s="11">
        <f t="shared" si="0"/>
        <v>10</v>
      </c>
      <c r="G12" s="10" t="s">
        <v>27</v>
      </c>
      <c r="H12" s="12">
        <f t="shared" si="1"/>
        <v>10</v>
      </c>
      <c r="I12" s="12">
        <f t="shared" si="2"/>
        <v>5</v>
      </c>
      <c r="J12" s="12">
        <f t="shared" si="3"/>
        <v>5</v>
      </c>
      <c r="K12" s="11">
        <v>5</v>
      </c>
      <c r="L12" s="13"/>
      <c r="M12" s="60" t="s">
        <v>54</v>
      </c>
      <c r="N12" s="60" t="s">
        <v>55</v>
      </c>
      <c r="O12" s="60" t="s">
        <v>56</v>
      </c>
    </row>
    <row r="13" spans="1:15" ht="41.4" x14ac:dyDescent="0.25">
      <c r="A13" s="9">
        <f t="shared" si="4"/>
        <v>7</v>
      </c>
      <c r="B13" s="92"/>
      <c r="C13" s="22" t="s">
        <v>57</v>
      </c>
      <c r="D13" s="55" t="s">
        <v>58</v>
      </c>
      <c r="E13" s="10"/>
      <c r="F13" s="11">
        <f t="shared" si="0"/>
        <v>10</v>
      </c>
      <c r="G13" s="10" t="s">
        <v>27</v>
      </c>
      <c r="H13" s="12">
        <f t="shared" si="1"/>
        <v>10</v>
      </c>
      <c r="I13" s="12">
        <f t="shared" si="2"/>
        <v>5</v>
      </c>
      <c r="J13" s="12">
        <f t="shared" si="3"/>
        <v>5</v>
      </c>
      <c r="K13" s="11">
        <v>5</v>
      </c>
      <c r="L13" s="13"/>
      <c r="M13" s="60" t="s">
        <v>59</v>
      </c>
      <c r="N13" s="60" t="s">
        <v>60</v>
      </c>
      <c r="O13" s="60" t="s">
        <v>61</v>
      </c>
    </row>
    <row r="14" spans="1:15" ht="55.2" x14ac:dyDescent="0.25">
      <c r="A14" s="9">
        <f t="shared" si="4"/>
        <v>8</v>
      </c>
      <c r="B14" s="92"/>
      <c r="C14" s="22" t="s">
        <v>62</v>
      </c>
      <c r="D14" s="55" t="s">
        <v>63</v>
      </c>
      <c r="E14" s="10"/>
      <c r="F14" s="11">
        <f t="shared" si="0"/>
        <v>10</v>
      </c>
      <c r="G14" s="10" t="s">
        <v>27</v>
      </c>
      <c r="H14" s="12">
        <f t="shared" si="1"/>
        <v>10</v>
      </c>
      <c r="I14" s="12">
        <f t="shared" si="2"/>
        <v>10</v>
      </c>
      <c r="J14" s="12">
        <f t="shared" si="3"/>
        <v>10</v>
      </c>
      <c r="K14" s="11">
        <v>10</v>
      </c>
      <c r="L14" s="13"/>
      <c r="M14" s="60" t="s">
        <v>64</v>
      </c>
      <c r="N14" s="60" t="s">
        <v>65</v>
      </c>
      <c r="O14" s="60" t="s">
        <v>66</v>
      </c>
    </row>
    <row r="15" spans="1:15" ht="55.2" x14ac:dyDescent="0.25">
      <c r="A15" s="9">
        <f t="shared" si="4"/>
        <v>9</v>
      </c>
      <c r="B15" s="92"/>
      <c r="C15" s="22" t="s">
        <v>67</v>
      </c>
      <c r="D15" s="55" t="s">
        <v>68</v>
      </c>
      <c r="E15" s="10"/>
      <c r="F15" s="11">
        <f t="shared" si="0"/>
        <v>10</v>
      </c>
      <c r="G15" s="10" t="s">
        <v>27</v>
      </c>
      <c r="H15" s="12">
        <f t="shared" si="1"/>
        <v>10</v>
      </c>
      <c r="I15" s="12">
        <f t="shared" si="2"/>
        <v>5</v>
      </c>
      <c r="J15" s="12">
        <f t="shared" si="3"/>
        <v>5</v>
      </c>
      <c r="K15" s="11">
        <v>5</v>
      </c>
      <c r="L15" s="14"/>
      <c r="M15" s="60" t="s">
        <v>69</v>
      </c>
      <c r="N15" s="60" t="s">
        <v>70</v>
      </c>
      <c r="O15" s="60" t="s">
        <v>71</v>
      </c>
    </row>
    <row r="16" spans="1:15" ht="69" x14ac:dyDescent="0.25">
      <c r="A16" s="9">
        <f t="shared" si="4"/>
        <v>10</v>
      </c>
      <c r="B16" s="92"/>
      <c r="C16" s="22" t="s">
        <v>72</v>
      </c>
      <c r="D16" s="55" t="s">
        <v>73</v>
      </c>
      <c r="E16" s="10"/>
      <c r="F16" s="11">
        <f t="shared" si="0"/>
        <v>10</v>
      </c>
      <c r="G16" s="10" t="s">
        <v>27</v>
      </c>
      <c r="H16" s="12">
        <f t="shared" si="1"/>
        <v>10</v>
      </c>
      <c r="I16" s="12">
        <f t="shared" si="2"/>
        <v>5</v>
      </c>
      <c r="J16" s="12">
        <f t="shared" si="3"/>
        <v>5</v>
      </c>
      <c r="K16" s="11">
        <v>5</v>
      </c>
      <c r="L16" s="13"/>
      <c r="M16" s="60" t="s">
        <v>74</v>
      </c>
      <c r="N16" s="60" t="s">
        <v>75</v>
      </c>
      <c r="O16" s="60" t="s">
        <v>76</v>
      </c>
    </row>
    <row r="17" spans="1:15" ht="69" x14ac:dyDescent="0.25">
      <c r="A17" s="9">
        <f t="shared" si="4"/>
        <v>11</v>
      </c>
      <c r="B17" s="92"/>
      <c r="C17" s="22" t="s">
        <v>77</v>
      </c>
      <c r="D17" s="55" t="s">
        <v>78</v>
      </c>
      <c r="E17" s="10"/>
      <c r="F17" s="11">
        <f t="shared" si="0"/>
        <v>10</v>
      </c>
      <c r="G17" s="10" t="s">
        <v>27</v>
      </c>
      <c r="H17" s="12">
        <f t="shared" si="1"/>
        <v>10</v>
      </c>
      <c r="I17" s="12">
        <f t="shared" si="2"/>
        <v>5</v>
      </c>
      <c r="J17" s="12">
        <f t="shared" si="3"/>
        <v>5</v>
      </c>
      <c r="K17" s="11">
        <v>5</v>
      </c>
      <c r="L17" s="12"/>
      <c r="M17" s="60" t="s">
        <v>79</v>
      </c>
      <c r="N17" s="60" t="s">
        <v>80</v>
      </c>
      <c r="O17" s="60" t="s">
        <v>81</v>
      </c>
    </row>
    <row r="18" spans="1:15" ht="82.8" x14ac:dyDescent="0.25">
      <c r="A18" s="9">
        <f t="shared" si="4"/>
        <v>12</v>
      </c>
      <c r="B18" s="92"/>
      <c r="C18" s="22" t="s">
        <v>82</v>
      </c>
      <c r="D18" s="55" t="s">
        <v>83</v>
      </c>
      <c r="E18" s="10"/>
      <c r="F18" s="11">
        <f t="shared" si="0"/>
        <v>10</v>
      </c>
      <c r="G18" s="10" t="s">
        <v>27</v>
      </c>
      <c r="H18" s="12">
        <f t="shared" si="1"/>
        <v>10</v>
      </c>
      <c r="I18" s="12">
        <f t="shared" si="2"/>
        <v>5</v>
      </c>
      <c r="J18" s="12">
        <f t="shared" si="3"/>
        <v>5</v>
      </c>
      <c r="K18" s="11">
        <v>5</v>
      </c>
      <c r="L18" s="13"/>
      <c r="M18" s="60" t="s">
        <v>18</v>
      </c>
      <c r="N18" s="60" t="s">
        <v>84</v>
      </c>
      <c r="O18" s="60" t="s">
        <v>85</v>
      </c>
    </row>
    <row r="19" spans="1:15" ht="96.6" x14ac:dyDescent="0.25">
      <c r="A19" s="9">
        <f t="shared" si="4"/>
        <v>13</v>
      </c>
      <c r="B19" s="92"/>
      <c r="C19" s="22" t="s">
        <v>86</v>
      </c>
      <c r="D19" s="55" t="s">
        <v>87</v>
      </c>
      <c r="E19" s="10"/>
      <c r="F19" s="11">
        <f t="shared" si="0"/>
        <v>10</v>
      </c>
      <c r="G19" s="10" t="s">
        <v>27</v>
      </c>
      <c r="H19" s="12">
        <f t="shared" si="1"/>
        <v>10</v>
      </c>
      <c r="I19" s="12">
        <f t="shared" si="2"/>
        <v>10</v>
      </c>
      <c r="J19" s="12">
        <f t="shared" si="3"/>
        <v>10</v>
      </c>
      <c r="K19" s="11">
        <v>10</v>
      </c>
      <c r="L19" s="13"/>
      <c r="M19" s="60" t="s">
        <v>88</v>
      </c>
      <c r="N19" s="61" t="s">
        <v>89</v>
      </c>
      <c r="O19" s="61" t="s">
        <v>90</v>
      </c>
    </row>
    <row r="20" spans="1:15" ht="27.6" x14ac:dyDescent="0.25">
      <c r="A20" s="9">
        <f t="shared" si="4"/>
        <v>14</v>
      </c>
      <c r="B20" s="92"/>
      <c r="C20" s="22" t="s">
        <v>91</v>
      </c>
      <c r="D20" s="55" t="s">
        <v>92</v>
      </c>
      <c r="E20" s="10"/>
      <c r="F20" s="11">
        <f t="shared" si="0"/>
        <v>10</v>
      </c>
      <c r="G20" s="10" t="s">
        <v>27</v>
      </c>
      <c r="H20" s="12">
        <f t="shared" si="1"/>
        <v>10</v>
      </c>
      <c r="I20" s="12">
        <f t="shared" si="2"/>
        <v>3</v>
      </c>
      <c r="J20" s="12">
        <f t="shared" si="3"/>
        <v>3</v>
      </c>
      <c r="K20" s="11">
        <v>3</v>
      </c>
      <c r="L20" s="13"/>
      <c r="M20" s="60" t="s">
        <v>93</v>
      </c>
      <c r="N20" s="60" t="s">
        <v>94</v>
      </c>
      <c r="O20" s="60" t="s">
        <v>95</v>
      </c>
    </row>
    <row r="21" spans="1:15" ht="55.2" x14ac:dyDescent="0.25">
      <c r="A21" s="9">
        <f t="shared" si="4"/>
        <v>15</v>
      </c>
      <c r="B21" s="92"/>
      <c r="C21" s="22" t="s">
        <v>96</v>
      </c>
      <c r="D21" s="55" t="s">
        <v>97</v>
      </c>
      <c r="E21" s="10"/>
      <c r="F21" s="11">
        <f t="shared" si="0"/>
        <v>10</v>
      </c>
      <c r="G21" s="10" t="s">
        <v>27</v>
      </c>
      <c r="H21" s="12">
        <f t="shared" si="1"/>
        <v>10</v>
      </c>
      <c r="I21" s="12">
        <f t="shared" si="2"/>
        <v>3</v>
      </c>
      <c r="J21" s="12">
        <f t="shared" si="3"/>
        <v>3</v>
      </c>
      <c r="K21" s="11">
        <v>3</v>
      </c>
      <c r="L21" s="13"/>
      <c r="M21" s="60" t="s">
        <v>98</v>
      </c>
      <c r="N21" s="60" t="s">
        <v>99</v>
      </c>
      <c r="O21" s="60" t="s">
        <v>100</v>
      </c>
    </row>
    <row r="22" spans="1:15" ht="82.8" x14ac:dyDescent="0.25">
      <c r="A22" s="9">
        <f t="shared" si="4"/>
        <v>16</v>
      </c>
      <c r="B22" s="92"/>
      <c r="C22" s="22" t="s">
        <v>101</v>
      </c>
      <c r="D22" s="55" t="s">
        <v>102</v>
      </c>
      <c r="E22" s="10"/>
      <c r="F22" s="11">
        <f t="shared" si="0"/>
        <v>10</v>
      </c>
      <c r="G22" s="10" t="s">
        <v>27</v>
      </c>
      <c r="H22" s="12">
        <f t="shared" si="1"/>
        <v>10</v>
      </c>
      <c r="I22" s="12">
        <f t="shared" si="2"/>
        <v>10</v>
      </c>
      <c r="J22" s="12">
        <f t="shared" si="3"/>
        <v>10</v>
      </c>
      <c r="K22" s="11">
        <v>10</v>
      </c>
      <c r="L22" s="13"/>
      <c r="M22" s="60" t="s">
        <v>103</v>
      </c>
      <c r="N22" s="60" t="s">
        <v>104</v>
      </c>
      <c r="O22" s="60" t="s">
        <v>105</v>
      </c>
    </row>
    <row r="23" spans="1:15" ht="55.2" x14ac:dyDescent="0.25">
      <c r="A23" s="9">
        <f t="shared" si="4"/>
        <v>17</v>
      </c>
      <c r="B23" s="92"/>
      <c r="C23" s="22" t="s">
        <v>106</v>
      </c>
      <c r="D23" s="55" t="s">
        <v>107</v>
      </c>
      <c r="E23" s="10"/>
      <c r="F23" s="11">
        <f t="shared" si="0"/>
        <v>10</v>
      </c>
      <c r="G23" s="10" t="s">
        <v>27</v>
      </c>
      <c r="H23" s="12">
        <f t="shared" si="1"/>
        <v>10</v>
      </c>
      <c r="I23" s="12">
        <f t="shared" si="2"/>
        <v>3</v>
      </c>
      <c r="J23" s="12">
        <f t="shared" si="3"/>
        <v>3</v>
      </c>
      <c r="K23" s="11">
        <v>3</v>
      </c>
      <c r="L23" s="13"/>
      <c r="M23" s="60" t="s">
        <v>108</v>
      </c>
      <c r="N23" s="60" t="s">
        <v>109</v>
      </c>
      <c r="O23" s="60" t="s">
        <v>110</v>
      </c>
    </row>
    <row r="24" spans="1:15" ht="69" x14ac:dyDescent="0.25">
      <c r="A24" s="11">
        <f t="shared" si="4"/>
        <v>18</v>
      </c>
      <c r="B24" s="92"/>
      <c r="C24" s="22" t="s">
        <v>111</v>
      </c>
      <c r="D24" s="55" t="s">
        <v>112</v>
      </c>
      <c r="E24" s="10"/>
      <c r="F24" s="11">
        <f t="shared" si="0"/>
        <v>10</v>
      </c>
      <c r="G24" s="10" t="s">
        <v>27</v>
      </c>
      <c r="H24" s="12">
        <f t="shared" si="1"/>
        <v>10</v>
      </c>
      <c r="I24" s="12">
        <f t="shared" si="2"/>
        <v>0</v>
      </c>
      <c r="J24" s="12" t="str">
        <f t="shared" si="3"/>
        <v>-</v>
      </c>
      <c r="K24" s="11">
        <v>0</v>
      </c>
      <c r="L24" s="13"/>
      <c r="M24" s="62" t="s">
        <v>113</v>
      </c>
      <c r="N24" s="62" t="s">
        <v>114</v>
      </c>
      <c r="O24" s="62" t="s">
        <v>115</v>
      </c>
    </row>
    <row r="25" spans="1:15" ht="55.2" x14ac:dyDescent="0.25">
      <c r="A25" s="11">
        <f t="shared" si="4"/>
        <v>19</v>
      </c>
      <c r="B25" s="92"/>
      <c r="C25" s="22" t="s">
        <v>116</v>
      </c>
      <c r="D25" s="55" t="s">
        <v>117</v>
      </c>
      <c r="E25" s="10"/>
      <c r="F25" s="11">
        <f t="shared" si="0"/>
        <v>10</v>
      </c>
      <c r="G25" s="10" t="s">
        <v>27</v>
      </c>
      <c r="H25" s="12">
        <f t="shared" si="1"/>
        <v>10</v>
      </c>
      <c r="I25" s="12">
        <f t="shared" si="2"/>
        <v>0</v>
      </c>
      <c r="J25" s="12" t="str">
        <f t="shared" si="3"/>
        <v>-</v>
      </c>
      <c r="K25" s="11">
        <v>0</v>
      </c>
      <c r="L25" s="13"/>
      <c r="M25" s="62" t="s">
        <v>118</v>
      </c>
      <c r="N25" s="62" t="s">
        <v>119</v>
      </c>
      <c r="O25" s="62" t="s">
        <v>120</v>
      </c>
    </row>
    <row r="26" spans="1:15" ht="41.4" x14ac:dyDescent="0.25">
      <c r="A26" s="9">
        <f t="shared" si="4"/>
        <v>20</v>
      </c>
      <c r="B26" s="92"/>
      <c r="C26" s="22" t="s">
        <v>121</v>
      </c>
      <c r="D26" s="55" t="s">
        <v>122</v>
      </c>
      <c r="E26" s="10"/>
      <c r="F26" s="11">
        <f t="shared" si="0"/>
        <v>10</v>
      </c>
      <c r="G26" s="10" t="s">
        <v>27</v>
      </c>
      <c r="H26" s="12">
        <f t="shared" si="1"/>
        <v>10</v>
      </c>
      <c r="I26" s="12">
        <f t="shared" si="2"/>
        <v>3</v>
      </c>
      <c r="J26" s="12">
        <f t="shared" si="3"/>
        <v>3</v>
      </c>
      <c r="K26" s="11">
        <v>3</v>
      </c>
      <c r="L26" s="13"/>
      <c r="M26" s="60" t="s">
        <v>123</v>
      </c>
      <c r="N26" s="60" t="s">
        <v>124</v>
      </c>
      <c r="O26" s="60" t="s">
        <v>125</v>
      </c>
    </row>
    <row r="27" spans="1:15" ht="82.8" x14ac:dyDescent="0.25">
      <c r="A27" s="9">
        <f t="shared" si="4"/>
        <v>21</v>
      </c>
      <c r="B27" s="92"/>
      <c r="C27" s="22" t="s">
        <v>126</v>
      </c>
      <c r="D27" s="55" t="s">
        <v>127</v>
      </c>
      <c r="E27" s="10"/>
      <c r="F27" s="11">
        <f t="shared" si="0"/>
        <v>10</v>
      </c>
      <c r="G27" s="10" t="s">
        <v>27</v>
      </c>
      <c r="H27" s="12">
        <f t="shared" si="1"/>
        <v>10</v>
      </c>
      <c r="I27" s="12">
        <f t="shared" si="2"/>
        <v>5</v>
      </c>
      <c r="J27" s="12">
        <f t="shared" si="3"/>
        <v>5</v>
      </c>
      <c r="K27" s="11">
        <v>5</v>
      </c>
      <c r="L27" s="13"/>
      <c r="M27" s="61" t="s">
        <v>128</v>
      </c>
      <c r="N27" s="60" t="s">
        <v>129</v>
      </c>
      <c r="O27" s="63" t="s">
        <v>130</v>
      </c>
    </row>
    <row r="28" spans="1:15" ht="96.6" x14ac:dyDescent="0.25">
      <c r="A28" s="9">
        <f t="shared" si="4"/>
        <v>22</v>
      </c>
      <c r="B28" s="92"/>
      <c r="C28" s="1" t="s">
        <v>131</v>
      </c>
      <c r="D28" s="56" t="s">
        <v>132</v>
      </c>
      <c r="E28" s="10"/>
      <c r="F28" s="11">
        <f t="shared" si="0"/>
        <v>10</v>
      </c>
      <c r="G28" s="10" t="s">
        <v>27</v>
      </c>
      <c r="H28" s="12">
        <f t="shared" si="1"/>
        <v>10</v>
      </c>
      <c r="I28" s="12">
        <f t="shared" si="2"/>
        <v>10</v>
      </c>
      <c r="J28" s="12">
        <f t="shared" si="3"/>
        <v>10</v>
      </c>
      <c r="K28" s="11">
        <v>10</v>
      </c>
      <c r="L28" s="13"/>
      <c r="M28" s="60" t="s">
        <v>133</v>
      </c>
      <c r="N28" s="64" t="s">
        <v>134</v>
      </c>
      <c r="O28" s="64" t="s">
        <v>135</v>
      </c>
    </row>
    <row r="29" spans="1:15" ht="55.2" x14ac:dyDescent="0.25">
      <c r="A29" s="11">
        <f t="shared" si="4"/>
        <v>23</v>
      </c>
      <c r="B29" s="92"/>
      <c r="C29" s="1" t="s">
        <v>136</v>
      </c>
      <c r="D29" s="55" t="s">
        <v>137</v>
      </c>
      <c r="E29" s="10"/>
      <c r="F29" s="11">
        <f t="shared" si="0"/>
        <v>10</v>
      </c>
      <c r="G29" s="10" t="s">
        <v>27</v>
      </c>
      <c r="H29" s="12">
        <f t="shared" si="1"/>
        <v>10</v>
      </c>
      <c r="I29" s="12">
        <f t="shared" si="2"/>
        <v>0</v>
      </c>
      <c r="J29" s="12" t="str">
        <f t="shared" si="3"/>
        <v>-</v>
      </c>
      <c r="K29" s="11">
        <v>0</v>
      </c>
      <c r="L29" s="13"/>
      <c r="M29" s="62" t="s">
        <v>138</v>
      </c>
      <c r="N29" s="62" t="s">
        <v>139</v>
      </c>
      <c r="O29" s="62" t="s">
        <v>140</v>
      </c>
    </row>
    <row r="30" spans="1:15" ht="27.6" x14ac:dyDescent="0.25">
      <c r="A30" s="9">
        <f t="shared" si="4"/>
        <v>24</v>
      </c>
      <c r="B30" s="92"/>
      <c r="C30" s="1" t="s">
        <v>141</v>
      </c>
      <c r="D30" s="55" t="s">
        <v>142</v>
      </c>
      <c r="E30" s="10"/>
      <c r="F30" s="11">
        <f t="shared" si="0"/>
        <v>10</v>
      </c>
      <c r="G30" s="10" t="s">
        <v>27</v>
      </c>
      <c r="H30" s="12">
        <f t="shared" si="1"/>
        <v>10</v>
      </c>
      <c r="I30" s="12">
        <f t="shared" si="2"/>
        <v>10</v>
      </c>
      <c r="J30" s="12">
        <f t="shared" si="3"/>
        <v>10</v>
      </c>
      <c r="K30" s="11">
        <v>10</v>
      </c>
      <c r="L30" s="13"/>
      <c r="M30" s="61" t="s">
        <v>143</v>
      </c>
      <c r="N30" s="61" t="s">
        <v>144</v>
      </c>
      <c r="O30" s="61" t="s">
        <v>145</v>
      </c>
    </row>
    <row r="31" spans="1:15" ht="69" x14ac:dyDescent="0.25">
      <c r="A31" s="41">
        <f t="shared" si="4"/>
        <v>25</v>
      </c>
      <c r="B31" s="92"/>
      <c r="C31" s="1" t="s">
        <v>146</v>
      </c>
      <c r="D31" s="55" t="s">
        <v>147</v>
      </c>
      <c r="E31" s="10"/>
      <c r="F31" s="11">
        <f t="shared" si="0"/>
        <v>10</v>
      </c>
      <c r="G31" s="10" t="s">
        <v>27</v>
      </c>
      <c r="H31" s="12">
        <f t="shared" si="1"/>
        <v>10</v>
      </c>
      <c r="I31" s="12">
        <f t="shared" si="2"/>
        <v>0</v>
      </c>
      <c r="J31" s="12" t="str">
        <f t="shared" si="3"/>
        <v>-</v>
      </c>
      <c r="K31" s="11">
        <v>0</v>
      </c>
      <c r="L31" s="13"/>
      <c r="M31" s="62" t="s">
        <v>148</v>
      </c>
      <c r="N31" s="62" t="s">
        <v>149</v>
      </c>
      <c r="O31" s="62" t="s">
        <v>150</v>
      </c>
    </row>
    <row r="32" spans="1:15" ht="82.8" x14ac:dyDescent="0.25">
      <c r="A32" s="9">
        <f t="shared" si="4"/>
        <v>26</v>
      </c>
      <c r="B32" s="92"/>
      <c r="C32" s="1" t="s">
        <v>151</v>
      </c>
      <c r="D32" s="55" t="s">
        <v>152</v>
      </c>
      <c r="E32" s="10"/>
      <c r="F32" s="11">
        <f t="shared" si="0"/>
        <v>10</v>
      </c>
      <c r="G32" s="10" t="s">
        <v>27</v>
      </c>
      <c r="H32" s="12">
        <f t="shared" si="1"/>
        <v>10</v>
      </c>
      <c r="I32" s="12">
        <f t="shared" si="2"/>
        <v>5</v>
      </c>
      <c r="J32" s="12">
        <f t="shared" si="3"/>
        <v>5</v>
      </c>
      <c r="K32" s="11">
        <v>5</v>
      </c>
      <c r="L32" s="13"/>
      <c r="M32" s="60" t="s">
        <v>153</v>
      </c>
      <c r="N32" s="60" t="s">
        <v>154</v>
      </c>
      <c r="O32" s="60" t="s">
        <v>155</v>
      </c>
    </row>
    <row r="33" spans="1:15" ht="48" x14ac:dyDescent="0.25">
      <c r="A33" s="11">
        <f>A32+1</f>
        <v>27</v>
      </c>
      <c r="B33" s="92"/>
      <c r="C33" s="1" t="s">
        <v>156</v>
      </c>
      <c r="D33" s="55" t="s">
        <v>157</v>
      </c>
      <c r="E33" s="10"/>
      <c r="F33" s="11">
        <f t="shared" si="0"/>
        <v>10</v>
      </c>
      <c r="G33" s="10" t="s">
        <v>27</v>
      </c>
      <c r="H33" s="12">
        <f t="shared" si="1"/>
        <v>10</v>
      </c>
      <c r="I33" s="12">
        <f t="shared" si="2"/>
        <v>0</v>
      </c>
      <c r="J33" s="12" t="str">
        <f t="shared" si="3"/>
        <v>-</v>
      </c>
      <c r="K33" s="11">
        <v>0</v>
      </c>
      <c r="L33" s="13"/>
      <c r="M33" s="65" t="s">
        <v>158</v>
      </c>
      <c r="N33" s="65" t="s">
        <v>159</v>
      </c>
      <c r="O33" s="65" t="s">
        <v>160</v>
      </c>
    </row>
    <row r="34" spans="1:15" ht="36" x14ac:dyDescent="0.25">
      <c r="A34" s="11">
        <f>A33+1</f>
        <v>28</v>
      </c>
      <c r="B34" s="92"/>
      <c r="C34" s="1" t="s">
        <v>161</v>
      </c>
      <c r="D34" s="55" t="s">
        <v>162</v>
      </c>
      <c r="E34" s="10"/>
      <c r="F34" s="11">
        <f t="shared" si="0"/>
        <v>10</v>
      </c>
      <c r="G34" s="10" t="s">
        <v>27</v>
      </c>
      <c r="H34" s="12">
        <f t="shared" si="1"/>
        <v>10</v>
      </c>
      <c r="I34" s="12">
        <f t="shared" si="2"/>
        <v>0</v>
      </c>
      <c r="J34" s="12" t="str">
        <f t="shared" si="3"/>
        <v>-</v>
      </c>
      <c r="K34" s="11">
        <v>0</v>
      </c>
      <c r="L34" s="13"/>
      <c r="M34" s="65" t="s">
        <v>163</v>
      </c>
      <c r="N34" s="65" t="s">
        <v>164</v>
      </c>
      <c r="O34" s="65" t="s">
        <v>165</v>
      </c>
    </row>
    <row r="35" spans="1:15" ht="41.4" x14ac:dyDescent="0.25">
      <c r="A35" s="9">
        <f>A34+1</f>
        <v>29</v>
      </c>
      <c r="B35" s="92"/>
      <c r="C35" s="1" t="s">
        <v>166</v>
      </c>
      <c r="D35" s="55" t="s">
        <v>167</v>
      </c>
      <c r="E35" s="10"/>
      <c r="F35" s="11">
        <f t="shared" si="0"/>
        <v>10</v>
      </c>
      <c r="G35" s="10" t="s">
        <v>27</v>
      </c>
      <c r="H35" s="12">
        <f t="shared" si="1"/>
        <v>10</v>
      </c>
      <c r="I35" s="12">
        <f t="shared" si="2"/>
        <v>10</v>
      </c>
      <c r="J35" s="12">
        <f t="shared" si="3"/>
        <v>10</v>
      </c>
      <c r="K35" s="11">
        <v>10</v>
      </c>
      <c r="L35" s="35"/>
      <c r="M35" s="61" t="s">
        <v>153</v>
      </c>
      <c r="N35" s="66" t="s">
        <v>168</v>
      </c>
      <c r="O35" s="66" t="s">
        <v>169</v>
      </c>
    </row>
    <row r="36" spans="1:15" ht="124.2" x14ac:dyDescent="0.25">
      <c r="A36" s="9">
        <f>A35+1</f>
        <v>30</v>
      </c>
      <c r="B36" s="92"/>
      <c r="C36" s="1" t="s">
        <v>170</v>
      </c>
      <c r="D36" s="55" t="s">
        <v>171</v>
      </c>
      <c r="E36" s="10"/>
      <c r="F36" s="11">
        <f t="shared" si="0"/>
        <v>10</v>
      </c>
      <c r="G36" s="10" t="s">
        <v>27</v>
      </c>
      <c r="H36" s="12">
        <f t="shared" si="1"/>
        <v>10</v>
      </c>
      <c r="I36" s="12">
        <f t="shared" si="2"/>
        <v>10</v>
      </c>
      <c r="J36" s="12">
        <f t="shared" si="3"/>
        <v>10</v>
      </c>
      <c r="K36" s="11">
        <v>10</v>
      </c>
      <c r="L36" s="35"/>
      <c r="M36" s="61" t="s">
        <v>153</v>
      </c>
      <c r="N36" s="66" t="s">
        <v>168</v>
      </c>
      <c r="O36" s="66" t="s">
        <v>172</v>
      </c>
    </row>
    <row r="37" spans="1:15" ht="55.2" x14ac:dyDescent="0.25">
      <c r="A37" s="11">
        <f>A36+1</f>
        <v>31</v>
      </c>
      <c r="B37" s="93"/>
      <c r="C37" s="1" t="s">
        <v>173</v>
      </c>
      <c r="D37" s="55" t="s">
        <v>244</v>
      </c>
      <c r="E37" s="10"/>
      <c r="F37" s="11">
        <f t="shared" si="0"/>
        <v>10</v>
      </c>
      <c r="G37" s="10" t="s">
        <v>27</v>
      </c>
      <c r="H37" s="12">
        <f t="shared" si="1"/>
        <v>10</v>
      </c>
      <c r="I37" s="12">
        <f t="shared" si="2"/>
        <v>0</v>
      </c>
      <c r="J37" s="12" t="str">
        <f t="shared" si="3"/>
        <v>-</v>
      </c>
      <c r="K37" s="11">
        <v>0</v>
      </c>
      <c r="L37" s="13"/>
      <c r="M37" s="39"/>
      <c r="N37" s="39"/>
      <c r="O37" s="39"/>
    </row>
    <row r="38" spans="1:15" ht="41.4" x14ac:dyDescent="0.25">
      <c r="A38" s="9">
        <f t="shared" si="4"/>
        <v>32</v>
      </c>
      <c r="B38" s="12" t="s">
        <v>324</v>
      </c>
      <c r="C38" s="1" t="s">
        <v>325</v>
      </c>
      <c r="D38" s="52" t="s">
        <v>326</v>
      </c>
      <c r="E38" s="10"/>
      <c r="F38" s="11">
        <f t="shared" si="0"/>
        <v>10</v>
      </c>
      <c r="G38" s="10" t="s">
        <v>27</v>
      </c>
      <c r="H38" s="12">
        <f t="shared" si="1"/>
        <v>10</v>
      </c>
      <c r="I38" s="12">
        <f t="shared" si="2"/>
        <v>10</v>
      </c>
      <c r="J38" s="12">
        <f t="shared" si="3"/>
        <v>10</v>
      </c>
      <c r="K38" s="11">
        <v>10</v>
      </c>
      <c r="L38" s="13"/>
      <c r="M38" s="71" t="s">
        <v>327</v>
      </c>
      <c r="N38" s="71" t="s">
        <v>328</v>
      </c>
      <c r="O38" s="71" t="s">
        <v>329</v>
      </c>
    </row>
    <row r="39" spans="1:15" ht="27.6" x14ac:dyDescent="0.25">
      <c r="A39" s="11">
        <f t="shared" si="4"/>
        <v>33</v>
      </c>
      <c r="B39" s="94" t="s">
        <v>330</v>
      </c>
      <c r="C39" s="1" t="s">
        <v>331</v>
      </c>
      <c r="D39" s="52" t="s">
        <v>332</v>
      </c>
      <c r="E39" s="10"/>
      <c r="F39" s="11">
        <f t="shared" si="0"/>
        <v>10</v>
      </c>
      <c r="G39" s="10" t="s">
        <v>27</v>
      </c>
      <c r="H39" s="12">
        <f t="shared" si="1"/>
        <v>10</v>
      </c>
      <c r="I39" s="12">
        <f t="shared" si="2"/>
        <v>0</v>
      </c>
      <c r="J39" s="12" t="str">
        <f t="shared" si="3"/>
        <v>-</v>
      </c>
      <c r="K39" s="11">
        <v>0</v>
      </c>
      <c r="L39" s="13"/>
      <c r="M39" s="36"/>
      <c r="N39" s="36"/>
      <c r="O39" s="36"/>
    </row>
    <row r="40" spans="1:15" ht="27.6" x14ac:dyDescent="0.25">
      <c r="A40" s="11">
        <f t="shared" si="4"/>
        <v>34</v>
      </c>
      <c r="B40" s="94"/>
      <c r="C40" s="1" t="s">
        <v>333</v>
      </c>
      <c r="D40" s="52" t="s">
        <v>334</v>
      </c>
      <c r="E40" s="10"/>
      <c r="F40" s="11">
        <f t="shared" si="0"/>
        <v>10</v>
      </c>
      <c r="G40" s="10" t="s">
        <v>27</v>
      </c>
      <c r="H40" s="12">
        <f t="shared" si="1"/>
        <v>10</v>
      </c>
      <c r="I40" s="12">
        <f t="shared" si="2"/>
        <v>0</v>
      </c>
      <c r="J40" s="12" t="str">
        <f t="shared" si="3"/>
        <v>-</v>
      </c>
      <c r="K40" s="11">
        <v>0</v>
      </c>
      <c r="L40" s="13"/>
      <c r="M40" s="36"/>
      <c r="N40" s="36"/>
      <c r="O40" s="36"/>
    </row>
    <row r="41" spans="1:15" ht="27.6" x14ac:dyDescent="0.25">
      <c r="A41" s="11">
        <f t="shared" si="4"/>
        <v>35</v>
      </c>
      <c r="B41" s="94"/>
      <c r="C41" s="1" t="s">
        <v>335</v>
      </c>
      <c r="D41" s="52" t="s">
        <v>336</v>
      </c>
      <c r="E41" s="10"/>
      <c r="F41" s="11">
        <f t="shared" si="0"/>
        <v>10</v>
      </c>
      <c r="G41" s="10" t="s">
        <v>27</v>
      </c>
      <c r="H41" s="12">
        <f t="shared" si="1"/>
        <v>10</v>
      </c>
      <c r="I41" s="12">
        <f t="shared" si="2"/>
        <v>0</v>
      </c>
      <c r="J41" s="12" t="str">
        <f t="shared" si="3"/>
        <v>-</v>
      </c>
      <c r="K41" s="11">
        <v>0</v>
      </c>
      <c r="L41" s="13"/>
      <c r="M41" s="36"/>
      <c r="N41" s="36"/>
      <c r="O41" s="36"/>
    </row>
    <row r="42" spans="1:15" ht="55.2" x14ac:dyDescent="0.25">
      <c r="A42" s="11">
        <f t="shared" si="4"/>
        <v>36</v>
      </c>
      <c r="B42" s="12" t="s">
        <v>337</v>
      </c>
      <c r="C42" s="1" t="s">
        <v>338</v>
      </c>
      <c r="D42" s="52" t="s">
        <v>339</v>
      </c>
      <c r="E42" s="10"/>
      <c r="F42" s="11">
        <f t="shared" si="0"/>
        <v>10</v>
      </c>
      <c r="G42" s="10" t="s">
        <v>27</v>
      </c>
      <c r="H42" s="12">
        <f t="shared" si="1"/>
        <v>10</v>
      </c>
      <c r="I42" s="12">
        <f t="shared" si="2"/>
        <v>0</v>
      </c>
      <c r="J42" s="12" t="str">
        <f t="shared" si="3"/>
        <v>-</v>
      </c>
      <c r="K42" s="11">
        <v>0</v>
      </c>
      <c r="L42" s="13"/>
      <c r="M42" s="36"/>
      <c r="N42" s="36"/>
      <c r="O42" s="36"/>
    </row>
    <row r="43" spans="1:15" ht="41.4" x14ac:dyDescent="0.25">
      <c r="A43" s="11">
        <f t="shared" si="4"/>
        <v>37</v>
      </c>
      <c r="B43" s="12" t="s">
        <v>322</v>
      </c>
      <c r="C43" s="1" t="s">
        <v>274</v>
      </c>
      <c r="D43" s="52" t="s">
        <v>340</v>
      </c>
      <c r="E43" s="10"/>
      <c r="F43" s="11">
        <f t="shared" si="0"/>
        <v>10</v>
      </c>
      <c r="G43" s="10" t="s">
        <v>27</v>
      </c>
      <c r="H43" s="12">
        <f t="shared" si="1"/>
        <v>10</v>
      </c>
      <c r="I43" s="12">
        <f t="shared" si="2"/>
        <v>0</v>
      </c>
      <c r="J43" s="12" t="str">
        <f t="shared" si="3"/>
        <v>-</v>
      </c>
      <c r="K43" s="11">
        <v>0</v>
      </c>
      <c r="L43" s="13"/>
      <c r="M43" s="36"/>
      <c r="N43" s="36"/>
      <c r="O43" s="36"/>
    </row>
    <row r="44" spans="1:15" ht="55.2" x14ac:dyDescent="0.25">
      <c r="A44" s="11">
        <f t="shared" si="4"/>
        <v>38</v>
      </c>
      <c r="B44" s="12" t="s">
        <v>341</v>
      </c>
      <c r="C44" s="1" t="s">
        <v>342</v>
      </c>
      <c r="D44" s="52" t="s">
        <v>343</v>
      </c>
      <c r="E44" s="10"/>
      <c r="F44" s="11">
        <f t="shared" si="0"/>
        <v>10</v>
      </c>
      <c r="G44" s="10" t="s">
        <v>27</v>
      </c>
      <c r="H44" s="12">
        <f t="shared" si="1"/>
        <v>10</v>
      </c>
      <c r="I44" s="12">
        <f t="shared" si="2"/>
        <v>0</v>
      </c>
      <c r="J44" s="12" t="str">
        <f t="shared" si="3"/>
        <v>-</v>
      </c>
      <c r="K44" s="11">
        <v>0</v>
      </c>
      <c r="L44" s="13"/>
      <c r="M44" s="36"/>
      <c r="N44" s="36"/>
      <c r="O44" s="36"/>
    </row>
    <row r="45" spans="1:15" ht="27.6" x14ac:dyDescent="0.25">
      <c r="A45" s="11">
        <f t="shared" si="4"/>
        <v>39</v>
      </c>
      <c r="B45" s="12" t="s">
        <v>344</v>
      </c>
      <c r="C45" s="1" t="s">
        <v>345</v>
      </c>
      <c r="D45" s="52" t="s">
        <v>346</v>
      </c>
      <c r="E45" s="10"/>
      <c r="F45" s="11">
        <f t="shared" si="0"/>
        <v>10</v>
      </c>
      <c r="G45" s="10" t="s">
        <v>27</v>
      </c>
      <c r="H45" s="12">
        <f t="shared" si="1"/>
        <v>10</v>
      </c>
      <c r="I45" s="12">
        <f t="shared" si="2"/>
        <v>0</v>
      </c>
      <c r="J45" s="12" t="str">
        <f t="shared" si="3"/>
        <v>-</v>
      </c>
      <c r="K45" s="11">
        <v>0</v>
      </c>
      <c r="L45" s="13"/>
      <c r="M45" s="36"/>
      <c r="N45" s="36"/>
      <c r="O45" s="36"/>
    </row>
    <row r="46" spans="1:15" ht="82.8" x14ac:dyDescent="0.25">
      <c r="A46" s="41">
        <f>A45+1</f>
        <v>40</v>
      </c>
      <c r="B46" s="91" t="s">
        <v>245</v>
      </c>
      <c r="C46" s="1" t="s">
        <v>197</v>
      </c>
      <c r="D46" s="55" t="s">
        <v>198</v>
      </c>
      <c r="E46" s="10"/>
      <c r="F46" s="11">
        <f t="shared" si="0"/>
        <v>10</v>
      </c>
      <c r="G46" s="10" t="s">
        <v>27</v>
      </c>
      <c r="H46" s="12">
        <f t="shared" si="1"/>
        <v>10</v>
      </c>
      <c r="I46" s="12">
        <f t="shared" si="2"/>
        <v>10</v>
      </c>
      <c r="J46" s="12">
        <f t="shared" si="3"/>
        <v>10</v>
      </c>
      <c r="K46" s="11">
        <v>10</v>
      </c>
      <c r="L46" s="13"/>
      <c r="M46" s="60" t="s">
        <v>199</v>
      </c>
      <c r="N46" s="61" t="s">
        <v>200</v>
      </c>
      <c r="O46" s="61" t="s">
        <v>201</v>
      </c>
    </row>
    <row r="47" spans="1:15" ht="55.2" x14ac:dyDescent="0.25">
      <c r="A47" s="9">
        <f t="shared" si="4"/>
        <v>41</v>
      </c>
      <c r="B47" s="92"/>
      <c r="C47" s="1" t="s">
        <v>202</v>
      </c>
      <c r="D47" s="55" t="s">
        <v>203</v>
      </c>
      <c r="E47" s="10"/>
      <c r="F47" s="11">
        <f t="shared" si="0"/>
        <v>10</v>
      </c>
      <c r="G47" s="10" t="s">
        <v>27</v>
      </c>
      <c r="H47" s="12">
        <f t="shared" si="1"/>
        <v>10</v>
      </c>
      <c r="I47" s="12">
        <f t="shared" si="2"/>
        <v>10</v>
      </c>
      <c r="J47" s="12">
        <f t="shared" si="3"/>
        <v>10</v>
      </c>
      <c r="K47" s="11">
        <v>10</v>
      </c>
      <c r="L47" s="13"/>
      <c r="M47" s="60" t="s">
        <v>204</v>
      </c>
      <c r="N47" s="60" t="s">
        <v>205</v>
      </c>
      <c r="O47" s="60" t="s">
        <v>206</v>
      </c>
    </row>
    <row r="48" spans="1:15" ht="138" x14ac:dyDescent="0.25">
      <c r="A48" s="41">
        <f t="shared" si="4"/>
        <v>42</v>
      </c>
      <c r="B48" s="92"/>
      <c r="C48" s="1" t="s">
        <v>347</v>
      </c>
      <c r="D48" s="55" t="s">
        <v>208</v>
      </c>
      <c r="E48" s="10"/>
      <c r="F48" s="11">
        <f t="shared" si="0"/>
        <v>10</v>
      </c>
      <c r="G48" s="10" t="s">
        <v>27</v>
      </c>
      <c r="H48" s="12">
        <f t="shared" si="1"/>
        <v>10</v>
      </c>
      <c r="I48" s="12">
        <f t="shared" si="2"/>
        <v>10</v>
      </c>
      <c r="J48" s="12">
        <f t="shared" si="3"/>
        <v>10</v>
      </c>
      <c r="K48" s="11">
        <v>10</v>
      </c>
      <c r="L48" s="13"/>
      <c r="M48" s="60" t="s">
        <v>209</v>
      </c>
      <c r="N48" s="60" t="s">
        <v>210</v>
      </c>
      <c r="O48" s="60" t="s">
        <v>211</v>
      </c>
    </row>
    <row r="49" spans="1:15" ht="110.4" x14ac:dyDescent="0.25">
      <c r="A49" s="41">
        <f t="shared" si="4"/>
        <v>43</v>
      </c>
      <c r="B49" s="92"/>
      <c r="C49" s="1" t="s">
        <v>348</v>
      </c>
      <c r="D49" s="55" t="s">
        <v>213</v>
      </c>
      <c r="E49" s="10"/>
      <c r="F49" s="11">
        <f t="shared" si="0"/>
        <v>10</v>
      </c>
      <c r="G49" s="10" t="s">
        <v>27</v>
      </c>
      <c r="H49" s="12">
        <f t="shared" si="1"/>
        <v>10</v>
      </c>
      <c r="I49" s="12">
        <f t="shared" si="2"/>
        <v>10</v>
      </c>
      <c r="J49" s="12">
        <f t="shared" si="3"/>
        <v>10</v>
      </c>
      <c r="K49" s="11">
        <v>10</v>
      </c>
      <c r="L49" s="13"/>
      <c r="M49" s="63" t="s">
        <v>214</v>
      </c>
      <c r="N49" s="63" t="s">
        <v>215</v>
      </c>
      <c r="O49" s="63" t="s">
        <v>216</v>
      </c>
    </row>
    <row r="50" spans="1:15" ht="69" x14ac:dyDescent="0.25">
      <c r="A50" s="41">
        <f t="shared" si="4"/>
        <v>44</v>
      </c>
      <c r="B50" s="92"/>
      <c r="C50" s="1" t="s">
        <v>247</v>
      </c>
      <c r="D50" s="55" t="s">
        <v>218</v>
      </c>
      <c r="E50" s="10"/>
      <c r="F50" s="11">
        <f t="shared" si="0"/>
        <v>10</v>
      </c>
      <c r="G50" s="10" t="s">
        <v>27</v>
      </c>
      <c r="H50" s="12">
        <f t="shared" si="1"/>
        <v>10</v>
      </c>
      <c r="I50" s="12">
        <f t="shared" si="2"/>
        <v>0</v>
      </c>
      <c r="J50" s="12" t="str">
        <f t="shared" si="3"/>
        <v>-</v>
      </c>
      <c r="K50" s="11">
        <v>0</v>
      </c>
      <c r="L50" s="13"/>
      <c r="M50" s="62"/>
      <c r="N50" s="62"/>
      <c r="O50" s="62"/>
    </row>
    <row r="51" spans="1:15" ht="69" x14ac:dyDescent="0.25">
      <c r="A51" s="11">
        <f t="shared" si="4"/>
        <v>45</v>
      </c>
      <c r="B51" s="92"/>
      <c r="C51" s="1" t="s">
        <v>219</v>
      </c>
      <c r="D51" s="55" t="s">
        <v>220</v>
      </c>
      <c r="E51" s="10"/>
      <c r="F51" s="11">
        <f t="shared" si="0"/>
        <v>10</v>
      </c>
      <c r="G51" s="10" t="s">
        <v>27</v>
      </c>
      <c r="H51" s="12">
        <f t="shared" si="1"/>
        <v>10</v>
      </c>
      <c r="I51" s="12">
        <f t="shared" si="2"/>
        <v>0</v>
      </c>
      <c r="J51" s="12" t="str">
        <f t="shared" si="3"/>
        <v>-</v>
      </c>
      <c r="K51" s="11">
        <v>0</v>
      </c>
      <c r="L51" s="13"/>
      <c r="M51" s="65" t="s">
        <v>221</v>
      </c>
      <c r="N51" s="69"/>
      <c r="O51" s="65" t="s">
        <v>222</v>
      </c>
    </row>
    <row r="52" spans="1:15" ht="55.2" x14ac:dyDescent="0.25">
      <c r="A52" s="41">
        <f t="shared" si="4"/>
        <v>46</v>
      </c>
      <c r="B52" s="92"/>
      <c r="C52" s="1" t="s">
        <v>248</v>
      </c>
      <c r="D52" s="55" t="s">
        <v>224</v>
      </c>
      <c r="E52" s="10"/>
      <c r="F52" s="11">
        <f t="shared" si="0"/>
        <v>10</v>
      </c>
      <c r="G52" s="10" t="s">
        <v>27</v>
      </c>
      <c r="H52" s="12">
        <f t="shared" si="1"/>
        <v>10</v>
      </c>
      <c r="I52" s="12">
        <f t="shared" si="2"/>
        <v>0</v>
      </c>
      <c r="J52" s="12" t="str">
        <f t="shared" si="3"/>
        <v>-</v>
      </c>
      <c r="K52" s="11">
        <v>0</v>
      </c>
      <c r="L52" s="13"/>
      <c r="M52" s="65" t="s">
        <v>225</v>
      </c>
      <c r="N52" s="65" t="s">
        <v>226</v>
      </c>
      <c r="O52" s="65" t="s">
        <v>227</v>
      </c>
    </row>
    <row r="53" spans="1:15" ht="69" x14ac:dyDescent="0.25">
      <c r="A53" s="11">
        <f t="shared" si="4"/>
        <v>47</v>
      </c>
      <c r="B53" s="92"/>
      <c r="C53" s="1" t="s">
        <v>349</v>
      </c>
      <c r="D53" s="55" t="s">
        <v>229</v>
      </c>
      <c r="E53" s="10"/>
      <c r="F53" s="11">
        <f t="shared" si="0"/>
        <v>10</v>
      </c>
      <c r="G53" s="10" t="s">
        <v>27</v>
      </c>
      <c r="H53" s="12">
        <f t="shared" si="1"/>
        <v>10</v>
      </c>
      <c r="I53" s="12">
        <f t="shared" si="2"/>
        <v>0</v>
      </c>
      <c r="J53" s="12" t="str">
        <f t="shared" si="3"/>
        <v>-</v>
      </c>
      <c r="K53" s="11">
        <v>0</v>
      </c>
      <c r="L53" s="13"/>
      <c r="M53" s="67"/>
      <c r="N53" s="67"/>
      <c r="O53" s="67"/>
    </row>
    <row r="54" spans="1:15" ht="69" x14ac:dyDescent="0.25">
      <c r="A54" s="9">
        <f t="shared" si="4"/>
        <v>48</v>
      </c>
      <c r="B54" s="92"/>
      <c r="C54" s="1" t="s">
        <v>230</v>
      </c>
      <c r="D54" s="55" t="s">
        <v>231</v>
      </c>
      <c r="E54" s="10"/>
      <c r="F54" s="11">
        <f t="shared" si="0"/>
        <v>10</v>
      </c>
      <c r="G54" s="10" t="s">
        <v>27</v>
      </c>
      <c r="H54" s="12">
        <f t="shared" si="1"/>
        <v>10</v>
      </c>
      <c r="I54" s="12">
        <f t="shared" si="2"/>
        <v>10</v>
      </c>
      <c r="J54" s="12">
        <f t="shared" si="3"/>
        <v>10</v>
      </c>
      <c r="K54" s="11">
        <v>10</v>
      </c>
      <c r="L54" s="13"/>
      <c r="M54" s="60" t="s">
        <v>232</v>
      </c>
      <c r="N54" s="60" t="s">
        <v>233</v>
      </c>
      <c r="O54" s="60" t="s">
        <v>234</v>
      </c>
    </row>
    <row r="55" spans="1:15" ht="69" x14ac:dyDescent="0.25">
      <c r="A55" s="41">
        <f t="shared" si="4"/>
        <v>49</v>
      </c>
      <c r="B55" s="92"/>
      <c r="C55" s="1" t="s">
        <v>235</v>
      </c>
      <c r="D55" s="55" t="s">
        <v>236</v>
      </c>
      <c r="E55" s="10"/>
      <c r="F55" s="11">
        <f t="shared" si="0"/>
        <v>10</v>
      </c>
      <c r="G55" s="10" t="s">
        <v>27</v>
      </c>
      <c r="H55" s="12">
        <f t="shared" si="1"/>
        <v>10</v>
      </c>
      <c r="I55" s="12">
        <f t="shared" si="2"/>
        <v>10</v>
      </c>
      <c r="J55" s="12">
        <f t="shared" si="3"/>
        <v>10</v>
      </c>
      <c r="K55" s="11">
        <v>10</v>
      </c>
      <c r="L55" s="13"/>
      <c r="M55" s="60" t="s">
        <v>237</v>
      </c>
      <c r="N55" s="60" t="s">
        <v>238</v>
      </c>
      <c r="O55" s="61" t="s">
        <v>239</v>
      </c>
    </row>
    <row r="56" spans="1:15" ht="69" x14ac:dyDescent="0.25">
      <c r="A56" s="11">
        <f t="shared" si="4"/>
        <v>50</v>
      </c>
      <c r="B56" s="93"/>
      <c r="C56" s="1" t="s">
        <v>350</v>
      </c>
      <c r="D56" s="55" t="s">
        <v>241</v>
      </c>
      <c r="E56" s="10"/>
      <c r="F56" s="11">
        <f>IF(E56="NA","-",10)</f>
        <v>10</v>
      </c>
      <c r="G56" s="10" t="s">
        <v>27</v>
      </c>
      <c r="H56" s="12">
        <f t="shared" si="1"/>
        <v>10</v>
      </c>
      <c r="I56" s="12">
        <f t="shared" si="2"/>
        <v>0</v>
      </c>
      <c r="J56" s="12" t="str">
        <f t="shared" si="3"/>
        <v>-</v>
      </c>
      <c r="K56" s="11">
        <v>0</v>
      </c>
      <c r="L56" s="13"/>
      <c r="M56" s="67"/>
      <c r="N56" s="67"/>
      <c r="O56" s="67"/>
    </row>
    <row r="57" spans="1:15" x14ac:dyDescent="0.25">
      <c r="F57" s="17">
        <f>SUM(F7:F56)</f>
        <v>500</v>
      </c>
      <c r="G57" s="17"/>
      <c r="H57" s="17">
        <f>SUM(H7:H56)</f>
        <v>500</v>
      </c>
      <c r="I57" s="17">
        <f>SUM(I7:I56)</f>
        <v>255</v>
      </c>
      <c r="J57" s="17">
        <f>SUM(J7:J56)</f>
        <v>255</v>
      </c>
      <c r="K57" s="17"/>
    </row>
    <row r="58" spans="1:15" ht="21" x14ac:dyDescent="0.25">
      <c r="C58" s="23" t="s">
        <v>19</v>
      </c>
      <c r="D58" s="23"/>
      <c r="E58" s="24"/>
      <c r="F58" s="24"/>
      <c r="G58" s="26">
        <f>IF($L$4="This plant does not have a keg line","N/A",(H57/F57)*100)</f>
        <v>100</v>
      </c>
    </row>
    <row r="59" spans="1:15" ht="21" x14ac:dyDescent="0.25">
      <c r="C59" s="23" t="s">
        <v>20</v>
      </c>
      <c r="D59" s="23"/>
      <c r="E59" s="24"/>
      <c r="F59" s="24"/>
      <c r="G59" s="26">
        <f>IF($L$4="This plant does not have a keg line","N/A",(J57/I57)*100)</f>
        <v>100</v>
      </c>
      <c r="H59" s="47">
        <f>IF($L$4="This plant does not have a keg line","N/A",(J59/I59)*100)</f>
        <v>100</v>
      </c>
      <c r="I59" s="17">
        <f>SUM(I$11:I56,I$8:I$9,10,10)</f>
        <v>235</v>
      </c>
      <c r="J59" s="17">
        <f>SUM(J$11:J56)+SUM(J$8:J$9)+IF(E$7="NA","-",IF(G$7="OK",10,IF(G$7="To Improve",10*0.5,0)))+IF(E$10="NA","-",IF(G$10="OK",10,IF(G$10="To Improve",10*0.5,0)))</f>
        <v>235</v>
      </c>
    </row>
    <row r="60" spans="1:15" ht="21" x14ac:dyDescent="0.25">
      <c r="C60" s="40" t="s">
        <v>21</v>
      </c>
      <c r="F60" s="43">
        <f>SUM(F55,F48,F52,F50,F49,F46,F31)</f>
        <v>70</v>
      </c>
      <c r="G60" s="31">
        <f>IF($L$4="This plant does not have a keg line","N/A",IF(OR(F60=0,H60=0),"N/A",(H60/F60)*100))</f>
        <v>100</v>
      </c>
      <c r="H60" s="43">
        <f>SUM(H55,H48,H52,H50,H49,H46,H31)</f>
        <v>70</v>
      </c>
    </row>
  </sheetData>
  <mergeCells count="9">
    <mergeCell ref="M5:O5"/>
    <mergeCell ref="B46:B56"/>
    <mergeCell ref="B39:B41"/>
    <mergeCell ref="A1:L3"/>
    <mergeCell ref="A4:B4"/>
    <mergeCell ref="L4:L5"/>
    <mergeCell ref="A5:B5"/>
    <mergeCell ref="B7:B37"/>
    <mergeCell ref="E4:K5"/>
  </mergeCells>
  <conditionalFormatting sqref="E7:E56">
    <cfRule type="cellIs" dxfId="4" priority="46" stopIfTrue="1" operator="equal">
      <formula>"NA"</formula>
    </cfRule>
  </conditionalFormatting>
  <conditionalFormatting sqref="G7:G56">
    <cfRule type="cellIs" dxfId="3" priority="43" stopIfTrue="1" operator="equal">
      <formula>"OK"</formula>
    </cfRule>
    <cfRule type="cellIs" dxfId="2" priority="44" stopIfTrue="1" operator="equal">
      <formula>"To improve"</formula>
    </cfRule>
    <cfRule type="cellIs" dxfId="1" priority="45" stopIfTrue="1" operator="equal">
      <formula>"NOK"</formula>
    </cfRule>
  </conditionalFormatting>
  <conditionalFormatting sqref="L4">
    <cfRule type="cellIs" dxfId="0" priority="2" stopIfTrue="1" operator="equal">
      <formula>"This plant does not have a keg line"</formula>
    </cfRule>
  </conditionalFormatting>
  <dataValidations count="3">
    <dataValidation type="list" allowBlank="1" showInputMessage="1" showErrorMessage="1" sqref="L4:L5" xr:uid="{00000000-0002-0000-0A00-000000000000}">
      <formula1>"This plant has a keg line,This plant does not have a keg line"</formula1>
    </dataValidation>
    <dataValidation type="list" allowBlank="1" showInputMessage="1" showErrorMessage="1" sqref="E7:E56" xr:uid="{00000000-0002-0000-0A00-000001000000}">
      <formula1>"NA, "</formula1>
    </dataValidation>
    <dataValidation type="list" allowBlank="1" showInputMessage="1" showErrorMessage="1" sqref="G7:G56" xr:uid="{00000000-0002-0000-0A00-000002000000}">
      <formula1>"OK,To Improve,NOK,0"</formula1>
    </dataValidation>
  </dataValidations>
  <pageMargins left="0.25" right="0.25" top="0.5" bottom="0.5" header="0.5" footer="0.25"/>
  <pageSetup scale="43" fitToHeight="10" orientation="landscape" r:id="rId1"/>
  <headerFooter alignWithMargins="0">
    <oddFooter>&amp;L&amp;F - &amp;A&amp;RPage &amp;P of &amp;N</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TaxCatchAll xmlns="608cd907-d037-4113-a72e-715e396e2799" xsi:nil="true"/>
    <lcf76f155ced4ddcb4097134ff3c332f xmlns="1cba92c0-00a2-4ffa-90a4-1f59209ac194">
      <Terms xmlns="http://schemas.microsoft.com/office/infopath/2007/PartnerControls"/>
    </lcf76f155ced4ddcb4097134ff3c332f>
    <SharedWithUsers xmlns="88566c0f-d1e1-4143-a856-919585009884">
      <UserInfo>
        <DisplayName>FARIDE LYZETTE BUGDUD</DisplayName>
        <AccountId>48270</AccountId>
        <AccountType/>
      </UserInfo>
      <UserInfo>
        <DisplayName>Lizeth Maciel Cortes</DisplayName>
        <AccountId>37111</AccountId>
        <AccountType/>
      </UserInfo>
      <UserInfo>
        <DisplayName>ADRIANA STEPHANIE SAUCEDO</DisplayName>
        <AccountId>60054</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78BE4C7922A7E34AA8E03FF9712CB34F" ma:contentTypeVersion="19" ma:contentTypeDescription="Crear nuevo documento." ma:contentTypeScope="" ma:versionID="32f82f4073d767d522ac84a9ebc14c76">
  <xsd:schema xmlns:xsd="http://www.w3.org/2001/XMLSchema" xmlns:xs="http://www.w3.org/2001/XMLSchema" xmlns:p="http://schemas.microsoft.com/office/2006/metadata/properties" xmlns:ns2="1cba92c0-00a2-4ffa-90a4-1f59209ac194" xmlns:ns3="88566c0f-d1e1-4143-a856-919585009884" xmlns:ns4="608cd907-d037-4113-a72e-715e396e2799" targetNamespace="http://schemas.microsoft.com/office/2006/metadata/properties" ma:root="true" ma:fieldsID="7288c06df1439026646e8b91b6855e53" ns2:_="" ns3:_="" ns4:_="">
    <xsd:import namespace="1cba92c0-00a2-4ffa-90a4-1f59209ac194"/>
    <xsd:import namespace="88566c0f-d1e1-4143-a856-919585009884"/>
    <xsd:import namespace="608cd907-d037-4113-a72e-715e396e2799"/>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3:SharedWithUsers" minOccurs="0"/>
                <xsd:element ref="ns3:SharedWithDetails"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ba92c0-00a2-4ffa-90a4-1f59209ac1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2e2deea9-f698-482e-8f77-105b59b605f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8566c0f-d1e1-4143-a856-919585009884" elementFormDefault="qualified">
    <xsd:import namespace="http://schemas.microsoft.com/office/2006/documentManagement/types"/>
    <xsd:import namespace="http://schemas.microsoft.com/office/infopath/2007/PartnerControls"/>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08cd907-d037-4113-a72e-715e396e2799"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df1787df-e9e5-4416-95ef-823490a5297b}" ma:internalName="TaxCatchAll" ma:showField="CatchAllData" ma:web="608cd907-d037-4113-a72e-715e396e279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B6BB92-95A1-4CC5-B6F6-3C60D4C90A6C}">
  <ds:schemaRefs>
    <ds:schemaRef ds:uri="http://schemas.microsoft.com/sharepoint/v3/contenttype/forms"/>
  </ds:schemaRefs>
</ds:datastoreItem>
</file>

<file path=customXml/itemProps2.xml><?xml version="1.0" encoding="utf-8"?>
<ds:datastoreItem xmlns:ds="http://schemas.openxmlformats.org/officeDocument/2006/customXml" ds:itemID="{FB6F77AE-B464-489A-8414-2135C025AF6C}">
  <ds:schemaRefs>
    <ds:schemaRef ds:uri="http://schemas.microsoft.com/office/2006/metadata/longProperties"/>
  </ds:schemaRefs>
</ds:datastoreItem>
</file>

<file path=customXml/itemProps3.xml><?xml version="1.0" encoding="utf-8"?>
<ds:datastoreItem xmlns:ds="http://schemas.openxmlformats.org/officeDocument/2006/customXml" ds:itemID="{B6AC5EF0-3E29-443E-AD5A-D54DFD9F115A}">
  <ds:schemaRefs>
    <ds:schemaRef ds:uri="608cd907-d037-4113-a72e-715e396e2799"/>
    <ds:schemaRef ds:uri="http://purl.org/dc/elements/1.1/"/>
    <ds:schemaRef ds:uri="http://schemas.microsoft.com/office/2006/metadata/properties"/>
    <ds:schemaRef ds:uri="http://schemas.openxmlformats.org/package/2006/metadata/core-properties"/>
    <ds:schemaRef ds:uri="http://schemas.microsoft.com/office/infopath/2007/PartnerControls"/>
    <ds:schemaRef ds:uri="http://schemas.microsoft.com/office/2006/documentManagement/types"/>
    <ds:schemaRef ds:uri="http://purl.org/dc/terms/"/>
    <ds:schemaRef ds:uri="88566c0f-d1e1-4143-a856-919585009884"/>
    <ds:schemaRef ds:uri="1cba92c0-00a2-4ffa-90a4-1f59209ac194"/>
    <ds:schemaRef ds:uri="http://www.w3.org/XML/1998/namespace"/>
    <ds:schemaRef ds:uri="http://purl.org/dc/dcmitype/"/>
  </ds:schemaRefs>
</ds:datastoreItem>
</file>

<file path=customXml/itemProps4.xml><?xml version="1.0" encoding="utf-8"?>
<ds:datastoreItem xmlns:ds="http://schemas.openxmlformats.org/officeDocument/2006/customXml" ds:itemID="{453997A7-706F-450D-9C1E-7469BA3DA6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ba92c0-00a2-4ffa-90a4-1f59209ac194"/>
    <ds:schemaRef ds:uri="88566c0f-d1e1-4143-a856-919585009884"/>
    <ds:schemaRef ds:uri="608cd907-d037-4113-a72e-715e396e27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2. COCINAS</vt:lpstr>
      <vt:lpstr>Hoja1</vt:lpstr>
      <vt:lpstr>Hoja2</vt:lpstr>
      <vt:lpstr>7. Líneas PET</vt:lpstr>
      <vt:lpstr>9. Línea barriles</vt:lpstr>
      <vt:lpstr>'2. COCINAS'!Títulos_a_imprimir</vt:lpstr>
      <vt:lpstr>'7. Líneas PET'!Títulos_a_imprimir</vt:lpstr>
      <vt:lpstr>'9. Línea barriles'!Títulos_a_imprimir</vt:lpstr>
    </vt:vector>
  </TitlesOfParts>
  <Manager/>
  <Company>Interbrew</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frw</dc:creator>
  <cp:keywords/>
  <dc:description/>
  <cp:lastModifiedBy>Fatima Nedith Gomez Mireles</cp:lastModifiedBy>
  <cp:revision/>
  <dcterms:created xsi:type="dcterms:W3CDTF">2005-06-14T12:23:23Z</dcterms:created>
  <dcterms:modified xsi:type="dcterms:W3CDTF">2026-06-18T20:04:03Z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SharedWithUsers">
    <vt:lpwstr/>
  </property>
  <property fmtid="{D5CDD505-2E9C-101B-9397-08002B2CF9AE}" pid="4" name="ContentTypeId">
    <vt:lpwstr>0x01010078BE4C7922A7E34AA8E03FF9712CB34F</vt:lpwstr>
  </property>
  <property fmtid="{D5CDD505-2E9C-101B-9397-08002B2CF9AE}" pid="5" name="MediaServiceImageTags">
    <vt:lpwstr/>
  </property>
  <property fmtid="{D5CDD505-2E9C-101B-9397-08002B2CF9AE}" pid="6" name="MSIP_Label_68104b14-b53d-46de-9ae8-975cc0e84815_Enabled">
    <vt:lpwstr>true</vt:lpwstr>
  </property>
  <property fmtid="{D5CDD505-2E9C-101B-9397-08002B2CF9AE}" pid="7" name="MSIP_Label_68104b14-b53d-46de-9ae8-975cc0e84815_SetDate">
    <vt:lpwstr>2023-12-29T16:55:34Z</vt:lpwstr>
  </property>
  <property fmtid="{D5CDD505-2E9C-101B-9397-08002B2CF9AE}" pid="8" name="MSIP_Label_68104b14-b53d-46de-9ae8-975cc0e84815_Method">
    <vt:lpwstr>Standard</vt:lpwstr>
  </property>
  <property fmtid="{D5CDD505-2E9C-101B-9397-08002B2CF9AE}" pid="9" name="MSIP_Label_68104b14-b53d-46de-9ae8-975cc0e84815_Name">
    <vt:lpwstr>ABI_MIP_InternalUseOnly</vt:lpwstr>
  </property>
  <property fmtid="{D5CDD505-2E9C-101B-9397-08002B2CF9AE}" pid="10" name="MSIP_Label_68104b14-b53d-46de-9ae8-975cc0e84815_SiteId">
    <vt:lpwstr>cef04b19-7776-4a94-b89b-375c77a8f936</vt:lpwstr>
  </property>
  <property fmtid="{D5CDD505-2E9C-101B-9397-08002B2CF9AE}" pid="11" name="MSIP_Label_68104b14-b53d-46de-9ae8-975cc0e84815_ActionId">
    <vt:lpwstr>44e25420-9be6-4c50-a352-82ca799a2e0c</vt:lpwstr>
  </property>
  <property fmtid="{D5CDD505-2E9C-101B-9397-08002B2CF9AE}" pid="12" name="MSIP_Label_68104b14-b53d-46de-9ae8-975cc0e84815_ContentBits">
    <vt:lpwstr>0</vt:lpwstr>
  </property>
</Properties>
</file>