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E:\Projects\Astronomy\"/>
    </mc:Choice>
  </mc:AlternateContent>
  <bookViews>
    <workbookView xWindow="0" yWindow="0" windowWidth="16920" windowHeight="1072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5" i="1" l="1"/>
  <c r="P16" i="1" s="1"/>
  <c r="Q4" i="1"/>
  <c r="R4" i="1"/>
  <c r="Q5" i="1"/>
  <c r="R5" i="1"/>
  <c r="Q6" i="1"/>
  <c r="R6" i="1"/>
  <c r="R3" i="1"/>
  <c r="Q3" i="1"/>
  <c r="I37" i="1"/>
  <c r="J37" i="1" s="1"/>
  <c r="E5" i="1" l="1"/>
  <c r="E4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M3" i="1"/>
  <c r="E3" i="1"/>
  <c r="O6" i="1" l="1"/>
  <c r="P6" i="1"/>
  <c r="P4" i="1"/>
  <c r="O4" i="1"/>
  <c r="P3" i="1"/>
  <c r="O3" i="1"/>
  <c r="O5" i="1"/>
  <c r="P5" i="1"/>
</calcChain>
</file>

<file path=xl/sharedStrings.xml><?xml version="1.0" encoding="utf-8"?>
<sst xmlns="http://schemas.openxmlformats.org/spreadsheetml/2006/main" count="40" uniqueCount="34">
  <si>
    <t>Hours</t>
  </si>
  <si>
    <t>Mins</t>
  </si>
  <si>
    <t>Sec</t>
  </si>
  <si>
    <t>Deg</t>
  </si>
  <si>
    <t>Secs</t>
  </si>
  <si>
    <t>Radians</t>
  </si>
  <si>
    <t>Right Ascention</t>
  </si>
  <si>
    <t>Declination</t>
  </si>
  <si>
    <t>Name</t>
  </si>
  <si>
    <t>Mirphac α Pre</t>
  </si>
  <si>
    <t>Almaak γ1</t>
  </si>
  <si>
    <t>Ruchbah δ Cas</t>
  </si>
  <si>
    <t>Time</t>
  </si>
  <si>
    <t>g Per</t>
  </si>
  <si>
    <t>Observed</t>
  </si>
  <si>
    <t>(0.538789685,0.95242084) =&gt; (537.72210592922,984.418374791047) ~= (0.523934,0.9844184)</t>
  </si>
  <si>
    <t>X</t>
  </si>
  <si>
    <t>Y</t>
  </si>
  <si>
    <t>Theoretical</t>
  </si>
  <si>
    <t>Longitude</t>
  </si>
  <si>
    <t>W1 18 23.7</t>
  </si>
  <si>
    <t>Latitude</t>
  </si>
  <si>
    <t>N 52 36 11.69</t>
  </si>
  <si>
    <t>Alt</t>
  </si>
  <si>
    <t>Az</t>
  </si>
  <si>
    <t>23/03/2017  09:09:38</t>
  </si>
  <si>
    <t>35 36 34.2</t>
  </si>
  <si>
    <t>48 47 45.3</t>
  </si>
  <si>
    <t>37 51 06.8</t>
  </si>
  <si>
    <t>67 03 15.2</t>
  </si>
  <si>
    <t>52 14 29.4</t>
  </si>
  <si>
    <t>49 39 12.8</t>
  </si>
  <si>
    <t>45 39 12.6</t>
  </si>
  <si>
    <t>60 53 19.1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</si>
</sst>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22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Sheet1!$A$3:$A$6</c:f>
              <c:strCache>
                <c:ptCount val="4"/>
                <c:pt idx="0">
                  <c:v>Mirphac α Pre</c:v>
                </c:pt>
                <c:pt idx="1">
                  <c:v>Almaak γ1</c:v>
                </c:pt>
                <c:pt idx="2">
                  <c:v>Ruchbah δ Cas</c:v>
                </c:pt>
                <c:pt idx="3">
                  <c:v>g Per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98336872-B3F1-457E-92F3-8CD7E47EC375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3A8D-4FAF-AE19-1F828DCBAB4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5B3C6D76-0939-4031-939E-9697A2347DE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3A8D-4FAF-AE19-1F828DCBAB48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08CEE124-3C06-4C0A-B865-F4B23307255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3A8D-4FAF-AE19-1F828DCBAB48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3A8D-4FAF-AE19-1F828DCBAB4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Sheet1!$M$3:$M$6</c:f>
              <c:numCache>
                <c:formatCode>General</c:formatCode>
                <c:ptCount val="4"/>
                <c:pt idx="0">
                  <c:v>0.87126836259556917</c:v>
                </c:pt>
                <c:pt idx="1">
                  <c:v>0.74021886126853176</c:v>
                </c:pt>
                <c:pt idx="2">
                  <c:v>1.052885870117056</c:v>
                </c:pt>
                <c:pt idx="3">
                  <c:v>0.95242083986281356</c:v>
                </c:pt>
              </c:numCache>
            </c:numRef>
          </c:xVal>
          <c:yVal>
            <c:numRef>
              <c:f>Sheet1!$E$3:$E$6</c:f>
              <c:numCache>
                <c:formatCode>General</c:formatCode>
                <c:ptCount val="4"/>
                <c:pt idx="0">
                  <c:v>0.89700978740092063</c:v>
                </c:pt>
                <c:pt idx="1">
                  <c:v>0.54529176375954502</c:v>
                </c:pt>
                <c:pt idx="2">
                  <c:v>0.37949202980477875</c:v>
                </c:pt>
                <c:pt idx="3">
                  <c:v>0.53878968507534453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Sheet1!$A$3:$A$5</c15:f>
                <c15:dlblRangeCache>
                  <c:ptCount val="3"/>
                  <c:pt idx="0">
                    <c:v>Mirphac α Pre</c:v>
                  </c:pt>
                  <c:pt idx="1">
                    <c:v>Almaak γ1</c:v>
                  </c:pt>
                  <c:pt idx="2">
                    <c:v>Ruchbah δ Cas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3A8D-4FAF-AE19-1F828DCBAB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458120"/>
        <c:axId val="428456808"/>
      </c:scatterChart>
      <c:valAx>
        <c:axId val="428458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456808"/>
        <c:crosses val="autoZero"/>
        <c:crossBetween val="midCat"/>
      </c:valAx>
      <c:valAx>
        <c:axId val="428456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458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128587</xdr:colOff>
      <xdr:row>25</xdr:row>
      <xdr:rowOff>109536</xdr:rowOff>
    </xdr:from>
    <xdr:to>
      <xdr:col>12</xdr:col>
      <xdr:colOff>609600</xdr:colOff>
      <xdr:row>44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FDC4B5-4332-4719-AABB-B98F7E33C9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9"/>
  <sheetViews>
    <sheetView tabSelected="1" workbookViewId="0">
      <selection activeCell="H7" sqref="H7"/>
    </sheetView>
  </sheetViews>
  <sheetFormatPr defaultRowHeight="15" x14ac:dyDescent="0.25"/>
  <cols>
    <col min="1" max="1" width="21.5703125" customWidth="1"/>
    <col min="2" max="2" width="13" customWidth="1"/>
    <col min="5" max="8" width="17.28515625" customWidth="1"/>
    <col min="9" max="9" width="24.140625" customWidth="1"/>
    <col min="10" max="10" width="15.42578125" customWidth="1"/>
    <col min="13" max="13" width="11.28515625" customWidth="1"/>
  </cols>
  <sheetData>
    <row r="1" spans="1:18" x14ac:dyDescent="0.25">
      <c r="B1" s="3" t="s">
        <v>6</v>
      </c>
      <c r="C1" s="3"/>
      <c r="D1" s="3"/>
      <c r="E1" s="3"/>
      <c r="F1" s="1"/>
      <c r="G1" s="2"/>
      <c r="H1" s="2"/>
      <c r="I1" s="1" t="s">
        <v>12</v>
      </c>
      <c r="J1" s="3" t="s">
        <v>7</v>
      </c>
      <c r="K1" s="3"/>
      <c r="L1" s="3"/>
      <c r="M1" s="3"/>
      <c r="O1" s="4" t="s">
        <v>18</v>
      </c>
      <c r="P1" s="4"/>
      <c r="Q1" s="3" t="s">
        <v>14</v>
      </c>
      <c r="R1" s="3"/>
    </row>
    <row r="2" spans="1:18" x14ac:dyDescent="0.25">
      <c r="A2" t="s">
        <v>8</v>
      </c>
      <c r="B2" t="s">
        <v>0</v>
      </c>
      <c r="C2" t="s">
        <v>1</v>
      </c>
      <c r="D2" t="s">
        <v>2</v>
      </c>
      <c r="E2" t="s">
        <v>5</v>
      </c>
      <c r="F2" t="s">
        <v>14</v>
      </c>
      <c r="G2" t="s">
        <v>23</v>
      </c>
      <c r="H2" t="s">
        <v>24</v>
      </c>
      <c r="J2" t="s">
        <v>3</v>
      </c>
      <c r="K2" t="s">
        <v>1</v>
      </c>
      <c r="L2" t="s">
        <v>4</v>
      </c>
      <c r="M2" t="s">
        <v>5</v>
      </c>
      <c r="N2" t="s">
        <v>14</v>
      </c>
      <c r="O2" s="1" t="s">
        <v>16</v>
      </c>
      <c r="P2" s="1" t="s">
        <v>17</v>
      </c>
      <c r="Q2" s="1" t="s">
        <v>16</v>
      </c>
      <c r="R2" s="1" t="s">
        <v>17</v>
      </c>
    </row>
    <row r="3" spans="1:18" x14ac:dyDescent="0.25">
      <c r="A3" t="s">
        <v>9</v>
      </c>
      <c r="B3">
        <v>3</v>
      </c>
      <c r="C3">
        <v>25</v>
      </c>
      <c r="D3">
        <v>34.770000000000003</v>
      </c>
      <c r="E3">
        <f>(((B3*15)+(C3/4)+(D3/240))*(PI()/180))</f>
        <v>0.89700978740092063</v>
      </c>
      <c r="F3">
        <v>0.88844780000000001</v>
      </c>
      <c r="G3" t="s">
        <v>26</v>
      </c>
      <c r="H3" t="s">
        <v>27</v>
      </c>
      <c r="I3" s="5" t="s">
        <v>25</v>
      </c>
      <c r="J3">
        <v>49</v>
      </c>
      <c r="K3">
        <v>55</v>
      </c>
      <c r="L3">
        <v>12</v>
      </c>
      <c r="M3">
        <f>((J3+(K3/60)+(L3/3600))*(PI()/180))</f>
        <v>0.87126836259556917</v>
      </c>
      <c r="N3">
        <v>0.93928520000000004</v>
      </c>
      <c r="O3">
        <f>(COS(E3)*M3)</f>
        <v>0.54362745899275433</v>
      </c>
      <c r="P3">
        <f>(SIN(E3)*M3)</f>
        <v>0.68086543860666437</v>
      </c>
      <c r="Q3">
        <f>(COS(F3)*N3)</f>
        <v>0.59232962696425162</v>
      </c>
      <c r="R3">
        <f>(SIN(F3)*N3)</f>
        <v>0.72897345627905452</v>
      </c>
    </row>
    <row r="4" spans="1:18" x14ac:dyDescent="0.25">
      <c r="A4" t="s">
        <v>10</v>
      </c>
      <c r="B4">
        <v>2</v>
      </c>
      <c r="C4">
        <v>4</v>
      </c>
      <c r="D4">
        <v>58.3</v>
      </c>
      <c r="E4">
        <f>(((B4*15)+(C4/4)+(D4/240))*(PI()/180))</f>
        <v>0.54529176375954502</v>
      </c>
      <c r="F4">
        <v>0.55150270000000001</v>
      </c>
      <c r="G4" t="s">
        <v>28</v>
      </c>
      <c r="H4" t="s">
        <v>29</v>
      </c>
      <c r="J4">
        <v>42</v>
      </c>
      <c r="K4">
        <v>24</v>
      </c>
      <c r="L4">
        <v>41.1</v>
      </c>
      <c r="M4">
        <f t="shared" ref="M4:M26" si="0">((J4+(K4/60)+(L4/3600))*(PI()/180))</f>
        <v>0.74021886126853176</v>
      </c>
      <c r="N4">
        <v>0.7739144</v>
      </c>
      <c r="O4">
        <f t="shared" ref="O4:O6" si="1">(COS(E4)*M4)</f>
        <v>0.63286936022497342</v>
      </c>
      <c r="P4">
        <f t="shared" ref="P4:P6" si="2">(SIN(E4)*M4)</f>
        <v>0.38392751329660474</v>
      </c>
      <c r="Q4">
        <f t="shared" ref="Q4:Q6" si="3">(COS(F4)*N4)</f>
        <v>0.65917239432501673</v>
      </c>
      <c r="R4">
        <f t="shared" ref="R4:R6" si="4">(SIN(F4)*N4)</f>
        <v>0.40550616898782765</v>
      </c>
    </row>
    <row r="5" spans="1:18" x14ac:dyDescent="0.25">
      <c r="A5" t="s">
        <v>11</v>
      </c>
      <c r="B5">
        <v>1</v>
      </c>
      <c r="C5">
        <v>26</v>
      </c>
      <c r="D5">
        <v>58.39</v>
      </c>
      <c r="E5">
        <f>(((B5*15)+(C5/4)+(D5/240))*(PI()/180))</f>
        <v>0.37949202980477875</v>
      </c>
      <c r="F5">
        <v>0.35543659999999999</v>
      </c>
      <c r="G5" t="s">
        <v>30</v>
      </c>
      <c r="H5" t="s">
        <v>31</v>
      </c>
      <c r="J5">
        <v>60</v>
      </c>
      <c r="K5">
        <v>19</v>
      </c>
      <c r="L5">
        <v>33.299999999999997</v>
      </c>
      <c r="M5">
        <f t="shared" si="0"/>
        <v>1.052885870117056</v>
      </c>
      <c r="N5">
        <v>1.0685469000000001</v>
      </c>
      <c r="O5">
        <f t="shared" si="1"/>
        <v>0.9779761278336474</v>
      </c>
      <c r="P5">
        <f t="shared" si="2"/>
        <v>0.39004018880066138</v>
      </c>
      <c r="Q5">
        <f t="shared" si="3"/>
        <v>1.0017569929455286</v>
      </c>
      <c r="R5">
        <f t="shared" si="4"/>
        <v>0.37185400977311328</v>
      </c>
    </row>
    <row r="6" spans="1:18" x14ac:dyDescent="0.25">
      <c r="A6" t="s">
        <v>13</v>
      </c>
      <c r="B6">
        <v>2</v>
      </c>
      <c r="C6">
        <v>3</v>
      </c>
      <c r="D6">
        <v>28.89</v>
      </c>
      <c r="E6">
        <f t="shared" ref="E6:E26" si="5">(((B6*15)+(C6/4)+(D6/240))*(PI()/180))</f>
        <v>0.53878968507534453</v>
      </c>
      <c r="F6">
        <v>0.52393400000000001</v>
      </c>
      <c r="G6" t="s">
        <v>32</v>
      </c>
      <c r="H6" t="s">
        <v>33</v>
      </c>
      <c r="J6">
        <v>54</v>
      </c>
      <c r="K6">
        <v>34</v>
      </c>
      <c r="L6">
        <v>10.9</v>
      </c>
      <c r="M6">
        <f t="shared" si="0"/>
        <v>0.95242083986281356</v>
      </c>
      <c r="N6">
        <v>0.98441840000000003</v>
      </c>
      <c r="O6">
        <f t="shared" si="1"/>
        <v>0.81749168374310421</v>
      </c>
      <c r="P6">
        <f t="shared" si="2"/>
        <v>0.48868476875778688</v>
      </c>
      <c r="Q6">
        <f t="shared" si="3"/>
        <v>0.85236629391956498</v>
      </c>
      <c r="R6">
        <f t="shared" si="4"/>
        <v>0.49249496164771656</v>
      </c>
    </row>
    <row r="7" spans="1:18" x14ac:dyDescent="0.25">
      <c r="E7">
        <f t="shared" si="5"/>
        <v>0</v>
      </c>
      <c r="M7">
        <f t="shared" si="0"/>
        <v>0</v>
      </c>
    </row>
    <row r="8" spans="1:18" x14ac:dyDescent="0.25">
      <c r="E8">
        <f t="shared" si="5"/>
        <v>0</v>
      </c>
      <c r="M8">
        <f t="shared" si="0"/>
        <v>0</v>
      </c>
    </row>
    <row r="9" spans="1:18" x14ac:dyDescent="0.25">
      <c r="E9">
        <f t="shared" si="5"/>
        <v>0</v>
      </c>
      <c r="M9">
        <f t="shared" si="0"/>
        <v>0</v>
      </c>
    </row>
    <row r="10" spans="1:18" x14ac:dyDescent="0.25">
      <c r="A10" t="s">
        <v>21</v>
      </c>
      <c r="B10" t="s">
        <v>22</v>
      </c>
      <c r="E10" t="e">
        <f t="shared" si="5"/>
        <v>#VALUE!</v>
      </c>
      <c r="M10">
        <f t="shared" si="0"/>
        <v>0</v>
      </c>
    </row>
    <row r="11" spans="1:18" x14ac:dyDescent="0.25">
      <c r="A11" t="s">
        <v>19</v>
      </c>
      <c r="B11" t="s">
        <v>20</v>
      </c>
      <c r="E11" t="e">
        <f t="shared" si="5"/>
        <v>#VALUE!</v>
      </c>
      <c r="M11">
        <f t="shared" si="0"/>
        <v>0</v>
      </c>
    </row>
    <row r="12" spans="1:18" x14ac:dyDescent="0.25">
      <c r="E12">
        <f t="shared" si="5"/>
        <v>0</v>
      </c>
      <c r="M12">
        <f t="shared" si="0"/>
        <v>0</v>
      </c>
    </row>
    <row r="13" spans="1:18" x14ac:dyDescent="0.25">
      <c r="E13">
        <f t="shared" si="5"/>
        <v>0</v>
      </c>
      <c r="M13">
        <f t="shared" si="0"/>
        <v>0</v>
      </c>
    </row>
    <row r="14" spans="1:18" x14ac:dyDescent="0.25">
      <c r="E14">
        <f t="shared" si="5"/>
        <v>0</v>
      </c>
      <c r="M14">
        <f t="shared" si="0"/>
        <v>0</v>
      </c>
    </row>
    <row r="15" spans="1:18" x14ac:dyDescent="0.25">
      <c r="E15">
        <f t="shared" si="5"/>
        <v>0</v>
      </c>
      <c r="M15">
        <f t="shared" si="0"/>
        <v>0</v>
      </c>
      <c r="P15">
        <f>(ATAN(0.494513672946571/0.849838713415684))</f>
        <v>0.52699778088297422</v>
      </c>
    </row>
    <row r="16" spans="1:18" x14ac:dyDescent="0.25">
      <c r="E16">
        <f t="shared" si="5"/>
        <v>0</v>
      </c>
      <c r="M16">
        <f t="shared" si="0"/>
        <v>0</v>
      </c>
      <c r="P16">
        <f>(0.849838713415684/COS(P15))</f>
        <v>0.98324443123321736</v>
      </c>
    </row>
    <row r="17" spans="5:13" x14ac:dyDescent="0.25">
      <c r="E17">
        <f t="shared" si="5"/>
        <v>0</v>
      </c>
      <c r="M17">
        <f t="shared" si="0"/>
        <v>0</v>
      </c>
    </row>
    <row r="18" spans="5:13" x14ac:dyDescent="0.25">
      <c r="E18">
        <f t="shared" si="5"/>
        <v>0</v>
      </c>
      <c r="M18">
        <f t="shared" si="0"/>
        <v>0</v>
      </c>
    </row>
    <row r="19" spans="5:13" x14ac:dyDescent="0.25">
      <c r="E19">
        <f t="shared" si="5"/>
        <v>0</v>
      </c>
      <c r="M19">
        <f t="shared" si="0"/>
        <v>0</v>
      </c>
    </row>
    <row r="20" spans="5:13" x14ac:dyDescent="0.25">
      <c r="E20">
        <f t="shared" si="5"/>
        <v>0</v>
      </c>
      <c r="M20">
        <f t="shared" si="0"/>
        <v>0</v>
      </c>
    </row>
    <row r="21" spans="5:13" x14ac:dyDescent="0.25">
      <c r="E21">
        <f t="shared" si="5"/>
        <v>0</v>
      </c>
      <c r="M21">
        <f t="shared" si="0"/>
        <v>0</v>
      </c>
    </row>
    <row r="22" spans="5:13" x14ac:dyDescent="0.25">
      <c r="E22">
        <f t="shared" si="5"/>
        <v>0</v>
      </c>
      <c r="M22">
        <f t="shared" si="0"/>
        <v>0</v>
      </c>
    </row>
    <row r="23" spans="5:13" x14ac:dyDescent="0.25">
      <c r="E23">
        <f t="shared" si="5"/>
        <v>0</v>
      </c>
      <c r="M23">
        <f t="shared" si="0"/>
        <v>0</v>
      </c>
    </row>
    <row r="24" spans="5:13" x14ac:dyDescent="0.25">
      <c r="E24">
        <f t="shared" si="5"/>
        <v>0</v>
      </c>
      <c r="M24">
        <f t="shared" si="0"/>
        <v>0</v>
      </c>
    </row>
    <row r="25" spans="5:13" x14ac:dyDescent="0.25">
      <c r="E25">
        <f t="shared" si="5"/>
        <v>0</v>
      </c>
      <c r="M25">
        <f t="shared" si="0"/>
        <v>0</v>
      </c>
    </row>
    <row r="26" spans="5:13" x14ac:dyDescent="0.25">
      <c r="E26">
        <f t="shared" si="5"/>
        <v>0</v>
      </c>
      <c r="M26">
        <f t="shared" si="0"/>
        <v>0</v>
      </c>
    </row>
    <row r="37" spans="5:10" x14ac:dyDescent="0.25">
      <c r="E37">
        <v>0.53772210592921998</v>
      </c>
      <c r="F37">
        <v>0.52393400000000001</v>
      </c>
      <c r="I37">
        <f>(E37-F37)</f>
        <v>1.3788105929219974E-2</v>
      </c>
      <c r="J37">
        <f>(I37 * 180/PI())</f>
        <v>0.79000027722361066</v>
      </c>
    </row>
    <row r="39" spans="5:10" x14ac:dyDescent="0.25">
      <c r="E39" t="s">
        <v>15</v>
      </c>
    </row>
  </sheetData>
  <mergeCells count="4">
    <mergeCell ref="B1:E1"/>
    <mergeCell ref="J1:M1"/>
    <mergeCell ref="O1:P1"/>
    <mergeCell ref="Q1:R1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 Crompton</dc:creator>
  <cp:lastModifiedBy>Phil Crompton</cp:lastModifiedBy>
  <dcterms:created xsi:type="dcterms:W3CDTF">2017-03-23T09:34:08Z</dcterms:created>
  <dcterms:modified xsi:type="dcterms:W3CDTF">2017-03-27T14:15:18Z</dcterms:modified>
</cp:coreProperties>
</file>