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RJoey001\Dropbox\IE535-Disrete Optimization\Example Problems\"/>
    </mc:Choice>
  </mc:AlternateContent>
  <bookViews>
    <workbookView xWindow="0" yWindow="0" windowWidth="15345" windowHeight="4635" activeTab="2"/>
  </bookViews>
  <sheets>
    <sheet name="Water Treatment Example" sheetId="1" r:id="rId1"/>
    <sheet name="Glueco Example" sheetId="2" r:id="rId2"/>
    <sheet name="Disk Selection Example" sheetId="3" r:id="rId3"/>
  </sheets>
  <definedNames>
    <definedName name="solver_adj" localSheetId="2" hidden="1">'Disk Selection Example'!$G$4:$P$4</definedName>
    <definedName name="solver_adj" localSheetId="1" hidden="1">'Glueco Example'!$H$20:$L$21</definedName>
    <definedName name="solver_adj" localSheetId="0" hidden="1">'Water Treatment Example'!$F$24:$H$25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'Disk Selection Example'!$G$15</definedName>
    <definedName name="solver_lhs1" localSheetId="1" hidden="1">'Glueco Example'!$H$24:$H$25</definedName>
    <definedName name="solver_lhs1" localSheetId="0" hidden="1">'Water Treatment Example'!$F$25:$H$25</definedName>
    <definedName name="solver_lhs2" localSheetId="2" hidden="1">'Disk Selection Example'!$G$4:$P$4</definedName>
    <definedName name="solver_lhs2" localSheetId="1" hidden="1">'Glueco Example'!$H$27:$H$29</definedName>
    <definedName name="solver_lhs2" localSheetId="0" hidden="1">'Water Treatment Example'!$G$28</definedName>
    <definedName name="solver_lhs3" localSheetId="2" hidden="1">'Disk Selection Example'!$G$9:$G$13</definedName>
    <definedName name="solver_lhs3" localSheetId="1" hidden="1">'Glueco Example'!$H$31:$H$32</definedName>
    <definedName name="solver_lhs3" localSheetId="0" hidden="1">'Water Treatment Example'!$G$29</definedName>
    <definedName name="solver_lhs4" localSheetId="1" hidden="1">'Glueco Example'!$K$20:$K$21</definedName>
    <definedName name="solver_lhs4" localSheetId="0" hidden="1">'Water Treatment Example'!$G$31</definedName>
    <definedName name="solver_lhs5" localSheetId="1" hidden="1">'Glueco Example'!$L$20:$L$21</definedName>
    <definedName name="solver_lhs5" localSheetId="0" hidden="1">'Water Treatment Example'!$G$32</definedName>
    <definedName name="solver_lhs6" localSheetId="0" hidden="1">'Water Treatment Example'!$G$33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5</definedName>
    <definedName name="solver_num" localSheetId="0" hidden="1">6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'Disk Selection Example'!$Q$9</definedName>
    <definedName name="solver_opt" localSheetId="1" hidden="1">'Glueco Example'!$G$36</definedName>
    <definedName name="solver_opt" localSheetId="0" hidden="1">'Water Treatment Example'!$F$38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3</definedName>
    <definedName name="solver_rel1" localSheetId="1" hidden="1">1</definedName>
    <definedName name="solver_rel1" localSheetId="0" hidden="1">5</definedName>
    <definedName name="solver_rel2" localSheetId="2" hidden="1">5</definedName>
    <definedName name="solver_rel2" localSheetId="1" hidden="1">3</definedName>
    <definedName name="solver_rel2" localSheetId="0" hidden="1">3</definedName>
    <definedName name="solver_rel3" localSheetId="2" hidden="1">3</definedName>
    <definedName name="solver_rel3" localSheetId="1" hidden="1">1</definedName>
    <definedName name="solver_rel3" localSheetId="0" hidden="1">3</definedName>
    <definedName name="solver_rel4" localSheetId="1" hidden="1">5</definedName>
    <definedName name="solver_rel4" localSheetId="0" hidden="1">1</definedName>
    <definedName name="solver_rel5" localSheetId="1" hidden="1">4</definedName>
    <definedName name="solver_rel5" localSheetId="0" hidden="1">1</definedName>
    <definedName name="solver_rel6" localSheetId="0" hidden="1">1</definedName>
    <definedName name="solver_rhs1" localSheetId="2" hidden="1">'Disk Selection Example'!$I$15</definedName>
    <definedName name="solver_rhs1" localSheetId="1" hidden="1">'Glueco Example'!$J$24:$J$25</definedName>
    <definedName name="solver_rhs1" localSheetId="0" hidden="1">binary</definedName>
    <definedName name="solver_rhs2" localSheetId="2" hidden="1">binary</definedName>
    <definedName name="solver_rhs2" localSheetId="1" hidden="1">'Glueco Example'!$J$27:$J$29</definedName>
    <definedName name="solver_rhs2" localSheetId="0" hidden="1">'Water Treatment Example'!$I$28</definedName>
    <definedName name="solver_rhs3" localSheetId="2" hidden="1">'Disk Selection Example'!$I$9:$I$13</definedName>
    <definedName name="solver_rhs3" localSheetId="1" hidden="1">'Glueco Example'!$J$31:$J$32</definedName>
    <definedName name="solver_rhs3" localSheetId="0" hidden="1">'Water Treatment Example'!$I$29</definedName>
    <definedName name="solver_rhs4" localSheetId="1" hidden="1">binary</definedName>
    <definedName name="solver_rhs4" localSheetId="0" hidden="1">'Water Treatment Example'!$I$31</definedName>
    <definedName name="solver_rhs5" localSheetId="1" hidden="1">integer</definedName>
    <definedName name="solver_rhs5" localSheetId="0" hidden="1">'Water Treatment Example'!$I$32</definedName>
    <definedName name="solver_rhs6" localSheetId="0" hidden="1">'Water Treatment Example'!$I$33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G15" i="3"/>
  <c r="Q9" i="3" l="1"/>
  <c r="G13" i="3"/>
  <c r="G12" i="3"/>
  <c r="G11" i="3"/>
  <c r="G10" i="3"/>
  <c r="G9" i="3"/>
  <c r="H25" i="2"/>
  <c r="H24" i="2"/>
  <c r="H29" i="2"/>
  <c r="H28" i="2"/>
  <c r="H27" i="2"/>
  <c r="J32" i="2"/>
  <c r="J31" i="2"/>
  <c r="J25" i="2"/>
  <c r="J24" i="2"/>
  <c r="J29" i="2"/>
  <c r="J28" i="2"/>
  <c r="J27" i="2"/>
  <c r="H32" i="2"/>
  <c r="F38" i="1"/>
  <c r="I33" i="1"/>
  <c r="I32" i="1"/>
  <c r="I31" i="1"/>
  <c r="G33" i="1"/>
  <c r="G32" i="1"/>
  <c r="G31" i="1"/>
  <c r="G29" i="1"/>
  <c r="G28" i="1"/>
  <c r="G36" i="2" l="1"/>
  <c r="H31" i="2"/>
</calcChain>
</file>

<file path=xl/sharedStrings.xml><?xml version="1.0" encoding="utf-8"?>
<sst xmlns="http://schemas.openxmlformats.org/spreadsheetml/2006/main" count="177" uniqueCount="100">
  <si>
    <t>Decision Variables:</t>
  </si>
  <si>
    <t>Continuous Variable:</t>
  </si>
  <si>
    <t>Binary Variable:</t>
  </si>
  <si>
    <t>0; otherwise.</t>
  </si>
  <si>
    <t>X(i)</t>
  </si>
  <si>
    <t xml:space="preserve">= </t>
  </si>
  <si>
    <t>tons of water treated at station #i annually {i=1,2,3}</t>
  </si>
  <si>
    <t>1; if station is built at sute #i.</t>
  </si>
  <si>
    <t>Y(i)</t>
  </si>
  <si>
    <t>Objective Function:</t>
  </si>
  <si>
    <t>Minimize Cost:</t>
  </si>
  <si>
    <t>Cost</t>
  </si>
  <si>
    <t>Cost (Z)</t>
  </si>
  <si>
    <t>Construction Costs + Treatment Costs</t>
  </si>
  <si>
    <t>100,000[Y(1)] + 60,000[Y(2)] + 40,000[Y(3)] + 20[X(1)] + 30[X(2)] + 40[X(3)]</t>
  </si>
  <si>
    <t>Constraints:</t>
  </si>
  <si>
    <t>Pollutant Removal:</t>
  </si>
  <si>
    <t>&lt;=</t>
  </si>
  <si>
    <t>0.4[X(1)] + 0.25[X(2)] + 0.2[X(3)] &lt;= 80,000</t>
  </si>
  <si>
    <t>Poll. #1</t>
  </si>
  <si>
    <t>:</t>
  </si>
  <si>
    <t>Poll. #2</t>
  </si>
  <si>
    <t>0.3[X(1)] + 0.2[X(2)] + 0.25[X(3)] &lt;= 50,000</t>
  </si>
  <si>
    <t>Existence:</t>
  </si>
  <si>
    <t>X(1)</t>
  </si>
  <si>
    <t>M[Y(1)]</t>
  </si>
  <si>
    <t>X(2)</t>
  </si>
  <si>
    <t>X(3)</t>
  </si>
  <si>
    <t>M[Y(2)]</t>
  </si>
  <si>
    <t>M[Y(3)]</t>
  </si>
  <si>
    <t>*</t>
  </si>
  <si>
    <t>M is a very large number (10^9 is what I'll use)</t>
  </si>
  <si>
    <t>Site</t>
  </si>
  <si>
    <t>Cost of Building</t>
  </si>
  <si>
    <t>Cost of Treating</t>
  </si>
  <si>
    <t>Y(1)</t>
  </si>
  <si>
    <t>Y(2)</t>
  </si>
  <si>
    <t>Y(3)</t>
  </si>
  <si>
    <t>Decision Variables</t>
  </si>
  <si>
    <t>&gt;=</t>
  </si>
  <si>
    <t>Existence</t>
  </si>
  <si>
    <t>M</t>
  </si>
  <si>
    <t>=</t>
  </si>
  <si>
    <t>Constraints</t>
  </si>
  <si>
    <t>OBJ FCN</t>
  </si>
  <si>
    <t>X(ij)</t>
  </si>
  <si>
    <t>man weeks of time on line #i, producing glue #j.</t>
  </si>
  <si>
    <t>Number of persons assigned to work on line #i.</t>
  </si>
  <si>
    <t>Z(i)</t>
  </si>
  <si>
    <t>1; if line #i is set up for production.</t>
  </si>
  <si>
    <t>Setup Costs + Labor Costs</t>
  </si>
  <si>
    <t>Production:</t>
  </si>
  <si>
    <t>Glue #1</t>
  </si>
  <si>
    <t>Glue #2</t>
  </si>
  <si>
    <t>Glue #3</t>
  </si>
  <si>
    <t>20[X(1,1)] + 50[X(2,1)] &gt;= 120</t>
  </si>
  <si>
    <t>30[X(1,2)] + 35[X(2,2)] &gt;= 150</t>
  </si>
  <si>
    <t>40[X(1,3)] + 45[X(2,3)] &gt;= 200</t>
  </si>
  <si>
    <t>Capacity:</t>
  </si>
  <si>
    <t>Line #1</t>
  </si>
  <si>
    <t>Line #2</t>
  </si>
  <si>
    <t>X(1,1) + X(1,2) + X(1,3) &lt;= Y(1)</t>
  </si>
  <si>
    <t>X(2,1) + X(2,2) + X(2,3) &lt;= Y(2)</t>
  </si>
  <si>
    <t>7[Z(2)]</t>
  </si>
  <si>
    <t>7[Z(1)]</t>
  </si>
  <si>
    <t>Line/Glue</t>
  </si>
  <si>
    <t>Workers</t>
  </si>
  <si>
    <t>Require</t>
  </si>
  <si>
    <t>Output</t>
  </si>
  <si>
    <t>Worker #1</t>
  </si>
  <si>
    <t>Worker #2</t>
  </si>
  <si>
    <t>Production #1</t>
  </si>
  <si>
    <t>Production #2</t>
  </si>
  <si>
    <t>Production #3</t>
  </si>
  <si>
    <t>Z</t>
  </si>
  <si>
    <t>Salary</t>
  </si>
  <si>
    <t>1000[Z(1)] + 2000[Z(2)] + 500[Y(1)] + 900[Y(2)]</t>
  </si>
  <si>
    <t>Decision Variable:</t>
  </si>
  <si>
    <t>1; if disk #i is selected.</t>
  </si>
  <si>
    <t>Minimize Number of Disks:</t>
  </si>
  <si>
    <t>Disks (Z)</t>
  </si>
  <si>
    <t>Number of Disks required</t>
  </si>
  <si>
    <t>X(1) + X(2) + X(3) + X(4) + X(5) + X(6) + X(7) + X(8) + X(9) + X(10)</t>
  </si>
  <si>
    <t>Files:</t>
  </si>
  <si>
    <t>File #1</t>
  </si>
  <si>
    <t>File #2</t>
  </si>
  <si>
    <t>File #3</t>
  </si>
  <si>
    <t>File #4</t>
  </si>
  <si>
    <t>File #5</t>
  </si>
  <si>
    <t>X(1) + X(2) + X(4) + X(5) + X(8) + X(9) &gt;=1</t>
  </si>
  <si>
    <t>X(1) + X(3) &gt;=1</t>
  </si>
  <si>
    <t>X(2) + X(5) + X(7) + X(10) &gt;= 1</t>
  </si>
  <si>
    <t>X(3) + X(6) + X(8) &gt;= 1</t>
  </si>
  <si>
    <t>X(1) + X(2) +  X(4) + X(6) + X(7) + X(9) + X(10)</t>
  </si>
  <si>
    <t>Special Case:</t>
  </si>
  <si>
    <t>X(3) + X(5)</t>
  </si>
  <si>
    <t>2[X(2)]</t>
  </si>
  <si>
    <t>Disk #:</t>
  </si>
  <si>
    <t>Integer Variable:</t>
  </si>
  <si>
    <t>OBJ FCN: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</si>
</sst>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 textRotation="90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431524</xdr:colOff>
      <xdr:row>17</xdr:row>
      <xdr:rowOff>55908</xdr:rowOff>
    </xdr:from>
    <xdr:to>
      <xdr:col>3</xdr:col>
      <xdr:colOff>1809713</xdr:colOff>
      <xdr:row>32</xdr:row>
      <xdr:rowOff>154057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00" t="52611" r="57462" b="5847"/>
        <a:stretch/>
      </xdr:blipFill>
      <xdr:spPr>
        <a:xfrm>
          <a:off x="2237133" y="3294408"/>
          <a:ext cx="3953703" cy="3038475"/>
        </a:xfrm>
        <a:prstGeom prst="rect">
          <a:avLst/>
        </a:prstGeom>
      </xdr:spPr>
    </xdr:pic>
    <xdr:clientData/>
  </xdr:twoCellAnchor>
  <xdr:twoCellAnchor editAs="oneCell">
    <xdr:from>
      <xdr:col>4</xdr:col>
      <xdr:colOff>431732</xdr:colOff>
      <xdr:row>0</xdr:row>
      <xdr:rowOff>74544</xdr:rowOff>
    </xdr:from>
    <xdr:to>
      <xdr:col>9</xdr:col>
      <xdr:colOff>212838</xdr:colOff>
      <xdr:row>15</xdr:row>
      <xdr:rowOff>169795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477" t="52481" r="27260" b="7149"/>
        <a:stretch/>
      </xdr:blipFill>
      <xdr:spPr>
        <a:xfrm>
          <a:off x="6883884" y="74544"/>
          <a:ext cx="3957016" cy="2952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15830</xdr:colOff>
      <xdr:row>19</xdr:row>
      <xdr:rowOff>186266</xdr:rowOff>
    </xdr:from>
    <xdr:to>
      <xdr:col>4</xdr:col>
      <xdr:colOff>1373558</xdr:colOff>
      <xdr:row>34</xdr:row>
      <xdr:rowOff>84667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24" t="11330" r="57457" b="48821"/>
        <a:stretch/>
      </xdr:blipFill>
      <xdr:spPr>
        <a:xfrm>
          <a:off x="629663" y="3805766"/>
          <a:ext cx="3961387" cy="2914651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</xdr:colOff>
      <xdr:row>0</xdr:row>
      <xdr:rowOff>186267</xdr:rowOff>
    </xdr:from>
    <xdr:to>
      <xdr:col>15</xdr:col>
      <xdr:colOff>90732</xdr:colOff>
      <xdr:row>16</xdr:row>
      <xdr:rowOff>71967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465" t="11200" r="27223" b="48691"/>
        <a:stretch/>
      </xdr:blipFill>
      <xdr:spPr>
        <a:xfrm>
          <a:off x="6305549" y="186267"/>
          <a:ext cx="3972984" cy="293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738189</xdr:colOff>
      <xdr:row>17</xdr:row>
      <xdr:rowOff>35719</xdr:rowOff>
    </xdr:from>
    <xdr:to>
      <xdr:col>6</xdr:col>
      <xdr:colOff>202407</xdr:colOff>
      <xdr:row>32</xdr:row>
      <xdr:rowOff>107158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543" t="52741" r="27172" b="7215"/>
        <a:stretch/>
      </xdr:blipFill>
      <xdr:spPr>
        <a:xfrm>
          <a:off x="4155283" y="3274219"/>
          <a:ext cx="3929062" cy="2928938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202406</xdr:colOff>
      <xdr:row>16</xdr:row>
      <xdr:rowOff>190499</xdr:rowOff>
    </xdr:from>
    <xdr:to>
      <xdr:col>4</xdr:col>
      <xdr:colOff>714375</xdr:colOff>
      <xdr:row>32</xdr:row>
      <xdr:rowOff>142876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439" t="52258" r="57276" b="7097"/>
        <a:stretch/>
      </xdr:blipFill>
      <xdr:spPr>
        <a:xfrm>
          <a:off x="202406" y="3238499"/>
          <a:ext cx="3929063" cy="3000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9"/>
  <sheetViews>
    <sheetView zoomScale="66" zoomScaleNormal="66" workbookViewId="0">
      <selection activeCell="F37" sqref="F37:F3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4" bestFit="1" customWidth="1"/>
    <col min="4" max="4" width="76.28515625" bestFit="1" customWidth="1"/>
    <col min="5" max="5" width="8.85546875" style="2" customWidth="1"/>
    <col min="6" max="6" width="16.85546875" style="2" bestFit="1" customWidth="1"/>
    <col min="7" max="7" width="17.28515625" style="2" bestFit="1" customWidth="1"/>
    <col min="8" max="8" width="8.42578125" style="2" bestFit="1" customWidth="1"/>
    <col min="9" max="9" width="11.140625" style="2" bestFit="1" customWidth="1"/>
  </cols>
  <sheetData>
    <row r="2" spans="1:4" x14ac:dyDescent="0.25">
      <c r="A2" s="4" t="s">
        <v>0</v>
      </c>
    </row>
    <row r="3" spans="1:4" x14ac:dyDescent="0.25">
      <c r="A3" s="1" t="s">
        <v>1</v>
      </c>
      <c r="B3" s="1" t="s">
        <v>4</v>
      </c>
      <c r="C3" s="5" t="s">
        <v>5</v>
      </c>
      <c r="D3" t="s">
        <v>6</v>
      </c>
    </row>
    <row r="4" spans="1:4" x14ac:dyDescent="0.25">
      <c r="A4" s="1" t="s">
        <v>2</v>
      </c>
      <c r="B4" s="1" t="s">
        <v>8</v>
      </c>
      <c r="C4" s="5" t="s">
        <v>5</v>
      </c>
      <c r="D4" t="s">
        <v>7</v>
      </c>
    </row>
    <row r="5" spans="1:4" x14ac:dyDescent="0.25">
      <c r="C5" s="5" t="s">
        <v>5</v>
      </c>
      <c r="D5" t="s">
        <v>3</v>
      </c>
    </row>
    <row r="6" spans="1:4" x14ac:dyDescent="0.25">
      <c r="C6" s="2"/>
    </row>
    <row r="7" spans="1:4" x14ac:dyDescent="0.25">
      <c r="A7" s="4" t="s">
        <v>9</v>
      </c>
      <c r="C7" s="2"/>
    </row>
    <row r="8" spans="1:4" x14ac:dyDescent="0.25">
      <c r="A8" s="1" t="s">
        <v>10</v>
      </c>
      <c r="B8" s="1" t="s">
        <v>12</v>
      </c>
      <c r="C8" s="5" t="s">
        <v>5</v>
      </c>
      <c r="D8" t="s">
        <v>13</v>
      </c>
    </row>
    <row r="9" spans="1:4" x14ac:dyDescent="0.25">
      <c r="C9" s="5" t="s">
        <v>5</v>
      </c>
      <c r="D9" t="s">
        <v>14</v>
      </c>
    </row>
    <row r="11" spans="1:4" x14ac:dyDescent="0.25">
      <c r="A11" s="4" t="s">
        <v>15</v>
      </c>
    </row>
    <row r="12" spans="1:4" x14ac:dyDescent="0.25">
      <c r="A12" s="1" t="s">
        <v>16</v>
      </c>
      <c r="B12" s="6" t="s">
        <v>19</v>
      </c>
      <c r="C12" s="5" t="s">
        <v>20</v>
      </c>
      <c r="D12" t="s">
        <v>18</v>
      </c>
    </row>
    <row r="13" spans="1:4" x14ac:dyDescent="0.25">
      <c r="A13" s="1"/>
      <c r="B13" s="1" t="s">
        <v>21</v>
      </c>
      <c r="C13" s="5" t="s">
        <v>20</v>
      </c>
      <c r="D13" t="s">
        <v>22</v>
      </c>
    </row>
    <row r="14" spans="1:4" x14ac:dyDescent="0.25">
      <c r="A14" s="1" t="s">
        <v>23</v>
      </c>
      <c r="B14" s="1" t="s">
        <v>24</v>
      </c>
      <c r="C14" s="2" t="s">
        <v>17</v>
      </c>
      <c r="D14" t="s">
        <v>25</v>
      </c>
    </row>
    <row r="15" spans="1:4" x14ac:dyDescent="0.25">
      <c r="A15" s="1"/>
      <c r="B15" s="1" t="s">
        <v>26</v>
      </c>
      <c r="C15" s="2" t="s">
        <v>17</v>
      </c>
      <c r="D15" t="s">
        <v>28</v>
      </c>
    </row>
    <row r="16" spans="1:4" x14ac:dyDescent="0.25">
      <c r="B16" s="1" t="s">
        <v>27</v>
      </c>
      <c r="C16" s="2" t="s">
        <v>17</v>
      </c>
      <c r="D16" t="s">
        <v>29</v>
      </c>
    </row>
    <row r="17" spans="3:9" x14ac:dyDescent="0.25">
      <c r="C17" t="s">
        <v>30</v>
      </c>
      <c r="D17" t="s">
        <v>31</v>
      </c>
    </row>
    <row r="18" spans="3:9" x14ac:dyDescent="0.25">
      <c r="E18" s="7" t="s">
        <v>32</v>
      </c>
      <c r="F18" s="7" t="s">
        <v>33</v>
      </c>
      <c r="G18" s="7" t="s">
        <v>34</v>
      </c>
      <c r="H18" s="7" t="s">
        <v>19</v>
      </c>
      <c r="I18" s="7" t="s">
        <v>21</v>
      </c>
    </row>
    <row r="19" spans="3:9" x14ac:dyDescent="0.25">
      <c r="E19" s="7">
        <v>1</v>
      </c>
      <c r="F19" s="7">
        <v>100000</v>
      </c>
      <c r="G19" s="7">
        <v>20</v>
      </c>
      <c r="H19" s="7">
        <v>0.4</v>
      </c>
      <c r="I19" s="7">
        <v>0.3</v>
      </c>
    </row>
    <row r="20" spans="3:9" x14ac:dyDescent="0.25">
      <c r="E20" s="7">
        <v>2</v>
      </c>
      <c r="F20" s="7">
        <v>60000</v>
      </c>
      <c r="G20" s="7">
        <v>30</v>
      </c>
      <c r="H20" s="7">
        <v>0.25</v>
      </c>
      <c r="I20" s="7">
        <v>0.2</v>
      </c>
    </row>
    <row r="21" spans="3:9" x14ac:dyDescent="0.25">
      <c r="E21" s="7">
        <v>3</v>
      </c>
      <c r="F21" s="7">
        <v>40000</v>
      </c>
      <c r="G21" s="7">
        <v>40</v>
      </c>
      <c r="H21" s="7">
        <v>0.2</v>
      </c>
      <c r="I21" s="7">
        <v>0.25</v>
      </c>
    </row>
    <row r="23" spans="3:9" ht="15.75" thickBot="1" x14ac:dyDescent="0.3">
      <c r="E23" s="39" t="s">
        <v>38</v>
      </c>
      <c r="F23" s="2" t="s">
        <v>24</v>
      </c>
      <c r="G23" s="2" t="s">
        <v>26</v>
      </c>
      <c r="H23" s="2" t="s">
        <v>27</v>
      </c>
    </row>
    <row r="24" spans="3:9" ht="15.75" thickTop="1" x14ac:dyDescent="0.25">
      <c r="E24" s="39"/>
      <c r="F24" s="9">
        <v>199999.99999999997</v>
      </c>
      <c r="G24" s="10">
        <v>0</v>
      </c>
      <c r="H24" s="11">
        <v>0</v>
      </c>
    </row>
    <row r="25" spans="3:9" ht="15.75" thickBot="1" x14ac:dyDescent="0.3">
      <c r="E25" s="39"/>
      <c r="F25" s="12">
        <v>1</v>
      </c>
      <c r="G25" s="13">
        <v>0</v>
      </c>
      <c r="H25" s="14">
        <v>0</v>
      </c>
    </row>
    <row r="26" spans="3:9" ht="15.75" thickTop="1" x14ac:dyDescent="0.25">
      <c r="E26" s="39"/>
      <c r="F26" s="2" t="s">
        <v>35</v>
      </c>
      <c r="G26" s="2" t="s">
        <v>36</v>
      </c>
      <c r="H26" s="2" t="s">
        <v>37</v>
      </c>
    </row>
    <row r="27" spans="3:9" ht="15.75" thickBot="1" x14ac:dyDescent="0.3"/>
    <row r="28" spans="3:9" ht="15.75" thickTop="1" x14ac:dyDescent="0.25">
      <c r="E28" s="39" t="s">
        <v>43</v>
      </c>
      <c r="F28" s="2" t="s">
        <v>19</v>
      </c>
      <c r="G28" s="16">
        <f>H19*F24+H20*G24+H21*H24</f>
        <v>80000</v>
      </c>
      <c r="H28" s="2" t="s">
        <v>39</v>
      </c>
      <c r="I28" s="2">
        <v>80000</v>
      </c>
    </row>
    <row r="29" spans="3:9" ht="15.75" thickBot="1" x14ac:dyDescent="0.3">
      <c r="E29" s="39"/>
      <c r="F29" s="2" t="s">
        <v>21</v>
      </c>
      <c r="G29" s="17">
        <f>I19*F24+I20*G24+I21*H24</f>
        <v>59999.999999999985</v>
      </c>
      <c r="H29" s="2" t="s">
        <v>39</v>
      </c>
      <c r="I29" s="2">
        <v>50000</v>
      </c>
    </row>
    <row r="30" spans="3:9" ht="16.5" thickTop="1" thickBot="1" x14ac:dyDescent="0.3">
      <c r="E30" s="39"/>
    </row>
    <row r="31" spans="3:9" ht="15.75" thickTop="1" x14ac:dyDescent="0.25">
      <c r="E31" s="39"/>
      <c r="F31" s="2" t="s">
        <v>40</v>
      </c>
      <c r="G31" s="16">
        <f>F24</f>
        <v>199999.99999999997</v>
      </c>
      <c r="H31" s="2" t="s">
        <v>17</v>
      </c>
      <c r="I31" s="15">
        <f>I35*F25</f>
        <v>1000000000</v>
      </c>
    </row>
    <row r="32" spans="3:9" x14ac:dyDescent="0.25">
      <c r="E32" s="39"/>
      <c r="G32" s="18">
        <f>G24</f>
        <v>0</v>
      </c>
      <c r="H32" s="2" t="s">
        <v>17</v>
      </c>
      <c r="I32" s="15">
        <f>I35*G25</f>
        <v>0</v>
      </c>
    </row>
    <row r="33" spans="5:9" ht="15.75" thickBot="1" x14ac:dyDescent="0.3">
      <c r="E33" s="39"/>
      <c r="G33" s="17">
        <f>H24</f>
        <v>0</v>
      </c>
      <c r="H33" s="2" t="s">
        <v>17</v>
      </c>
      <c r="I33" s="15">
        <f>I35*H25</f>
        <v>0</v>
      </c>
    </row>
    <row r="34" spans="5:9" ht="15.75" thickTop="1" x14ac:dyDescent="0.25">
      <c r="E34" s="39"/>
    </row>
    <row r="35" spans="5:9" x14ac:dyDescent="0.25">
      <c r="E35" s="39"/>
      <c r="G35" s="2" t="s">
        <v>41</v>
      </c>
      <c r="H35" s="5" t="s">
        <v>42</v>
      </c>
      <c r="I35" s="15">
        <v>1000000000</v>
      </c>
    </row>
    <row r="37" spans="5:9" ht="15.75" thickBot="1" x14ac:dyDescent="0.3">
      <c r="F37" s="3" t="s">
        <v>44</v>
      </c>
    </row>
    <row r="38" spans="5:9" x14ac:dyDescent="0.25">
      <c r="F38" s="40">
        <f>F19*F25+F20*G25+F21*H25+G19*F24+G20*G24+G21*H24</f>
        <v>4099999.9999999995</v>
      </c>
    </row>
    <row r="39" spans="5:9" ht="15.75" thickBot="1" x14ac:dyDescent="0.3">
      <c r="F39" s="41"/>
    </row>
  </sheetData>
  <mergeCells count="3">
    <mergeCell ref="E23:E26"/>
    <mergeCell ref="E28:E35"/>
    <mergeCell ref="F38:F39"/>
  </mergeCells>
  <pageMargins left="0.7" right="0.7" top="0.7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zoomScale="67" zoomScaleNormal="67" workbookViewId="0">
      <selection activeCell="G35" sqref="G35:G37"/>
    </sheetView>
  </sheetViews>
  <sheetFormatPr defaultRowHeight="15" x14ac:dyDescent="0.25"/>
  <cols>
    <col min="2" max="2" width="25.5703125" bestFit="1" customWidth="1"/>
    <col min="3" max="3" width="9.140625" bestFit="1" customWidth="1"/>
    <col min="4" max="4" width="4" bestFit="1" customWidth="1"/>
    <col min="5" max="5" width="47.85546875" bestFit="1" customWidth="1"/>
    <col min="6" max="6" width="6" customWidth="1"/>
    <col min="7" max="7" width="15.28515625" bestFit="1" customWidth="1"/>
    <col min="8" max="8" width="5.28515625" bestFit="1" customWidth="1"/>
    <col min="9" max="9" width="4" bestFit="1" customWidth="1"/>
    <col min="10" max="10" width="5.28515625" bestFit="1" customWidth="1"/>
    <col min="11" max="11" width="2.7109375" bestFit="1" customWidth="1"/>
    <col min="12" max="12" width="9.28515625" bestFit="1" customWidth="1"/>
    <col min="13" max="15" width="5.28515625" bestFit="1" customWidth="1"/>
    <col min="16" max="16" width="6.5703125" bestFit="1" customWidth="1"/>
    <col min="17" max="17" width="7.5703125" bestFit="1" customWidth="1"/>
  </cols>
  <sheetData>
    <row r="2" spans="2:5" x14ac:dyDescent="0.25">
      <c r="B2" s="4" t="s">
        <v>0</v>
      </c>
    </row>
    <row r="3" spans="2:5" x14ac:dyDescent="0.25">
      <c r="B3" s="1" t="s">
        <v>1</v>
      </c>
      <c r="C3" s="1" t="s">
        <v>45</v>
      </c>
      <c r="D3" s="5" t="s">
        <v>5</v>
      </c>
      <c r="E3" t="s">
        <v>46</v>
      </c>
    </row>
    <row r="4" spans="2:5" x14ac:dyDescent="0.25">
      <c r="B4" s="1" t="s">
        <v>98</v>
      </c>
      <c r="C4" s="1" t="s">
        <v>8</v>
      </c>
      <c r="D4" s="5" t="s">
        <v>5</v>
      </c>
      <c r="E4" t="s">
        <v>47</v>
      </c>
    </row>
    <row r="5" spans="2:5" x14ac:dyDescent="0.25">
      <c r="B5" s="1" t="s">
        <v>2</v>
      </c>
      <c r="C5" s="1" t="s">
        <v>48</v>
      </c>
      <c r="D5" s="5" t="s">
        <v>5</v>
      </c>
      <c r="E5" t="s">
        <v>49</v>
      </c>
    </row>
    <row r="6" spans="2:5" x14ac:dyDescent="0.25">
      <c r="D6" s="5" t="s">
        <v>5</v>
      </c>
      <c r="E6" t="s">
        <v>3</v>
      </c>
    </row>
    <row r="7" spans="2:5" x14ac:dyDescent="0.25">
      <c r="D7" s="2"/>
    </row>
    <row r="8" spans="2:5" x14ac:dyDescent="0.25">
      <c r="B8" s="4" t="s">
        <v>9</v>
      </c>
      <c r="D8" s="2"/>
    </row>
    <row r="9" spans="2:5" x14ac:dyDescent="0.25">
      <c r="B9" s="1" t="s">
        <v>10</v>
      </c>
      <c r="C9" s="1" t="s">
        <v>12</v>
      </c>
      <c r="D9" s="5" t="s">
        <v>5</v>
      </c>
      <c r="E9" t="s">
        <v>50</v>
      </c>
    </row>
    <row r="10" spans="2:5" x14ac:dyDescent="0.25">
      <c r="D10" s="5" t="s">
        <v>5</v>
      </c>
      <c r="E10" t="s">
        <v>76</v>
      </c>
    </row>
    <row r="12" spans="2:5" x14ac:dyDescent="0.25">
      <c r="B12" s="4" t="s">
        <v>15</v>
      </c>
    </row>
    <row r="13" spans="2:5" x14ac:dyDescent="0.25">
      <c r="B13" s="1" t="s">
        <v>51</v>
      </c>
      <c r="C13" s="6" t="s">
        <v>52</v>
      </c>
      <c r="D13" s="5" t="s">
        <v>20</v>
      </c>
      <c r="E13" t="s">
        <v>55</v>
      </c>
    </row>
    <row r="14" spans="2:5" x14ac:dyDescent="0.25">
      <c r="B14" s="1"/>
      <c r="C14" s="1" t="s">
        <v>53</v>
      </c>
      <c r="D14" s="5" t="s">
        <v>20</v>
      </c>
      <c r="E14" t="s">
        <v>56</v>
      </c>
    </row>
    <row r="15" spans="2:5" x14ac:dyDescent="0.25">
      <c r="B15" s="1"/>
      <c r="C15" s="1" t="s">
        <v>54</v>
      </c>
      <c r="D15" s="5" t="s">
        <v>20</v>
      </c>
      <c r="E15" t="s">
        <v>57</v>
      </c>
    </row>
    <row r="16" spans="2:5" x14ac:dyDescent="0.25">
      <c r="B16" s="1" t="s">
        <v>58</v>
      </c>
      <c r="C16" s="1" t="s">
        <v>59</v>
      </c>
      <c r="D16" s="5" t="s">
        <v>20</v>
      </c>
      <c r="E16" t="s">
        <v>61</v>
      </c>
    </row>
    <row r="17" spans="2:17" x14ac:dyDescent="0.25">
      <c r="C17" s="1" t="s">
        <v>60</v>
      </c>
      <c r="D17" s="5" t="s">
        <v>20</v>
      </c>
      <c r="E17" t="s">
        <v>62</v>
      </c>
    </row>
    <row r="18" spans="2:17" x14ac:dyDescent="0.25">
      <c r="B18" s="1" t="s">
        <v>23</v>
      </c>
      <c r="C18" s="1" t="s">
        <v>35</v>
      </c>
      <c r="D18" s="2" t="s">
        <v>17</v>
      </c>
      <c r="E18" t="s">
        <v>64</v>
      </c>
      <c r="M18" s="43" t="s">
        <v>68</v>
      </c>
      <c r="N18" s="43"/>
      <c r="O18" s="43"/>
    </row>
    <row r="19" spans="2:17" ht="15.75" customHeight="1" thickBot="1" x14ac:dyDescent="0.3">
      <c r="B19" s="1"/>
      <c r="C19" s="1" t="s">
        <v>36</v>
      </c>
      <c r="D19" s="2" t="s">
        <v>17</v>
      </c>
      <c r="E19" t="s">
        <v>63</v>
      </c>
      <c r="F19" s="42" t="s">
        <v>38</v>
      </c>
      <c r="G19" s="2" t="s">
        <v>65</v>
      </c>
      <c r="H19" s="2">
        <v>1</v>
      </c>
      <c r="I19" s="2">
        <v>2</v>
      </c>
      <c r="J19" s="2">
        <v>3</v>
      </c>
      <c r="K19" s="2" t="s">
        <v>74</v>
      </c>
      <c r="L19" s="2" t="s">
        <v>66</v>
      </c>
      <c r="M19" s="7">
        <v>1</v>
      </c>
      <c r="N19" s="7">
        <v>2</v>
      </c>
      <c r="O19" s="7">
        <v>3</v>
      </c>
      <c r="P19" s="2" t="s">
        <v>11</v>
      </c>
      <c r="Q19" t="s">
        <v>75</v>
      </c>
    </row>
    <row r="20" spans="2:17" ht="15.75" thickTop="1" x14ac:dyDescent="0.25">
      <c r="C20" s="1"/>
      <c r="D20" s="2"/>
      <c r="F20" s="42"/>
      <c r="G20" s="22">
        <v>1</v>
      </c>
      <c r="H20" s="23">
        <v>0</v>
      </c>
      <c r="I20" s="24">
        <v>2</v>
      </c>
      <c r="J20" s="25">
        <v>5</v>
      </c>
      <c r="K20" s="34">
        <v>1</v>
      </c>
      <c r="L20" s="22">
        <v>7</v>
      </c>
      <c r="M20" s="26">
        <v>20</v>
      </c>
      <c r="N20" s="26">
        <v>30</v>
      </c>
      <c r="O20" s="26">
        <v>40</v>
      </c>
      <c r="P20" s="27">
        <v>1000</v>
      </c>
      <c r="Q20" s="27">
        <v>500</v>
      </c>
    </row>
    <row r="21" spans="2:17" ht="15.75" thickBot="1" x14ac:dyDescent="0.3">
      <c r="F21" s="42"/>
      <c r="G21" s="28">
        <v>2</v>
      </c>
      <c r="H21" s="29">
        <v>2.4</v>
      </c>
      <c r="I21" s="30">
        <v>2.5999999999999996</v>
      </c>
      <c r="J21" s="31">
        <v>0</v>
      </c>
      <c r="K21" s="35">
        <v>1</v>
      </c>
      <c r="L21" s="28">
        <v>5</v>
      </c>
      <c r="M21" s="32">
        <v>50</v>
      </c>
      <c r="N21" s="32">
        <v>35</v>
      </c>
      <c r="O21" s="32">
        <v>45</v>
      </c>
      <c r="P21" s="33">
        <v>2000</v>
      </c>
      <c r="Q21" s="33">
        <v>900</v>
      </c>
    </row>
    <row r="22" spans="2:17" ht="15.75" thickTop="1" x14ac:dyDescent="0.25">
      <c r="F22" s="19"/>
      <c r="L22" t="s">
        <v>67</v>
      </c>
      <c r="M22" s="21">
        <v>120</v>
      </c>
      <c r="N22" s="21">
        <v>150</v>
      </c>
      <c r="O22" s="21">
        <v>200</v>
      </c>
    </row>
    <row r="23" spans="2:17" ht="15.75" thickBot="1" x14ac:dyDescent="0.3"/>
    <row r="24" spans="2:17" ht="15.75" thickTop="1" x14ac:dyDescent="0.25">
      <c r="F24" s="44" t="s">
        <v>43</v>
      </c>
      <c r="G24" s="1" t="s">
        <v>69</v>
      </c>
      <c r="H24" s="16">
        <f>SUM(H20:J20)</f>
        <v>7</v>
      </c>
      <c r="I24" s="2" t="s">
        <v>17</v>
      </c>
      <c r="J24" s="2">
        <f>L20</f>
        <v>7</v>
      </c>
      <c r="L24">
        <v>7</v>
      </c>
    </row>
    <row r="25" spans="2:17" ht="15.75" thickBot="1" x14ac:dyDescent="0.3">
      <c r="F25" s="44"/>
      <c r="G25" s="1" t="s">
        <v>70</v>
      </c>
      <c r="H25" s="17">
        <f>SUM(H21:J21)</f>
        <v>5</v>
      </c>
      <c r="I25" s="2" t="s">
        <v>17</v>
      </c>
      <c r="J25" s="2">
        <f>L21</f>
        <v>5</v>
      </c>
      <c r="L25">
        <v>7</v>
      </c>
    </row>
    <row r="26" spans="2:17" ht="16.5" thickTop="1" thickBot="1" x14ac:dyDescent="0.3">
      <c r="F26" s="44"/>
      <c r="G26" s="1"/>
    </row>
    <row r="27" spans="2:17" ht="15.75" thickTop="1" x14ac:dyDescent="0.25">
      <c r="F27" s="44"/>
      <c r="G27" s="1" t="s">
        <v>71</v>
      </c>
      <c r="H27" s="16">
        <f>(M20*H20)+(M21*H21)</f>
        <v>120</v>
      </c>
      <c r="I27" s="2" t="s">
        <v>39</v>
      </c>
      <c r="J27" s="2">
        <f>M22</f>
        <v>120</v>
      </c>
    </row>
    <row r="28" spans="2:17" x14ac:dyDescent="0.25">
      <c r="F28" s="44"/>
      <c r="G28" s="1" t="s">
        <v>72</v>
      </c>
      <c r="H28" s="18">
        <f>(N20*I20)+(N21*I21)</f>
        <v>151</v>
      </c>
      <c r="I28" s="2" t="s">
        <v>39</v>
      </c>
      <c r="J28" s="2">
        <f>N22</f>
        <v>150</v>
      </c>
    </row>
    <row r="29" spans="2:17" ht="15.75" thickBot="1" x14ac:dyDescent="0.3">
      <c r="F29" s="44"/>
      <c r="G29" s="1" t="s">
        <v>73</v>
      </c>
      <c r="H29" s="17">
        <f>(O20*J20)+(O21*J21)</f>
        <v>200</v>
      </c>
      <c r="I29" s="2" t="s">
        <v>39</v>
      </c>
      <c r="J29" s="2">
        <f>O22</f>
        <v>200</v>
      </c>
    </row>
    <row r="30" spans="2:17" ht="16.5" thickTop="1" thickBot="1" x14ac:dyDescent="0.3">
      <c r="F30" s="44"/>
      <c r="G30" s="1"/>
    </row>
    <row r="31" spans="2:17" ht="15.75" thickTop="1" x14ac:dyDescent="0.25">
      <c r="F31" s="44"/>
      <c r="G31" s="1" t="s">
        <v>40</v>
      </c>
      <c r="H31" s="16">
        <f>L20</f>
        <v>7</v>
      </c>
      <c r="I31" s="20" t="s">
        <v>17</v>
      </c>
      <c r="J31" s="2">
        <f>L24*K20</f>
        <v>7</v>
      </c>
    </row>
    <row r="32" spans="2:17" ht="15.75" thickBot="1" x14ac:dyDescent="0.3">
      <c r="F32" s="44"/>
      <c r="H32" s="17">
        <f>L21</f>
        <v>5</v>
      </c>
      <c r="I32" s="20" t="s">
        <v>17</v>
      </c>
      <c r="J32" s="2">
        <f>L25*K21</f>
        <v>7</v>
      </c>
    </row>
    <row r="33" spans="7:7" ht="15.75" thickTop="1" x14ac:dyDescent="0.25"/>
    <row r="35" spans="7:7" ht="15.75" thickBot="1" x14ac:dyDescent="0.3">
      <c r="G35" s="3" t="s">
        <v>44</v>
      </c>
    </row>
    <row r="36" spans="7:7" x14ac:dyDescent="0.25">
      <c r="G36" s="40">
        <f>P20*K20+P21*K21+Q20*L20+Q21*L21</f>
        <v>11000</v>
      </c>
    </row>
    <row r="37" spans="7:7" ht="15.75" thickBot="1" x14ac:dyDescent="0.3">
      <c r="G37" s="41"/>
    </row>
  </sheetData>
  <mergeCells count="4">
    <mergeCell ref="F19:F21"/>
    <mergeCell ref="M18:O18"/>
    <mergeCell ref="G36:G37"/>
    <mergeCell ref="F24:F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tabSelected="1" zoomScale="77" zoomScaleNormal="77" workbookViewId="0">
      <selection activeCell="O17" sqref="O17"/>
    </sheetView>
  </sheetViews>
  <sheetFormatPr defaultRowHeight="15" x14ac:dyDescent="0.25"/>
  <cols>
    <col min="2" max="2" width="28.140625" bestFit="1" customWidth="1"/>
    <col min="3" max="3" width="10.5703125" bestFit="1" customWidth="1"/>
    <col min="4" max="4" width="3.42578125" bestFit="1" customWidth="1"/>
    <col min="5" max="5" width="59.28515625" bestFit="1" customWidth="1"/>
    <col min="6" max="6" width="7.7109375" bestFit="1" customWidth="1"/>
    <col min="7" max="16" width="5.28515625" customWidth="1"/>
  </cols>
  <sheetData>
    <row r="2" spans="2:17" x14ac:dyDescent="0.25">
      <c r="B2" s="4" t="s">
        <v>77</v>
      </c>
    </row>
    <row r="3" spans="2:17" ht="15.75" thickBot="1" x14ac:dyDescent="0.3">
      <c r="B3" s="1" t="s">
        <v>2</v>
      </c>
      <c r="C3" s="1" t="s">
        <v>4</v>
      </c>
      <c r="D3" s="5" t="s">
        <v>5</v>
      </c>
      <c r="E3" t="s">
        <v>78</v>
      </c>
      <c r="G3" s="45" t="s">
        <v>38</v>
      </c>
      <c r="H3" s="45"/>
      <c r="I3" s="45"/>
      <c r="J3" s="45"/>
      <c r="K3" s="45"/>
      <c r="L3" s="45"/>
      <c r="M3" s="45"/>
      <c r="N3" s="45"/>
      <c r="O3" s="45"/>
      <c r="P3" s="45"/>
    </row>
    <row r="4" spans="2:17" ht="16.5" thickTop="1" thickBot="1" x14ac:dyDescent="0.3">
      <c r="D4" s="5" t="s">
        <v>5</v>
      </c>
      <c r="E4" t="s">
        <v>3</v>
      </c>
      <c r="G4" s="36">
        <v>0</v>
      </c>
      <c r="H4" s="37">
        <v>0</v>
      </c>
      <c r="I4" s="37">
        <v>1</v>
      </c>
      <c r="J4" s="37">
        <v>0</v>
      </c>
      <c r="K4" s="37">
        <v>1</v>
      </c>
      <c r="L4" s="37">
        <v>1</v>
      </c>
      <c r="M4" s="37">
        <v>0</v>
      </c>
      <c r="N4" s="37">
        <v>0</v>
      </c>
      <c r="O4" s="37">
        <v>0</v>
      </c>
      <c r="P4" s="38">
        <v>0</v>
      </c>
    </row>
    <row r="5" spans="2:17" ht="15.75" thickTop="1" x14ac:dyDescent="0.25">
      <c r="D5" s="2"/>
      <c r="F5" s="1" t="s">
        <v>97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</row>
    <row r="6" spans="2:17" x14ac:dyDescent="0.25">
      <c r="B6" s="4" t="s">
        <v>9</v>
      </c>
      <c r="D6" s="2"/>
    </row>
    <row r="7" spans="2:17" x14ac:dyDescent="0.25">
      <c r="B7" s="1" t="s">
        <v>79</v>
      </c>
      <c r="C7" s="1" t="s">
        <v>80</v>
      </c>
      <c r="D7" s="5" t="s">
        <v>5</v>
      </c>
      <c r="E7" t="s">
        <v>81</v>
      </c>
    </row>
    <row r="8" spans="2:17" ht="15.75" thickBot="1" x14ac:dyDescent="0.3">
      <c r="D8" s="5" t="s">
        <v>5</v>
      </c>
      <c r="E8" t="s">
        <v>82</v>
      </c>
      <c r="G8" s="43" t="s">
        <v>43</v>
      </c>
      <c r="H8" s="43"/>
      <c r="I8" s="43"/>
      <c r="Q8" s="3" t="s">
        <v>99</v>
      </c>
    </row>
    <row r="9" spans="2:17" ht="15.75" thickTop="1" x14ac:dyDescent="0.25">
      <c r="G9" s="16">
        <f>G4+H4+J4+K4+N4+O4</f>
        <v>1</v>
      </c>
      <c r="H9" s="2" t="s">
        <v>39</v>
      </c>
      <c r="I9" s="2">
        <v>1</v>
      </c>
      <c r="Q9" s="40">
        <f>SUM(G4:P4)</f>
        <v>3</v>
      </c>
    </row>
    <row r="10" spans="2:17" ht="15.75" thickBot="1" x14ac:dyDescent="0.3">
      <c r="B10" s="4" t="s">
        <v>15</v>
      </c>
      <c r="G10" s="18">
        <f>G4+I4</f>
        <v>1</v>
      </c>
      <c r="H10" s="2" t="s">
        <v>39</v>
      </c>
      <c r="I10" s="2">
        <v>1</v>
      </c>
      <c r="Q10" s="41"/>
    </row>
    <row r="11" spans="2:17" x14ac:dyDescent="0.25">
      <c r="B11" s="1" t="s">
        <v>83</v>
      </c>
      <c r="C11" s="6" t="s">
        <v>84</v>
      </c>
      <c r="D11" s="5" t="s">
        <v>20</v>
      </c>
      <c r="E11" t="s">
        <v>89</v>
      </c>
      <c r="G11" s="18">
        <f>H4+K4+M4+P4</f>
        <v>1</v>
      </c>
      <c r="H11" s="2" t="s">
        <v>39</v>
      </c>
      <c r="I11" s="2">
        <v>1</v>
      </c>
    </row>
    <row r="12" spans="2:17" x14ac:dyDescent="0.25">
      <c r="B12" s="1"/>
      <c r="C12" s="6" t="s">
        <v>85</v>
      </c>
      <c r="D12" s="5" t="s">
        <v>20</v>
      </c>
      <c r="E12" t="s">
        <v>90</v>
      </c>
      <c r="G12" s="18">
        <f>I4+L4+N4</f>
        <v>2</v>
      </c>
      <c r="H12" s="2" t="s">
        <v>39</v>
      </c>
      <c r="I12" s="2">
        <v>1</v>
      </c>
    </row>
    <row r="13" spans="2:17" ht="15.75" thickBot="1" x14ac:dyDescent="0.3">
      <c r="B13" s="1"/>
      <c r="C13" s="6" t="s">
        <v>86</v>
      </c>
      <c r="D13" s="5" t="s">
        <v>20</v>
      </c>
      <c r="E13" t="s">
        <v>91</v>
      </c>
      <c r="G13" s="17">
        <f>G4+H4+J4+L4+M4+O4+P4</f>
        <v>1</v>
      </c>
      <c r="H13" s="2" t="s">
        <v>39</v>
      </c>
      <c r="I13" s="2">
        <v>1</v>
      </c>
    </row>
    <row r="14" spans="2:17" ht="16.5" thickTop="1" thickBot="1" x14ac:dyDescent="0.3">
      <c r="B14" s="1"/>
      <c r="C14" s="6" t="s">
        <v>87</v>
      </c>
      <c r="D14" s="5" t="s">
        <v>20</v>
      </c>
      <c r="E14" t="s">
        <v>92</v>
      </c>
    </row>
    <row r="15" spans="2:17" ht="16.5" thickTop="1" thickBot="1" x14ac:dyDescent="0.3">
      <c r="B15" s="1"/>
      <c r="C15" s="6" t="s">
        <v>88</v>
      </c>
      <c r="D15" s="5" t="s">
        <v>20</v>
      </c>
      <c r="E15" t="s">
        <v>93</v>
      </c>
      <c r="G15" s="46">
        <f>I4+K4</f>
        <v>2</v>
      </c>
      <c r="H15" s="20" t="s">
        <v>39</v>
      </c>
      <c r="I15" s="8">
        <f>2*H4</f>
        <v>0</v>
      </c>
    </row>
    <row r="16" spans="2:17" ht="15.75" thickTop="1" x14ac:dyDescent="0.25">
      <c r="B16" s="1" t="s">
        <v>94</v>
      </c>
      <c r="C16" s="1" t="s">
        <v>95</v>
      </c>
      <c r="D16" s="5" t="s">
        <v>39</v>
      </c>
      <c r="E16" t="s">
        <v>96</v>
      </c>
    </row>
    <row r="17" spans="2:4" x14ac:dyDescent="0.25">
      <c r="C17" s="1"/>
      <c r="D17" s="5"/>
    </row>
    <row r="18" spans="2:4" x14ac:dyDescent="0.25">
      <c r="B18" s="1"/>
      <c r="C18" s="1"/>
      <c r="D18" s="2"/>
    </row>
    <row r="19" spans="2:4" x14ac:dyDescent="0.25">
      <c r="B19" s="1"/>
      <c r="C19" s="1"/>
      <c r="D19" s="2"/>
    </row>
  </sheetData>
  <mergeCells count="3">
    <mergeCell ref="G3:P3"/>
    <mergeCell ref="G8:I8"/>
    <mergeCell ref="Q9:Q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 Treatment Example</vt:lpstr>
      <vt:lpstr>Glueco Example</vt:lpstr>
      <vt:lpstr>Disk Selection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RGRJoey001 Pruitt</dc:creator>
  <cp:lastModifiedBy>RGRJoey001 Pruitt</cp:lastModifiedBy>
  <cp:lastPrinted>2014-08-30T20:43:50Z</cp:lastPrinted>
  <dcterms:created xsi:type="dcterms:W3CDTF">2014-08-30T19:41:40Z</dcterms:created>
  <dcterms:modified xsi:type="dcterms:W3CDTF">2014-08-31T03:24:26Z</dcterms:modified>
</cp:coreProperties>
</file>