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CREDITOS!$B$1:$B$79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0" l="1"/>
  <c r="I42" i="20"/>
  <c r="F570" i="8"/>
  <c r="I41" i="20"/>
  <c r="H44" i="20"/>
  <c r="D44" i="20"/>
  <c r="F44" i="20"/>
  <c r="E44" i="20"/>
  <c r="H49" i="20" l="1"/>
  <c r="D49" i="20"/>
  <c r="E49" i="20"/>
  <c r="F49" i="20"/>
  <c r="E47" i="20"/>
  <c r="F47" i="20"/>
  <c r="D47" i="20"/>
  <c r="G50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G725" i="20"/>
  <c r="J725" i="20"/>
  <c r="G726" i="20"/>
  <c r="J726" i="20"/>
  <c r="G727" i="20"/>
  <c r="J727" i="20"/>
  <c r="E42" i="20" l="1"/>
  <c r="F42" i="20"/>
  <c r="D4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8" i="20" l="1"/>
  <c r="F48" i="20"/>
  <c r="H47" i="20" s="1"/>
  <c r="D48" i="20"/>
  <c r="F558" i="8" l="1"/>
  <c r="E35" i="20" l="1"/>
  <c r="F35" i="20"/>
  <c r="D35" i="20"/>
  <c r="E46" i="20"/>
  <c r="F46" i="20"/>
  <c r="H46" i="20" s="1"/>
  <c r="D46" i="20"/>
  <c r="F553" i="8" l="1"/>
  <c r="E45" i="20"/>
  <c r="F45" i="20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3" i="20" l="1"/>
  <c r="F43" i="20"/>
  <c r="D43" i="20"/>
  <c r="F550" i="8" l="1"/>
  <c r="F538" i="8" l="1"/>
  <c r="E41" i="20" l="1"/>
  <c r="F41" i="20"/>
  <c r="H41" i="20" s="1"/>
  <c r="D41" i="20"/>
  <c r="F531" i="8" l="1"/>
  <c r="F530" i="8" l="1"/>
  <c r="F528" i="8" l="1"/>
  <c r="E40" i="20"/>
  <c r="F40" i="20"/>
  <c r="H40" i="20" s="1"/>
  <c r="D40" i="20"/>
  <c r="F526" i="8" l="1"/>
  <c r="I37" i="20"/>
  <c r="J40" i="20" l="1"/>
  <c r="J41" i="20"/>
  <c r="J42" i="20"/>
  <c r="J44" i="20"/>
  <c r="J46" i="20"/>
  <c r="J47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I39" i="20"/>
  <c r="E39" i="20"/>
  <c r="F39" i="20"/>
  <c r="H39" i="20" s="1"/>
  <c r="D39" i="20"/>
  <c r="J39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L2" i="20"/>
  <c r="G44" i="20" s="1"/>
  <c r="E38" i="20"/>
  <c r="F38" i="20"/>
  <c r="H38" i="20" s="1"/>
  <c r="J38" i="20" s="1"/>
  <c r="D38" i="20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7" i="20" l="1"/>
  <c r="G49" i="20"/>
  <c r="H37" i="20"/>
  <c r="J37" i="20" s="1"/>
  <c r="H32" i="20"/>
  <c r="J32" i="20" s="1"/>
  <c r="G48" i="20"/>
  <c r="G42" i="20"/>
  <c r="H35" i="20"/>
  <c r="J35" i="20" s="1"/>
  <c r="G35" i="20"/>
  <c r="G36" i="20"/>
  <c r="G39" i="20"/>
  <c r="G46" i="20"/>
  <c r="G45" i="20"/>
  <c r="G43" i="20"/>
  <c r="G41" i="20"/>
  <c r="G40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<sst xmlns="http://schemas.openxmlformats.org/spreadsheetml/2006/main" count="4229" uniqueCount="824">
  <si>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</si>
  <si>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</si>
  <si>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</si>
  <si>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</si>
  <si>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</si>
  <si>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</si>
  <si>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</si>
  <si>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</si>
  <si>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</si>
  <si>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</si>
  <si>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</si>
  <si>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</si>
  <si>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</si>
  <si>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</si>
  <si>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</si>
  <si>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</si>
  <si>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</si>
  <si>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</si>
  <si>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</si>
  <si>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</si>
  <si>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</si>
  <si>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</si>
  <si>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</si>
  <si>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</si>
  <si>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</si>
  <si>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</si>
  <si>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</si>
  <si>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</si>
  <si>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</si>
  <si>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</si>
  <si>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</si>
  <si>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</si>
  <si>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</si>
  <si>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</si>
  <si>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</si>
  <si>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</si>
  <si>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</si>
  <si>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</si>
  <si>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</si>
  <si>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</si>
  <si>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</si>
  <si>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</si>
  <si>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</si>
  <si>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</si>
  <si>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</si>
  <si>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</si>
  <si>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</si>
  <si>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</si>
  <si>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</si>
  <si>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</si>
  <si>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</si>
  <si>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</si>
  <si>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</si>
  <si>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</si>
  <si>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</si>
  <si>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</si>
  <si>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</si>
  <si>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</si>
  <si>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</si>
  <si>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</si>
  <si>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</si>
  <si>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</si>
  <si>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</si>
  <si>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</si>
  <si>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</si>
  <si>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</si>
  <si>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</si>
  <si>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</si>
  <si>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</si>
  <si>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</si>
  <si>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</si>
  <si>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</si>
  <si>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</si>
  <si>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</si>
  <si>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</si>
  <si>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</si>
  <si>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</si>
  <si>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</si>
  <si>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</si>
  <si>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</si>
  <si>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</si>
  <si>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</si>
  <si>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</si>
  <si>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</si>
  <si>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</si>
  <si>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</si>
  <si>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</si>
  <si>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</si>
  <si>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</si>
  <si>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</si>
  <si>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</si>
  <si>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</si>
  <si>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</si>
  <si>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</si>
  <si>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</si>
  <si>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</si>
  <si>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</si>
  <si>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</si>
  <si>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</si>
  <si>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</si>
  <si>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</si>
  <si>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</si>
  <si>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</si>
  <si>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</si>
  <si>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</si>
  <si>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</si>
  <si>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</si>
  <si>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</si>
  <si>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</si>
  <si>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</si>
  <si>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</si>
  <si>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</si>
  <si>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</si>
  <si>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</si>
  <si>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</si>
  <si>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</si>
  <si>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</si>
  <si>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</si>
  <si>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</si>
  <si>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</si>
  <si>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</si>
  <si>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</si>
  <si>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</si>
  <si>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</si>
  <si>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</si>
  <si>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</si>
  <si>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</si>
  <si>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</si>
  <si>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</si>
  <si>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</si>
  <si>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</si>
  <si>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</si>
  <si>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</si>
  <si>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</si>
  <si>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</si>
  <si>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</si>
  <si>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</si>
  <si>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</si>
  <si>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</si>
  <si>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</si>
  <si>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</si>
  <si>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</si>
  <si>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</si>
  <si>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</si>
  <si>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</si>
  <si>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</si>
  <si>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</si>
  <si>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</si>
  <si>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</si>
  <si>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</si>
  <si>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</si>
  <si>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</si>
  <si>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</si>
  <si>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</si>
  <si>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</si>
  <si>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</si>
  <si>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</si>
  <si>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</si>
  <si>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</si>
  <si>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</si>
  <si>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</si>
  <si>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</si>
  <si>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</si>
  <si>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</si>
  <si>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</si>
  <si>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</si>
  <si>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</si>
  <si>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</si>
  <si>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</si>
  <si>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</si>
  <si>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</si>
  <si>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</si>
  <si>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</si>
  <si>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</si>
  <si>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</si>
  <si>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</si>
  <si>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</si>
  <si>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</si>
  <si>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</si>
  <si>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</si>
  <si>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</si>
  <si>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</si>
  <si>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</si>
  <si>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</si>
  <si>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</si>
  <si>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</si>
  <si>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</si>
  <si>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</si>
  <si>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</si>
  <si>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</si>
  <si>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</si>
  <si>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</si>
  <si>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</si>
  <si>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</si>
  <si>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</si>
  <si>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</si>
  <si>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</si>
  <si>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</si>
  <si>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</si>
  <si>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</si>
  <si>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</si>
  <si>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</si>
  <si>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</si>
  <si>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</si>
  <si>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</si>
  <si>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</si>
  <si>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</si>
  <si>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</si>
  <si>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</si>
  <si>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</si>
  <si>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</si>
  <si>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</si>
  <si>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</si>
  <si>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</si>
  <si>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</si>
  <si>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</si>
  <si>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</si>
  <si>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</si>
  <si>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</si>
  <si>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</si>
  <si>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</si>
  <si>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</si>
  <si>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</si>
  <si>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</si>
  <si>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</si>
  <si>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</si>
  <si>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</si>
  <si>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</si>
  <si>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</si>
  <si>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</si>
  <si>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</si>
  <si>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</si>
  <si>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</si>
  <si>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</si>
  <si>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</si>
  <si>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</si>
  <si>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</si>
  <si>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</si>
  <si>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</si>
  <si>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</si>
  <si>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</si>
  <si>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</si>
  <si>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</si>
  <si>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</si>
  <si>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</si>
  <si>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</si>
  <si>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</si>
  <si>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</si>
  <si>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</si>
  <si>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</si>
  <si>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</si>
  <si>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</si>
  <si>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</si>
  <si>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</si>
  <si>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</si>
  <si>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</si>
  <si>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</si>
  <si>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</si>
  <si>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</si>
  <si>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</si>
  <si>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</si>
  <si>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</si>
  <si>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</si>
  <si>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</si>
  <si>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</si>
  <si>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</si>
  <si>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</si>
  <si>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</si>
  <si>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</si>
  <si>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</si>
  <si>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</si>
  <si>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</si>
  <si>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</si>
  <si>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</si>
  <si>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</si>
  <si>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</si>
  <si>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</si>
  <si>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</si>
  <si>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</si>
  <si>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</si>
  <si>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</si>
  <si>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</si>
  <si>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</si>
  <si>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</si>
  <si>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</si>
  <si>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</si>
  <si>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</si>
  <si>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</si>
  <si>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</si>
  <si>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</si>
  <si>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</si>
  <si>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</si>
  <si>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</si>
  <si>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</si>
  <si>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</si>
  <si>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</si>
  <si>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</si>
  <si>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</si>
  <si>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</si>
  <si>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</si>
  <si>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</si>
  <si>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</si>
  <si>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</si>
  <si>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</si>
  <si>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</si>
  <si>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</si>
  <si>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</si>
  <si>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</si>
  <si>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</si>
  <si>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</si>
  <si>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</si>
  <si>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</si>
  <si>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</si>
  <si>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</si>
  <si>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</si>
  <si>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</si>
  <si>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</si>
  <si>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</si>
  <si>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</si>
  <si>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</si>
  <si>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</si>
  <si>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</si>
  <si>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</si>
  <si>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</si>
  <si>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</si>
  <si>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</si>
  <si>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</si>
  <si>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</si>
  <si>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</si>
  <si>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</si>
  <si>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</si>
  <si>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</si>
  <si>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</si>
  <si>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</si>
  <si>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</si>
  <si>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</si>
  <si>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</si>
  <si>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</si>
  <si>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</si>
  <si>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</si>
  <si>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</si>
  <si>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</si>
  <si>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</si>
  <si>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</si>
  <si>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</si>
  <si>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</si>
  <si>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</si>
  <si>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</si>
  <si>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</si>
  <si>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</si>
  <si>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</si>
  <si>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</si>
  <si>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</si>
  <si>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</si>
  <si>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</si>
  <si>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</si>
  <si>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</si>
  <si>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</si>
  <si>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</si>
  <si>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</si>
  <si>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</si>
  <si>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</si>
  <si>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</si>
  <si>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</si>
  <si>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</si>
  <si>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</si>
  <si>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</si>
  <si>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</si>
  <si>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</si>
  <si>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</si>
  <si>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</si>
  <si>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</si>
  <si>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</si>
  <si>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</si>
  <si>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</si>
  <si>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</si>
  <si>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</si>
  <si>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</si>
  <si>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</si>
  <si>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</si>
  <si>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</si>
  <si>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</si>
  <si>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</si>
  <si>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</si>
  <si>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</si>
  <si>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</si>
  <si>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</si>
  <si>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</si>
  <si>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</si>
  <si>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</si>
  <si>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</si>
  <si>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</si>
  <si>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</si>
  <si>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</si>
  <si>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</si>
  <si>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</si>
  <si>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</si>
  <si>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</si>
  <si>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</si>
  <si>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</si>
  <si>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</si>
  <si>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</si>
  <si>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</si>
  <si>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</si>
  <si>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</si>
  <si>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</si>
  <si>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</si>
  <si>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</si>
  <si>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</si>
  <si>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</si>
  <si>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</si>
  <si>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</si>
  <si>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</si>
  <si>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</si>
  <si>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</si>
  <si>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</si>
  <si>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</si>
  <si>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</si>
  <si>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</si>
  <si>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</si>
  <si>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</si>
  <si>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</si>
  <si>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</si>
  <si>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</si>
  <si>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</si>
  <si>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</si>
  <si>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</si>
  <si>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</si>
  <si>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</si>
  <si>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</si>
  <si>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</si>
  <si>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</si>
  <si>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</si>
  <si>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</si>
  <si>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</si>
  <si>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</si>
  <si>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</si>
  <si>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</si>
  <si>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</si>
  <si>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</si>
  <si>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</si>
  <si>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</si>
  <si>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</si>
  <si>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</si>
  <si>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</si>
  <si>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</si>
  <si>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</si>
  <si>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</si>
  <si>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</si>
  <si>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</si>
  <si>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</si>
  <si>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</si>
  <si>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</si>
  <si>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</si>
  <si>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</si>
  <si>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</si>
  <si>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</si>
  <si>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</si>
  <si>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</si>
  <si>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</si>
  <si>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</si>
  <si>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</si>
  <si>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</si>
  <si>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</si>
  <si>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</si>
  <si>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</si>
  <si>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</si>
  <si>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</si>
  <si>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</si>
  <si>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</si>
  <si>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</si>
  <si>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</si>
  <si>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</si>
  <si>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</si>
  <si>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</si>
  <si>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</si>
  <si>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</si>
  <si>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</si>
  <si>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</si>
  <si>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</si>
  <si>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</si>
  <si>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</si>
  <si>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</si>
  <si>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</si>
  <si>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</si>
  <si>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</si>
  <si>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</si>
  <si>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</si>
  <si>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</si>
  <si>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</si>
  <si>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</si>
  <si>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</si>
  <si>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</si>
  <si>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</si>
  <si>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</si>
  <si>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</si>
  <si>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</si>
  <si>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</si>
  <si>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</si>
  <si>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</si>
  <si>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</si>
  <si>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</si>
  <si>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</si>
  <si>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</si>
  <si>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</si>
  <si>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</si>
  <si>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</si>
  <si>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</si>
  <si>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</si>
  <si>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</si>
  <si>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</si>
  <si>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</si>
  <si>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</si>
  <si>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</si>
  <si>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</si>
  <si>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</si>
  <si>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</si>
  <si>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</si>
  <si>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</si>
  <si>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</si>
  <si>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</si>
  <si>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</si>
  <si>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</si>
  <si>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</si>
  <si>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</si>
  <si>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</si>
  <si>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</si>
  <si>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</si>
  <si>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</si>
  <si>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</si>
  <si>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</si>
  <si>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</si>
  <si>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</si>
  <si>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</si>
  <si>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</si>
  <si>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</si>
  <si>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</si>
  <si>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</si>
  <si>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</si>
  <si>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</si>
  <si>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</si>
  <si>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</si>
  <si>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</si>
  <si>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</si>
  <si>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</si>
  <si>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</si>
  <si>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</si>
  <si>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</si>
  <si>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</si>
  <si>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</si>
  <si>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</si>
  <si>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</si>
  <si>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</si>
  <si>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</si>
  <si>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</si>
  <si>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</si>
  <si>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</si>
  <si>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</si>
  <si>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</si>
  <si>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</si>
  <si>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</si>
  <si>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</si>
  <si>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</si>
  <si>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</si>
  <si>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</si>
  <si>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</si>
  <si>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</si>
  <si>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</si>
  <si>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</si>
  <si>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</si>
  <si>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</si>
  <si>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</si>
  <si>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</si>
  <si>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</si>
  <si>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</si>
  <si>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</si>
  <si>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</si>
  <si>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</si>
  <si>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</si>
  <si>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</si>
  <si>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</si>
  <si>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</si>
  <si>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</si>
  <si>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</si>
  <si>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</si>
  <si>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</si>
  <si>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</si>
  <si>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</si>
  <si>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</si>
  <si>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</si>
  <si>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</si>
  <si>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</si>
  <si>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</si>
  <si>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</si>
  <si>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</si>
  <si>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</si>
  <si>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</si>
  <si>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</si>
  <si>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</si>
  <si>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</si>
  <si>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</si>
  <si>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</si>
  <si>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</si>
  <si>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</si>
  <si>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</si>
  <si>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</si>
  <si>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</si>
  <si>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</si>
  <si>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</si>
  <si>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</si>
  <si>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</si>
  <si>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</si>
  <si>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</si>
  <si>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</si>
  <si>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</si>
  <si>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</si>
  <si>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</si>
  <si>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</si>
  <si>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</si>
  <si>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</si>
  <si>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</si>
  <si>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</si>
  <si>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</si>
  <si>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</si>
  <si>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</si>
  <si>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</si>
  <si>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</si>
  <si>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</si>
  <si>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</si>
  <si>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</si>
  <si>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</si>
  <si>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</si>
  <si>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</si>
  <si>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</si>
  <si>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</si>
  <si>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</si>
  <si>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</si>
  <si>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</si>
  <si>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</si>
  <si>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</si>
  <si>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</si>
  <si>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</si>
  <si>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</si>
  <si>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</si>
  <si>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</si>
  <si>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</si>
  <si>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</si>
  <si>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</si>
  <si>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</si>
  <si>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</si>
  <si>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</si>
  <si>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</si>
  <si>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</si>
  <si>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</si>
  <si>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</si>
  <si>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</si>
  <si>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</si>
  <si>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</si>
  <si>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</si>
  <si>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</si>
  <si>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</si>
  <si>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</si>
  <si>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</si>
  <si>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</si>
  <si>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</si>
  <si>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</si>
  <si>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</si>
  <si>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</si>
  <si>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</si>
  <si>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</si>
  <si>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</si>
  <si>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</si>
  <si>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</si>
  <si>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</si>
  <si>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</si>
  <si>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</si>
  <si>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</si>
  <si>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</si>
  <si>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</si>
  <si>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</si>
  <si>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</si>
  <si>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</si>
  <si>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</si>
  <si>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</si>
  <si>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</si>
  <si>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</si>
  <si>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</si>
  <si>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</si>
  <si>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</si>
  <si>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</si>
  <si>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</si>
  <si>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</si>
  <si>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</si>
  <si>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</si>
  <si>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</si>
  <si>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</si>
  <si>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</si>
  <si>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</si>
  <si>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</si>
  <si>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</si>
  <si>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</si>
  <si>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</si>
  <si>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</si>
  <si>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</si>
  <si>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</si>
  <si>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</si>
  <si>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</si>
  <si>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</si>
  <si>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</si>
  <si>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</si>
  <si>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</si>
  <si>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</si>
  <si>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</si>
  <si>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</si>
  <si>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</si>
  <si>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</si>
  <si>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</si>
  <si>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</si>
  <si>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</si>
  <si>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</si>
  <si>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</si>
  <si>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</si>
  <si>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</si>
  <si>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</si>
  <si>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</si>
  <si>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</si>
  <si>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</si>
  <si>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</si>
  <si>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</si>
  <si>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</si>
  <si>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</si>
  <si>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</si>
  <si>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</si>
  <si>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</si>
  <si>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</si>
  <si>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</si>
  <si>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</si>
  <si>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</si>
  <si>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</si>
  <si>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</si>
  <si>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</si>
  <si>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</si>
  <si>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</si>
  <si>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</si>
  <si>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</si>
  <si>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</si>
  <si>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</si>
  <si>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</si>
  <si>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</si>
  <si>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</si>
  <si>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</si>
  <si>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</si>
  <si>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</si>
  <si>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</si>
  <si>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</si>
  <si>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</si>
  <si>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</si>
  <si>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</si>
  <si>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</si>
  <si>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</si>
  <si>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</si>
  <si>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</si>
  <si>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</si>
  <si>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</si>
  <si>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</si>
  <si>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</si>
  <si>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</si>
  <si>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</si>
  <si>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</si>
  <si>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</si>
  <si>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</si>
  <si>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</si>
  <si>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</si>
  <si>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</si>
  <si>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</si>
  <si>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</si>
  <si>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</si>
  <si>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</si>
  <si>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</si>
  <si>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</si>
  <si>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</si>
  <si>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</si>
  <si>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</si>
  <si>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</si>
  <si>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</si>
  <si>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</si>
  <si>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</si>
  <si>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</si>
  <si>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</si>
  <si>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</si>
  <si>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</si>
  <si>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</si>
  <si>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</si>
  <si>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</si>
  <si>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</si>
  <si>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</si>
  <si>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</si>
  <si>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</si>
  <si>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</si>
  <si>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</si>
  <si>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</si>
  <si>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</si>
  <si>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</si>
  <si>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</si>
  <si>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</si>
  <si>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</si>
  <si>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</si>
  <si>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SOBRANTE</t>
  </si>
  <si>
    <t>LAMINAS</t>
  </si>
  <si>
    <t>NULFO $EF</t>
  </si>
  <si>
    <t>ANEXO DE MERCANCIA APARTADA AL SISTEMA</t>
  </si>
  <si>
    <t>NINGUNA</t>
  </si>
  <si>
    <t>SÁBADO</t>
  </si>
  <si>
    <t>JOSE $12</t>
  </si>
  <si>
    <t>JAIME $6</t>
  </si>
  <si>
    <t>MIGUEL $6</t>
  </si>
  <si>
    <t>YUNEIDA $20</t>
  </si>
  <si>
    <t>ENTREGADO PARCIAL</t>
  </si>
  <si>
    <t xml:space="preserve"> TONY MATOS</t>
  </si>
  <si>
    <t>TONY MATOS</t>
  </si>
  <si>
    <t>Genesis Hernández 12</t>
  </si>
  <si>
    <t>ROGER CRUCE, AMABLE NOMINA</t>
  </si>
  <si>
    <t>EFECTIVO MIGUELITO</t>
  </si>
  <si>
    <t xml:space="preserve">SOBRANTE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</si>
</sst>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790</v>
      </c>
      <c r="P5" s="602" t="s">
        <v>791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767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806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805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769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759</v>
      </c>
      <c r="F109" s="554" t="s">
        <v>760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761</v>
      </c>
      <c r="F111" s="554" t="s">
        <v>762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763</v>
      </c>
      <c r="F112" s="554" t="s">
        <v>766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764</v>
      </c>
      <c r="F114" s="284" t="s">
        <v>765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767</v>
      </c>
      <c r="F118" s="284" t="s">
        <v>765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768</v>
      </c>
      <c r="F119" s="284" t="s">
        <v>765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T240" sqref="T2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163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customHeight="1" thickBot="1" x14ac:dyDescent="0.3">
      <c r="Q234" s="604" t="s">
        <v>336</v>
      </c>
      <c r="R234" s="590">
        <v>43</v>
      </c>
      <c r="S234" s="592" t="s">
        <v>823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74</v>
      </c>
      <c r="S235" s="592" t="s">
        <v>822</v>
      </c>
      <c r="Y235" s="411"/>
      <c r="Z235" s="522"/>
      <c r="AA235" s="522"/>
      <c r="AC235" s="403"/>
      <c r="AN235" s="427"/>
      <c r="AO235" s="427"/>
    </row>
    <row r="236" spans="17:41" ht="45" hidden="1" customHeight="1" thickBot="1" x14ac:dyDescent="0.3">
      <c r="Q236" s="604" t="s">
        <v>731</v>
      </c>
      <c r="R236" s="590">
        <v>28</v>
      </c>
      <c r="S236" s="592" t="s">
        <v>807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731</v>
      </c>
      <c r="R237" s="593">
        <v>9</v>
      </c>
      <c r="S237" s="594" t="s">
        <v>795</v>
      </c>
      <c r="Y237" s="411"/>
      <c r="Z237" s="525"/>
      <c r="AA237" s="525"/>
      <c r="AC237" s="403"/>
      <c r="AN237" s="427"/>
      <c r="AO237" s="427"/>
    </row>
    <row r="238" spans="17:41" ht="42.75" hidden="1" thickBot="1" x14ac:dyDescent="0.3">
      <c r="Q238" s="610" t="s">
        <v>336</v>
      </c>
      <c r="R238" s="593">
        <v>2</v>
      </c>
      <c r="S238" s="595" t="s">
        <v>745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310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35</v>
      </c>
      <c r="R240" s="799"/>
      <c r="S240" s="597" t="s">
        <v>808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88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71" activePane="bottomLeft" state="frozen"/>
      <selection pane="bottomLeft" activeCell="F574" sqref="F57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751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753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755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754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758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770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771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780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781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784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785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786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787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789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794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798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809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821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80" activePane="bottomLeft" state="frozen"/>
      <selection pane="bottomLeft" activeCell="F374" sqref="F37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775</v>
      </c>
      <c r="E1" s="562" t="s">
        <v>297</v>
      </c>
      <c r="F1" s="563" t="s">
        <v>192</v>
      </c>
      <c r="G1" s="559" t="s">
        <v>359</v>
      </c>
      <c r="H1" s="559" t="s">
        <v>773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752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756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757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772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778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778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782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783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782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756</v>
      </c>
      <c r="C346" s="557" t="s">
        <v>303</v>
      </c>
      <c r="D346" s="567"/>
      <c r="E346" s="132">
        <v>45282</v>
      </c>
      <c r="F346" s="472">
        <v>10</v>
      </c>
      <c r="G346" s="309" t="s">
        <v>752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757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788</v>
      </c>
    </row>
    <row r="356" spans="2:8" ht="24.95" customHeight="1" x14ac:dyDescent="0.25">
      <c r="B356" s="472" t="s">
        <v>757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752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752</v>
      </c>
      <c r="H358" s="309"/>
    </row>
    <row r="359" spans="2:8" ht="24.95" customHeight="1" x14ac:dyDescent="0.25">
      <c r="B359" s="472" t="s">
        <v>756</v>
      </c>
      <c r="C359" s="557" t="s">
        <v>303</v>
      </c>
      <c r="D359" s="567"/>
      <c r="E359" s="132">
        <v>45300</v>
      </c>
      <c r="F359" s="472">
        <v>10</v>
      </c>
      <c r="G359" s="309" t="s">
        <v>752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756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792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796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748</v>
      </c>
      <c r="C375" s="557" t="s">
        <v>303</v>
      </c>
      <c r="D375" s="567"/>
      <c r="E375" s="132">
        <v>45317</v>
      </c>
      <c r="F375" s="472">
        <v>228</v>
      </c>
      <c r="G375" s="309" t="s">
        <v>811</v>
      </c>
      <c r="H375" s="309" t="s">
        <v>810</v>
      </c>
    </row>
    <row r="376" spans="2:8" ht="24.95" customHeight="1" x14ac:dyDescent="0.25">
      <c r="B376" s="606" t="s">
        <v>748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265</v>
      </c>
      <c r="G377" s="309"/>
      <c r="H377" s="309"/>
    </row>
    <row r="378" spans="2:8" ht="24.95" customHeight="1" x14ac:dyDescent="0.25">
      <c r="B378" s="472" t="s">
        <v>818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792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752</v>
      </c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7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E42" sqref="E4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2" t="s">
        <v>192</v>
      </c>
      <c r="I1" s="862" t="s">
        <v>303</v>
      </c>
      <c r="J1" s="862" t="s">
        <v>355</v>
      </c>
      <c r="K1" s="573" t="s">
        <v>358</v>
      </c>
      <c r="L1" s="569" t="s">
        <v>776</v>
      </c>
      <c r="M1" s="569" t="s">
        <v>777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774</v>
      </c>
      <c r="H2" s="863"/>
      <c r="I2" s="863"/>
      <c r="J2" s="863"/>
      <c r="K2" s="573"/>
      <c r="L2" s="570">
        <f ca="1">TODAY()</f>
        <v>45321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8"/>
      <c r="K4" s="880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9"/>
      <c r="K5" s="880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6"/>
      <c r="K7" s="873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6"/>
      <c r="K8" s="873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6"/>
      <c r="K9" s="873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6"/>
      <c r="K10" s="873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SUM(F11:F18)</f>
        <v>635</v>
      </c>
      <c r="I11" s="709">
        <v>0</v>
      </c>
      <c r="J11" s="874">
        <f>H11-I11</f>
        <v>635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09"/>
      <c r="J12" s="874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09"/>
      <c r="J13" s="874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09"/>
      <c r="J14" s="874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09"/>
      <c r="J15" s="874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09"/>
      <c r="J16" s="874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09"/>
      <c r="J17" s="874"/>
      <c r="K17" s="817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7"/>
      <c r="I18" s="709"/>
      <c r="J18" s="874"/>
      <c r="K18" s="817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v>0</v>
      </c>
      <c r="J20" s="830">
        <f>+H20-I20</f>
        <v>2259</v>
      </c>
      <c r="K20" s="860" t="s">
        <v>496</v>
      </c>
    </row>
    <row r="21" spans="1:11" x14ac:dyDescent="0.25">
      <c r="A21" s="858"/>
      <c r="B21" s="858"/>
      <c r="C21" s="85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59"/>
      <c r="I21" s="859"/>
      <c r="J21" s="871"/>
      <c r="K21" s="870"/>
    </row>
    <row r="22" spans="1:11" x14ac:dyDescent="0.25">
      <c r="A22" s="858"/>
      <c r="B22" s="858"/>
      <c r="C22" s="85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59"/>
      <c r="I22" s="859"/>
      <c r="J22" s="871"/>
      <c r="K22" s="870"/>
    </row>
    <row r="23" spans="1:11" x14ac:dyDescent="0.25">
      <c r="A23" s="858"/>
      <c r="B23" s="858"/>
      <c r="C23" s="85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59"/>
      <c r="I23" s="859"/>
      <c r="J23" s="871"/>
      <c r="K23" s="870"/>
    </row>
    <row r="24" spans="1:11" x14ac:dyDescent="0.25">
      <c r="A24" s="858"/>
      <c r="B24" s="858"/>
      <c r="C24" s="85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59"/>
      <c r="I24" s="859"/>
      <c r="J24" s="871"/>
      <c r="K24" s="870"/>
    </row>
    <row r="25" spans="1:11" x14ac:dyDescent="0.25">
      <c r="A25" s="858"/>
      <c r="B25" s="858"/>
      <c r="C25" s="85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59"/>
      <c r="I25" s="859"/>
      <c r="J25" s="871"/>
      <c r="K25" s="870"/>
    </row>
    <row r="26" spans="1:11" x14ac:dyDescent="0.25">
      <c r="A26" s="858"/>
      <c r="B26" s="858"/>
      <c r="C26" s="85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59"/>
      <c r="I26" s="859"/>
      <c r="J26" s="871"/>
      <c r="K26" s="870"/>
    </row>
    <row r="27" spans="1:11" x14ac:dyDescent="0.25">
      <c r="A27" s="858"/>
      <c r="B27" s="858"/>
      <c r="C27" s="85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59"/>
      <c r="I27" s="859"/>
      <c r="J27" s="871"/>
      <c r="K27" s="870"/>
    </row>
    <row r="28" spans="1:11" x14ac:dyDescent="0.25">
      <c r="A28" s="858"/>
      <c r="B28" s="858"/>
      <c r="C28" s="85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59"/>
      <c r="I28" s="859"/>
      <c r="J28" s="871"/>
      <c r="K28" s="870"/>
    </row>
    <row r="29" spans="1:11" x14ac:dyDescent="0.25">
      <c r="A29" s="858"/>
      <c r="B29" s="858"/>
      <c r="C29" s="85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59"/>
      <c r="I29" s="859"/>
      <c r="J29" s="871"/>
      <c r="K29" s="870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29"/>
      <c r="K30" s="86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37"/>
      <c r="B32" s="837" t="s">
        <v>578</v>
      </c>
      <c r="C32" s="837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+SUM(F32:F34)</f>
        <v>186</v>
      </c>
      <c r="I32" s="831">
        <f>'DETALLE DE CREDITOS'!F274+'DETALLE DE CREDITOS'!F327</f>
        <v>190</v>
      </c>
      <c r="J32" s="864">
        <f>H32-I32</f>
        <v>-4</v>
      </c>
      <c r="K32" s="867" t="s">
        <v>496</v>
      </c>
    </row>
    <row r="33" spans="1:11" s="364" customFormat="1" x14ac:dyDescent="0.25">
      <c r="A33" s="856"/>
      <c r="B33" s="856"/>
      <c r="C33" s="856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65"/>
      <c r="K33" s="868"/>
    </row>
    <row r="34" spans="1:11" s="364" customFormat="1" x14ac:dyDescent="0.25">
      <c r="A34" s="838"/>
      <c r="B34" s="838"/>
      <c r="C34" s="838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66"/>
      <c r="K34" s="869"/>
    </row>
    <row r="35" spans="1:11" s="364" customFormat="1" x14ac:dyDescent="0.25">
      <c r="A35" s="826" t="s">
        <v>740</v>
      </c>
      <c r="B35" s="826" t="s">
        <v>739</v>
      </c>
      <c r="C35" s="837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38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29"/>
      <c r="K36" s="558" t="s">
        <v>496</v>
      </c>
    </row>
    <row r="37" spans="1:11" x14ac:dyDescent="0.25">
      <c r="A37" s="540"/>
      <c r="B37" s="540" t="s">
        <v>750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:J38" si="2">H37-I37</f>
        <v>-3</v>
      </c>
      <c r="K37" s="558" t="s">
        <v>496</v>
      </c>
    </row>
    <row r="38" spans="1:11" ht="30" x14ac:dyDescent="0.25">
      <c r="A38" s="540"/>
      <c r="B38" s="540" t="s">
        <v>746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ref="H38" si="3">SUM(F38)</f>
        <v>360</v>
      </c>
      <c r="I38" s="556">
        <v>0</v>
      </c>
      <c r="J38" s="557">
        <f t="shared" si="2"/>
        <v>360</v>
      </c>
      <c r="K38" s="558" t="s">
        <v>817</v>
      </c>
    </row>
    <row r="39" spans="1:11" x14ac:dyDescent="0.25">
      <c r="A39" s="540" t="s">
        <v>629</v>
      </c>
      <c r="B39" s="540" t="s">
        <v>778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7" si="4">H39-I39</f>
        <v>70</v>
      </c>
      <c r="K39" s="558" t="s">
        <v>496</v>
      </c>
    </row>
    <row r="40" spans="1:11" x14ac:dyDescent="0.25">
      <c r="A40" s="540" t="s">
        <v>793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5">SUM(F40)</f>
        <v>96</v>
      </c>
      <c r="I40" s="575">
        <v>0</v>
      </c>
      <c r="J40" s="572">
        <f t="shared" si="4"/>
        <v>96</v>
      </c>
      <c r="K40" s="558" t="s">
        <v>496</v>
      </c>
    </row>
    <row r="41" spans="1:11" x14ac:dyDescent="0.25">
      <c r="A41" s="540" t="s">
        <v>779</v>
      </c>
      <c r="B41" s="540" t="s">
        <v>472</v>
      </c>
      <c r="C41" s="540"/>
      <c r="D41" s="540">
        <f>'DETALLE DE CREDITOS'!D350</f>
        <v>7526</v>
      </c>
      <c r="E41" s="553">
        <f>'DETALLE DE CREDITOS'!E350</f>
        <v>45287</v>
      </c>
      <c r="F41" s="540">
        <f>'DETALLE DE CREDITOS'!F350</f>
        <v>120</v>
      </c>
      <c r="G41" s="565" t="str">
        <f t="shared" ca="1" si="1"/>
        <v>VENCIDA</v>
      </c>
      <c r="H41" s="575">
        <f>F41</f>
        <v>120</v>
      </c>
      <c r="I41" s="556">
        <f>+'DETALLE DE CREDITOS'!F380</f>
        <v>65</v>
      </c>
      <c r="J41" s="572">
        <f t="shared" si="4"/>
        <v>55</v>
      </c>
      <c r="K41" s="558" t="s">
        <v>496</v>
      </c>
    </row>
    <row r="42" spans="1:11" x14ac:dyDescent="0.25">
      <c r="A42" s="826"/>
      <c r="B42" s="826" t="s">
        <v>574</v>
      </c>
      <c r="C42" s="826"/>
      <c r="D42" s="540">
        <f>'DETALLE DE CREDITOS'!D374</f>
        <v>7915</v>
      </c>
      <c r="E42" s="553">
        <f>'DETALLE DE CREDITOS'!E374</f>
        <v>45316</v>
      </c>
      <c r="F42" s="540">
        <f>'DETALLE DE CREDITOS'!F374</f>
        <v>50</v>
      </c>
      <c r="G42" s="565" t="str">
        <f t="shared" ca="1" si="1"/>
        <v>VIGENTE</v>
      </c>
      <c r="H42" s="828">
        <f>SUM(F42:F43)</f>
        <v>150</v>
      </c>
      <c r="I42" s="828">
        <f>+'DETALLE DE CREDITOS'!F381</f>
        <v>50</v>
      </c>
      <c r="J42" s="830">
        <f>H42-I42</f>
        <v>100</v>
      </c>
      <c r="K42" s="860" t="s">
        <v>496</v>
      </c>
    </row>
    <row r="43" spans="1:11" x14ac:dyDescent="0.25">
      <c r="A43" s="827"/>
      <c r="B43" s="827"/>
      <c r="C43" s="827"/>
      <c r="D43" s="540">
        <f>'DETALLE DE CREDITOS'!D363</f>
        <v>7635</v>
      </c>
      <c r="E43" s="553">
        <f>'DETALLE DE CREDITOS'!E363</f>
        <v>45301</v>
      </c>
      <c r="F43" s="540">
        <f>'DETALLE DE CREDITOS'!F363</f>
        <v>100</v>
      </c>
      <c r="G43" s="565" t="str">
        <f t="shared" ca="1" si="1"/>
        <v>VENCIDA</v>
      </c>
      <c r="H43" s="829"/>
      <c r="I43" s="829"/>
      <c r="J43" s="629"/>
      <c r="K43" s="861"/>
    </row>
    <row r="44" spans="1:11" x14ac:dyDescent="0.25">
      <c r="A44" s="826" t="s">
        <v>793</v>
      </c>
      <c r="B44" s="826" t="s">
        <v>792</v>
      </c>
      <c r="C44" s="826"/>
      <c r="D44" s="540">
        <f>+'DETALLE DE CREDITOS'!D379</f>
        <v>7980</v>
      </c>
      <c r="E44" s="553">
        <f>+'DETALLE DE CREDITOS'!E379</f>
        <v>45320</v>
      </c>
      <c r="F44" s="540">
        <f>+'DETALLE DE CREDITOS'!F379</f>
        <v>50</v>
      </c>
      <c r="G44" s="565" t="str">
        <f t="shared" ca="1" si="1"/>
        <v>VIGENTE</v>
      </c>
      <c r="H44" s="828">
        <f>SUM(F44:F45)</f>
        <v>64</v>
      </c>
      <c r="I44" s="828">
        <v>0</v>
      </c>
      <c r="J44" s="830">
        <f>H44-I44</f>
        <v>64</v>
      </c>
      <c r="K44" s="860" t="s">
        <v>496</v>
      </c>
    </row>
    <row r="45" spans="1:11" ht="16.5" customHeight="1" x14ac:dyDescent="0.25">
      <c r="A45" s="827"/>
      <c r="B45" s="827"/>
      <c r="C45" s="827"/>
      <c r="D45" s="540">
        <f>'DETALLE DE CREDITOS'!D364</f>
        <v>7639</v>
      </c>
      <c r="E45" s="553">
        <f>'DETALLE DE CREDITOS'!E364</f>
        <v>45302</v>
      </c>
      <c r="F45" s="540">
        <f>'DETALLE DE CREDITOS'!F364</f>
        <v>14</v>
      </c>
      <c r="G45" s="565" t="str">
        <f t="shared" ca="1" si="1"/>
        <v>VENCIDA</v>
      </c>
      <c r="H45" s="829"/>
      <c r="I45" s="829"/>
      <c r="J45" s="629"/>
      <c r="K45" s="861"/>
    </row>
    <row r="46" spans="1:11" x14ac:dyDescent="0.25">
      <c r="A46" s="540" t="s">
        <v>797</v>
      </c>
      <c r="B46" s="540" t="s">
        <v>796</v>
      </c>
      <c r="C46" s="540"/>
      <c r="D46" s="540">
        <f>'DETALLE DE CREDITOS'!D367</f>
        <v>7659</v>
      </c>
      <c r="E46" s="553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 t="s">
        <v>496</v>
      </c>
    </row>
    <row r="47" spans="1:11" x14ac:dyDescent="0.25">
      <c r="A47" s="881" t="s">
        <v>793</v>
      </c>
      <c r="B47" s="826" t="s">
        <v>461</v>
      </c>
      <c r="C47" s="826"/>
      <c r="D47" s="540">
        <f>+'DETALLE DE CREDITOS'!D377</f>
        <v>7935</v>
      </c>
      <c r="E47" s="553">
        <f>+'DETALLE DE CREDITOS'!E377</f>
        <v>45317</v>
      </c>
      <c r="F47" s="540">
        <f>+'DETALLE DE CREDITOS'!F377</f>
        <v>265</v>
      </c>
      <c r="G47" s="565" t="str">
        <f t="shared" ref="G47:G77" ca="1" si="6">IF(E47="","",IF(E47+$M$2&lt;$L$2,"VENCIDA","VIGENTE"))</f>
        <v>VIGENTE</v>
      </c>
      <c r="H47" s="828">
        <f>SUM(F47:F48)</f>
        <v>350</v>
      </c>
      <c r="I47" s="828">
        <v>0</v>
      </c>
      <c r="J47" s="830">
        <f>H47-I47</f>
        <v>350</v>
      </c>
      <c r="K47" s="860" t="s">
        <v>496</v>
      </c>
    </row>
    <row r="48" spans="1:11" x14ac:dyDescent="0.25">
      <c r="A48" s="882"/>
      <c r="B48" s="827"/>
      <c r="C48" s="827"/>
      <c r="D48" s="540">
        <f>'DETALLE DE CREDITOS'!D371</f>
        <v>7758</v>
      </c>
      <c r="E48" s="553">
        <f>'DETALLE DE CREDITOS'!E371</f>
        <v>45313</v>
      </c>
      <c r="F48" s="540">
        <f>'DETALLE DE CREDITOS'!F371</f>
        <v>85</v>
      </c>
      <c r="G48" s="565" t="str">
        <f t="shared" ca="1" si="6"/>
        <v>VIGENTE</v>
      </c>
      <c r="H48" s="829"/>
      <c r="I48" s="829"/>
      <c r="J48" s="629"/>
      <c r="K48" s="861"/>
    </row>
    <row r="49" spans="1:11" x14ac:dyDescent="0.25">
      <c r="A49" s="540" t="s">
        <v>509</v>
      </c>
      <c r="B49" s="540" t="s">
        <v>819</v>
      </c>
      <c r="C49" s="540"/>
      <c r="D49" s="540">
        <f>+'DETALLE DE CREDITOS'!D378</f>
        <v>7941</v>
      </c>
      <c r="E49" s="553">
        <f>+'DETALLE DE CREDITOS'!E378</f>
        <v>45317</v>
      </c>
      <c r="F49" s="540">
        <f>+'DETALLE DE CREDITOS'!F378</f>
        <v>90</v>
      </c>
      <c r="G49" s="565" t="str">
        <f t="shared" ref="G49:G50" ca="1" si="7">IF(E49="","",IF(E49+$M$2&lt;$L$2,"VENCIDA","VIGENTE"))</f>
        <v>VIGENTE</v>
      </c>
      <c r="H49" s="556">
        <f>+'DETALLE DE CREDITOS'!F378</f>
        <v>90</v>
      </c>
      <c r="I49" s="556">
        <v>0</v>
      </c>
      <c r="J49" s="572">
        <f t="shared" si="4"/>
        <v>90</v>
      </c>
      <c r="K49" s="558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7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556"/>
      <c r="J76" s="572">
        <f t="shared" si="4"/>
        <v>0</v>
      </c>
      <c r="K76" s="558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ref="G78:G141" si="8">IF(E78="","",IF(E78+$M$2&lt;$L$2,"VENCIDA","VIGENTE"))</f>
        <v/>
      </c>
      <c r="H78" s="605"/>
      <c r="I78" s="31"/>
      <c r="J78" s="606">
        <f t="shared" ref="J78:J141" si="9">H78-I78</f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8"/>
        <v/>
      </c>
      <c r="H79" s="605"/>
      <c r="I79" s="31"/>
      <c r="J79" s="606">
        <f t="shared" si="9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8"/>
        <v/>
      </c>
      <c r="H80" s="605"/>
      <c r="I80" s="31"/>
      <c r="J80" s="606">
        <f t="shared" si="9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8"/>
        <v/>
      </c>
      <c r="H81" s="605"/>
      <c r="I81" s="31"/>
      <c r="J81" s="606">
        <f t="shared" si="9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8"/>
        <v/>
      </c>
      <c r="H82" s="605"/>
      <c r="I82" s="31"/>
      <c r="J82" s="606">
        <f t="shared" si="9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8"/>
        <v/>
      </c>
      <c r="H83" s="605"/>
      <c r="I83" s="31"/>
      <c r="J83" s="606">
        <f t="shared" si="9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8"/>
        <v/>
      </c>
      <c r="H84" s="605"/>
      <c r="I84" s="31"/>
      <c r="J84" s="606">
        <f t="shared" si="9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8"/>
        <v/>
      </c>
      <c r="H85" s="605"/>
      <c r="I85" s="31"/>
      <c r="J85" s="606">
        <f t="shared" si="9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8"/>
        <v/>
      </c>
      <c r="H86" s="605"/>
      <c r="I86" s="31"/>
      <c r="J86" s="606">
        <f t="shared" si="9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8"/>
        <v/>
      </c>
      <c r="H87" s="605"/>
      <c r="I87" s="31"/>
      <c r="J87" s="606">
        <f t="shared" si="9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8"/>
        <v/>
      </c>
      <c r="H88" s="605"/>
      <c r="I88" s="31"/>
      <c r="J88" s="606">
        <f t="shared" si="9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8"/>
        <v/>
      </c>
      <c r="H89" s="605"/>
      <c r="I89" s="31"/>
      <c r="J89" s="606">
        <f t="shared" si="9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8"/>
        <v/>
      </c>
      <c r="H90" s="605"/>
      <c r="I90" s="31"/>
      <c r="J90" s="606">
        <f t="shared" si="9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8"/>
        <v/>
      </c>
      <c r="H91" s="605"/>
      <c r="I91" s="31"/>
      <c r="J91" s="606">
        <f t="shared" si="9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8"/>
        <v/>
      </c>
      <c r="H92" s="605"/>
      <c r="I92" s="31"/>
      <c r="J92" s="606">
        <f t="shared" si="9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8"/>
        <v/>
      </c>
      <c r="H93" s="605"/>
      <c r="I93" s="31"/>
      <c r="J93" s="606">
        <f t="shared" si="9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8"/>
        <v/>
      </c>
      <c r="H94" s="605"/>
      <c r="I94" s="31"/>
      <c r="J94" s="606">
        <f t="shared" si="9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8"/>
        <v/>
      </c>
      <c r="H95" s="605"/>
      <c r="I95" s="31"/>
      <c r="J95" s="606">
        <f t="shared" si="9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8"/>
        <v/>
      </c>
      <c r="H96" s="605"/>
      <c r="I96" s="31"/>
      <c r="J96" s="606">
        <f t="shared" si="9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8"/>
        <v/>
      </c>
      <c r="H97" s="605"/>
      <c r="I97" s="31"/>
      <c r="J97" s="606">
        <f t="shared" si="9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8"/>
        <v/>
      </c>
      <c r="H98" s="605"/>
      <c r="I98" s="31"/>
      <c r="J98" s="606">
        <f t="shared" si="9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8"/>
        <v/>
      </c>
      <c r="H99" s="605"/>
      <c r="I99" s="31"/>
      <c r="J99" s="606">
        <f t="shared" si="9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8"/>
        <v/>
      </c>
      <c r="H100" s="605"/>
      <c r="I100" s="31"/>
      <c r="J100" s="606">
        <f t="shared" si="9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8"/>
        <v/>
      </c>
      <c r="H101" s="605"/>
      <c r="I101" s="31"/>
      <c r="J101" s="606">
        <f t="shared" si="9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8"/>
        <v/>
      </c>
      <c r="H102" s="605"/>
      <c r="I102" s="31"/>
      <c r="J102" s="606">
        <f t="shared" si="9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8"/>
        <v/>
      </c>
      <c r="H103" s="605"/>
      <c r="I103" s="31"/>
      <c r="J103" s="606">
        <f t="shared" si="9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8"/>
        <v/>
      </c>
      <c r="H104" s="605"/>
      <c r="I104" s="31"/>
      <c r="J104" s="606">
        <f t="shared" si="9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8"/>
        <v/>
      </c>
      <c r="H105" s="605"/>
      <c r="I105" s="31"/>
      <c r="J105" s="606">
        <f t="shared" si="9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8"/>
        <v/>
      </c>
      <c r="H106" s="605"/>
      <c r="I106" s="31"/>
      <c r="J106" s="606">
        <f t="shared" si="9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8"/>
        <v/>
      </c>
      <c r="H107" s="605"/>
      <c r="I107" s="31"/>
      <c r="J107" s="606">
        <f t="shared" si="9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8"/>
        <v/>
      </c>
      <c r="H108" s="605"/>
      <c r="I108" s="31"/>
      <c r="J108" s="606">
        <f t="shared" si="9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8"/>
        <v/>
      </c>
      <c r="H109" s="605"/>
      <c r="I109" s="31"/>
      <c r="J109" s="606">
        <f t="shared" si="9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8"/>
        <v/>
      </c>
      <c r="H110" s="605"/>
      <c r="I110" s="31"/>
      <c r="J110" s="606">
        <f t="shared" si="9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8"/>
        <v/>
      </c>
      <c r="H111" s="605"/>
      <c r="I111" s="31"/>
      <c r="J111" s="606">
        <f t="shared" si="9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8"/>
        <v/>
      </c>
      <c r="H112" s="605"/>
      <c r="I112" s="31"/>
      <c r="J112" s="606">
        <f t="shared" si="9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8"/>
        <v/>
      </c>
      <c r="H113" s="605"/>
      <c r="I113" s="31"/>
      <c r="J113" s="606">
        <f t="shared" si="9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8"/>
        <v/>
      </c>
      <c r="H114" s="605"/>
      <c r="I114" s="31"/>
      <c r="J114" s="606">
        <f t="shared" si="9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8"/>
        <v/>
      </c>
      <c r="H115" s="605"/>
      <c r="I115" s="31"/>
      <c r="J115" s="606">
        <f t="shared" si="9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8"/>
        <v/>
      </c>
      <c r="H116" s="605"/>
      <c r="I116" s="31"/>
      <c r="J116" s="606">
        <f t="shared" si="9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8"/>
        <v/>
      </c>
      <c r="H117" s="605"/>
      <c r="I117" s="31"/>
      <c r="J117" s="606">
        <f t="shared" si="9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8"/>
        <v/>
      </c>
      <c r="H118" s="605"/>
      <c r="I118" s="31"/>
      <c r="J118" s="606">
        <f t="shared" si="9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8"/>
        <v/>
      </c>
      <c r="H119" s="605"/>
      <c r="I119" s="31"/>
      <c r="J119" s="606">
        <f t="shared" si="9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8"/>
        <v/>
      </c>
      <c r="H120" s="605"/>
      <c r="I120" s="31"/>
      <c r="J120" s="606">
        <f t="shared" si="9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8"/>
        <v/>
      </c>
      <c r="H121" s="605"/>
      <c r="I121" s="31"/>
      <c r="J121" s="606">
        <f t="shared" si="9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8"/>
        <v/>
      </c>
      <c r="H122" s="605"/>
      <c r="I122" s="31"/>
      <c r="J122" s="606">
        <f t="shared" si="9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8"/>
        <v/>
      </c>
      <c r="H123" s="605"/>
      <c r="I123" s="31"/>
      <c r="J123" s="606">
        <f t="shared" si="9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8"/>
        <v/>
      </c>
      <c r="H124" s="605"/>
      <c r="I124" s="31"/>
      <c r="J124" s="606">
        <f t="shared" si="9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8"/>
        <v/>
      </c>
      <c r="H125" s="605"/>
      <c r="I125" s="31"/>
      <c r="J125" s="606">
        <f t="shared" si="9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8"/>
        <v/>
      </c>
      <c r="H126" s="605"/>
      <c r="I126" s="31"/>
      <c r="J126" s="606">
        <f t="shared" si="9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8"/>
        <v/>
      </c>
      <c r="H127" s="605"/>
      <c r="I127" s="31"/>
      <c r="J127" s="606">
        <f t="shared" si="9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8"/>
        <v/>
      </c>
      <c r="H128" s="605"/>
      <c r="I128" s="31"/>
      <c r="J128" s="606">
        <f t="shared" si="9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8"/>
        <v/>
      </c>
      <c r="H129" s="605"/>
      <c r="I129" s="31"/>
      <c r="J129" s="606">
        <f t="shared" si="9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8"/>
        <v/>
      </c>
      <c r="H130" s="605"/>
      <c r="I130" s="31"/>
      <c r="J130" s="606">
        <f t="shared" si="9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8"/>
        <v/>
      </c>
      <c r="H131" s="605"/>
      <c r="I131" s="31"/>
      <c r="J131" s="606">
        <f t="shared" si="9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8"/>
        <v/>
      </c>
      <c r="H132" s="605"/>
      <c r="I132" s="31"/>
      <c r="J132" s="606">
        <f t="shared" si="9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8"/>
        <v/>
      </c>
      <c r="H133" s="605"/>
      <c r="I133" s="31"/>
      <c r="J133" s="606">
        <f t="shared" si="9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8"/>
        <v/>
      </c>
      <c r="H134" s="605"/>
      <c r="I134" s="31"/>
      <c r="J134" s="606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8"/>
        <v/>
      </c>
      <c r="H135" s="605"/>
      <c r="I135" s="31"/>
      <c r="J135" s="606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8"/>
        <v/>
      </c>
      <c r="H136" s="605"/>
      <c r="I136" s="31"/>
      <c r="J136" s="606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8"/>
        <v/>
      </c>
      <c r="H137" s="605"/>
      <c r="I137" s="31"/>
      <c r="J137" s="606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8"/>
        <v/>
      </c>
      <c r="H138" s="605"/>
      <c r="I138" s="31"/>
      <c r="J138" s="606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8"/>
        <v/>
      </c>
      <c r="H139" s="605"/>
      <c r="I139" s="31"/>
      <c r="J139" s="606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8"/>
        <v/>
      </c>
      <c r="H140" s="605"/>
      <c r="I140" s="31"/>
      <c r="J140" s="606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8"/>
        <v/>
      </c>
      <c r="H141" s="605"/>
      <c r="I141" s="31"/>
      <c r="J141" s="606">
        <f t="shared" si="9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ref="G142:G205" si="10">IF(E142="","",IF(E142+$M$2&lt;$L$2,"VENCIDA","VIGENTE"))</f>
        <v/>
      </c>
      <c r="H142" s="605"/>
      <c r="I142" s="31"/>
      <c r="J142" s="606">
        <f t="shared" ref="J142:J205" si="11">H142-I142</f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10"/>
        <v/>
      </c>
      <c r="H143" s="605"/>
      <c r="I143" s="31"/>
      <c r="J143" s="606">
        <f t="shared" si="11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10"/>
        <v/>
      </c>
      <c r="H144" s="605"/>
      <c r="I144" s="31"/>
      <c r="J144" s="606">
        <f t="shared" si="11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10"/>
        <v/>
      </c>
      <c r="H145" s="605"/>
      <c r="I145" s="31"/>
      <c r="J145" s="606">
        <f t="shared" si="11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10"/>
        <v/>
      </c>
      <c r="H146" s="605"/>
      <c r="I146" s="31"/>
      <c r="J146" s="606">
        <f t="shared" si="11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10"/>
        <v/>
      </c>
      <c r="H147" s="605"/>
      <c r="I147" s="31"/>
      <c r="J147" s="606">
        <f t="shared" si="11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10"/>
        <v/>
      </c>
      <c r="H148" s="605"/>
      <c r="I148" s="31"/>
      <c r="J148" s="606">
        <f t="shared" si="11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10"/>
        <v/>
      </c>
      <c r="H149" s="605"/>
      <c r="I149" s="31"/>
      <c r="J149" s="606">
        <f t="shared" si="11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10"/>
        <v/>
      </c>
      <c r="H150" s="605"/>
      <c r="I150" s="31"/>
      <c r="J150" s="606">
        <f t="shared" si="11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10"/>
        <v/>
      </c>
      <c r="H151" s="605"/>
      <c r="I151" s="31"/>
      <c r="J151" s="606">
        <f t="shared" si="11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10"/>
        <v/>
      </c>
      <c r="H152" s="605"/>
      <c r="I152" s="31"/>
      <c r="J152" s="606">
        <f t="shared" si="11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10"/>
        <v/>
      </c>
      <c r="H153" s="605"/>
      <c r="I153" s="31"/>
      <c r="J153" s="606">
        <f t="shared" si="11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10"/>
        <v/>
      </c>
      <c r="H154" s="605"/>
      <c r="I154" s="31"/>
      <c r="J154" s="606">
        <f t="shared" si="11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10"/>
        <v/>
      </c>
      <c r="H155" s="605"/>
      <c r="I155" s="31"/>
      <c r="J155" s="606">
        <f t="shared" si="11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10"/>
        <v/>
      </c>
      <c r="H156" s="605"/>
      <c r="I156" s="31"/>
      <c r="J156" s="606">
        <f t="shared" si="11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10"/>
        <v/>
      </c>
      <c r="H157" s="605"/>
      <c r="I157" s="31"/>
      <c r="J157" s="606">
        <f t="shared" si="11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10"/>
        <v/>
      </c>
      <c r="H158" s="605"/>
      <c r="I158" s="31"/>
      <c r="J158" s="606">
        <f t="shared" si="11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10"/>
        <v/>
      </c>
      <c r="H159" s="605"/>
      <c r="I159" s="31"/>
      <c r="J159" s="606">
        <f t="shared" si="11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10"/>
        <v/>
      </c>
      <c r="H160" s="605"/>
      <c r="I160" s="31"/>
      <c r="J160" s="606">
        <f t="shared" si="11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10"/>
        <v/>
      </c>
      <c r="H161" s="605"/>
      <c r="I161" s="31"/>
      <c r="J161" s="606">
        <f t="shared" si="11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10"/>
        <v/>
      </c>
      <c r="H162" s="605"/>
      <c r="I162" s="31"/>
      <c r="J162" s="606">
        <f t="shared" si="11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10"/>
        <v/>
      </c>
      <c r="H163" s="605"/>
      <c r="I163" s="31"/>
      <c r="J163" s="606">
        <f t="shared" si="11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10"/>
        <v/>
      </c>
      <c r="H164" s="605"/>
      <c r="I164" s="31"/>
      <c r="J164" s="606">
        <f t="shared" si="11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10"/>
        <v/>
      </c>
      <c r="H165" s="605"/>
      <c r="I165" s="31"/>
      <c r="J165" s="606">
        <f t="shared" si="11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10"/>
        <v/>
      </c>
      <c r="H166" s="605"/>
      <c r="I166" s="31"/>
      <c r="J166" s="606">
        <f t="shared" si="11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10"/>
        <v/>
      </c>
      <c r="H167" s="605"/>
      <c r="I167" s="31"/>
      <c r="J167" s="606">
        <f t="shared" si="11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10"/>
        <v/>
      </c>
      <c r="H168" s="605"/>
      <c r="I168" s="31"/>
      <c r="J168" s="606">
        <f t="shared" si="11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10"/>
        <v/>
      </c>
      <c r="H169" s="605"/>
      <c r="I169" s="31"/>
      <c r="J169" s="606">
        <f t="shared" si="11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10"/>
        <v/>
      </c>
      <c r="H170" s="605"/>
      <c r="I170" s="31"/>
      <c r="J170" s="606">
        <f t="shared" si="11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10"/>
        <v/>
      </c>
      <c r="H171" s="605"/>
      <c r="I171" s="31"/>
      <c r="J171" s="606">
        <f t="shared" si="11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10"/>
        <v/>
      </c>
      <c r="H172" s="605"/>
      <c r="I172" s="31"/>
      <c r="J172" s="606">
        <f t="shared" si="11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10"/>
        <v/>
      </c>
      <c r="H173" s="605"/>
      <c r="I173" s="31"/>
      <c r="J173" s="606">
        <f t="shared" si="11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10"/>
        <v/>
      </c>
      <c r="H174" s="605"/>
      <c r="I174" s="31"/>
      <c r="J174" s="606">
        <f t="shared" si="11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10"/>
        <v/>
      </c>
      <c r="H175" s="605"/>
      <c r="I175" s="31"/>
      <c r="J175" s="606">
        <f t="shared" si="11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10"/>
        <v/>
      </c>
      <c r="H176" s="605"/>
      <c r="I176" s="31"/>
      <c r="J176" s="606">
        <f t="shared" si="11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10"/>
        <v/>
      </c>
      <c r="H177" s="605"/>
      <c r="I177" s="31"/>
      <c r="J177" s="606">
        <f t="shared" si="11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10"/>
        <v/>
      </c>
      <c r="H178" s="605"/>
      <c r="I178" s="31"/>
      <c r="J178" s="606">
        <f t="shared" si="11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10"/>
        <v/>
      </c>
      <c r="H179" s="605"/>
      <c r="I179" s="31"/>
      <c r="J179" s="606">
        <f t="shared" si="11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10"/>
        <v/>
      </c>
      <c r="H180" s="605"/>
      <c r="I180" s="31"/>
      <c r="J180" s="606">
        <f t="shared" si="11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10"/>
        <v/>
      </c>
      <c r="H181" s="605"/>
      <c r="I181" s="31"/>
      <c r="J181" s="606">
        <f t="shared" si="11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10"/>
        <v/>
      </c>
      <c r="H182" s="605"/>
      <c r="I182" s="31"/>
      <c r="J182" s="606">
        <f t="shared" si="11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10"/>
        <v/>
      </c>
      <c r="H183" s="605"/>
      <c r="I183" s="31"/>
      <c r="J183" s="606">
        <f t="shared" si="11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10"/>
        <v/>
      </c>
      <c r="H184" s="605"/>
      <c r="I184" s="31"/>
      <c r="J184" s="606">
        <f t="shared" si="11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10"/>
        <v/>
      </c>
      <c r="H185" s="605"/>
      <c r="I185" s="31"/>
      <c r="J185" s="606">
        <f t="shared" si="11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10"/>
        <v/>
      </c>
      <c r="H186" s="605"/>
      <c r="I186" s="31"/>
      <c r="J186" s="606">
        <f t="shared" si="11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10"/>
        <v/>
      </c>
      <c r="H187" s="605"/>
      <c r="I187" s="31"/>
      <c r="J187" s="606">
        <f t="shared" si="11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10"/>
        <v/>
      </c>
      <c r="H188" s="605"/>
      <c r="I188" s="31"/>
      <c r="J188" s="606">
        <f t="shared" si="11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10"/>
        <v/>
      </c>
      <c r="H189" s="605"/>
      <c r="I189" s="31"/>
      <c r="J189" s="606">
        <f t="shared" si="11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10"/>
        <v/>
      </c>
      <c r="H190" s="605"/>
      <c r="I190" s="31"/>
      <c r="J190" s="606">
        <f t="shared" si="11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10"/>
        <v/>
      </c>
      <c r="H191" s="605"/>
      <c r="I191" s="31"/>
      <c r="J191" s="606">
        <f t="shared" si="11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10"/>
        <v/>
      </c>
      <c r="H192" s="605"/>
      <c r="I192" s="31"/>
      <c r="J192" s="606">
        <f t="shared" si="11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10"/>
        <v/>
      </c>
      <c r="H193" s="605"/>
      <c r="I193" s="31"/>
      <c r="J193" s="606">
        <f t="shared" si="11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10"/>
        <v/>
      </c>
      <c r="H194" s="605"/>
      <c r="I194" s="31"/>
      <c r="J194" s="606">
        <f t="shared" si="11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10"/>
        <v/>
      </c>
      <c r="H195" s="605"/>
      <c r="I195" s="31"/>
      <c r="J195" s="606">
        <f t="shared" si="11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10"/>
        <v/>
      </c>
      <c r="H196" s="605"/>
      <c r="I196" s="31"/>
      <c r="J196" s="606">
        <f t="shared" si="11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10"/>
        <v/>
      </c>
      <c r="H197" s="605"/>
      <c r="I197" s="31"/>
      <c r="J197" s="606">
        <f t="shared" si="11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10"/>
        <v/>
      </c>
      <c r="H198" s="605"/>
      <c r="I198" s="31"/>
      <c r="J198" s="606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10"/>
        <v/>
      </c>
      <c r="H199" s="605"/>
      <c r="I199" s="31"/>
      <c r="J199" s="606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0"/>
        <v/>
      </c>
      <c r="H200" s="605"/>
      <c r="I200" s="31"/>
      <c r="J200" s="606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0"/>
        <v/>
      </c>
      <c r="H201" s="605"/>
      <c r="I201" s="31"/>
      <c r="J201" s="606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0"/>
        <v/>
      </c>
      <c r="H202" s="605"/>
      <c r="I202" s="31"/>
      <c r="J202" s="606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0"/>
        <v/>
      </c>
      <c r="H203" s="605"/>
      <c r="I203" s="31"/>
      <c r="J203" s="606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0"/>
        <v/>
      </c>
      <c r="H204" s="605"/>
      <c r="I204" s="31"/>
      <c r="J204" s="606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0"/>
        <v/>
      </c>
      <c r="H205" s="605"/>
      <c r="I205" s="31"/>
      <c r="J205" s="606">
        <f t="shared" si="11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ref="G206:G269" si="12">IF(E206="","",IF(E206+$M$2&lt;$L$2,"VENCIDA","VIGENTE"))</f>
        <v/>
      </c>
      <c r="H206" s="605"/>
      <c r="I206" s="31"/>
      <c r="J206" s="606">
        <f t="shared" ref="J206:J269" si="13">H206-I206</f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2"/>
        <v/>
      </c>
      <c r="H207" s="605"/>
      <c r="I207" s="31"/>
      <c r="J207" s="606">
        <f t="shared" si="13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2"/>
        <v/>
      </c>
      <c r="H208" s="605"/>
      <c r="I208" s="31"/>
      <c r="J208" s="606">
        <f t="shared" si="13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2"/>
        <v/>
      </c>
      <c r="H209" s="605"/>
      <c r="I209" s="31"/>
      <c r="J209" s="606">
        <f t="shared" si="13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2"/>
        <v/>
      </c>
      <c r="H210" s="605"/>
      <c r="I210" s="31"/>
      <c r="J210" s="606">
        <f t="shared" si="13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2"/>
        <v/>
      </c>
      <c r="H211" s="605"/>
      <c r="I211" s="31"/>
      <c r="J211" s="606">
        <f t="shared" si="13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2"/>
        <v/>
      </c>
      <c r="H212" s="605"/>
      <c r="I212" s="31"/>
      <c r="J212" s="606">
        <f t="shared" si="13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2"/>
        <v/>
      </c>
      <c r="H213" s="605"/>
      <c r="I213" s="31"/>
      <c r="J213" s="606">
        <f t="shared" si="13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2"/>
        <v/>
      </c>
      <c r="H214" s="605"/>
      <c r="I214" s="31"/>
      <c r="J214" s="606">
        <f t="shared" si="13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2"/>
        <v/>
      </c>
      <c r="H215" s="605"/>
      <c r="I215" s="31"/>
      <c r="J215" s="606">
        <f t="shared" si="13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2"/>
        <v/>
      </c>
      <c r="H216" s="605"/>
      <c r="I216" s="31"/>
      <c r="J216" s="606">
        <f t="shared" si="13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2"/>
        <v/>
      </c>
      <c r="H217" s="605"/>
      <c r="I217" s="31"/>
      <c r="J217" s="606">
        <f t="shared" si="13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2"/>
        <v/>
      </c>
      <c r="H218" s="605"/>
      <c r="I218" s="31"/>
      <c r="J218" s="606">
        <f t="shared" si="13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2"/>
        <v/>
      </c>
      <c r="H219" s="605"/>
      <c r="I219" s="31"/>
      <c r="J219" s="606">
        <f t="shared" si="13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2"/>
        <v/>
      </c>
      <c r="H220" s="605"/>
      <c r="I220" s="31"/>
      <c r="J220" s="606">
        <f t="shared" si="13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2"/>
        <v/>
      </c>
      <c r="H221" s="605"/>
      <c r="I221" s="31"/>
      <c r="J221" s="606">
        <f t="shared" si="13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2"/>
        <v/>
      </c>
      <c r="H222" s="605"/>
      <c r="I222" s="31"/>
      <c r="J222" s="606">
        <f t="shared" si="13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2"/>
        <v/>
      </c>
      <c r="H223" s="605"/>
      <c r="I223" s="31"/>
      <c r="J223" s="606">
        <f t="shared" si="13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2"/>
        <v/>
      </c>
      <c r="H224" s="605"/>
      <c r="I224" s="31"/>
      <c r="J224" s="606">
        <f t="shared" si="13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2"/>
        <v/>
      </c>
      <c r="H225" s="605"/>
      <c r="I225" s="31"/>
      <c r="J225" s="606">
        <f t="shared" si="13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2"/>
        <v/>
      </c>
      <c r="H226" s="605"/>
      <c r="I226" s="31"/>
      <c r="J226" s="606">
        <f t="shared" si="13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2"/>
        <v/>
      </c>
      <c r="H227" s="605"/>
      <c r="I227" s="31"/>
      <c r="J227" s="606">
        <f t="shared" si="13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2"/>
        <v/>
      </c>
      <c r="H228" s="605"/>
      <c r="I228" s="31"/>
      <c r="J228" s="606">
        <f t="shared" si="13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2"/>
        <v/>
      </c>
      <c r="H229" s="605"/>
      <c r="I229" s="31"/>
      <c r="J229" s="606">
        <f t="shared" si="13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2"/>
        <v/>
      </c>
      <c r="H230" s="605"/>
      <c r="I230" s="31"/>
      <c r="J230" s="606">
        <f t="shared" si="13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2"/>
        <v/>
      </c>
      <c r="H231" s="605"/>
      <c r="I231" s="31"/>
      <c r="J231" s="606">
        <f t="shared" si="13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2"/>
        <v/>
      </c>
      <c r="H232" s="605"/>
      <c r="I232" s="31"/>
      <c r="J232" s="606">
        <f t="shared" si="13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2"/>
        <v/>
      </c>
      <c r="H233" s="605"/>
      <c r="I233" s="31"/>
      <c r="J233" s="606">
        <f t="shared" si="13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2"/>
        <v/>
      </c>
      <c r="H234" s="605"/>
      <c r="I234" s="31"/>
      <c r="J234" s="606">
        <f t="shared" si="13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2"/>
        <v/>
      </c>
      <c r="H235" s="605"/>
      <c r="I235" s="31"/>
      <c r="J235" s="606">
        <f t="shared" si="13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2"/>
        <v/>
      </c>
      <c r="H236" s="605"/>
      <c r="I236" s="31"/>
      <c r="J236" s="606">
        <f t="shared" si="13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2"/>
        <v/>
      </c>
      <c r="H237" s="605"/>
      <c r="I237" s="31"/>
      <c r="J237" s="606">
        <f t="shared" si="13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2"/>
        <v/>
      </c>
      <c r="H238" s="605"/>
      <c r="I238" s="31"/>
      <c r="J238" s="606">
        <f t="shared" si="13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2"/>
        <v/>
      </c>
      <c r="H239" s="605"/>
      <c r="I239" s="31"/>
      <c r="J239" s="606">
        <f t="shared" si="13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2"/>
        <v/>
      </c>
      <c r="H240" s="605"/>
      <c r="I240" s="31"/>
      <c r="J240" s="606">
        <f t="shared" si="13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2"/>
        <v/>
      </c>
      <c r="H241" s="605"/>
      <c r="I241" s="31"/>
      <c r="J241" s="606">
        <f t="shared" si="13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2"/>
        <v/>
      </c>
      <c r="H242" s="605"/>
      <c r="I242" s="31"/>
      <c r="J242" s="606">
        <f t="shared" si="13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2"/>
        <v/>
      </c>
      <c r="H243" s="605"/>
      <c r="I243" s="31"/>
      <c r="J243" s="606">
        <f t="shared" si="13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2"/>
        <v/>
      </c>
      <c r="H244" s="605"/>
      <c r="I244" s="31"/>
      <c r="J244" s="606">
        <f t="shared" si="13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2"/>
        <v/>
      </c>
      <c r="H245" s="605"/>
      <c r="I245" s="31"/>
      <c r="J245" s="606">
        <f t="shared" si="13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2"/>
        <v/>
      </c>
      <c r="H246" s="605"/>
      <c r="I246" s="31"/>
      <c r="J246" s="606">
        <f t="shared" si="13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2"/>
        <v/>
      </c>
      <c r="H247" s="605"/>
      <c r="I247" s="31"/>
      <c r="J247" s="606">
        <f t="shared" si="13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2"/>
        <v/>
      </c>
      <c r="H248" s="605"/>
      <c r="I248" s="31"/>
      <c r="J248" s="606">
        <f t="shared" si="13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2"/>
        <v/>
      </c>
      <c r="H249" s="605"/>
      <c r="I249" s="31"/>
      <c r="J249" s="606">
        <f t="shared" si="13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2"/>
        <v/>
      </c>
      <c r="H250" s="605"/>
      <c r="I250" s="31"/>
      <c r="J250" s="606">
        <f t="shared" si="13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2"/>
        <v/>
      </c>
      <c r="H251" s="605"/>
      <c r="I251" s="31"/>
      <c r="J251" s="606">
        <f t="shared" si="13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2"/>
        <v/>
      </c>
      <c r="H252" s="605"/>
      <c r="I252" s="31"/>
      <c r="J252" s="606">
        <f t="shared" si="13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2"/>
        <v/>
      </c>
      <c r="H253" s="605"/>
      <c r="I253" s="31"/>
      <c r="J253" s="606">
        <f t="shared" si="13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2"/>
        <v/>
      </c>
      <c r="H254" s="605"/>
      <c r="I254" s="31"/>
      <c r="J254" s="606">
        <f t="shared" si="13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2"/>
        <v/>
      </c>
      <c r="H255" s="605"/>
      <c r="I255" s="31"/>
      <c r="J255" s="606">
        <f t="shared" si="13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2"/>
        <v/>
      </c>
      <c r="H256" s="605"/>
      <c r="I256" s="31"/>
      <c r="J256" s="606">
        <f t="shared" si="13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2"/>
        <v/>
      </c>
      <c r="H257" s="605"/>
      <c r="I257" s="31"/>
      <c r="J257" s="606">
        <f t="shared" si="13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2"/>
        <v/>
      </c>
      <c r="H258" s="605"/>
      <c r="I258" s="31"/>
      <c r="J258" s="606">
        <f t="shared" si="13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2"/>
        <v/>
      </c>
      <c r="H259" s="605"/>
      <c r="I259" s="31"/>
      <c r="J259" s="606">
        <f t="shared" si="13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2"/>
        <v/>
      </c>
      <c r="H260" s="605"/>
      <c r="I260" s="31"/>
      <c r="J260" s="606">
        <f t="shared" si="13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2"/>
        <v/>
      </c>
      <c r="H261" s="605"/>
      <c r="I261" s="31"/>
      <c r="J261" s="606">
        <f t="shared" si="13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2"/>
        <v/>
      </c>
      <c r="H262" s="605"/>
      <c r="I262" s="31"/>
      <c r="J262" s="606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2"/>
        <v/>
      </c>
      <c r="H263" s="605"/>
      <c r="I263" s="31"/>
      <c r="J263" s="606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2"/>
        <v/>
      </c>
      <c r="H264" s="605"/>
      <c r="I264" s="31"/>
      <c r="J264" s="606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2"/>
        <v/>
      </c>
      <c r="H265" s="605"/>
      <c r="I265" s="31"/>
      <c r="J265" s="606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2"/>
        <v/>
      </c>
      <c r="H266" s="605"/>
      <c r="I266" s="31"/>
      <c r="J266" s="606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2"/>
        <v/>
      </c>
      <c r="H267" s="605"/>
      <c r="I267" s="31"/>
      <c r="J267" s="606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2"/>
        <v/>
      </c>
      <c r="H268" s="605"/>
      <c r="I268" s="31"/>
      <c r="J268" s="606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2"/>
        <v/>
      </c>
      <c r="H269" s="605"/>
      <c r="I269" s="31"/>
      <c r="J269" s="606">
        <f t="shared" si="13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ref="G270:G333" si="14">IF(E270="","",IF(E270+$M$2&lt;$L$2,"VENCIDA","VIGENTE"))</f>
        <v/>
      </c>
      <c r="H270" s="605"/>
      <c r="I270" s="31"/>
      <c r="J270" s="606">
        <f t="shared" ref="J270:J333" si="15">H270-I270</f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4"/>
        <v/>
      </c>
      <c r="H271" s="605"/>
      <c r="I271" s="31"/>
      <c r="J271" s="606">
        <f t="shared" si="15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4"/>
        <v/>
      </c>
      <c r="H272" s="605"/>
      <c r="I272" s="31"/>
      <c r="J272" s="606">
        <f t="shared" si="15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4"/>
        <v/>
      </c>
      <c r="H273" s="605"/>
      <c r="I273" s="31"/>
      <c r="J273" s="606">
        <f t="shared" si="15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4"/>
        <v/>
      </c>
      <c r="H274" s="605"/>
      <c r="I274" s="31"/>
      <c r="J274" s="606">
        <f t="shared" si="15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4"/>
        <v/>
      </c>
      <c r="H275" s="605"/>
      <c r="I275" s="31"/>
      <c r="J275" s="606">
        <f t="shared" si="15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4"/>
        <v/>
      </c>
      <c r="H276" s="605"/>
      <c r="I276" s="31"/>
      <c r="J276" s="606">
        <f t="shared" si="15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4"/>
        <v/>
      </c>
      <c r="H277" s="605"/>
      <c r="I277" s="31"/>
      <c r="J277" s="606">
        <f t="shared" si="15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4"/>
        <v/>
      </c>
      <c r="H278" s="605"/>
      <c r="I278" s="31"/>
      <c r="J278" s="606">
        <f t="shared" si="15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4"/>
        <v/>
      </c>
      <c r="H279" s="605"/>
      <c r="I279" s="31"/>
      <c r="J279" s="606">
        <f t="shared" si="15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4"/>
        <v/>
      </c>
      <c r="H280" s="605"/>
      <c r="I280" s="31"/>
      <c r="J280" s="606">
        <f t="shared" si="15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4"/>
        <v/>
      </c>
      <c r="H281" s="605"/>
      <c r="I281" s="31"/>
      <c r="J281" s="606">
        <f t="shared" si="15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4"/>
        <v/>
      </c>
      <c r="H282" s="605"/>
      <c r="I282" s="31"/>
      <c r="J282" s="606">
        <f t="shared" si="15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4"/>
        <v/>
      </c>
      <c r="H283" s="605"/>
      <c r="I283" s="31"/>
      <c r="J283" s="606">
        <f t="shared" si="15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4"/>
        <v/>
      </c>
      <c r="H284" s="605"/>
      <c r="I284" s="31"/>
      <c r="J284" s="606">
        <f t="shared" si="15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4"/>
        <v/>
      </c>
      <c r="H285" s="605"/>
      <c r="I285" s="31"/>
      <c r="J285" s="606">
        <f t="shared" si="15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4"/>
        <v/>
      </c>
      <c r="H286" s="605"/>
      <c r="I286" s="31"/>
      <c r="J286" s="606">
        <f t="shared" si="15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4"/>
        <v/>
      </c>
      <c r="H287" s="605"/>
      <c r="I287" s="31"/>
      <c r="J287" s="606">
        <f t="shared" si="15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4"/>
        <v/>
      </c>
      <c r="H288" s="605"/>
      <c r="I288" s="31"/>
      <c r="J288" s="606">
        <f t="shared" si="15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4"/>
        <v/>
      </c>
      <c r="H289" s="605"/>
      <c r="I289" s="31"/>
      <c r="J289" s="606">
        <f t="shared" si="15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4"/>
        <v/>
      </c>
      <c r="H290" s="605"/>
      <c r="I290" s="31"/>
      <c r="J290" s="606">
        <f t="shared" si="15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4"/>
        <v/>
      </c>
      <c r="H291" s="605"/>
      <c r="I291" s="31"/>
      <c r="J291" s="606">
        <f t="shared" si="15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4"/>
        <v/>
      </c>
      <c r="H292" s="605"/>
      <c r="I292" s="31"/>
      <c r="J292" s="606">
        <f t="shared" si="15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4"/>
        <v/>
      </c>
      <c r="H293" s="605"/>
      <c r="I293" s="31"/>
      <c r="J293" s="606">
        <f t="shared" si="15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4"/>
        <v/>
      </c>
      <c r="H294" s="605"/>
      <c r="I294" s="31"/>
      <c r="J294" s="606">
        <f t="shared" si="15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4"/>
        <v/>
      </c>
      <c r="H295" s="605"/>
      <c r="I295" s="31"/>
      <c r="J295" s="606">
        <f t="shared" si="15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4"/>
        <v/>
      </c>
      <c r="H296" s="605"/>
      <c r="I296" s="31"/>
      <c r="J296" s="606">
        <f t="shared" si="15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4"/>
        <v/>
      </c>
      <c r="H297" s="605"/>
      <c r="I297" s="31"/>
      <c r="J297" s="606">
        <f t="shared" si="15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4"/>
        <v/>
      </c>
      <c r="H298" s="605"/>
      <c r="I298" s="31"/>
      <c r="J298" s="606">
        <f t="shared" si="15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4"/>
        <v/>
      </c>
      <c r="H299" s="605"/>
      <c r="I299" s="31"/>
      <c r="J299" s="606">
        <f t="shared" si="15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4"/>
        <v/>
      </c>
      <c r="H300" s="605"/>
      <c r="I300" s="31"/>
      <c r="J300" s="606">
        <f t="shared" si="15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4"/>
        <v/>
      </c>
      <c r="H301" s="605"/>
      <c r="I301" s="31"/>
      <c r="J301" s="606">
        <f t="shared" si="15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4"/>
        <v/>
      </c>
      <c r="H302" s="605"/>
      <c r="I302" s="31"/>
      <c r="J302" s="606">
        <f t="shared" si="15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4"/>
        <v/>
      </c>
      <c r="H303" s="605"/>
      <c r="I303" s="31"/>
      <c r="J303" s="606">
        <f t="shared" si="15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4"/>
        <v/>
      </c>
      <c r="H304" s="605"/>
      <c r="I304" s="31"/>
      <c r="J304" s="606">
        <f t="shared" si="15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4"/>
        <v/>
      </c>
      <c r="H305" s="605"/>
      <c r="I305" s="31"/>
      <c r="J305" s="606">
        <f t="shared" si="15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4"/>
        <v/>
      </c>
      <c r="H306" s="605"/>
      <c r="I306" s="31"/>
      <c r="J306" s="606">
        <f t="shared" si="15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4"/>
        <v/>
      </c>
      <c r="H307" s="605"/>
      <c r="I307" s="31"/>
      <c r="J307" s="606">
        <f t="shared" si="15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4"/>
        <v/>
      </c>
      <c r="H308" s="605"/>
      <c r="I308" s="31"/>
      <c r="J308" s="606">
        <f t="shared" si="15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4"/>
        <v/>
      </c>
      <c r="H309" s="605"/>
      <c r="I309" s="31"/>
      <c r="J309" s="606">
        <f t="shared" si="15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4"/>
        <v/>
      </c>
      <c r="H310" s="605"/>
      <c r="I310" s="31"/>
      <c r="J310" s="606">
        <f t="shared" si="15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4"/>
        <v/>
      </c>
      <c r="H311" s="605"/>
      <c r="I311" s="31"/>
      <c r="J311" s="606">
        <f t="shared" si="15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4"/>
        <v/>
      </c>
      <c r="H312" s="605"/>
      <c r="I312" s="31"/>
      <c r="J312" s="606">
        <f t="shared" si="15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4"/>
        <v/>
      </c>
      <c r="H313" s="605"/>
      <c r="I313" s="31"/>
      <c r="J313" s="606">
        <f t="shared" si="15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4"/>
        <v/>
      </c>
      <c r="H314" s="605"/>
      <c r="I314" s="31"/>
      <c r="J314" s="606">
        <f t="shared" si="15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4"/>
        <v/>
      </c>
      <c r="H315" s="605"/>
      <c r="I315" s="31"/>
      <c r="J315" s="606">
        <f t="shared" si="15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4"/>
        <v/>
      </c>
      <c r="H316" s="605"/>
      <c r="I316" s="31"/>
      <c r="J316" s="606">
        <f t="shared" si="15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4"/>
        <v/>
      </c>
      <c r="H317" s="605"/>
      <c r="I317" s="31"/>
      <c r="J317" s="606">
        <f t="shared" si="15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4"/>
        <v/>
      </c>
      <c r="H318" s="605"/>
      <c r="I318" s="31"/>
      <c r="J318" s="606">
        <f t="shared" si="15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4"/>
        <v/>
      </c>
      <c r="H319" s="605"/>
      <c r="I319" s="31"/>
      <c r="J319" s="606">
        <f t="shared" si="15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4"/>
        <v/>
      </c>
      <c r="H320" s="605"/>
      <c r="I320" s="31"/>
      <c r="J320" s="606">
        <f t="shared" si="15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4"/>
        <v/>
      </c>
      <c r="H321" s="605"/>
      <c r="I321" s="31"/>
      <c r="J321" s="606">
        <f t="shared" si="15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4"/>
        <v/>
      </c>
      <c r="H322" s="605"/>
      <c r="I322" s="31"/>
      <c r="J322" s="606">
        <f t="shared" si="15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4"/>
        <v/>
      </c>
      <c r="H323" s="605"/>
      <c r="I323" s="31"/>
      <c r="J323" s="606">
        <f t="shared" si="15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4"/>
        <v/>
      </c>
      <c r="H324" s="605"/>
      <c r="I324" s="31"/>
      <c r="J324" s="606">
        <f t="shared" si="15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4"/>
        <v/>
      </c>
      <c r="H325" s="605"/>
      <c r="I325" s="31"/>
      <c r="J325" s="606">
        <f t="shared" si="15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4"/>
        <v/>
      </c>
      <c r="H326" s="605"/>
      <c r="I326" s="31"/>
      <c r="J326" s="606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4"/>
        <v/>
      </c>
      <c r="H327" s="605"/>
      <c r="I327" s="31"/>
      <c r="J327" s="606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4"/>
        <v/>
      </c>
      <c r="H328" s="605"/>
      <c r="I328" s="31"/>
      <c r="J328" s="606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4"/>
        <v/>
      </c>
      <c r="H329" s="605"/>
      <c r="I329" s="31"/>
      <c r="J329" s="606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4"/>
        <v/>
      </c>
      <c r="H330" s="605"/>
      <c r="I330" s="31"/>
      <c r="J330" s="606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4"/>
        <v/>
      </c>
      <c r="H331" s="605"/>
      <c r="I331" s="31"/>
      <c r="J331" s="606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4"/>
        <v/>
      </c>
      <c r="H332" s="605"/>
      <c r="I332" s="31"/>
      <c r="J332" s="606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4"/>
        <v/>
      </c>
      <c r="H333" s="605"/>
      <c r="I333" s="31"/>
      <c r="J333" s="606">
        <f t="shared" si="15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ref="G334:G397" si="16">IF(E334="","",IF(E334+$M$2&lt;$L$2,"VENCIDA","VIGENTE"))</f>
        <v/>
      </c>
      <c r="H334" s="605"/>
      <c r="I334" s="31"/>
      <c r="J334" s="606">
        <f t="shared" ref="J334:J397" si="17">H334-I334</f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6"/>
        <v/>
      </c>
      <c r="H335" s="605"/>
      <c r="I335" s="31"/>
      <c r="J335" s="606">
        <f t="shared" si="17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6"/>
        <v/>
      </c>
      <c r="H336" s="605"/>
      <c r="I336" s="31"/>
      <c r="J336" s="606">
        <f t="shared" si="17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6"/>
        <v/>
      </c>
      <c r="H337" s="605"/>
      <c r="I337" s="31"/>
      <c r="J337" s="606">
        <f t="shared" si="17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6"/>
        <v/>
      </c>
      <c r="H338" s="605"/>
      <c r="I338" s="31"/>
      <c r="J338" s="606">
        <f t="shared" si="17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6"/>
        <v/>
      </c>
      <c r="H339" s="605"/>
      <c r="I339" s="31"/>
      <c r="J339" s="606">
        <f t="shared" si="17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6"/>
        <v/>
      </c>
      <c r="H340" s="605"/>
      <c r="I340" s="31"/>
      <c r="J340" s="606">
        <f t="shared" si="17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6"/>
        <v/>
      </c>
      <c r="H341" s="605"/>
      <c r="I341" s="31"/>
      <c r="J341" s="606">
        <f t="shared" si="17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6"/>
        <v/>
      </c>
      <c r="H342" s="605"/>
      <c r="I342" s="31"/>
      <c r="J342" s="606">
        <f t="shared" si="17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6"/>
        <v/>
      </c>
      <c r="H343" s="605"/>
      <c r="I343" s="31"/>
      <c r="J343" s="606">
        <f t="shared" si="17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6"/>
        <v/>
      </c>
      <c r="H344" s="605"/>
      <c r="I344" s="31"/>
      <c r="J344" s="606">
        <f t="shared" si="17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6"/>
        <v/>
      </c>
      <c r="H345" s="605"/>
      <c r="I345" s="31"/>
      <c r="J345" s="606">
        <f t="shared" si="17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6"/>
        <v/>
      </c>
      <c r="H346" s="605"/>
      <c r="I346" s="31"/>
      <c r="J346" s="606">
        <f t="shared" si="17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6"/>
        <v/>
      </c>
      <c r="H347" s="605"/>
      <c r="I347" s="31"/>
      <c r="J347" s="606">
        <f t="shared" si="17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6"/>
        <v/>
      </c>
      <c r="H348" s="605"/>
      <c r="I348" s="31"/>
      <c r="J348" s="606">
        <f t="shared" si="17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6"/>
        <v/>
      </c>
      <c r="H349" s="605"/>
      <c r="I349" s="31"/>
      <c r="J349" s="606">
        <f t="shared" si="17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6"/>
        <v/>
      </c>
      <c r="H350" s="605"/>
      <c r="I350" s="31"/>
      <c r="J350" s="606">
        <f t="shared" si="17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6"/>
        <v/>
      </c>
      <c r="H351" s="605"/>
      <c r="I351" s="31"/>
      <c r="J351" s="606">
        <f t="shared" si="17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6"/>
        <v/>
      </c>
      <c r="H352" s="605"/>
      <c r="I352" s="31"/>
      <c r="J352" s="606">
        <f t="shared" si="17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6"/>
        <v/>
      </c>
      <c r="H353" s="605"/>
      <c r="I353" s="31"/>
      <c r="J353" s="606">
        <f t="shared" si="17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6"/>
        <v/>
      </c>
      <c r="H354" s="605"/>
      <c r="I354" s="31"/>
      <c r="J354" s="606">
        <f t="shared" si="17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6"/>
        <v/>
      </c>
      <c r="H355" s="605"/>
      <c r="I355" s="31"/>
      <c r="J355" s="606">
        <f t="shared" si="17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6"/>
        <v/>
      </c>
      <c r="H356" s="605"/>
      <c r="I356" s="31"/>
      <c r="J356" s="606">
        <f t="shared" si="17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6"/>
        <v/>
      </c>
      <c r="H357" s="605"/>
      <c r="I357" s="31"/>
      <c r="J357" s="606">
        <f t="shared" si="17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6"/>
        <v/>
      </c>
      <c r="H358" s="605"/>
      <c r="I358" s="31"/>
      <c r="J358" s="606">
        <f t="shared" si="17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6"/>
        <v/>
      </c>
      <c r="H359" s="605"/>
      <c r="I359" s="31"/>
      <c r="J359" s="606">
        <f t="shared" si="17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6"/>
        <v/>
      </c>
      <c r="H360" s="605"/>
      <c r="I360" s="31"/>
      <c r="J360" s="606">
        <f t="shared" si="17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6"/>
        <v/>
      </c>
      <c r="H361" s="605"/>
      <c r="I361" s="31"/>
      <c r="J361" s="606">
        <f t="shared" si="17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6"/>
        <v/>
      </c>
      <c r="H362" s="605"/>
      <c r="I362" s="31"/>
      <c r="J362" s="606">
        <f t="shared" si="17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6"/>
        <v/>
      </c>
      <c r="H363" s="605"/>
      <c r="I363" s="31"/>
      <c r="J363" s="606">
        <f t="shared" si="17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6"/>
        <v/>
      </c>
      <c r="H364" s="605"/>
      <c r="I364" s="31"/>
      <c r="J364" s="606">
        <f t="shared" si="17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6"/>
        <v/>
      </c>
      <c r="H365" s="605"/>
      <c r="I365" s="31"/>
      <c r="J365" s="606">
        <f t="shared" si="17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6"/>
        <v/>
      </c>
      <c r="H366" s="605"/>
      <c r="I366" s="31"/>
      <c r="J366" s="606">
        <f t="shared" si="17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6"/>
        <v/>
      </c>
      <c r="H367" s="605"/>
      <c r="I367" s="31"/>
      <c r="J367" s="606">
        <f t="shared" si="17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6"/>
        <v/>
      </c>
      <c r="H368" s="605"/>
      <c r="I368" s="31"/>
      <c r="J368" s="606">
        <f t="shared" si="17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6"/>
        <v/>
      </c>
      <c r="H369" s="605"/>
      <c r="I369" s="31"/>
      <c r="J369" s="606">
        <f t="shared" si="17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6"/>
        <v/>
      </c>
      <c r="H370" s="605"/>
      <c r="I370" s="31"/>
      <c r="J370" s="606">
        <f t="shared" si="17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6"/>
        <v/>
      </c>
      <c r="H371" s="605"/>
      <c r="I371" s="31"/>
      <c r="J371" s="606">
        <f t="shared" si="17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6"/>
        <v/>
      </c>
      <c r="H372" s="605"/>
      <c r="I372" s="31"/>
      <c r="J372" s="606">
        <f t="shared" si="17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6"/>
        <v/>
      </c>
      <c r="H373" s="605"/>
      <c r="I373" s="31"/>
      <c r="J373" s="606">
        <f t="shared" si="17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6"/>
        <v/>
      </c>
      <c r="H374" s="605"/>
      <c r="I374" s="31"/>
      <c r="J374" s="606">
        <f t="shared" si="17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6"/>
        <v/>
      </c>
      <c r="H375" s="605"/>
      <c r="I375" s="31"/>
      <c r="J375" s="606">
        <f t="shared" si="17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6"/>
        <v/>
      </c>
      <c r="H376" s="605"/>
      <c r="I376" s="31"/>
      <c r="J376" s="606">
        <f t="shared" si="17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6"/>
        <v/>
      </c>
      <c r="H377" s="605"/>
      <c r="I377" s="31"/>
      <c r="J377" s="606">
        <f t="shared" si="17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6"/>
        <v/>
      </c>
      <c r="H378" s="605"/>
      <c r="I378" s="31"/>
      <c r="J378" s="606">
        <f t="shared" si="17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6"/>
        <v/>
      </c>
      <c r="H379" s="605"/>
      <c r="I379" s="31"/>
      <c r="J379" s="606">
        <f t="shared" si="17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6"/>
        <v/>
      </c>
      <c r="H380" s="605"/>
      <c r="I380" s="31"/>
      <c r="J380" s="606">
        <f t="shared" si="17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6"/>
        <v/>
      </c>
      <c r="H381" s="605"/>
      <c r="I381" s="31"/>
      <c r="J381" s="606">
        <f t="shared" si="17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6"/>
        <v/>
      </c>
      <c r="H382" s="605"/>
      <c r="I382" s="31"/>
      <c r="J382" s="606">
        <f t="shared" si="17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6"/>
        <v/>
      </c>
      <c r="H383" s="605"/>
      <c r="I383" s="31"/>
      <c r="J383" s="606">
        <f t="shared" si="17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6"/>
        <v/>
      </c>
      <c r="H384" s="605"/>
      <c r="I384" s="31"/>
      <c r="J384" s="606">
        <f t="shared" si="17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6"/>
        <v/>
      </c>
      <c r="H385" s="605"/>
      <c r="I385" s="31"/>
      <c r="J385" s="606">
        <f t="shared" si="17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6"/>
        <v/>
      </c>
      <c r="H386" s="605"/>
      <c r="I386" s="31"/>
      <c r="J386" s="606">
        <f t="shared" si="17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6"/>
        <v/>
      </c>
      <c r="H387" s="605"/>
      <c r="I387" s="31"/>
      <c r="J387" s="606">
        <f t="shared" si="17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6"/>
        <v/>
      </c>
      <c r="H388" s="605"/>
      <c r="I388" s="31"/>
      <c r="J388" s="606">
        <f t="shared" si="17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6"/>
        <v/>
      </c>
      <c r="H389" s="605"/>
      <c r="I389" s="31"/>
      <c r="J389" s="606">
        <f t="shared" si="17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6"/>
        <v/>
      </c>
      <c r="H390" s="605"/>
      <c r="I390" s="31"/>
      <c r="J390" s="606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6"/>
        <v/>
      </c>
      <c r="H391" s="605"/>
      <c r="I391" s="31"/>
      <c r="J391" s="606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6"/>
        <v/>
      </c>
      <c r="H392" s="605"/>
      <c r="I392" s="31"/>
      <c r="J392" s="606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6"/>
        <v/>
      </c>
      <c r="H393" s="605"/>
      <c r="I393" s="31"/>
      <c r="J393" s="606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6"/>
        <v/>
      </c>
      <c r="H394" s="605"/>
      <c r="I394" s="31"/>
      <c r="J394" s="606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6"/>
        <v/>
      </c>
      <c r="H395" s="605"/>
      <c r="I395" s="31"/>
      <c r="J395" s="606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6"/>
        <v/>
      </c>
      <c r="H396" s="605"/>
      <c r="I396" s="31"/>
      <c r="J396" s="606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6"/>
        <v/>
      </c>
      <c r="H397" s="605"/>
      <c r="I397" s="31"/>
      <c r="J397" s="606">
        <f t="shared" si="17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ref="G398:G461" si="18">IF(E398="","",IF(E398+$M$2&lt;$L$2,"VENCIDA","VIGENTE"))</f>
        <v/>
      </c>
      <c r="H398" s="605"/>
      <c r="I398" s="31"/>
      <c r="J398" s="606">
        <f t="shared" ref="J398:J461" si="19">H398-I398</f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8"/>
        <v/>
      </c>
      <c r="H399" s="605"/>
      <c r="I399" s="31"/>
      <c r="J399" s="606">
        <f t="shared" si="19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8"/>
        <v/>
      </c>
      <c r="H400" s="605"/>
      <c r="I400" s="31"/>
      <c r="J400" s="606">
        <f t="shared" si="19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8"/>
        <v/>
      </c>
      <c r="H401" s="605"/>
      <c r="I401" s="31"/>
      <c r="J401" s="606">
        <f t="shared" si="19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8"/>
        <v/>
      </c>
      <c r="H402" s="605"/>
      <c r="I402" s="31"/>
      <c r="J402" s="606">
        <f t="shared" si="19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8"/>
        <v/>
      </c>
      <c r="H403" s="605"/>
      <c r="I403" s="31"/>
      <c r="J403" s="606">
        <f t="shared" si="19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8"/>
        <v/>
      </c>
      <c r="H404" s="605"/>
      <c r="I404" s="31"/>
      <c r="J404" s="606">
        <f t="shared" si="19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8"/>
        <v/>
      </c>
      <c r="H405" s="605"/>
      <c r="I405" s="31"/>
      <c r="J405" s="606">
        <f t="shared" si="19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8"/>
        <v/>
      </c>
      <c r="H406" s="605"/>
      <c r="I406" s="31"/>
      <c r="J406" s="606">
        <f t="shared" si="19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8"/>
        <v/>
      </c>
      <c r="H407" s="605"/>
      <c r="I407" s="31"/>
      <c r="J407" s="606">
        <f t="shared" si="19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8"/>
        <v/>
      </c>
      <c r="H408" s="605"/>
      <c r="I408" s="31"/>
      <c r="J408" s="606">
        <f t="shared" si="19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8"/>
        <v/>
      </c>
      <c r="H409" s="605"/>
      <c r="I409" s="31"/>
      <c r="J409" s="606">
        <f t="shared" si="19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8"/>
        <v/>
      </c>
      <c r="H410" s="605"/>
      <c r="I410" s="31"/>
      <c r="J410" s="606">
        <f t="shared" si="19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8"/>
        <v/>
      </c>
      <c r="H411" s="605"/>
      <c r="I411" s="31"/>
      <c r="J411" s="606">
        <f t="shared" si="19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8"/>
        <v/>
      </c>
      <c r="H412" s="605"/>
      <c r="I412" s="31"/>
      <c r="J412" s="606">
        <f t="shared" si="19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8"/>
        <v/>
      </c>
      <c r="H413" s="605"/>
      <c r="I413" s="31"/>
      <c r="J413" s="606">
        <f t="shared" si="19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8"/>
        <v/>
      </c>
      <c r="H414" s="605"/>
      <c r="I414" s="31"/>
      <c r="J414" s="606">
        <f t="shared" si="19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8"/>
        <v/>
      </c>
      <c r="H415" s="605"/>
      <c r="I415" s="31"/>
      <c r="J415" s="606">
        <f t="shared" si="19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8"/>
        <v/>
      </c>
      <c r="H416" s="605"/>
      <c r="I416" s="31"/>
      <c r="J416" s="606">
        <f t="shared" si="19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8"/>
        <v/>
      </c>
      <c r="H417" s="605"/>
      <c r="I417" s="31"/>
      <c r="J417" s="606">
        <f t="shared" si="19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8"/>
        <v/>
      </c>
      <c r="H418" s="605"/>
      <c r="I418" s="31"/>
      <c r="J418" s="606">
        <f t="shared" si="19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8"/>
        <v/>
      </c>
      <c r="H419" s="605"/>
      <c r="I419" s="31"/>
      <c r="J419" s="606">
        <f t="shared" si="19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8"/>
        <v/>
      </c>
      <c r="H420" s="605"/>
      <c r="I420" s="31"/>
      <c r="J420" s="606">
        <f t="shared" si="19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8"/>
        <v/>
      </c>
      <c r="H421" s="605"/>
      <c r="I421" s="31"/>
      <c r="J421" s="606">
        <f t="shared" si="19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8"/>
        <v/>
      </c>
      <c r="H422" s="605"/>
      <c r="I422" s="31"/>
      <c r="J422" s="606">
        <f t="shared" si="19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8"/>
        <v/>
      </c>
      <c r="H423" s="605"/>
      <c r="I423" s="31"/>
      <c r="J423" s="606">
        <f t="shared" si="19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8"/>
        <v/>
      </c>
      <c r="H424" s="605"/>
      <c r="I424" s="31"/>
      <c r="J424" s="606">
        <f t="shared" si="19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8"/>
        <v/>
      </c>
      <c r="H425" s="605"/>
      <c r="I425" s="31"/>
      <c r="J425" s="606">
        <f t="shared" si="19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8"/>
        <v/>
      </c>
      <c r="H426" s="605"/>
      <c r="I426" s="31"/>
      <c r="J426" s="606">
        <f t="shared" si="19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8"/>
        <v/>
      </c>
      <c r="H427" s="605"/>
      <c r="I427" s="31"/>
      <c r="J427" s="606">
        <f t="shared" si="19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8"/>
        <v/>
      </c>
      <c r="H428" s="605"/>
      <c r="I428" s="31"/>
      <c r="J428" s="606">
        <f t="shared" si="19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8"/>
        <v/>
      </c>
      <c r="H429" s="605"/>
      <c r="I429" s="31"/>
      <c r="J429" s="606">
        <f t="shared" si="19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8"/>
        <v/>
      </c>
      <c r="H430" s="605"/>
      <c r="I430" s="31"/>
      <c r="J430" s="606">
        <f t="shared" si="19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8"/>
        <v/>
      </c>
      <c r="H431" s="605"/>
      <c r="I431" s="31"/>
      <c r="J431" s="606">
        <f t="shared" si="19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8"/>
        <v/>
      </c>
      <c r="H432" s="605"/>
      <c r="I432" s="31"/>
      <c r="J432" s="606">
        <f t="shared" si="19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8"/>
        <v/>
      </c>
      <c r="H433" s="605"/>
      <c r="I433" s="31"/>
      <c r="J433" s="606">
        <f t="shared" si="19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8"/>
        <v/>
      </c>
      <c r="H434" s="605"/>
      <c r="I434" s="31"/>
      <c r="J434" s="606">
        <f t="shared" si="19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8"/>
        <v/>
      </c>
      <c r="H435" s="605"/>
      <c r="I435" s="31"/>
      <c r="J435" s="606">
        <f t="shared" si="19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8"/>
        <v/>
      </c>
      <c r="H436" s="605"/>
      <c r="I436" s="31"/>
      <c r="J436" s="606">
        <f t="shared" si="19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8"/>
        <v/>
      </c>
      <c r="H437" s="605"/>
      <c r="I437" s="31"/>
      <c r="J437" s="606">
        <f t="shared" si="19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8"/>
        <v/>
      </c>
      <c r="H438" s="605"/>
      <c r="I438" s="31"/>
      <c r="J438" s="606">
        <f t="shared" si="19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8"/>
        <v/>
      </c>
      <c r="H439" s="605"/>
      <c r="I439" s="31"/>
      <c r="J439" s="606">
        <f t="shared" si="19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8"/>
        <v/>
      </c>
      <c r="H440" s="605"/>
      <c r="I440" s="31"/>
      <c r="J440" s="606">
        <f t="shared" si="19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8"/>
        <v/>
      </c>
      <c r="H441" s="605"/>
      <c r="I441" s="31"/>
      <c r="J441" s="606">
        <f t="shared" si="19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8"/>
        <v/>
      </c>
      <c r="H442" s="605"/>
      <c r="I442" s="31"/>
      <c r="J442" s="606">
        <f t="shared" si="19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8"/>
        <v/>
      </c>
      <c r="H443" s="605"/>
      <c r="I443" s="31"/>
      <c r="J443" s="606">
        <f t="shared" si="19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8"/>
        <v/>
      </c>
      <c r="H444" s="605"/>
      <c r="I444" s="31"/>
      <c r="J444" s="606">
        <f t="shared" si="19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8"/>
        <v/>
      </c>
      <c r="H445" s="605"/>
      <c r="I445" s="31"/>
      <c r="J445" s="606">
        <f t="shared" si="19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8"/>
        <v/>
      </c>
      <c r="H446" s="605"/>
      <c r="I446" s="31"/>
      <c r="J446" s="606">
        <f t="shared" si="19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8"/>
        <v/>
      </c>
      <c r="H447" s="605"/>
      <c r="I447" s="31"/>
      <c r="J447" s="606">
        <f t="shared" si="19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8"/>
        <v/>
      </c>
      <c r="H448" s="605"/>
      <c r="I448" s="31"/>
      <c r="J448" s="606">
        <f t="shared" si="19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8"/>
        <v/>
      </c>
      <c r="H449" s="605"/>
      <c r="I449" s="31"/>
      <c r="J449" s="606">
        <f t="shared" si="19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8"/>
        <v/>
      </c>
      <c r="H450" s="605"/>
      <c r="I450" s="31"/>
      <c r="J450" s="606">
        <f t="shared" si="19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8"/>
        <v/>
      </c>
      <c r="H451" s="605"/>
      <c r="I451" s="31"/>
      <c r="J451" s="606">
        <f t="shared" si="19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8"/>
        <v/>
      </c>
      <c r="H452" s="605"/>
      <c r="I452" s="31"/>
      <c r="J452" s="606">
        <f t="shared" si="19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8"/>
        <v/>
      </c>
      <c r="H453" s="605"/>
      <c r="I453" s="31"/>
      <c r="J453" s="606">
        <f t="shared" si="19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8"/>
        <v/>
      </c>
      <c r="H454" s="605"/>
      <c r="I454" s="31"/>
      <c r="J454" s="606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8"/>
        <v/>
      </c>
      <c r="H455" s="605"/>
      <c r="I455" s="31"/>
      <c r="J455" s="606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8"/>
        <v/>
      </c>
      <c r="H456" s="605"/>
      <c r="I456" s="31"/>
      <c r="J456" s="606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8"/>
        <v/>
      </c>
      <c r="H457" s="605"/>
      <c r="I457" s="31"/>
      <c r="J457" s="606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8"/>
        <v/>
      </c>
      <c r="H458" s="605"/>
      <c r="I458" s="31"/>
      <c r="J458" s="606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8"/>
        <v/>
      </c>
      <c r="H459" s="605"/>
      <c r="I459" s="31"/>
      <c r="J459" s="606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8"/>
        <v/>
      </c>
      <c r="H460" s="605"/>
      <c r="I460" s="31"/>
      <c r="J460" s="606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8"/>
        <v/>
      </c>
      <c r="H461" s="605"/>
      <c r="I461" s="31"/>
      <c r="J461" s="606">
        <f t="shared" si="19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ref="G462:G525" si="20">IF(E462="","",IF(E462+$M$2&lt;$L$2,"VENCIDA","VIGENTE"))</f>
        <v/>
      </c>
      <c r="H462" s="605"/>
      <c r="I462" s="31"/>
      <c r="J462" s="606">
        <f t="shared" ref="J462:J525" si="21">H462-I462</f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20"/>
        <v/>
      </c>
      <c r="H463" s="605"/>
      <c r="I463" s="31"/>
      <c r="J463" s="606">
        <f t="shared" si="21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20"/>
        <v/>
      </c>
      <c r="H464" s="605"/>
      <c r="I464" s="31"/>
      <c r="J464" s="606">
        <f t="shared" si="21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20"/>
        <v/>
      </c>
      <c r="H465" s="605"/>
      <c r="I465" s="31"/>
      <c r="J465" s="606">
        <f t="shared" si="21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20"/>
        <v/>
      </c>
      <c r="H466" s="605"/>
      <c r="I466" s="31"/>
      <c r="J466" s="606">
        <f t="shared" si="21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20"/>
        <v/>
      </c>
      <c r="H467" s="605"/>
      <c r="I467" s="31"/>
      <c r="J467" s="606">
        <f t="shared" si="21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20"/>
        <v/>
      </c>
      <c r="H468" s="605"/>
      <c r="I468" s="31"/>
      <c r="J468" s="606">
        <f t="shared" si="21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20"/>
        <v/>
      </c>
      <c r="H469" s="605"/>
      <c r="I469" s="31"/>
      <c r="J469" s="606">
        <f t="shared" si="21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20"/>
        <v/>
      </c>
      <c r="H470" s="605"/>
      <c r="I470" s="31"/>
      <c r="J470" s="606">
        <f t="shared" si="21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20"/>
        <v/>
      </c>
      <c r="H471" s="605"/>
      <c r="I471" s="31"/>
      <c r="J471" s="606">
        <f t="shared" si="21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20"/>
        <v/>
      </c>
      <c r="H472" s="605"/>
      <c r="I472" s="31"/>
      <c r="J472" s="606">
        <f t="shared" si="21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20"/>
        <v/>
      </c>
      <c r="H473" s="605"/>
      <c r="I473" s="31"/>
      <c r="J473" s="606">
        <f t="shared" si="21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20"/>
        <v/>
      </c>
      <c r="H474" s="605"/>
      <c r="I474" s="31"/>
      <c r="J474" s="606">
        <f t="shared" si="21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20"/>
        <v/>
      </c>
      <c r="H475" s="605"/>
      <c r="I475" s="31"/>
      <c r="J475" s="606">
        <f t="shared" si="21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20"/>
        <v/>
      </c>
      <c r="H476" s="605"/>
      <c r="I476" s="31"/>
      <c r="J476" s="606">
        <f t="shared" si="21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20"/>
        <v/>
      </c>
      <c r="H477" s="605"/>
      <c r="I477" s="31"/>
      <c r="J477" s="606">
        <f t="shared" si="21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20"/>
        <v/>
      </c>
      <c r="H478" s="605"/>
      <c r="I478" s="31"/>
      <c r="J478" s="606">
        <f t="shared" si="21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20"/>
        <v/>
      </c>
      <c r="H479" s="605"/>
      <c r="I479" s="31"/>
      <c r="J479" s="606">
        <f t="shared" si="21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20"/>
        <v/>
      </c>
      <c r="H480" s="605"/>
      <c r="I480" s="31"/>
      <c r="J480" s="606">
        <f t="shared" si="21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20"/>
        <v/>
      </c>
      <c r="H481" s="605"/>
      <c r="I481" s="31"/>
      <c r="J481" s="606">
        <f t="shared" si="21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20"/>
        <v/>
      </c>
      <c r="H482" s="605"/>
      <c r="I482" s="31"/>
      <c r="J482" s="606">
        <f t="shared" si="21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20"/>
        <v/>
      </c>
      <c r="H483" s="605"/>
      <c r="I483" s="31"/>
      <c r="J483" s="606">
        <f t="shared" si="21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20"/>
        <v/>
      </c>
      <c r="H484" s="605"/>
      <c r="I484" s="31"/>
      <c r="J484" s="606">
        <f t="shared" si="21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20"/>
        <v/>
      </c>
      <c r="H485" s="605"/>
      <c r="I485" s="31"/>
      <c r="J485" s="606">
        <f t="shared" si="21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20"/>
        <v/>
      </c>
      <c r="H486" s="605"/>
      <c r="I486" s="31"/>
      <c r="J486" s="606">
        <f t="shared" si="21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20"/>
        <v/>
      </c>
      <c r="H487" s="605"/>
      <c r="I487" s="31"/>
      <c r="J487" s="606">
        <f t="shared" si="21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20"/>
        <v/>
      </c>
      <c r="H488" s="605"/>
      <c r="I488" s="31"/>
      <c r="J488" s="606">
        <f t="shared" si="21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20"/>
        <v/>
      </c>
      <c r="H489" s="605"/>
      <c r="I489" s="31"/>
      <c r="J489" s="606">
        <f t="shared" si="21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20"/>
        <v/>
      </c>
      <c r="H490" s="605"/>
      <c r="I490" s="31"/>
      <c r="J490" s="606">
        <f t="shared" si="21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20"/>
        <v/>
      </c>
      <c r="H491" s="605"/>
      <c r="I491" s="31"/>
      <c r="J491" s="606">
        <f t="shared" si="21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20"/>
        <v/>
      </c>
      <c r="H492" s="605"/>
      <c r="I492" s="31"/>
      <c r="J492" s="606">
        <f t="shared" si="21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20"/>
        <v/>
      </c>
      <c r="H493" s="605"/>
      <c r="I493" s="31"/>
      <c r="J493" s="606">
        <f t="shared" si="21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20"/>
        <v/>
      </c>
      <c r="H494" s="605"/>
      <c r="I494" s="31"/>
      <c r="J494" s="606">
        <f t="shared" si="21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20"/>
        <v/>
      </c>
      <c r="H495" s="605"/>
      <c r="I495" s="31"/>
      <c r="J495" s="606">
        <f t="shared" si="21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20"/>
        <v/>
      </c>
      <c r="H496" s="605"/>
      <c r="I496" s="31"/>
      <c r="J496" s="606">
        <f t="shared" si="21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20"/>
        <v/>
      </c>
      <c r="H497" s="605"/>
      <c r="I497" s="31"/>
      <c r="J497" s="606">
        <f t="shared" si="21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20"/>
        <v/>
      </c>
      <c r="H498" s="605"/>
      <c r="I498" s="31"/>
      <c r="J498" s="606">
        <f t="shared" si="21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20"/>
        <v/>
      </c>
      <c r="H499" s="605"/>
      <c r="I499" s="31"/>
      <c r="J499" s="606">
        <f t="shared" si="21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20"/>
        <v/>
      </c>
      <c r="H500" s="605"/>
      <c r="I500" s="31"/>
      <c r="J500" s="606">
        <f t="shared" si="21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20"/>
        <v/>
      </c>
      <c r="H501" s="605"/>
      <c r="I501" s="31"/>
      <c r="J501" s="606">
        <f t="shared" si="21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20"/>
        <v/>
      </c>
      <c r="H502" s="605"/>
      <c r="I502" s="31"/>
      <c r="J502" s="606">
        <f t="shared" si="21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20"/>
        <v/>
      </c>
      <c r="H503" s="605"/>
      <c r="I503" s="31"/>
      <c r="J503" s="606">
        <f t="shared" si="21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20"/>
        <v/>
      </c>
      <c r="H504" s="605"/>
      <c r="I504" s="31"/>
      <c r="J504" s="606">
        <f t="shared" si="21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20"/>
        <v/>
      </c>
      <c r="H505" s="605"/>
      <c r="I505" s="31"/>
      <c r="J505" s="606">
        <f t="shared" si="21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20"/>
        <v/>
      </c>
      <c r="H506" s="605"/>
      <c r="I506" s="31"/>
      <c r="J506" s="606">
        <f t="shared" si="21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20"/>
        <v/>
      </c>
      <c r="H507" s="605"/>
      <c r="I507" s="31"/>
      <c r="J507" s="606">
        <f t="shared" si="21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20"/>
        <v/>
      </c>
      <c r="H508" s="605"/>
      <c r="I508" s="31"/>
      <c r="J508" s="606">
        <f t="shared" si="21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20"/>
        <v/>
      </c>
      <c r="H509" s="605"/>
      <c r="I509" s="31"/>
      <c r="J509" s="606">
        <f t="shared" si="21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20"/>
        <v/>
      </c>
      <c r="H510" s="605"/>
      <c r="I510" s="31"/>
      <c r="J510" s="606">
        <f t="shared" si="21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20"/>
        <v/>
      </c>
      <c r="H511" s="605"/>
      <c r="I511" s="31"/>
      <c r="J511" s="606">
        <f t="shared" si="21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20"/>
        <v/>
      </c>
      <c r="H512" s="605"/>
      <c r="I512" s="31"/>
      <c r="J512" s="606">
        <f t="shared" si="21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20"/>
        <v/>
      </c>
      <c r="H513" s="605"/>
      <c r="I513" s="31"/>
      <c r="J513" s="606">
        <f t="shared" si="21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20"/>
        <v/>
      </c>
      <c r="H514" s="605"/>
      <c r="I514" s="31"/>
      <c r="J514" s="606">
        <f t="shared" si="21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20"/>
        <v/>
      </c>
      <c r="H515" s="605"/>
      <c r="I515" s="31"/>
      <c r="J515" s="606">
        <f t="shared" si="21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20"/>
        <v/>
      </c>
      <c r="H516" s="605"/>
      <c r="I516" s="31"/>
      <c r="J516" s="606">
        <f t="shared" si="21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20"/>
        <v/>
      </c>
      <c r="H517" s="605"/>
      <c r="I517" s="31"/>
      <c r="J517" s="606">
        <f t="shared" si="21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20"/>
        <v/>
      </c>
      <c r="H518" s="605"/>
      <c r="I518" s="31"/>
      <c r="J518" s="606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20"/>
        <v/>
      </c>
      <c r="H519" s="605"/>
      <c r="I519" s="31"/>
      <c r="J519" s="606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0"/>
        <v/>
      </c>
      <c r="H520" s="605"/>
      <c r="I520" s="31"/>
      <c r="J520" s="606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0"/>
        <v/>
      </c>
      <c r="H521" s="605"/>
      <c r="I521" s="31"/>
      <c r="J521" s="606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0"/>
        <v/>
      </c>
      <c r="H522" s="605"/>
      <c r="I522" s="31"/>
      <c r="J522" s="606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0"/>
        <v/>
      </c>
      <c r="H523" s="605"/>
      <c r="I523" s="31"/>
      <c r="J523" s="606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0"/>
        <v/>
      </c>
      <c r="H524" s="605"/>
      <c r="I524" s="31"/>
      <c r="J524" s="606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0"/>
        <v/>
      </c>
      <c r="H525" s="605"/>
      <c r="I525" s="31"/>
      <c r="J525" s="606">
        <f t="shared" si="21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ref="G526:G589" si="22">IF(E526="","",IF(E526+$M$2&lt;$L$2,"VENCIDA","VIGENTE"))</f>
        <v/>
      </c>
      <c r="H526" s="605"/>
      <c r="I526" s="31"/>
      <c r="J526" s="606">
        <f t="shared" ref="J526:J589" si="23">H526-I526</f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2"/>
        <v/>
      </c>
      <c r="H527" s="605"/>
      <c r="I527" s="31"/>
      <c r="J527" s="606">
        <f t="shared" si="23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2"/>
        <v/>
      </c>
      <c r="H528" s="605"/>
      <c r="I528" s="31"/>
      <c r="J528" s="606">
        <f t="shared" si="23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2"/>
        <v/>
      </c>
      <c r="H529" s="605"/>
      <c r="I529" s="31"/>
      <c r="J529" s="606">
        <f t="shared" si="23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2"/>
        <v/>
      </c>
      <c r="H530" s="605"/>
      <c r="I530" s="31"/>
      <c r="J530" s="606">
        <f t="shared" si="23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2"/>
        <v/>
      </c>
      <c r="H531" s="605"/>
      <c r="I531" s="31"/>
      <c r="J531" s="606">
        <f t="shared" si="23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2"/>
        <v/>
      </c>
      <c r="H532" s="605"/>
      <c r="I532" s="31"/>
      <c r="J532" s="606">
        <f t="shared" si="23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2"/>
        <v/>
      </c>
      <c r="H533" s="605"/>
      <c r="I533" s="31"/>
      <c r="J533" s="606">
        <f t="shared" si="23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2"/>
        <v/>
      </c>
      <c r="H534" s="605"/>
      <c r="I534" s="31"/>
      <c r="J534" s="606">
        <f t="shared" si="23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2"/>
        <v/>
      </c>
      <c r="H535" s="605"/>
      <c r="I535" s="31"/>
      <c r="J535" s="606">
        <f t="shared" si="23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2"/>
        <v/>
      </c>
      <c r="H536" s="605"/>
      <c r="I536" s="31"/>
      <c r="J536" s="606">
        <f t="shared" si="23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2"/>
        <v/>
      </c>
      <c r="H537" s="605"/>
      <c r="I537" s="31"/>
      <c r="J537" s="606">
        <f t="shared" si="23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2"/>
        <v/>
      </c>
      <c r="H538" s="605"/>
      <c r="I538" s="31"/>
      <c r="J538" s="606">
        <f t="shared" si="23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2"/>
        <v/>
      </c>
      <c r="H539" s="605"/>
      <c r="I539" s="31"/>
      <c r="J539" s="606">
        <f t="shared" si="23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2"/>
        <v/>
      </c>
      <c r="H540" s="605"/>
      <c r="I540" s="31"/>
      <c r="J540" s="606">
        <f t="shared" si="23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2"/>
        <v/>
      </c>
      <c r="H541" s="605"/>
      <c r="I541" s="31"/>
      <c r="J541" s="606">
        <f t="shared" si="23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2"/>
        <v/>
      </c>
      <c r="H542" s="605"/>
      <c r="I542" s="31"/>
      <c r="J542" s="606">
        <f t="shared" si="23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2"/>
        <v/>
      </c>
      <c r="H543" s="605"/>
      <c r="I543" s="31"/>
      <c r="J543" s="606">
        <f t="shared" si="23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2"/>
        <v/>
      </c>
      <c r="H544" s="605"/>
      <c r="I544" s="31"/>
      <c r="J544" s="606">
        <f t="shared" si="23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2"/>
        <v/>
      </c>
      <c r="H545" s="605"/>
      <c r="I545" s="31"/>
      <c r="J545" s="606">
        <f t="shared" si="23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2"/>
        <v/>
      </c>
      <c r="H546" s="605"/>
      <c r="I546" s="31"/>
      <c r="J546" s="606">
        <f t="shared" si="23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2"/>
        <v/>
      </c>
      <c r="H547" s="605"/>
      <c r="I547" s="31"/>
      <c r="J547" s="606">
        <f t="shared" si="23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2"/>
        <v/>
      </c>
      <c r="H548" s="605"/>
      <c r="I548" s="31"/>
      <c r="J548" s="606">
        <f t="shared" si="23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2"/>
        <v/>
      </c>
      <c r="H549" s="605"/>
      <c r="I549" s="31"/>
      <c r="J549" s="606">
        <f t="shared" si="23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2"/>
        <v/>
      </c>
      <c r="H550" s="605"/>
      <c r="I550" s="31"/>
      <c r="J550" s="606">
        <f t="shared" si="23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2"/>
        <v/>
      </c>
      <c r="H551" s="605"/>
      <c r="I551" s="31"/>
      <c r="J551" s="606">
        <f t="shared" si="23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2"/>
        <v/>
      </c>
      <c r="H552" s="605"/>
      <c r="I552" s="31"/>
      <c r="J552" s="606">
        <f t="shared" si="23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2"/>
        <v/>
      </c>
      <c r="H553" s="605"/>
      <c r="I553" s="31"/>
      <c r="J553" s="606">
        <f t="shared" si="23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2"/>
        <v/>
      </c>
      <c r="H554" s="605"/>
      <c r="I554" s="31"/>
      <c r="J554" s="606">
        <f t="shared" si="23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2"/>
        <v/>
      </c>
      <c r="H555" s="605"/>
      <c r="I555" s="31"/>
      <c r="J555" s="606">
        <f t="shared" si="23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2"/>
        <v/>
      </c>
      <c r="H556" s="605"/>
      <c r="I556" s="31"/>
      <c r="J556" s="606">
        <f t="shared" si="23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2"/>
        <v/>
      </c>
      <c r="H557" s="605"/>
      <c r="I557" s="31"/>
      <c r="J557" s="606">
        <f t="shared" si="23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2"/>
        <v/>
      </c>
      <c r="H558" s="605"/>
      <c r="I558" s="31"/>
      <c r="J558" s="606">
        <f t="shared" si="23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2"/>
        <v/>
      </c>
      <c r="H559" s="605"/>
      <c r="I559" s="31"/>
      <c r="J559" s="606">
        <f t="shared" si="23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2"/>
        <v/>
      </c>
      <c r="H560" s="605"/>
      <c r="I560" s="31"/>
      <c r="J560" s="606">
        <f t="shared" si="23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2"/>
        <v/>
      </c>
      <c r="H561" s="605"/>
      <c r="I561" s="31"/>
      <c r="J561" s="606">
        <f t="shared" si="23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2"/>
        <v/>
      </c>
      <c r="H562" s="605"/>
      <c r="I562" s="31"/>
      <c r="J562" s="606">
        <f t="shared" si="23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2"/>
        <v/>
      </c>
      <c r="H563" s="605"/>
      <c r="I563" s="31"/>
      <c r="J563" s="606">
        <f t="shared" si="23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2"/>
        <v/>
      </c>
      <c r="H564" s="605"/>
      <c r="I564" s="31"/>
      <c r="J564" s="606">
        <f t="shared" si="23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2"/>
        <v/>
      </c>
      <c r="H565" s="605"/>
      <c r="I565" s="31"/>
      <c r="J565" s="606">
        <f t="shared" si="23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2"/>
        <v/>
      </c>
      <c r="H566" s="605"/>
      <c r="I566" s="31"/>
      <c r="J566" s="606">
        <f t="shared" si="23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2"/>
        <v/>
      </c>
      <c r="H567" s="605"/>
      <c r="I567" s="31"/>
      <c r="J567" s="606">
        <f t="shared" si="23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2"/>
        <v/>
      </c>
      <c r="H568" s="605"/>
      <c r="I568" s="31"/>
      <c r="J568" s="606">
        <f t="shared" si="23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2"/>
        <v/>
      </c>
      <c r="H569" s="605"/>
      <c r="I569" s="31"/>
      <c r="J569" s="606">
        <f t="shared" si="23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2"/>
        <v/>
      </c>
      <c r="H570" s="605"/>
      <c r="I570" s="31"/>
      <c r="J570" s="606">
        <f t="shared" si="23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2"/>
        <v/>
      </c>
      <c r="H571" s="605"/>
      <c r="I571" s="31"/>
      <c r="J571" s="606">
        <f t="shared" si="23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2"/>
        <v/>
      </c>
      <c r="H572" s="605"/>
      <c r="I572" s="31"/>
      <c r="J572" s="606">
        <f t="shared" si="23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2"/>
        <v/>
      </c>
      <c r="H573" s="605"/>
      <c r="I573" s="31"/>
      <c r="J573" s="606">
        <f t="shared" si="23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2"/>
        <v/>
      </c>
      <c r="H574" s="605"/>
      <c r="I574" s="31"/>
      <c r="J574" s="606">
        <f t="shared" si="23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2"/>
        <v/>
      </c>
      <c r="H575" s="605"/>
      <c r="I575" s="31"/>
      <c r="J575" s="606">
        <f t="shared" si="23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2"/>
        <v/>
      </c>
      <c r="H576" s="605"/>
      <c r="I576" s="31"/>
      <c r="J576" s="606">
        <f t="shared" si="23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2"/>
        <v/>
      </c>
      <c r="H577" s="605"/>
      <c r="I577" s="31"/>
      <c r="J577" s="606">
        <f t="shared" si="23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2"/>
        <v/>
      </c>
      <c r="H578" s="605"/>
      <c r="I578" s="31"/>
      <c r="J578" s="606">
        <f t="shared" si="23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2"/>
        <v/>
      </c>
      <c r="H579" s="605"/>
      <c r="I579" s="31"/>
      <c r="J579" s="606">
        <f t="shared" si="23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2"/>
        <v/>
      </c>
      <c r="H580" s="605"/>
      <c r="I580" s="31"/>
      <c r="J580" s="606">
        <f t="shared" si="23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2"/>
        <v/>
      </c>
      <c r="H581" s="605"/>
      <c r="I581" s="31"/>
      <c r="J581" s="606">
        <f t="shared" si="23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2"/>
        <v/>
      </c>
      <c r="H582" s="605"/>
      <c r="I582" s="31"/>
      <c r="J582" s="606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2"/>
        <v/>
      </c>
      <c r="H583" s="605"/>
      <c r="I583" s="31"/>
      <c r="J583" s="606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2"/>
        <v/>
      </c>
      <c r="H584" s="605"/>
      <c r="I584" s="31"/>
      <c r="J584" s="606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2"/>
        <v/>
      </c>
      <c r="H585" s="605"/>
      <c r="I585" s="31"/>
      <c r="J585" s="606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2"/>
        <v/>
      </c>
      <c r="H586" s="605"/>
      <c r="I586" s="31"/>
      <c r="J586" s="606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2"/>
        <v/>
      </c>
      <c r="H587" s="605"/>
      <c r="I587" s="31"/>
      <c r="J587" s="606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2"/>
        <v/>
      </c>
      <c r="H588" s="605"/>
      <c r="I588" s="31"/>
      <c r="J588" s="606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2"/>
        <v/>
      </c>
      <c r="H589" s="605"/>
      <c r="I589" s="31"/>
      <c r="J589" s="606">
        <f t="shared" si="23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ref="G590:G653" si="24">IF(E590="","",IF(E590+$M$2&lt;$L$2,"VENCIDA","VIGENTE"))</f>
        <v/>
      </c>
      <c r="H590" s="605"/>
      <c r="I590" s="31"/>
      <c r="J590" s="606">
        <f t="shared" ref="J590:J653" si="25">H590-I590</f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4"/>
        <v/>
      </c>
      <c r="H591" s="605"/>
      <c r="I591" s="31"/>
      <c r="J591" s="606">
        <f t="shared" si="25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4"/>
        <v/>
      </c>
      <c r="H592" s="605"/>
      <c r="I592" s="31"/>
      <c r="J592" s="606">
        <f t="shared" si="25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4"/>
        <v/>
      </c>
      <c r="H593" s="605"/>
      <c r="I593" s="31"/>
      <c r="J593" s="606">
        <f t="shared" si="25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4"/>
        <v/>
      </c>
      <c r="H594" s="605"/>
      <c r="I594" s="31"/>
      <c r="J594" s="606">
        <f t="shared" si="25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4"/>
        <v/>
      </c>
      <c r="H595" s="605"/>
      <c r="I595" s="31"/>
      <c r="J595" s="606">
        <f t="shared" si="25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4"/>
        <v/>
      </c>
      <c r="H596" s="605"/>
      <c r="I596" s="31"/>
      <c r="J596" s="606">
        <f t="shared" si="25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4"/>
        <v/>
      </c>
      <c r="H597" s="605"/>
      <c r="I597" s="31"/>
      <c r="J597" s="606">
        <f t="shared" si="25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4"/>
        <v/>
      </c>
      <c r="H598" s="605"/>
      <c r="I598" s="31"/>
      <c r="J598" s="606">
        <f t="shared" si="25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4"/>
        <v/>
      </c>
      <c r="H599" s="605"/>
      <c r="I599" s="31"/>
      <c r="J599" s="606">
        <f t="shared" si="25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4"/>
        <v/>
      </c>
      <c r="H600" s="605"/>
      <c r="I600" s="31"/>
      <c r="J600" s="606">
        <f t="shared" si="25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4"/>
        <v/>
      </c>
      <c r="H601" s="605"/>
      <c r="I601" s="31"/>
      <c r="J601" s="606">
        <f t="shared" si="25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4"/>
        <v/>
      </c>
      <c r="H602" s="605"/>
      <c r="I602" s="31"/>
      <c r="J602" s="606">
        <f t="shared" si="25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4"/>
        <v/>
      </c>
      <c r="H603" s="605"/>
      <c r="I603" s="31"/>
      <c r="J603" s="606">
        <f t="shared" si="25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4"/>
        <v/>
      </c>
      <c r="H604" s="605"/>
      <c r="I604" s="31"/>
      <c r="J604" s="606">
        <f t="shared" si="25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4"/>
        <v/>
      </c>
      <c r="H605" s="605"/>
      <c r="I605" s="31"/>
      <c r="J605" s="606">
        <f t="shared" si="25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4"/>
        <v/>
      </c>
      <c r="H606" s="605"/>
      <c r="I606" s="31"/>
      <c r="J606" s="606">
        <f t="shared" si="25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4"/>
        <v/>
      </c>
      <c r="H607" s="605"/>
      <c r="I607" s="31"/>
      <c r="J607" s="606">
        <f t="shared" si="25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4"/>
        <v/>
      </c>
      <c r="H608" s="605"/>
      <c r="I608" s="31"/>
      <c r="J608" s="606">
        <f t="shared" si="25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4"/>
        <v/>
      </c>
      <c r="H609" s="605"/>
      <c r="I609" s="31"/>
      <c r="J609" s="606">
        <f t="shared" si="25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4"/>
        <v/>
      </c>
      <c r="H610" s="605"/>
      <c r="I610" s="31"/>
      <c r="J610" s="606">
        <f t="shared" si="25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4"/>
        <v/>
      </c>
      <c r="H611" s="605"/>
      <c r="I611" s="31"/>
      <c r="J611" s="606">
        <f t="shared" si="25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4"/>
        <v/>
      </c>
      <c r="H612" s="605"/>
      <c r="I612" s="31"/>
      <c r="J612" s="606">
        <f t="shared" si="25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4"/>
        <v/>
      </c>
      <c r="H613" s="605"/>
      <c r="I613" s="31"/>
      <c r="J613" s="606">
        <f t="shared" si="25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4"/>
        <v/>
      </c>
      <c r="H614" s="605"/>
      <c r="I614" s="31"/>
      <c r="J614" s="606">
        <f t="shared" si="25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4"/>
        <v/>
      </c>
      <c r="H615" s="605"/>
      <c r="I615" s="31"/>
      <c r="J615" s="606">
        <f t="shared" si="25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4"/>
        <v/>
      </c>
      <c r="H616" s="605"/>
      <c r="I616" s="31"/>
      <c r="J616" s="606">
        <f t="shared" si="25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4"/>
        <v/>
      </c>
      <c r="H617" s="605"/>
      <c r="I617" s="31"/>
      <c r="J617" s="606">
        <f t="shared" si="25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4"/>
        <v/>
      </c>
      <c r="H618" s="605"/>
      <c r="I618" s="31"/>
      <c r="J618" s="606">
        <f t="shared" si="25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4"/>
        <v/>
      </c>
      <c r="H619" s="605"/>
      <c r="I619" s="31"/>
      <c r="J619" s="606">
        <f t="shared" si="25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4"/>
        <v/>
      </c>
      <c r="H620" s="605"/>
      <c r="I620" s="31"/>
      <c r="J620" s="606">
        <f t="shared" si="25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4"/>
        <v/>
      </c>
      <c r="H621" s="605"/>
      <c r="I621" s="31"/>
      <c r="J621" s="606">
        <f t="shared" si="25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4"/>
        <v/>
      </c>
      <c r="H622" s="605"/>
      <c r="I622" s="31"/>
      <c r="J622" s="606">
        <f t="shared" si="25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4"/>
        <v/>
      </c>
      <c r="H623" s="605"/>
      <c r="I623" s="31"/>
      <c r="J623" s="606">
        <f t="shared" si="25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4"/>
        <v/>
      </c>
      <c r="H624" s="605"/>
      <c r="I624" s="31"/>
      <c r="J624" s="606">
        <f t="shared" si="25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4"/>
        <v/>
      </c>
      <c r="H625" s="605"/>
      <c r="I625" s="31"/>
      <c r="J625" s="606">
        <f t="shared" si="25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4"/>
        <v/>
      </c>
      <c r="H626" s="605"/>
      <c r="I626" s="31"/>
      <c r="J626" s="606">
        <f t="shared" si="25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4"/>
        <v/>
      </c>
      <c r="H627" s="605"/>
      <c r="I627" s="31"/>
      <c r="J627" s="606">
        <f t="shared" si="25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4"/>
        <v/>
      </c>
      <c r="H628" s="605"/>
      <c r="I628" s="31"/>
      <c r="J628" s="606">
        <f t="shared" si="25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4"/>
        <v/>
      </c>
      <c r="H629" s="605"/>
      <c r="I629" s="31"/>
      <c r="J629" s="606">
        <f t="shared" si="25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4"/>
        <v/>
      </c>
      <c r="H630" s="605"/>
      <c r="I630" s="31"/>
      <c r="J630" s="606">
        <f t="shared" si="25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4"/>
        <v/>
      </c>
      <c r="H631" s="605"/>
      <c r="I631" s="31"/>
      <c r="J631" s="606">
        <f t="shared" si="25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4"/>
        <v/>
      </c>
      <c r="H632" s="605"/>
      <c r="I632" s="31"/>
      <c r="J632" s="606">
        <f t="shared" si="25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4"/>
        <v/>
      </c>
      <c r="H633" s="605"/>
      <c r="I633" s="31"/>
      <c r="J633" s="606">
        <f t="shared" si="25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4"/>
        <v/>
      </c>
      <c r="H634" s="605"/>
      <c r="I634" s="31"/>
      <c r="J634" s="606">
        <f t="shared" si="25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4"/>
        <v/>
      </c>
      <c r="H635" s="605"/>
      <c r="I635" s="31"/>
      <c r="J635" s="606">
        <f t="shared" si="25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4"/>
        <v/>
      </c>
      <c r="H636" s="605"/>
      <c r="I636" s="31"/>
      <c r="J636" s="606">
        <f t="shared" si="25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4"/>
        <v/>
      </c>
      <c r="H637" s="605"/>
      <c r="I637" s="31"/>
      <c r="J637" s="606">
        <f t="shared" si="25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4"/>
        <v/>
      </c>
      <c r="H638" s="605"/>
      <c r="I638" s="31"/>
      <c r="J638" s="606">
        <f t="shared" si="25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4"/>
        <v/>
      </c>
      <c r="H639" s="605"/>
      <c r="I639" s="31"/>
      <c r="J639" s="606">
        <f t="shared" si="25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4"/>
        <v/>
      </c>
      <c r="H640" s="605"/>
      <c r="I640" s="31"/>
      <c r="J640" s="606">
        <f t="shared" si="25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4"/>
        <v/>
      </c>
      <c r="H641" s="605"/>
      <c r="I641" s="31"/>
      <c r="J641" s="606">
        <f t="shared" si="25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4"/>
        <v/>
      </c>
      <c r="H642" s="605"/>
      <c r="I642" s="31"/>
      <c r="J642" s="606">
        <f t="shared" si="25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4"/>
        <v/>
      </c>
      <c r="H643" s="605"/>
      <c r="I643" s="31"/>
      <c r="J643" s="606">
        <f t="shared" si="25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4"/>
        <v/>
      </c>
      <c r="H644" s="605"/>
      <c r="I644" s="31"/>
      <c r="J644" s="606">
        <f t="shared" si="25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4"/>
        <v/>
      </c>
      <c r="H645" s="605"/>
      <c r="I645" s="31"/>
      <c r="J645" s="606">
        <f t="shared" si="25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4"/>
        <v/>
      </c>
      <c r="H646" s="605"/>
      <c r="I646" s="31"/>
      <c r="J646" s="606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4"/>
        <v/>
      </c>
      <c r="H647" s="605"/>
      <c r="I647" s="31"/>
      <c r="J647" s="606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4"/>
        <v/>
      </c>
      <c r="H648" s="605"/>
      <c r="I648" s="31"/>
      <c r="J648" s="606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4"/>
        <v/>
      </c>
      <c r="H649" s="605"/>
      <c r="I649" s="31"/>
      <c r="J649" s="606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4"/>
        <v/>
      </c>
      <c r="H650" s="605"/>
      <c r="I650" s="31"/>
      <c r="J650" s="606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4"/>
        <v/>
      </c>
      <c r="H651" s="605"/>
      <c r="I651" s="31"/>
      <c r="J651" s="606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4"/>
        <v/>
      </c>
      <c r="H652" s="605"/>
      <c r="I652" s="31"/>
      <c r="J652" s="606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4"/>
        <v/>
      </c>
      <c r="H653" s="605"/>
      <c r="I653" s="31"/>
      <c r="J653" s="606">
        <f t="shared" si="25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ref="G654:G717" si="26">IF(E654="","",IF(E654+$M$2&lt;$L$2,"VENCIDA","VIGENTE"))</f>
        <v/>
      </c>
      <c r="H654" s="605"/>
      <c r="I654" s="31"/>
      <c r="J654" s="606">
        <f t="shared" ref="J654:J717" si="27">H654-I654</f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6"/>
        <v/>
      </c>
      <c r="H655" s="605"/>
      <c r="I655" s="31"/>
      <c r="J655" s="606">
        <f t="shared" si="27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6"/>
        <v/>
      </c>
      <c r="H656" s="605"/>
      <c r="I656" s="31"/>
      <c r="J656" s="606">
        <f t="shared" si="27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6"/>
        <v/>
      </c>
      <c r="H657" s="605"/>
      <c r="I657" s="31"/>
      <c r="J657" s="606">
        <f t="shared" si="27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6"/>
        <v/>
      </c>
      <c r="H658" s="605"/>
      <c r="I658" s="31"/>
      <c r="J658" s="606">
        <f t="shared" si="27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6"/>
        <v/>
      </c>
      <c r="H659" s="605"/>
      <c r="I659" s="31"/>
      <c r="J659" s="606">
        <f t="shared" si="27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6"/>
        <v/>
      </c>
      <c r="H660" s="605"/>
      <c r="I660" s="31"/>
      <c r="J660" s="606">
        <f t="shared" si="27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6"/>
        <v/>
      </c>
      <c r="H661" s="605"/>
      <c r="I661" s="31"/>
      <c r="J661" s="606">
        <f t="shared" si="27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6"/>
        <v/>
      </c>
      <c r="H662" s="605"/>
      <c r="I662" s="31"/>
      <c r="J662" s="606">
        <f t="shared" si="27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6"/>
        <v/>
      </c>
      <c r="H663" s="605"/>
      <c r="I663" s="31"/>
      <c r="J663" s="606">
        <f t="shared" si="27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6"/>
        <v/>
      </c>
      <c r="H664" s="605"/>
      <c r="I664" s="31"/>
      <c r="J664" s="606">
        <f t="shared" si="27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6"/>
        <v/>
      </c>
      <c r="H665" s="605"/>
      <c r="I665" s="31"/>
      <c r="J665" s="606">
        <f t="shared" si="27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6"/>
        <v/>
      </c>
      <c r="H666" s="605"/>
      <c r="I666" s="31"/>
      <c r="J666" s="606">
        <f t="shared" si="27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6"/>
        <v/>
      </c>
      <c r="H667" s="605"/>
      <c r="I667" s="31"/>
      <c r="J667" s="606">
        <f t="shared" si="27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6"/>
        <v/>
      </c>
      <c r="H668" s="605"/>
      <c r="I668" s="31"/>
      <c r="J668" s="606">
        <f t="shared" si="27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6"/>
        <v/>
      </c>
      <c r="H669" s="605"/>
      <c r="I669" s="31"/>
      <c r="J669" s="606">
        <f t="shared" si="27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6"/>
        <v/>
      </c>
      <c r="H670" s="605"/>
      <c r="I670" s="31"/>
      <c r="J670" s="606">
        <f t="shared" si="27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6"/>
        <v/>
      </c>
      <c r="H671" s="605"/>
      <c r="I671" s="31"/>
      <c r="J671" s="606">
        <f t="shared" si="27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6"/>
        <v/>
      </c>
      <c r="H672" s="605"/>
      <c r="I672" s="31"/>
      <c r="J672" s="606">
        <f t="shared" si="27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6"/>
        <v/>
      </c>
      <c r="H673" s="605"/>
      <c r="I673" s="31"/>
      <c r="J673" s="606">
        <f t="shared" si="27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6"/>
        <v/>
      </c>
      <c r="H674" s="605"/>
      <c r="I674" s="31"/>
      <c r="J674" s="606">
        <f t="shared" si="27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6"/>
        <v/>
      </c>
      <c r="H675" s="605"/>
      <c r="I675" s="31"/>
      <c r="J675" s="606">
        <f t="shared" si="27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6"/>
        <v/>
      </c>
      <c r="H676" s="605"/>
      <c r="I676" s="31"/>
      <c r="J676" s="606">
        <f t="shared" si="27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6"/>
        <v/>
      </c>
      <c r="H677" s="605"/>
      <c r="I677" s="31"/>
      <c r="J677" s="606">
        <f t="shared" si="27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6"/>
        <v/>
      </c>
      <c r="H678" s="605"/>
      <c r="I678" s="31"/>
      <c r="J678" s="606">
        <f t="shared" si="27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6"/>
        <v/>
      </c>
      <c r="H679" s="605"/>
      <c r="I679" s="31"/>
      <c r="J679" s="606">
        <f t="shared" si="27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6"/>
        <v/>
      </c>
      <c r="H680" s="605"/>
      <c r="I680" s="31"/>
      <c r="J680" s="606">
        <f t="shared" si="27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6"/>
        <v/>
      </c>
      <c r="H681" s="605"/>
      <c r="I681" s="31"/>
      <c r="J681" s="606">
        <f t="shared" si="27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6"/>
        <v/>
      </c>
      <c r="H682" s="605"/>
      <c r="I682" s="31"/>
      <c r="J682" s="606">
        <f t="shared" si="27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6"/>
        <v/>
      </c>
      <c r="H683" s="605"/>
      <c r="I683" s="31"/>
      <c r="J683" s="606">
        <f t="shared" si="27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6"/>
        <v/>
      </c>
      <c r="H684" s="605"/>
      <c r="I684" s="31"/>
      <c r="J684" s="606">
        <f t="shared" si="27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6"/>
        <v/>
      </c>
      <c r="H685" s="605"/>
      <c r="I685" s="31"/>
      <c r="J685" s="606">
        <f t="shared" si="27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6"/>
        <v/>
      </c>
      <c r="H686" s="605"/>
      <c r="I686" s="31"/>
      <c r="J686" s="606">
        <f t="shared" si="27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6"/>
        <v/>
      </c>
      <c r="H687" s="605"/>
      <c r="I687" s="31"/>
      <c r="J687" s="606">
        <f t="shared" si="27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6"/>
        <v/>
      </c>
      <c r="H688" s="605"/>
      <c r="I688" s="31"/>
      <c r="J688" s="606">
        <f t="shared" si="27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6"/>
        <v/>
      </c>
      <c r="H689" s="605"/>
      <c r="I689" s="31"/>
      <c r="J689" s="606">
        <f t="shared" si="27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6"/>
        <v/>
      </c>
      <c r="H690" s="605"/>
      <c r="I690" s="31"/>
      <c r="J690" s="606">
        <f t="shared" si="27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6"/>
        <v/>
      </c>
      <c r="H691" s="605"/>
      <c r="I691" s="31"/>
      <c r="J691" s="606">
        <f t="shared" si="27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6"/>
        <v/>
      </c>
      <c r="H692" s="605"/>
      <c r="I692" s="31"/>
      <c r="J692" s="606">
        <f t="shared" si="27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6"/>
        <v/>
      </c>
      <c r="H693" s="605"/>
      <c r="I693" s="31"/>
      <c r="J693" s="606">
        <f t="shared" si="27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6"/>
        <v/>
      </c>
      <c r="H694" s="605"/>
      <c r="I694" s="31"/>
      <c r="J694" s="606">
        <f t="shared" si="27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6"/>
        <v/>
      </c>
      <c r="H695" s="605"/>
      <c r="I695" s="31"/>
      <c r="J695" s="606">
        <f t="shared" si="27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6"/>
        <v/>
      </c>
      <c r="H696" s="605"/>
      <c r="I696" s="31"/>
      <c r="J696" s="606">
        <f t="shared" si="27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6"/>
        <v/>
      </c>
      <c r="H697" s="605"/>
      <c r="I697" s="31"/>
      <c r="J697" s="606">
        <f t="shared" si="27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6"/>
        <v/>
      </c>
      <c r="H698" s="605"/>
      <c r="I698" s="31"/>
      <c r="J698" s="606">
        <f t="shared" si="27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6"/>
        <v/>
      </c>
      <c r="H699" s="605"/>
      <c r="I699" s="31"/>
      <c r="J699" s="606">
        <f t="shared" si="27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6"/>
        <v/>
      </c>
      <c r="H700" s="605"/>
      <c r="I700" s="31"/>
      <c r="J700" s="606">
        <f t="shared" si="27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6"/>
        <v/>
      </c>
      <c r="H701" s="605"/>
      <c r="I701" s="31"/>
      <c r="J701" s="606">
        <f t="shared" si="27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6"/>
        <v/>
      </c>
      <c r="H702" s="605"/>
      <c r="I702" s="31"/>
      <c r="J702" s="606">
        <f t="shared" si="27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6"/>
        <v/>
      </c>
      <c r="H703" s="605"/>
      <c r="I703" s="31"/>
      <c r="J703" s="606">
        <f t="shared" si="27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6"/>
        <v/>
      </c>
      <c r="H704" s="605"/>
      <c r="I704" s="31"/>
      <c r="J704" s="606">
        <f t="shared" si="27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6"/>
        <v/>
      </c>
      <c r="H705" s="605"/>
      <c r="I705" s="31"/>
      <c r="J705" s="606">
        <f t="shared" si="27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6"/>
        <v/>
      </c>
      <c r="H706" s="605"/>
      <c r="I706" s="31"/>
      <c r="J706" s="606">
        <f t="shared" si="27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6"/>
        <v/>
      </c>
      <c r="H707" s="605"/>
      <c r="I707" s="31"/>
      <c r="J707" s="606">
        <f t="shared" si="27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6"/>
        <v/>
      </c>
      <c r="H708" s="605"/>
      <c r="I708" s="31"/>
      <c r="J708" s="606">
        <f t="shared" si="27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6"/>
        <v/>
      </c>
      <c r="H709" s="605"/>
      <c r="I709" s="31"/>
      <c r="J709" s="606">
        <f t="shared" si="27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6"/>
        <v/>
      </c>
      <c r="H710" s="605"/>
      <c r="I710" s="31"/>
      <c r="J710" s="606">
        <f t="shared" si="27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6"/>
        <v/>
      </c>
      <c r="H711" s="605"/>
      <c r="I711" s="31"/>
      <c r="J711" s="606">
        <f t="shared" si="27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6"/>
        <v/>
      </c>
      <c r="H712" s="605"/>
      <c r="I712" s="31"/>
      <c r="J712" s="606">
        <f t="shared" si="27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6"/>
        <v/>
      </c>
      <c r="H713" s="605"/>
      <c r="I713" s="31"/>
      <c r="J713" s="606">
        <f t="shared" si="27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6"/>
        <v/>
      </c>
      <c r="H714" s="605"/>
      <c r="I714" s="31"/>
      <c r="J714" s="606">
        <f t="shared" si="27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6"/>
        <v/>
      </c>
      <c r="H715" s="605"/>
      <c r="I715" s="31"/>
      <c r="J715" s="606">
        <f t="shared" si="27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6"/>
        <v/>
      </c>
      <c r="H716" s="605"/>
      <c r="I716" s="31"/>
      <c r="J716" s="606">
        <f t="shared" si="27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6"/>
        <v/>
      </c>
      <c r="H717" s="605"/>
      <c r="I717" s="31"/>
      <c r="J717" s="606">
        <f t="shared" si="27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ref="G718:G727" si="28">IF(E718="","",IF(E718+$M$2&lt;$L$2,"VENCIDA","VIGENTE"))</f>
        <v/>
      </c>
      <c r="H718" s="605"/>
      <c r="I718" s="31"/>
      <c r="J718" s="606">
        <f t="shared" ref="J718:J727" si="29">H718-I718</f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8"/>
        <v/>
      </c>
      <c r="H719" s="605"/>
      <c r="I719" s="31"/>
      <c r="J719" s="606">
        <f t="shared" si="29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8"/>
        <v/>
      </c>
      <c r="H720" s="605"/>
      <c r="I720" s="31"/>
      <c r="J720" s="606">
        <f t="shared" si="29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8"/>
        <v/>
      </c>
      <c r="H721" s="605"/>
      <c r="I721" s="31"/>
      <c r="J721" s="606">
        <f t="shared" si="29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8"/>
        <v/>
      </c>
      <c r="H722" s="605"/>
      <c r="I722" s="31"/>
      <c r="J722" s="606">
        <f t="shared" si="29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8"/>
        <v/>
      </c>
      <c r="H723" s="605"/>
      <c r="I723" s="31"/>
      <c r="J723" s="606">
        <f t="shared" si="29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8"/>
        <v/>
      </c>
      <c r="H724" s="605"/>
      <c r="I724" s="31"/>
      <c r="J724" s="606">
        <f t="shared" si="29"/>
        <v>0</v>
      </c>
      <c r="K724" s="549"/>
    </row>
    <row r="725" spans="1:11" x14ac:dyDescent="0.25">
      <c r="A725" s="540"/>
      <c r="B725" s="540"/>
      <c r="C725" s="540"/>
      <c r="D725" s="540"/>
      <c r="E725" s="553"/>
      <c r="F725" s="540"/>
      <c r="G725" s="565" t="str">
        <f t="shared" si="28"/>
        <v/>
      </c>
      <c r="H725" s="605"/>
      <c r="I725" s="31"/>
      <c r="J725" s="606">
        <f t="shared" si="29"/>
        <v>0</v>
      </c>
      <c r="K725" s="549"/>
    </row>
    <row r="726" spans="1:11" x14ac:dyDescent="0.25">
      <c r="A726" s="540"/>
      <c r="B726" s="540"/>
      <c r="C726" s="540"/>
      <c r="D726" s="540"/>
      <c r="E726" s="553"/>
      <c r="F726" s="540"/>
      <c r="G726" s="565" t="str">
        <f t="shared" si="28"/>
        <v/>
      </c>
      <c r="H726" s="605"/>
      <c r="I726" s="31"/>
      <c r="J726" s="606">
        <f t="shared" si="29"/>
        <v>0</v>
      </c>
      <c r="K726" s="549"/>
    </row>
    <row r="727" spans="1:11" x14ac:dyDescent="0.25">
      <c r="A727" s="540"/>
      <c r="B727" s="540"/>
      <c r="C727" s="540"/>
      <c r="D727" s="540"/>
      <c r="E727" s="553"/>
      <c r="F727" s="540"/>
      <c r="G727" s="565" t="str">
        <f t="shared" si="28"/>
        <v/>
      </c>
      <c r="H727" s="605"/>
      <c r="I727" s="31"/>
      <c r="J727" s="606">
        <f t="shared" si="29"/>
        <v>0</v>
      </c>
      <c r="K727" s="549"/>
    </row>
  </sheetData>
  <autoFilter ref="B1:B79"/>
  <mergeCells count="69">
    <mergeCell ref="I44:I45"/>
    <mergeCell ref="J44:J45"/>
    <mergeCell ref="K44:K45"/>
    <mergeCell ref="A44:A45"/>
    <mergeCell ref="B44:B45"/>
    <mergeCell ref="C44:C45"/>
    <mergeCell ref="H44:H45"/>
    <mergeCell ref="A47:A48"/>
    <mergeCell ref="B47:B48"/>
    <mergeCell ref="C47:C48"/>
    <mergeCell ref="H47:H48"/>
    <mergeCell ref="I47:I48"/>
    <mergeCell ref="J47:J48"/>
    <mergeCell ref="K47:K48"/>
    <mergeCell ref="K42:K43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32:A34"/>
    <mergeCell ref="B32:B34"/>
    <mergeCell ref="C32:C34"/>
    <mergeCell ref="H32:H34"/>
    <mergeCell ref="I32:I34"/>
    <mergeCell ref="H11:H18"/>
    <mergeCell ref="I11:I18"/>
    <mergeCell ref="A20:A30"/>
    <mergeCell ref="B20:B30"/>
    <mergeCell ref="C20:C30"/>
    <mergeCell ref="H20:H30"/>
    <mergeCell ref="I20:I30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42:A43"/>
    <mergeCell ref="H42:H43"/>
    <mergeCell ref="I42:I43"/>
    <mergeCell ref="J42:J43"/>
    <mergeCell ref="C42:C43"/>
    <mergeCell ref="B42:B43"/>
  </mergeCells>
  <conditionalFormatting sqref="G3:G72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1" sqref="D11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799</v>
      </c>
      <c r="C2" s="611" t="s">
        <v>800</v>
      </c>
      <c r="D2" s="611" t="s">
        <v>801</v>
      </c>
      <c r="E2" s="611" t="s">
        <v>802</v>
      </c>
      <c r="F2" s="611" t="s">
        <v>803</v>
      </c>
      <c r="G2" s="611" t="s">
        <v>812</v>
      </c>
      <c r="H2" s="611" t="s">
        <v>804</v>
      </c>
    </row>
    <row r="3" spans="2:8" ht="30" x14ac:dyDescent="0.25">
      <c r="B3" s="608" t="s">
        <v>813</v>
      </c>
      <c r="C3" s="608" t="s">
        <v>814</v>
      </c>
      <c r="D3" s="608" t="s">
        <v>815</v>
      </c>
      <c r="E3" s="608" t="s">
        <v>816</v>
      </c>
      <c r="F3" s="608"/>
      <c r="G3" s="608" t="s">
        <v>820</v>
      </c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9" t="s">
        <v>304</v>
      </c>
      <c r="D2" s="889"/>
      <c r="E2" s="889"/>
      <c r="F2" s="889"/>
      <c r="G2" s="286"/>
      <c r="H2" s="286"/>
    </row>
    <row r="3" spans="1:8" hidden="1" x14ac:dyDescent="0.25">
      <c r="A3" s="286"/>
      <c r="B3" s="285" t="s">
        <v>297</v>
      </c>
      <c r="C3" s="891">
        <v>44830</v>
      </c>
      <c r="D3" s="889"/>
      <c r="E3" s="889"/>
      <c r="F3" s="88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0" t="s">
        <v>2</v>
      </c>
      <c r="D5" s="890"/>
      <c r="E5" s="890"/>
      <c r="F5" s="89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0" t="s">
        <v>305</v>
      </c>
      <c r="D6" s="890"/>
      <c r="E6" s="890"/>
      <c r="F6" s="890"/>
      <c r="G6" s="287">
        <v>80</v>
      </c>
      <c r="H6" s="287">
        <f>G6*B6</f>
        <v>80</v>
      </c>
    </row>
    <row r="7" spans="1:8" hidden="1" x14ac:dyDescent="0.25">
      <c r="A7" s="286"/>
      <c r="B7" s="287"/>
      <c r="C7" s="890"/>
      <c r="D7" s="890"/>
      <c r="E7" s="890"/>
      <c r="F7" s="89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0"/>
      <c r="D8" s="890"/>
      <c r="E8" s="890"/>
      <c r="F8" s="890"/>
      <c r="G8" s="287"/>
      <c r="H8" s="287">
        <f t="shared" si="0"/>
        <v>0</v>
      </c>
    </row>
    <row r="9" spans="1:8" hidden="1" x14ac:dyDescent="0.25">
      <c r="A9" s="286"/>
      <c r="B9" s="287"/>
      <c r="C9" s="890"/>
      <c r="D9" s="890"/>
      <c r="E9" s="890"/>
      <c r="F9" s="890"/>
      <c r="G9" s="287"/>
      <c r="H9" s="287">
        <f t="shared" si="0"/>
        <v>0</v>
      </c>
    </row>
    <row r="10" spans="1:8" hidden="1" x14ac:dyDescent="0.25">
      <c r="A10" s="286"/>
      <c r="B10" s="287"/>
      <c r="C10" s="890"/>
      <c r="D10" s="890"/>
      <c r="E10" s="890"/>
      <c r="F10" s="890"/>
      <c r="G10" s="287"/>
      <c r="H10" s="287">
        <f t="shared" si="0"/>
        <v>0</v>
      </c>
    </row>
    <row r="11" spans="1:8" hidden="1" x14ac:dyDescent="0.25">
      <c r="A11" s="286"/>
      <c r="B11" s="287"/>
      <c r="C11" s="890"/>
      <c r="D11" s="890"/>
      <c r="E11" s="890"/>
      <c r="F11" s="890"/>
      <c r="G11" s="287"/>
      <c r="H11" s="287">
        <f t="shared" si="0"/>
        <v>0</v>
      </c>
    </row>
    <row r="12" spans="1:8" hidden="1" x14ac:dyDescent="0.25">
      <c r="A12" s="286"/>
      <c r="B12" s="287"/>
      <c r="C12" s="890"/>
      <c r="D12" s="890"/>
      <c r="E12" s="890"/>
      <c r="F12" s="890"/>
      <c r="G12" s="287"/>
      <c r="H12" s="287">
        <f t="shared" si="0"/>
        <v>0</v>
      </c>
    </row>
    <row r="13" spans="1:8" hidden="1" x14ac:dyDescent="0.25">
      <c r="A13" s="286"/>
      <c r="B13" s="287"/>
      <c r="C13" s="890"/>
      <c r="D13" s="890"/>
      <c r="E13" s="890"/>
      <c r="F13" s="890"/>
      <c r="G13" s="287"/>
      <c r="H13" s="287">
        <f t="shared" si="0"/>
        <v>0</v>
      </c>
    </row>
    <row r="14" spans="1:8" hidden="1" x14ac:dyDescent="0.25">
      <c r="A14" s="286"/>
      <c r="B14" s="287"/>
      <c r="C14" s="890"/>
      <c r="D14" s="890"/>
      <c r="E14" s="890"/>
      <c r="F14" s="890"/>
      <c r="G14" s="287"/>
      <c r="H14" s="287">
        <f t="shared" si="0"/>
        <v>0</v>
      </c>
    </row>
    <row r="15" spans="1:8" hidden="1" x14ac:dyDescent="0.25">
      <c r="A15" s="286"/>
      <c r="B15" s="287"/>
      <c r="C15" s="890"/>
      <c r="D15" s="890"/>
      <c r="E15" s="890"/>
      <c r="F15" s="89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9" t="s">
        <v>291</v>
      </c>
      <c r="D18" s="889"/>
      <c r="E18" s="889"/>
      <c r="F18" s="889"/>
      <c r="G18" s="286"/>
      <c r="H18" s="286"/>
    </row>
    <row r="19" spans="1:8" hidden="1" x14ac:dyDescent="0.25">
      <c r="A19" s="286"/>
      <c r="B19" s="285" t="s">
        <v>297</v>
      </c>
      <c r="C19" s="891">
        <v>44855</v>
      </c>
      <c r="D19" s="889"/>
      <c r="E19" s="889"/>
      <c r="F19" s="88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0" t="s">
        <v>2</v>
      </c>
      <c r="D21" s="890"/>
      <c r="E21" s="890"/>
      <c r="F21" s="89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0" t="s">
        <v>309</v>
      </c>
      <c r="D22" s="890"/>
      <c r="E22" s="890"/>
      <c r="F22" s="89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0"/>
      <c r="D23" s="890"/>
      <c r="E23" s="890"/>
      <c r="F23" s="89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0"/>
      <c r="D24" s="890"/>
      <c r="E24" s="890"/>
      <c r="F24" s="890"/>
      <c r="G24" s="287"/>
      <c r="H24" s="287">
        <f t="shared" si="1"/>
        <v>0</v>
      </c>
    </row>
    <row r="25" spans="1:8" hidden="1" x14ac:dyDescent="0.25">
      <c r="A25" s="286"/>
      <c r="B25" s="287"/>
      <c r="C25" s="890"/>
      <c r="D25" s="890"/>
      <c r="E25" s="890"/>
      <c r="F25" s="890"/>
      <c r="G25" s="287"/>
      <c r="H25" s="287">
        <f t="shared" si="1"/>
        <v>0</v>
      </c>
    </row>
    <row r="26" spans="1:8" hidden="1" x14ac:dyDescent="0.25">
      <c r="A26" s="286"/>
      <c r="B26" s="287"/>
      <c r="C26" s="890"/>
      <c r="D26" s="890"/>
      <c r="E26" s="890"/>
      <c r="F26" s="890"/>
      <c r="G26" s="287"/>
      <c r="H26" s="287">
        <f t="shared" si="1"/>
        <v>0</v>
      </c>
    </row>
    <row r="27" spans="1:8" hidden="1" x14ac:dyDescent="0.25">
      <c r="A27" s="286"/>
      <c r="B27" s="287"/>
      <c r="C27" s="890"/>
      <c r="D27" s="890"/>
      <c r="E27" s="890"/>
      <c r="F27" s="890"/>
      <c r="G27" s="287"/>
      <c r="H27" s="287">
        <f t="shared" si="1"/>
        <v>0</v>
      </c>
    </row>
    <row r="28" spans="1:8" hidden="1" x14ac:dyDescent="0.25">
      <c r="A28" s="286"/>
      <c r="B28" s="287"/>
      <c r="C28" s="890"/>
      <c r="D28" s="890"/>
      <c r="E28" s="890"/>
      <c r="F28" s="890"/>
      <c r="G28" s="287"/>
      <c r="H28" s="287">
        <f t="shared" si="1"/>
        <v>0</v>
      </c>
    </row>
    <row r="29" spans="1:8" hidden="1" x14ac:dyDescent="0.25">
      <c r="A29" s="286"/>
      <c r="B29" s="287"/>
      <c r="C29" s="890"/>
      <c r="D29" s="890"/>
      <c r="E29" s="890"/>
      <c r="F29" s="890"/>
      <c r="G29" s="287"/>
      <c r="H29" s="287">
        <f t="shared" si="1"/>
        <v>0</v>
      </c>
    </row>
    <row r="30" spans="1:8" hidden="1" x14ac:dyDescent="0.25">
      <c r="A30" s="286"/>
      <c r="B30" s="287"/>
      <c r="C30" s="890"/>
      <c r="D30" s="890"/>
      <c r="E30" s="890"/>
      <c r="F30" s="890"/>
      <c r="G30" s="287"/>
      <c r="H30" s="287">
        <f t="shared" si="1"/>
        <v>0</v>
      </c>
    </row>
    <row r="31" spans="1:8" hidden="1" x14ac:dyDescent="0.25">
      <c r="A31" s="286"/>
      <c r="B31" s="287"/>
      <c r="C31" s="890"/>
      <c r="D31" s="890"/>
      <c r="E31" s="890"/>
      <c r="F31" s="89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9" t="s">
        <v>292</v>
      </c>
      <c r="D34" s="889"/>
      <c r="E34" s="889"/>
      <c r="F34" s="889"/>
      <c r="G34" s="286"/>
      <c r="H34" s="286"/>
    </row>
    <row r="35" spans="1:8" x14ac:dyDescent="0.25">
      <c r="A35" s="286"/>
      <c r="B35" s="285" t="s">
        <v>297</v>
      </c>
      <c r="C35" s="891"/>
      <c r="D35" s="889"/>
      <c r="E35" s="889"/>
      <c r="F35" s="88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0" t="s">
        <v>2</v>
      </c>
      <c r="D37" s="890"/>
      <c r="E37" s="890"/>
      <c r="F37" s="89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0" t="s">
        <v>308</v>
      </c>
      <c r="D38" s="890"/>
      <c r="E38" s="890"/>
      <c r="F38" s="890"/>
      <c r="G38" s="287">
        <v>130</v>
      </c>
      <c r="H38" s="287">
        <f>G38*B38</f>
        <v>260</v>
      </c>
    </row>
    <row r="39" spans="1:8" x14ac:dyDescent="0.25">
      <c r="A39" s="286"/>
      <c r="B39" s="287"/>
      <c r="C39" s="890"/>
      <c r="D39" s="890"/>
      <c r="E39" s="890"/>
      <c r="F39" s="890"/>
      <c r="G39" s="287"/>
      <c r="H39" s="287">
        <f t="shared" ref="H39:H47" si="2">G39*B39</f>
        <v>0</v>
      </c>
    </row>
    <row r="40" spans="1:8" x14ac:dyDescent="0.25">
      <c r="A40" s="286"/>
      <c r="B40" s="287"/>
      <c r="C40" s="890"/>
      <c r="D40" s="890"/>
      <c r="E40" s="890"/>
      <c r="F40" s="890"/>
      <c r="G40" s="287"/>
      <c r="H40" s="287">
        <f t="shared" si="2"/>
        <v>0</v>
      </c>
    </row>
    <row r="41" spans="1:8" x14ac:dyDescent="0.25">
      <c r="A41" s="286"/>
      <c r="B41" s="287"/>
      <c r="C41" s="890"/>
      <c r="D41" s="890"/>
      <c r="E41" s="890"/>
      <c r="F41" s="890"/>
      <c r="G41" s="287"/>
      <c r="H41" s="287">
        <f t="shared" si="2"/>
        <v>0</v>
      </c>
    </row>
    <row r="42" spans="1:8" x14ac:dyDescent="0.25">
      <c r="A42" s="286"/>
      <c r="B42" s="287"/>
      <c r="C42" s="890"/>
      <c r="D42" s="890"/>
      <c r="E42" s="890"/>
      <c r="F42" s="890"/>
      <c r="G42" s="287"/>
      <c r="H42" s="287">
        <f t="shared" si="2"/>
        <v>0</v>
      </c>
    </row>
    <row r="43" spans="1:8" x14ac:dyDescent="0.25">
      <c r="A43" s="286"/>
      <c r="B43" s="287"/>
      <c r="C43" s="890"/>
      <c r="D43" s="890"/>
      <c r="E43" s="890"/>
      <c r="F43" s="890"/>
      <c r="G43" s="287"/>
      <c r="H43" s="287">
        <f t="shared" si="2"/>
        <v>0</v>
      </c>
    </row>
    <row r="44" spans="1:8" x14ac:dyDescent="0.25">
      <c r="A44" s="286"/>
      <c r="B44" s="287"/>
      <c r="C44" s="890"/>
      <c r="D44" s="890"/>
      <c r="E44" s="890"/>
      <c r="F44" s="890"/>
      <c r="G44" s="287"/>
      <c r="H44" s="287">
        <f t="shared" si="2"/>
        <v>0</v>
      </c>
    </row>
    <row r="45" spans="1:8" x14ac:dyDescent="0.25">
      <c r="A45" s="286"/>
      <c r="B45" s="287"/>
      <c r="C45" s="890"/>
      <c r="D45" s="890"/>
      <c r="E45" s="890"/>
      <c r="F45" s="890"/>
      <c r="G45" s="287"/>
      <c r="H45" s="287">
        <f t="shared" si="2"/>
        <v>0</v>
      </c>
    </row>
    <row r="46" spans="1:8" x14ac:dyDescent="0.25">
      <c r="A46" s="286"/>
      <c r="B46" s="287"/>
      <c r="C46" s="890"/>
      <c r="D46" s="890"/>
      <c r="E46" s="890"/>
      <c r="F46" s="890"/>
      <c r="G46" s="287"/>
      <c r="H46" s="287">
        <f t="shared" si="2"/>
        <v>0</v>
      </c>
    </row>
    <row r="47" spans="1:8" x14ac:dyDescent="0.25">
      <c r="A47" s="286"/>
      <c r="B47" s="287"/>
      <c r="C47" s="890"/>
      <c r="D47" s="890"/>
      <c r="E47" s="890"/>
      <c r="F47" s="89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6" t="s">
        <v>2</v>
      </c>
      <c r="D53" s="886"/>
      <c r="E53" s="886"/>
      <c r="F53" s="88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6" t="s">
        <v>308</v>
      </c>
      <c r="D54" s="886"/>
      <c r="E54" s="886"/>
      <c r="F54" s="88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6" t="s">
        <v>302</v>
      </c>
      <c r="D55" s="886"/>
      <c r="E55" s="886"/>
      <c r="F55" s="88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6"/>
      <c r="D56" s="886"/>
      <c r="E56" s="886"/>
      <c r="F56" s="886"/>
      <c r="G56" s="313"/>
      <c r="H56" s="313">
        <f t="shared" si="3"/>
        <v>0</v>
      </c>
    </row>
    <row r="57" spans="1:8" x14ac:dyDescent="0.25">
      <c r="A57" s="289"/>
      <c r="B57" s="313"/>
      <c r="C57" s="886"/>
      <c r="D57" s="886"/>
      <c r="E57" s="886"/>
      <c r="F57" s="886"/>
      <c r="G57" s="313"/>
      <c r="H57" s="313">
        <f t="shared" si="3"/>
        <v>0</v>
      </c>
    </row>
    <row r="58" spans="1:8" x14ac:dyDescent="0.25">
      <c r="A58" s="289"/>
      <c r="B58" s="313"/>
      <c r="C58" s="886"/>
      <c r="D58" s="886"/>
      <c r="E58" s="886"/>
      <c r="F58" s="886"/>
      <c r="G58" s="313"/>
      <c r="H58" s="313">
        <f t="shared" si="3"/>
        <v>0</v>
      </c>
    </row>
    <row r="59" spans="1:8" x14ac:dyDescent="0.25">
      <c r="A59" s="289"/>
      <c r="B59" s="313"/>
      <c r="C59" s="886"/>
      <c r="D59" s="886"/>
      <c r="E59" s="886"/>
      <c r="F59" s="886"/>
      <c r="G59" s="313"/>
      <c r="H59" s="313">
        <f t="shared" si="3"/>
        <v>0</v>
      </c>
    </row>
    <row r="60" spans="1:8" x14ac:dyDescent="0.25">
      <c r="A60" s="289"/>
      <c r="B60" s="313"/>
      <c r="C60" s="886"/>
      <c r="D60" s="886"/>
      <c r="E60" s="886"/>
      <c r="F60" s="886"/>
      <c r="G60" s="313"/>
      <c r="H60" s="313">
        <f t="shared" si="3"/>
        <v>0</v>
      </c>
    </row>
    <row r="61" spans="1:8" x14ac:dyDescent="0.25">
      <c r="A61" s="289"/>
      <c r="B61" s="313"/>
      <c r="C61" s="886"/>
      <c r="D61" s="886"/>
      <c r="E61" s="886"/>
      <c r="F61" s="886"/>
      <c r="G61" s="313"/>
      <c r="H61" s="313">
        <f t="shared" si="3"/>
        <v>0</v>
      </c>
    </row>
    <row r="62" spans="1:8" x14ac:dyDescent="0.25">
      <c r="A62" s="289"/>
      <c r="B62" s="313"/>
      <c r="C62" s="886"/>
      <c r="D62" s="886"/>
      <c r="E62" s="886"/>
      <c r="F62" s="886"/>
      <c r="G62" s="313"/>
      <c r="H62" s="313">
        <f t="shared" si="3"/>
        <v>0</v>
      </c>
    </row>
    <row r="63" spans="1:8" x14ac:dyDescent="0.25">
      <c r="A63" s="289"/>
      <c r="B63" s="313"/>
      <c r="C63" s="886"/>
      <c r="D63" s="886"/>
      <c r="E63" s="886"/>
      <c r="F63" s="88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9" t="s">
        <v>311</v>
      </c>
      <c r="D66" s="889"/>
      <c r="E66" s="889"/>
      <c r="F66" s="889"/>
      <c r="G66" s="286"/>
      <c r="H66" s="286"/>
    </row>
    <row r="67" spans="1:8" x14ac:dyDescent="0.25">
      <c r="A67" s="286"/>
      <c r="B67" s="285" t="s">
        <v>297</v>
      </c>
      <c r="C67" s="891">
        <v>44823</v>
      </c>
      <c r="D67" s="889"/>
      <c r="E67" s="889"/>
      <c r="F67" s="88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0" t="s">
        <v>2</v>
      </c>
      <c r="D69" s="890"/>
      <c r="E69" s="890"/>
      <c r="F69" s="89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0" t="s">
        <v>312</v>
      </c>
      <c r="D70" s="890"/>
      <c r="E70" s="890"/>
      <c r="F70" s="89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0" t="s">
        <v>302</v>
      </c>
      <c r="D71" s="890"/>
      <c r="E71" s="890"/>
      <c r="F71" s="89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0" t="s">
        <v>313</v>
      </c>
      <c r="D72" s="890"/>
      <c r="E72" s="890"/>
      <c r="F72" s="89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0" t="s">
        <v>301</v>
      </c>
      <c r="D73" s="890"/>
      <c r="E73" s="890"/>
      <c r="F73" s="89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0"/>
      <c r="D74" s="890"/>
      <c r="E74" s="890"/>
      <c r="F74" s="890"/>
      <c r="G74" s="287"/>
      <c r="H74" s="287">
        <f t="shared" si="4"/>
        <v>0</v>
      </c>
    </row>
    <row r="75" spans="1:8" x14ac:dyDescent="0.25">
      <c r="A75" s="286"/>
      <c r="B75" s="287"/>
      <c r="C75" s="890"/>
      <c r="D75" s="890"/>
      <c r="E75" s="890"/>
      <c r="F75" s="890"/>
      <c r="G75" s="287"/>
      <c r="H75" s="287">
        <f t="shared" si="4"/>
        <v>0</v>
      </c>
    </row>
    <row r="76" spans="1:8" x14ac:dyDescent="0.25">
      <c r="A76" s="286"/>
      <c r="B76" s="287"/>
      <c r="C76" s="890"/>
      <c r="D76" s="890"/>
      <c r="E76" s="890"/>
      <c r="F76" s="890"/>
      <c r="G76" s="287"/>
      <c r="H76" s="287">
        <f t="shared" si="4"/>
        <v>0</v>
      </c>
    </row>
    <row r="77" spans="1:8" x14ac:dyDescent="0.25">
      <c r="A77" s="286"/>
      <c r="B77" s="287"/>
      <c r="C77" s="890"/>
      <c r="D77" s="890"/>
      <c r="E77" s="890"/>
      <c r="F77" s="890"/>
      <c r="G77" s="287"/>
      <c r="H77" s="287">
        <f t="shared" si="4"/>
        <v>0</v>
      </c>
    </row>
    <row r="78" spans="1:8" x14ac:dyDescent="0.25">
      <c r="A78" s="286"/>
      <c r="B78" s="287"/>
      <c r="C78" s="890"/>
      <c r="D78" s="890"/>
      <c r="E78" s="890"/>
      <c r="F78" s="890"/>
      <c r="G78" s="287"/>
      <c r="H78" s="287">
        <f t="shared" si="4"/>
        <v>0</v>
      </c>
    </row>
    <row r="79" spans="1:8" x14ac:dyDescent="0.25">
      <c r="A79" s="286"/>
      <c r="B79" s="287"/>
      <c r="C79" s="890"/>
      <c r="D79" s="890"/>
      <c r="E79" s="890"/>
      <c r="F79" s="89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9" t="s">
        <v>311</v>
      </c>
      <c r="D82" s="889"/>
      <c r="E82" s="889"/>
      <c r="F82" s="889"/>
      <c r="G82" s="286"/>
      <c r="H82" s="286"/>
    </row>
    <row r="83" spans="1:8" x14ac:dyDescent="0.25">
      <c r="A83" s="286"/>
      <c r="B83" s="285" t="s">
        <v>297</v>
      </c>
      <c r="C83" s="891">
        <v>44828</v>
      </c>
      <c r="D83" s="889"/>
      <c r="E83" s="889"/>
      <c r="F83" s="88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0" t="s">
        <v>2</v>
      </c>
      <c r="D85" s="890"/>
      <c r="E85" s="890"/>
      <c r="F85" s="89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0" t="s">
        <v>302</v>
      </c>
      <c r="D86" s="890"/>
      <c r="E86" s="890"/>
      <c r="F86" s="89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0" t="s">
        <v>314</v>
      </c>
      <c r="D87" s="890"/>
      <c r="E87" s="890"/>
      <c r="F87" s="89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0" t="s">
        <v>307</v>
      </c>
      <c r="D88" s="890"/>
      <c r="E88" s="890"/>
      <c r="F88" s="89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0" t="s">
        <v>306</v>
      </c>
      <c r="D89" s="890"/>
      <c r="E89" s="890"/>
      <c r="F89" s="89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0"/>
      <c r="D90" s="890"/>
      <c r="E90" s="890"/>
      <c r="F90" s="890"/>
      <c r="G90" s="287"/>
      <c r="H90" s="287">
        <f t="shared" si="5"/>
        <v>0</v>
      </c>
    </row>
    <row r="91" spans="1:8" x14ac:dyDescent="0.25">
      <c r="A91" s="286"/>
      <c r="B91" s="287"/>
      <c r="C91" s="890"/>
      <c r="D91" s="890"/>
      <c r="E91" s="890"/>
      <c r="F91" s="890"/>
      <c r="G91" s="287"/>
      <c r="H91" s="287">
        <f t="shared" si="5"/>
        <v>0</v>
      </c>
    </row>
    <row r="92" spans="1:8" x14ac:dyDescent="0.25">
      <c r="A92" s="286"/>
      <c r="B92" s="287"/>
      <c r="C92" s="890"/>
      <c r="D92" s="890"/>
      <c r="E92" s="890"/>
      <c r="F92" s="890"/>
      <c r="G92" s="287"/>
      <c r="H92" s="287">
        <f t="shared" si="5"/>
        <v>0</v>
      </c>
    </row>
    <row r="93" spans="1:8" x14ac:dyDescent="0.25">
      <c r="A93" s="286"/>
      <c r="B93" s="287"/>
      <c r="C93" s="890"/>
      <c r="D93" s="890"/>
      <c r="E93" s="890"/>
      <c r="F93" s="890"/>
      <c r="G93" s="287"/>
      <c r="H93" s="287">
        <f t="shared" si="5"/>
        <v>0</v>
      </c>
    </row>
    <row r="94" spans="1:8" x14ac:dyDescent="0.25">
      <c r="A94" s="286"/>
      <c r="B94" s="287"/>
      <c r="C94" s="890"/>
      <c r="D94" s="890"/>
      <c r="E94" s="890"/>
      <c r="F94" s="890"/>
      <c r="G94" s="287"/>
      <c r="H94" s="287">
        <f t="shared" si="5"/>
        <v>0</v>
      </c>
    </row>
    <row r="95" spans="1:8" x14ac:dyDescent="0.25">
      <c r="A95" s="286"/>
      <c r="B95" s="287"/>
      <c r="C95" s="890"/>
      <c r="D95" s="890"/>
      <c r="E95" s="890"/>
      <c r="F95" s="89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6" t="s">
        <v>2</v>
      </c>
      <c r="D101" s="886"/>
      <c r="E101" s="886"/>
      <c r="F101" s="88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6" t="s">
        <v>302</v>
      </c>
      <c r="D102" s="886"/>
      <c r="E102" s="886"/>
      <c r="F102" s="88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6" t="s">
        <v>307</v>
      </c>
      <c r="D103" s="886"/>
      <c r="E103" s="886"/>
      <c r="F103" s="88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6" t="s">
        <v>312</v>
      </c>
      <c r="D104" s="886"/>
      <c r="E104" s="886"/>
      <c r="F104" s="88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6" t="s">
        <v>315</v>
      </c>
      <c r="D105" s="886"/>
      <c r="E105" s="886"/>
      <c r="F105" s="88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6" t="s">
        <v>313</v>
      </c>
      <c r="D106" s="886"/>
      <c r="E106" s="886"/>
      <c r="F106" s="88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6"/>
      <c r="D107" s="886"/>
      <c r="E107" s="886"/>
      <c r="F107" s="886"/>
      <c r="G107" s="291"/>
      <c r="H107" s="291">
        <f t="shared" si="6"/>
        <v>0</v>
      </c>
    </row>
    <row r="108" spans="1:8" x14ac:dyDescent="0.25">
      <c r="A108" s="289"/>
      <c r="B108" s="291"/>
      <c r="C108" s="886"/>
      <c r="D108" s="886"/>
      <c r="E108" s="886"/>
      <c r="F108" s="886"/>
      <c r="G108" s="291"/>
      <c r="H108" s="291">
        <f t="shared" si="6"/>
        <v>0</v>
      </c>
    </row>
    <row r="109" spans="1:8" x14ac:dyDescent="0.25">
      <c r="A109" s="289"/>
      <c r="B109" s="291"/>
      <c r="C109" s="886"/>
      <c r="D109" s="886"/>
      <c r="E109" s="886"/>
      <c r="F109" s="886"/>
      <c r="G109" s="291"/>
      <c r="H109" s="291">
        <f t="shared" si="6"/>
        <v>0</v>
      </c>
    </row>
    <row r="110" spans="1:8" x14ac:dyDescent="0.25">
      <c r="A110" s="289"/>
      <c r="B110" s="291"/>
      <c r="C110" s="886"/>
      <c r="D110" s="886"/>
      <c r="E110" s="886"/>
      <c r="F110" s="886"/>
      <c r="G110" s="291"/>
      <c r="H110" s="291">
        <f t="shared" si="6"/>
        <v>0</v>
      </c>
    </row>
    <row r="111" spans="1:8" x14ac:dyDescent="0.25">
      <c r="A111" s="289"/>
      <c r="B111" s="291"/>
      <c r="C111" s="886"/>
      <c r="D111" s="886"/>
      <c r="E111" s="886"/>
      <c r="F111" s="88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2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3">
        <v>45012</v>
      </c>
      <c r="D130" s="884"/>
      <c r="E130" s="884"/>
      <c r="F130" s="885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2024-01-29T21:03:04Z</cp:lastPrinted>
  <dcterms:created xsi:type="dcterms:W3CDTF">2022-05-21T14:50:08Z</dcterms:created>
  <dcterms:modified xsi:type="dcterms:W3CDTF">2024-01-30T12:21:53Z</dcterms:modified>
</cp:coreProperties>
</file>