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1" l="1"/>
  <c r="G54" i="11" l="1"/>
  <c r="F490" i="8" l="1"/>
  <c r="F486" i="8" l="1"/>
  <c r="G38" i="11" l="1"/>
  <c r="G50" i="11"/>
  <c r="I50" i="11" s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G47" i="11"/>
  <c r="G42" i="11"/>
  <c r="I38" i="11"/>
  <c r="G34" i="11"/>
  <c r="I34" i="11" s="1"/>
  <c r="G31" i="11"/>
  <c r="I4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2" i="11" l="1"/>
  <c r="F451" i="8" l="1"/>
  <c r="F448" i="8"/>
  <c r="H31" i="11" l="1"/>
  <c r="J438" i="8" l="1"/>
  <c r="F437" i="8" l="1"/>
  <c r="G37" i="11" l="1"/>
  <c r="F434" i="8"/>
  <c r="I31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0" i="11"/>
  <c r="I20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<sst xmlns="http://schemas.openxmlformats.org/spreadsheetml/2006/main" count="3923" uniqueCount="767">
  <si>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</si>
  <si>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</si>
  <si>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</si>
  <si>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</si>
  <si>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</si>
  <si>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</si>
  <si>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</si>
  <si>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</si>
  <si>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</si>
  <si>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</si>
  <si>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</si>
  <si>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</si>
  <si>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</si>
  <si>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</si>
  <si>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</si>
  <si>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</si>
  <si>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</si>
  <si>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</si>
  <si>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</si>
  <si>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</si>
  <si>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</si>
  <si>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</si>
  <si>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</si>
  <si>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</si>
  <si>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</si>
  <si>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</si>
  <si>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</si>
  <si>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</si>
  <si>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</si>
  <si>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</si>
  <si>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</si>
  <si>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</si>
  <si>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</si>
  <si>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</si>
  <si>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</si>
  <si>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</si>
  <si>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</si>
  <si>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</si>
  <si>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</si>
  <si>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</si>
  <si>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</si>
  <si>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</si>
  <si>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</si>
  <si>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</si>
  <si>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</si>
  <si>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</si>
  <si>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</si>
  <si>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</si>
  <si>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</si>
  <si>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</si>
  <si>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</si>
  <si>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</si>
  <si>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</si>
  <si>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</si>
  <si>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</si>
  <si>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</si>
  <si>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</si>
  <si>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</si>
  <si>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</si>
  <si>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</si>
  <si>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</si>
  <si>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</si>
  <si>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</si>
  <si>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</si>
  <si>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</si>
  <si>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</si>
  <si>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</si>
  <si>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</si>
  <si>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</si>
  <si>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</si>
  <si>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</si>
  <si>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</si>
  <si>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</si>
  <si>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</si>
  <si>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</si>
  <si>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</si>
  <si>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</si>
  <si>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</si>
  <si>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</si>
  <si>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</si>
  <si>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</si>
  <si>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</si>
  <si>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</si>
  <si>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</si>
  <si>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</si>
  <si>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</si>
  <si>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</si>
  <si>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</si>
  <si>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</si>
  <si>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</si>
  <si>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</si>
  <si>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</si>
  <si>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</si>
  <si>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</si>
  <si>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</si>
  <si>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</si>
  <si>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</si>
  <si>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</si>
  <si>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</si>
  <si>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</si>
  <si>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</si>
  <si>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</si>
  <si>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</si>
  <si>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</si>
  <si>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</si>
  <si>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</si>
  <si>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</si>
  <si>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</si>
  <si>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</si>
  <si>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</si>
  <si>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</si>
  <si>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</si>
  <si>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</si>
  <si>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</si>
  <si>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</si>
  <si>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</si>
  <si>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</si>
  <si>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</si>
  <si>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</si>
  <si>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</si>
  <si>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</si>
  <si>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</si>
  <si>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</si>
  <si>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</si>
  <si>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</si>
  <si>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</si>
  <si>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</si>
  <si>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</si>
  <si>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</si>
  <si>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</si>
  <si>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</si>
  <si>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</si>
  <si>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</si>
  <si>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</si>
  <si>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</si>
  <si>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</si>
  <si>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</si>
  <si>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</si>
  <si>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</si>
  <si>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</si>
  <si>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</si>
  <si>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</si>
  <si>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</si>
  <si>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</si>
  <si>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</si>
  <si>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</si>
  <si>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</si>
  <si>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</si>
  <si>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</si>
  <si>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</si>
  <si>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</si>
  <si>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</si>
  <si>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</si>
  <si>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</si>
  <si>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</si>
  <si>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</si>
  <si>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</si>
  <si>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</si>
  <si>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</si>
  <si>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</si>
  <si>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</si>
  <si>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</si>
  <si>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</si>
  <si>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</si>
  <si>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</si>
  <si>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</si>
  <si>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</si>
  <si>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</si>
  <si>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</si>
  <si>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</si>
  <si>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</si>
  <si>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</si>
  <si>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</si>
  <si>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</si>
  <si>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</si>
  <si>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</si>
  <si>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</si>
  <si>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</si>
  <si>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</si>
  <si>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</si>
  <si>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</si>
  <si>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</si>
  <si>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</si>
  <si>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</si>
  <si>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</si>
  <si>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</si>
  <si>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</si>
  <si>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</si>
  <si>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</si>
  <si>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</si>
  <si>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</si>
  <si>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</si>
  <si>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</si>
  <si>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</si>
  <si>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</si>
  <si>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</si>
  <si>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</si>
  <si>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</si>
  <si>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</si>
  <si>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</si>
  <si>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</si>
  <si>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</si>
  <si>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</si>
  <si>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</si>
  <si>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</si>
  <si>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</si>
  <si>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</si>
  <si>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</si>
  <si>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</si>
  <si>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</si>
  <si>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</si>
  <si>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</si>
  <si>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</si>
  <si>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</si>
  <si>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</si>
  <si>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</si>
  <si>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</si>
  <si>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</si>
  <si>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</si>
  <si>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</si>
  <si>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</si>
  <si>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</si>
  <si>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</si>
  <si>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</si>
  <si>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</si>
  <si>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</si>
  <si>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</si>
  <si>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</si>
  <si>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</si>
  <si>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</si>
  <si>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</si>
  <si>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</si>
  <si>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</si>
  <si>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</si>
  <si>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</si>
  <si>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</si>
  <si>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</si>
  <si>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</si>
  <si>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</si>
  <si>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</si>
  <si>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</si>
  <si>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</si>
  <si>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</si>
  <si>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</si>
  <si>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</si>
  <si>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</si>
  <si>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</si>
  <si>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</si>
  <si>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</si>
  <si>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</si>
  <si>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</si>
  <si>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</si>
  <si>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</si>
  <si>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</si>
  <si>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</si>
  <si>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</si>
  <si>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</si>
  <si>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</si>
  <si>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</si>
  <si>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</si>
  <si>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</si>
  <si>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</si>
  <si>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</si>
  <si>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</si>
  <si>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</si>
  <si>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</si>
  <si>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</si>
  <si>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</si>
  <si>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</si>
  <si>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</si>
  <si>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</si>
  <si>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</si>
  <si>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</si>
  <si>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</si>
  <si>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</si>
  <si>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</si>
  <si>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</si>
  <si>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</si>
  <si>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</si>
  <si>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</si>
  <si>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</si>
  <si>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</si>
  <si>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</si>
  <si>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</si>
  <si>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</si>
  <si>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</si>
  <si>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</si>
  <si>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</si>
  <si>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</si>
  <si>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</si>
  <si>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</si>
  <si>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</si>
  <si>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</si>
  <si>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</si>
  <si>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</si>
  <si>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</si>
  <si>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</si>
  <si>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</si>
  <si>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</si>
  <si>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</si>
  <si>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</si>
  <si>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</si>
  <si>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</si>
  <si>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</si>
  <si>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</si>
  <si>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</si>
  <si>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</si>
  <si>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</si>
  <si>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</si>
  <si>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</si>
  <si>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</si>
  <si>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</si>
  <si>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</si>
  <si>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</si>
  <si>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</si>
  <si>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</si>
  <si>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</si>
  <si>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</si>
  <si>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</si>
  <si>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</si>
  <si>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</si>
  <si>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</si>
  <si>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</si>
  <si>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</si>
  <si>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</si>
  <si>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</si>
  <si>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</si>
  <si>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</si>
  <si>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</si>
  <si>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</si>
  <si>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</si>
  <si>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</si>
  <si>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</si>
  <si>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</si>
  <si>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</si>
  <si>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</si>
  <si>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</si>
  <si>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</si>
  <si>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</si>
  <si>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</si>
  <si>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</si>
  <si>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</si>
  <si>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</si>
  <si>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</si>
  <si>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</si>
  <si>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</si>
  <si>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</si>
  <si>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</si>
  <si>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</si>
  <si>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</si>
  <si>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</si>
  <si>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</si>
  <si>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</si>
  <si>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</si>
  <si>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</si>
  <si>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</si>
  <si>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</si>
  <si>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</si>
  <si>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</si>
  <si>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</si>
  <si>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</si>
  <si>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</si>
  <si>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</si>
  <si>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</si>
  <si>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</si>
  <si>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</si>
  <si>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</si>
  <si>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</si>
  <si>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</si>
  <si>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</si>
  <si>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</si>
  <si>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</si>
  <si>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</si>
  <si>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</si>
  <si>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</si>
  <si>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</si>
  <si>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</si>
  <si>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</si>
  <si>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</si>
  <si>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</si>
  <si>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</si>
  <si>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</si>
  <si>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</si>
  <si>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</si>
  <si>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</si>
  <si>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</si>
  <si>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</si>
  <si>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</si>
  <si>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</si>
  <si>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</si>
  <si>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</si>
  <si>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</si>
  <si>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</si>
  <si>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</si>
  <si>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</si>
  <si>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</si>
  <si>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</si>
  <si>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</si>
  <si>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</si>
  <si>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</si>
  <si>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</si>
  <si>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</si>
  <si>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</si>
  <si>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</si>
  <si>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</si>
  <si>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</si>
  <si>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</si>
  <si>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</si>
  <si>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</si>
  <si>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</si>
  <si>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</si>
  <si>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</si>
  <si>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</si>
  <si>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</si>
  <si>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</si>
  <si>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</si>
  <si>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</si>
  <si>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</si>
  <si>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</si>
  <si>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</si>
  <si>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</si>
  <si>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</si>
  <si>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</si>
  <si>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</si>
  <si>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</si>
  <si>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</si>
  <si>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</si>
  <si>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</si>
  <si>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</si>
  <si>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</si>
  <si>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</si>
  <si>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</si>
  <si>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</si>
  <si>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</si>
  <si>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</si>
  <si>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</si>
  <si>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</si>
  <si>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</si>
  <si>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</si>
  <si>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</si>
  <si>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</si>
  <si>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</si>
  <si>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</si>
  <si>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</si>
  <si>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</si>
  <si>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</si>
  <si>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</si>
  <si>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</si>
  <si>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</si>
  <si>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</si>
  <si>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</si>
  <si>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</si>
  <si>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</si>
  <si>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</si>
  <si>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</si>
  <si>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</si>
  <si>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</si>
  <si>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</si>
  <si>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</si>
  <si>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</si>
  <si>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</si>
  <si>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</si>
  <si>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</si>
  <si>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</si>
  <si>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</si>
  <si>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</si>
  <si>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</si>
  <si>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</si>
  <si>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</si>
  <si>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</si>
  <si>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</si>
  <si>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</si>
  <si>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</si>
  <si>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</si>
  <si>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</si>
  <si>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</si>
  <si>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</si>
  <si>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</si>
  <si>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</si>
  <si>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</si>
  <si>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</si>
  <si>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</si>
  <si>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</si>
  <si>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</si>
  <si>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</si>
  <si>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</si>
  <si>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</si>
  <si>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</si>
  <si>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</si>
  <si>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</si>
  <si>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</si>
  <si>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</si>
  <si>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</si>
  <si>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</si>
  <si>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</si>
  <si>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</si>
  <si>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</si>
  <si>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</si>
  <si>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</si>
  <si>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</si>
  <si>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</si>
  <si>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</si>
  <si>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</si>
  <si>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</si>
  <si>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</si>
  <si>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</si>
  <si>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</si>
  <si>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</si>
  <si>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</si>
  <si>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</si>
  <si>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</si>
  <si>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</si>
  <si>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</si>
  <si>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</si>
  <si>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</si>
  <si>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</si>
  <si>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</si>
  <si>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</si>
  <si>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</si>
  <si>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</si>
  <si>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</si>
  <si>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</si>
  <si>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</si>
  <si>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</si>
  <si>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</si>
  <si>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</si>
  <si>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</si>
  <si>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</si>
  <si>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</si>
  <si>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</si>
  <si>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</si>
  <si>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</si>
  <si>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</si>
  <si>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</si>
  <si>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</si>
  <si>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</si>
  <si>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</si>
  <si>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</si>
  <si>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</si>
  <si>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</si>
  <si>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</si>
  <si>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</si>
  <si>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</si>
  <si>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</si>
  <si>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</si>
  <si>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</si>
  <si>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</si>
  <si>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</si>
  <si>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</si>
  <si>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</si>
  <si>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</si>
  <si>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</si>
  <si>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</si>
  <si>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</si>
  <si>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</si>
  <si>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</si>
  <si>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</si>
  <si>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</si>
  <si>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</si>
  <si>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</si>
  <si>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</si>
  <si>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</si>
  <si>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</si>
  <si>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</si>
  <si>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</si>
  <si>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</si>
  <si>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</si>
  <si>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</si>
  <si>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</si>
  <si>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</si>
  <si>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</si>
  <si>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</si>
  <si>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</si>
  <si>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</si>
  <si>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</si>
  <si>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</si>
  <si>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</si>
  <si>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</si>
  <si>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</si>
  <si>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</si>
  <si>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</si>
  <si>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</si>
  <si>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</si>
  <si>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</si>
  <si>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</si>
  <si>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</si>
  <si>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</si>
  <si>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</si>
  <si>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</si>
  <si>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</si>
  <si>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</si>
  <si>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</si>
  <si>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</si>
  <si>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</si>
  <si>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</si>
  <si>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</si>
  <si>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</si>
  <si>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</si>
  <si>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</si>
  <si>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</si>
  <si>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</si>
  <si>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</si>
  <si>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</si>
  <si>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</si>
  <si>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</si>
  <si>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</si>
  <si>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</si>
  <si>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</si>
  <si>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</si>
  <si>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</si>
  <si>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</si>
  <si>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</si>
  <si>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</si>
  <si>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</si>
  <si>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</si>
  <si>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</si>
  <si>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</si>
  <si>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</si>
  <si>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</si>
  <si>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</si>
  <si>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</si>
  <si>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</si>
  <si>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</si>
  <si>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</si>
  <si>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</si>
  <si>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</si>
  <si>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</si>
  <si>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</si>
  <si>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</si>
  <si>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</si>
  <si>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</si>
  <si>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</si>
  <si>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</si>
  <si>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</si>
  <si>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</si>
  <si>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</si>
  <si>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</si>
  <si>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</si>
  <si>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</si>
  <si>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</si>
  <si>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</si>
  <si>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</si>
  <si>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</si>
  <si>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</si>
  <si>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</si>
  <si>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</si>
  <si>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</si>
  <si>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</si>
  <si>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</si>
  <si>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</si>
  <si>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</si>
  <si>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</si>
  <si>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</si>
  <si>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</si>
  <si>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</si>
  <si>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</si>
  <si>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</si>
  <si>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</si>
  <si>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</si>
  <si>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</si>
  <si>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</si>
  <si>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</si>
  <si>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</si>
  <si>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</si>
  <si>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</si>
  <si>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</si>
  <si>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</si>
  <si>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</si>
  <si>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</si>
  <si>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</si>
  <si>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</si>
  <si>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</si>
  <si>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</si>
  <si>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</si>
  <si>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</si>
  <si>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</si>
  <si>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</si>
  <si>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</si>
  <si>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</si>
  <si>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</si>
  <si>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</si>
  <si>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</si>
  <si>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</si>
  <si>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</si>
  <si>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</si>
  <si>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</si>
  <si>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</si>
  <si>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</si>
  <si>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</si>
  <si>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</si>
  <si>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</si>
  <si>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</si>
  <si>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</si>
  <si>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</si>
  <si>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</si>
  <si>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</si>
  <si>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</si>
  <si>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</si>
  <si>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</si>
  <si>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</si>
  <si>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</si>
  <si>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</si>
  <si>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</si>
  <si>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</si>
  <si>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</si>
  <si>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</si>
  <si>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</si>
  <si>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</si>
  <si>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</si>
  <si>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</si>
  <si>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</si>
  <si>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</si>
  <si>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</si>
  <si>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</si>
  <si>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</si>
  <si>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</si>
  <si>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</si>
  <si>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</si>
  <si>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</si>
  <si>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</si>
  <si>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</si>
  <si>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</si>
  <si>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</si>
  <si>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</si>
  <si>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</si>
  <si>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</si>
  <si>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</si>
  <si>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</si>
  <si>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</si>
  <si>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</si>
  <si>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</si>
  <si>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</si>
  <si>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</si>
  <si>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</si>
  <si>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</si>
  <si>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</si>
  <si>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</si>
  <si>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</si>
  <si>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</si>
  <si>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</si>
  <si>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</si>
  <si>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</si>
  <si>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</si>
  <si>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</si>
  <si>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</si>
  <si>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</si>
  <si>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</si>
  <si>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</si>
  <si>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</si>
  <si>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</si>
  <si>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</si>
  <si>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</si>
  <si>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</si>
  <si>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</si>
  <si>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</si>
  <si>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PRESTADO MIGUELITO</t>
  </si>
  <si>
    <t>SOBRANTE</t>
  </si>
  <si>
    <t>PAGO VICTOR</t>
  </si>
  <si>
    <t>KARIM SABE</t>
  </si>
  <si>
    <t>VALERIA</t>
  </si>
  <si>
    <t>YOHENDRY PEREZ (CUMAREBO)</t>
  </si>
  <si>
    <t>FELIX PEÑA (MIGUELITO)</t>
  </si>
  <si>
    <t>FERRETERIA PUNTO</t>
  </si>
  <si>
    <t>FERRETERIA CRUCE</t>
  </si>
  <si>
    <t>SOBRANTE EFECTIVO</t>
  </si>
  <si>
    <t>PAGO FLETE</t>
  </si>
  <si>
    <t>VUELTO PAGO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</si>
</sst>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6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right" vertical="center"/>
    </xf>
    <xf numFmtId="167" fontId="39" fillId="0" borderId="44" xfId="0" quotePrefix="1" applyNumberFormat="1" applyFont="1" applyBorder="1" applyAlignment="1">
      <alignment horizontal="right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G1" zoomScaleNormal="100" workbookViewId="0">
      <pane ySplit="4" topLeftCell="A5" activePane="bottomLeft" state="frozen"/>
      <selection activeCell="AE129" sqref="AE129"/>
      <selection pane="bottomLeft" activeCell="Q29" sqref="Q29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9.42578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9" t="s">
        <v>0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M3" t="s">
        <v>709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0" t="s">
        <v>2</v>
      </c>
      <c r="E4" s="630"/>
      <c r="F4" s="630"/>
      <c r="G4" s="630"/>
      <c r="H4" s="630"/>
      <c r="I4" s="630"/>
      <c r="J4" s="86" t="s">
        <v>3</v>
      </c>
      <c r="K4" s="283" t="str">
        <f>CONCATENATE(C98,"%")</f>
        <v>10%</v>
      </c>
      <c r="L4" s="6"/>
      <c r="M4" s="6"/>
      <c r="N4" s="481"/>
      <c r="O4" s="481"/>
      <c r="P4" s="481"/>
      <c r="Q4" s="602" t="s">
        <v>592</v>
      </c>
      <c r="R4" s="603"/>
      <c r="S4" s="604"/>
      <c r="T4" s="51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5" t="s">
        <v>40</v>
      </c>
      <c r="E5" s="606"/>
      <c r="F5" s="606"/>
      <c r="G5" s="606"/>
      <c r="H5" s="607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2" t="s">
        <v>588</v>
      </c>
      <c r="P5" s="482" t="s">
        <v>590</v>
      </c>
      <c r="Q5" s="482" t="s">
        <v>590</v>
      </c>
      <c r="R5" s="482" t="s">
        <v>533</v>
      </c>
      <c r="S5" s="482"/>
      <c r="T5" s="482" t="s">
        <v>589</v>
      </c>
      <c r="U5" s="482"/>
      <c r="V5" s="465"/>
      <c r="W5" s="466" t="s">
        <v>532</v>
      </c>
      <c r="X5" s="467" t="s">
        <v>591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6" t="s">
        <v>253</v>
      </c>
      <c r="E6" s="627"/>
      <c r="F6" s="627"/>
      <c r="G6" s="627"/>
      <c r="H6" s="628"/>
      <c r="I6" s="243"/>
      <c r="J6" s="271">
        <f t="shared" ref="J6:J36" si="0">K6/$C$97</f>
        <v>17.777777777777779</v>
      </c>
      <c r="K6" s="271">
        <v>16</v>
      </c>
      <c r="M6" s="468" t="s">
        <v>534</v>
      </c>
      <c r="N6" s="465">
        <v>27.9</v>
      </c>
      <c r="O6" s="483">
        <f>N6*1.0625</f>
        <v>29.643749999999997</v>
      </c>
      <c r="P6" s="483">
        <v>25</v>
      </c>
      <c r="Q6" s="483">
        <v>30</v>
      </c>
      <c r="R6" s="483">
        <v>28</v>
      </c>
      <c r="S6" s="483">
        <f>Q6/0.92</f>
        <v>32.608695652173914</v>
      </c>
      <c r="T6" s="483">
        <f>Q6*0.9</f>
        <v>27</v>
      </c>
      <c r="U6" s="483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6" t="s">
        <v>248</v>
      </c>
      <c r="E7" s="627"/>
      <c r="F7" s="627"/>
      <c r="G7" s="627"/>
      <c r="H7" s="628"/>
      <c r="I7" s="243"/>
      <c r="J7" s="271">
        <f t="shared" si="0"/>
        <v>18.888888888888889</v>
      </c>
      <c r="K7" s="271">
        <v>17</v>
      </c>
      <c r="M7" s="468" t="s">
        <v>535</v>
      </c>
      <c r="N7" s="465">
        <v>12.53</v>
      </c>
      <c r="O7" s="483">
        <f t="shared" ref="O7:O29" si="1">N7*1.0625</f>
        <v>13.313124999999999</v>
      </c>
      <c r="P7" s="483">
        <v>13</v>
      </c>
      <c r="Q7" s="483">
        <v>14</v>
      </c>
      <c r="R7" s="483">
        <v>12.5</v>
      </c>
      <c r="S7" s="483">
        <f t="shared" ref="S7:S29" si="2">Q7/0.92</f>
        <v>15.217391304347826</v>
      </c>
      <c r="T7" s="483">
        <f t="shared" ref="T7:T29" si="3">Q7*0.9</f>
        <v>12.6</v>
      </c>
      <c r="U7" s="483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6" t="s">
        <v>254</v>
      </c>
      <c r="E8" s="627"/>
      <c r="F8" s="627"/>
      <c r="G8" s="627"/>
      <c r="H8" s="627"/>
      <c r="I8" s="244"/>
      <c r="J8" s="271">
        <f t="shared" si="0"/>
        <v>37.777777777777779</v>
      </c>
      <c r="K8" s="271">
        <v>34</v>
      </c>
      <c r="M8" s="468" t="s">
        <v>536</v>
      </c>
      <c r="N8" s="465">
        <v>7.04</v>
      </c>
      <c r="O8" s="483">
        <f t="shared" si="1"/>
        <v>7.48</v>
      </c>
      <c r="P8" s="483">
        <v>7</v>
      </c>
      <c r="Q8" s="483">
        <v>8</v>
      </c>
      <c r="R8" s="483">
        <v>7</v>
      </c>
      <c r="S8" s="483">
        <f t="shared" si="2"/>
        <v>8.695652173913043</v>
      </c>
      <c r="T8" s="483">
        <f t="shared" si="3"/>
        <v>7.2</v>
      </c>
      <c r="U8" s="483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5" t="s">
        <v>27</v>
      </c>
      <c r="E9" s="606"/>
      <c r="F9" s="606"/>
      <c r="G9" s="606"/>
      <c r="H9" s="606"/>
      <c r="I9" s="235"/>
      <c r="J9" s="236">
        <f t="shared" si="0"/>
        <v>144.44444444444443</v>
      </c>
      <c r="K9" s="236">
        <v>130</v>
      </c>
      <c r="M9" s="468" t="s">
        <v>306</v>
      </c>
      <c r="N9" s="465">
        <v>32.22</v>
      </c>
      <c r="O9" s="483">
        <f t="shared" si="1"/>
        <v>34.233750000000001</v>
      </c>
      <c r="P9" s="483">
        <v>30</v>
      </c>
      <c r="Q9" s="483">
        <v>34</v>
      </c>
      <c r="R9" s="483">
        <v>32</v>
      </c>
      <c r="S9" s="483">
        <f t="shared" si="2"/>
        <v>36.95652173913043</v>
      </c>
      <c r="T9" s="483">
        <f t="shared" si="3"/>
        <v>30.6</v>
      </c>
      <c r="U9" s="483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5" t="s">
        <v>29</v>
      </c>
      <c r="E10" s="606"/>
      <c r="F10" s="606"/>
      <c r="G10" s="606"/>
      <c r="H10" s="606"/>
      <c r="I10" s="235"/>
      <c r="J10" s="236">
        <f t="shared" si="0"/>
        <v>144.44444444444443</v>
      </c>
      <c r="K10" s="236">
        <v>130</v>
      </c>
      <c r="M10" s="468" t="s">
        <v>315</v>
      </c>
      <c r="N10" s="465">
        <v>10.81</v>
      </c>
      <c r="O10" s="483">
        <f t="shared" si="1"/>
        <v>11.485625000000001</v>
      </c>
      <c r="P10" s="483">
        <v>11</v>
      </c>
      <c r="Q10" s="483">
        <v>12</v>
      </c>
      <c r="R10" s="483">
        <v>11</v>
      </c>
      <c r="S10" s="483">
        <f t="shared" si="2"/>
        <v>13.043478260869565</v>
      </c>
      <c r="T10" s="483">
        <f t="shared" si="3"/>
        <v>10.8</v>
      </c>
      <c r="U10" s="483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5" t="s">
        <v>30</v>
      </c>
      <c r="E11" s="606"/>
      <c r="F11" s="606"/>
      <c r="G11" s="606"/>
      <c r="H11" s="607"/>
      <c r="I11" s="237"/>
      <c r="J11" s="236">
        <f t="shared" si="0"/>
        <v>144.44444444444443</v>
      </c>
      <c r="K11" s="236">
        <v>130</v>
      </c>
      <c r="M11" s="468" t="s">
        <v>537</v>
      </c>
      <c r="N11" s="465">
        <v>39.99</v>
      </c>
      <c r="O11" s="483">
        <f t="shared" si="1"/>
        <v>42.489375000000003</v>
      </c>
      <c r="P11" s="483">
        <v>42</v>
      </c>
      <c r="Q11" s="483">
        <v>40</v>
      </c>
      <c r="R11" s="483">
        <v>40</v>
      </c>
      <c r="S11" s="483">
        <f t="shared" si="2"/>
        <v>43.478260869565219</v>
      </c>
      <c r="T11" s="483">
        <f t="shared" si="3"/>
        <v>36</v>
      </c>
      <c r="U11" s="483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5" t="s">
        <v>28</v>
      </c>
      <c r="E12" s="606"/>
      <c r="F12" s="606"/>
      <c r="G12" s="606"/>
      <c r="H12" s="607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3">
        <f t="shared" si="1"/>
        <v>27.731250000000003</v>
      </c>
      <c r="P12" s="483">
        <v>25</v>
      </c>
      <c r="Q12" s="483">
        <v>28</v>
      </c>
      <c r="R12" s="483">
        <v>26</v>
      </c>
      <c r="S12" s="483">
        <f t="shared" si="2"/>
        <v>30.434782608695652</v>
      </c>
      <c r="T12" s="483">
        <f t="shared" si="3"/>
        <v>25.2</v>
      </c>
      <c r="U12" s="483"/>
      <c r="V12" s="469"/>
      <c r="W12" s="470" t="s">
        <v>336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5" t="s">
        <v>113</v>
      </c>
      <c r="E13" s="606"/>
      <c r="F13" s="606"/>
      <c r="G13" s="606"/>
      <c r="H13" s="607"/>
      <c r="I13" s="237"/>
      <c r="J13" s="236">
        <f t="shared" si="0"/>
        <v>33.333333333333336</v>
      </c>
      <c r="K13" s="236">
        <v>30</v>
      </c>
      <c r="M13" s="468" t="s">
        <v>538</v>
      </c>
      <c r="N13" s="465">
        <v>7.43</v>
      </c>
      <c r="O13" s="483">
        <f t="shared" si="1"/>
        <v>7.8943750000000001</v>
      </c>
      <c r="P13" s="483">
        <v>8</v>
      </c>
      <c r="Q13" s="483">
        <v>8</v>
      </c>
      <c r="R13" s="483">
        <v>7.5</v>
      </c>
      <c r="S13" s="483">
        <f t="shared" si="2"/>
        <v>8.695652173913043</v>
      </c>
      <c r="T13" s="483">
        <f t="shared" si="3"/>
        <v>7.2</v>
      </c>
      <c r="U13" s="483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5" t="s">
        <v>31</v>
      </c>
      <c r="E14" s="606"/>
      <c r="F14" s="606"/>
      <c r="G14" s="606"/>
      <c r="H14" s="607"/>
      <c r="I14" s="237"/>
      <c r="J14" s="236">
        <f t="shared" si="0"/>
        <v>33.333333333333336</v>
      </c>
      <c r="K14" s="236">
        <v>30</v>
      </c>
      <c r="M14" s="468" t="s">
        <v>307</v>
      </c>
      <c r="N14" s="465">
        <v>39.57</v>
      </c>
      <c r="O14" s="483">
        <f t="shared" si="1"/>
        <v>42.043125000000003</v>
      </c>
      <c r="P14" s="483">
        <v>38</v>
      </c>
      <c r="Q14" s="483">
        <v>42</v>
      </c>
      <c r="R14" s="483">
        <v>39</v>
      </c>
      <c r="S14" s="483">
        <f t="shared" si="2"/>
        <v>45.652173913043477</v>
      </c>
      <c r="T14" s="483">
        <f t="shared" si="3"/>
        <v>37.800000000000004</v>
      </c>
      <c r="U14" s="483"/>
      <c r="V14" s="484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4" t="s">
        <v>49</v>
      </c>
      <c r="E15" s="615"/>
      <c r="F15" s="615"/>
      <c r="G15" s="615"/>
      <c r="H15" s="616"/>
      <c r="I15" s="231"/>
      <c r="J15" s="269">
        <f t="shared" si="0"/>
        <v>31.111111111111111</v>
      </c>
      <c r="K15" s="269">
        <v>28</v>
      </c>
      <c r="M15" s="468" t="s">
        <v>302</v>
      </c>
      <c r="N15" s="465">
        <v>14.75</v>
      </c>
      <c r="O15" s="483">
        <f t="shared" si="1"/>
        <v>15.671875</v>
      </c>
      <c r="P15" s="483">
        <v>15</v>
      </c>
      <c r="Q15" s="483">
        <v>15</v>
      </c>
      <c r="R15" s="483">
        <v>14.5</v>
      </c>
      <c r="S15" s="483">
        <f t="shared" si="2"/>
        <v>16.304347826086957</v>
      </c>
      <c r="T15" s="483">
        <v>14</v>
      </c>
      <c r="U15" s="483"/>
      <c r="V15" s="484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4" t="s">
        <v>56</v>
      </c>
      <c r="E16" s="615"/>
      <c r="F16" s="615"/>
      <c r="G16" s="615"/>
      <c r="H16" s="616"/>
      <c r="I16" s="231"/>
      <c r="J16" s="269">
        <f t="shared" si="0"/>
        <v>13.888888888888889</v>
      </c>
      <c r="K16" s="269">
        <v>12.5</v>
      </c>
      <c r="M16" s="468" t="s">
        <v>539</v>
      </c>
      <c r="N16" s="465"/>
      <c r="O16" s="483">
        <f t="shared" si="1"/>
        <v>0</v>
      </c>
      <c r="P16" s="483">
        <v>10</v>
      </c>
      <c r="Q16" s="483">
        <v>12</v>
      </c>
      <c r="R16" s="483">
        <v>12</v>
      </c>
      <c r="S16" s="483">
        <f t="shared" si="2"/>
        <v>13.043478260869565</v>
      </c>
      <c r="T16" s="483">
        <v>12</v>
      </c>
      <c r="U16" s="483"/>
      <c r="V16" s="484"/>
      <c r="W16" s="470" t="s">
        <v>336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4" t="s">
        <v>50</v>
      </c>
      <c r="E17" s="615"/>
      <c r="F17" s="615"/>
      <c r="G17" s="615"/>
      <c r="H17" s="615"/>
      <c r="I17" s="232"/>
      <c r="J17" s="269">
        <f t="shared" si="0"/>
        <v>7.7777777777777777</v>
      </c>
      <c r="K17" s="269">
        <v>7</v>
      </c>
      <c r="M17" s="468" t="s">
        <v>540</v>
      </c>
      <c r="N17" s="465">
        <v>100</v>
      </c>
      <c r="O17" s="483">
        <f t="shared" si="1"/>
        <v>106.25</v>
      </c>
      <c r="P17" s="483">
        <f>-P1</f>
        <v>0</v>
      </c>
      <c r="Q17" s="483">
        <v>100</v>
      </c>
      <c r="R17" s="483">
        <v>100</v>
      </c>
      <c r="S17" s="483">
        <f t="shared" si="2"/>
        <v>108.69565217391303</v>
      </c>
      <c r="T17" s="483">
        <v>100</v>
      </c>
      <c r="U17" s="483"/>
      <c r="V17" s="484"/>
      <c r="W17" s="470" t="s">
        <v>336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4" t="s">
        <v>7</v>
      </c>
      <c r="E18" s="615"/>
      <c r="F18" s="615"/>
      <c r="G18" s="615"/>
      <c r="H18" s="61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3">
        <f t="shared" si="1"/>
        <v>35.551250000000003</v>
      </c>
      <c r="P18" s="483">
        <v>31</v>
      </c>
      <c r="Q18" s="483">
        <v>34</v>
      </c>
      <c r="R18" s="483">
        <v>33</v>
      </c>
      <c r="S18" s="483">
        <f t="shared" si="2"/>
        <v>36.95652173913043</v>
      </c>
      <c r="T18" s="483">
        <f t="shared" si="3"/>
        <v>30.6</v>
      </c>
      <c r="U18" s="483"/>
      <c r="V18" s="484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4" t="s">
        <v>6</v>
      </c>
      <c r="E19" s="615"/>
      <c r="F19" s="615"/>
      <c r="G19" s="615"/>
      <c r="H19" s="615"/>
      <c r="I19" s="233"/>
      <c r="J19" s="269">
        <f t="shared" si="0"/>
        <v>12.222222222222221</v>
      </c>
      <c r="K19" s="269">
        <v>11</v>
      </c>
      <c r="M19" s="468" t="s">
        <v>204</v>
      </c>
      <c r="N19" s="465">
        <v>35.770000000000003</v>
      </c>
      <c r="O19" s="483">
        <f t="shared" si="1"/>
        <v>38.005625000000002</v>
      </c>
      <c r="P19" s="483">
        <v>33</v>
      </c>
      <c r="Q19" s="483">
        <v>36</v>
      </c>
      <c r="R19" s="483">
        <v>35</v>
      </c>
      <c r="S19" s="483">
        <f t="shared" si="2"/>
        <v>39.130434782608695</v>
      </c>
      <c r="T19" s="483">
        <f t="shared" si="3"/>
        <v>32.4</v>
      </c>
      <c r="U19" s="483"/>
      <c r="V19" s="484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4" t="s">
        <v>232</v>
      </c>
      <c r="E20" s="615"/>
      <c r="F20" s="615"/>
      <c r="G20" s="615"/>
      <c r="H20" s="616"/>
      <c r="I20" s="231"/>
      <c r="J20" s="269">
        <f t="shared" si="0"/>
        <v>44.444444444444443</v>
      </c>
      <c r="K20" s="269">
        <v>40</v>
      </c>
      <c r="M20" s="468" t="s">
        <v>541</v>
      </c>
      <c r="N20" s="465">
        <v>5</v>
      </c>
      <c r="O20" s="483">
        <f t="shared" si="1"/>
        <v>5.3125</v>
      </c>
      <c r="P20" s="483">
        <v>5</v>
      </c>
      <c r="Q20" s="483">
        <v>5</v>
      </c>
      <c r="R20" s="483">
        <v>5</v>
      </c>
      <c r="S20" s="483">
        <f t="shared" si="2"/>
        <v>5.4347826086956523</v>
      </c>
      <c r="T20" s="483">
        <v>5</v>
      </c>
      <c r="U20" s="483"/>
      <c r="V20" s="484"/>
      <c r="W20" s="470" t="s">
        <v>336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4" t="s">
        <v>53</v>
      </c>
      <c r="E21" s="615"/>
      <c r="F21" s="615"/>
      <c r="G21" s="615"/>
      <c r="H21" s="616"/>
      <c r="I21" s="231"/>
      <c r="J21" s="269">
        <f t="shared" si="0"/>
        <v>28.888888888888889</v>
      </c>
      <c r="K21" s="269">
        <v>26</v>
      </c>
      <c r="M21" s="468" t="s">
        <v>542</v>
      </c>
      <c r="N21" s="465">
        <v>88.09</v>
      </c>
      <c r="O21" s="483">
        <f t="shared" si="1"/>
        <v>93.595624999999998</v>
      </c>
      <c r="P21" s="483">
        <v>85</v>
      </c>
      <c r="Q21" s="483">
        <v>90</v>
      </c>
      <c r="R21" s="483">
        <v>88</v>
      </c>
      <c r="S21" s="483">
        <f t="shared" si="2"/>
        <v>97.826086956521735</v>
      </c>
      <c r="T21" s="483">
        <f t="shared" si="3"/>
        <v>81</v>
      </c>
      <c r="U21" s="483"/>
      <c r="V21" s="484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4" t="s">
        <v>55</v>
      </c>
      <c r="E22" s="615"/>
      <c r="F22" s="615"/>
      <c r="G22" s="615"/>
      <c r="H22" s="616"/>
      <c r="I22" s="232"/>
      <c r="J22" s="269">
        <f t="shared" si="0"/>
        <v>8.3333333333333339</v>
      </c>
      <c r="K22" s="269">
        <v>7.5</v>
      </c>
      <c r="M22" s="468" t="s">
        <v>543</v>
      </c>
      <c r="N22" s="465">
        <v>59.95</v>
      </c>
      <c r="O22" s="483">
        <f t="shared" si="1"/>
        <v>63.696875000000006</v>
      </c>
      <c r="P22" s="483">
        <v>60</v>
      </c>
      <c r="Q22" s="483">
        <v>60</v>
      </c>
      <c r="R22" s="483">
        <v>60</v>
      </c>
      <c r="S22" s="483">
        <f t="shared" si="2"/>
        <v>65.217391304347828</v>
      </c>
      <c r="T22" s="483">
        <f t="shared" si="3"/>
        <v>54</v>
      </c>
      <c r="U22" s="483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4" t="s">
        <v>5</v>
      </c>
      <c r="E23" s="615"/>
      <c r="F23" s="615"/>
      <c r="G23" s="615"/>
      <c r="H23" s="616"/>
      <c r="I23" s="232"/>
      <c r="J23" s="269">
        <f t="shared" si="0"/>
        <v>43.333333333333336</v>
      </c>
      <c r="K23" s="269">
        <v>39</v>
      </c>
      <c r="M23" s="468" t="s">
        <v>301</v>
      </c>
      <c r="N23" s="465">
        <v>118.63</v>
      </c>
      <c r="O23" s="483">
        <f t="shared" si="1"/>
        <v>126.044375</v>
      </c>
      <c r="P23" s="483">
        <v>105</v>
      </c>
      <c r="Q23" s="483">
        <v>120</v>
      </c>
      <c r="R23" s="483">
        <v>115</v>
      </c>
      <c r="S23" s="483">
        <f t="shared" si="2"/>
        <v>130.43478260869566</v>
      </c>
      <c r="T23" s="483">
        <f t="shared" si="3"/>
        <v>108</v>
      </c>
      <c r="U23" s="483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4" t="s">
        <v>4</v>
      </c>
      <c r="E24" s="615"/>
      <c r="F24" s="615"/>
      <c r="G24" s="615"/>
      <c r="H24" s="616"/>
      <c r="I24" s="232"/>
      <c r="J24" s="269">
        <f t="shared" si="0"/>
        <v>16.666666666666668</v>
      </c>
      <c r="K24" s="269">
        <v>15</v>
      </c>
      <c r="M24" s="468" t="s">
        <v>313</v>
      </c>
      <c r="N24" s="465">
        <v>32.6</v>
      </c>
      <c r="O24" s="483">
        <f t="shared" si="1"/>
        <v>34.637500000000003</v>
      </c>
      <c r="P24" s="483">
        <v>30</v>
      </c>
      <c r="Q24" s="483">
        <v>35</v>
      </c>
      <c r="R24" s="483">
        <v>32</v>
      </c>
      <c r="S24" s="483">
        <f t="shared" si="2"/>
        <v>38.043478260869563</v>
      </c>
      <c r="T24" s="483">
        <f t="shared" si="3"/>
        <v>31.5</v>
      </c>
      <c r="U24" s="483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17" t="s">
        <v>274</v>
      </c>
      <c r="E25" s="618"/>
      <c r="F25" s="618"/>
      <c r="G25" s="618"/>
      <c r="H25" s="619"/>
      <c r="I25" s="232"/>
      <c r="J25" s="269">
        <f t="shared" si="0"/>
        <v>5.5555555555555554</v>
      </c>
      <c r="K25" s="269">
        <v>5</v>
      </c>
      <c r="M25" s="468" t="s">
        <v>544</v>
      </c>
      <c r="N25" s="465">
        <v>0</v>
      </c>
      <c r="O25" s="483">
        <f t="shared" si="1"/>
        <v>0</v>
      </c>
      <c r="P25" s="483">
        <v>0</v>
      </c>
      <c r="Q25" s="483">
        <v>32</v>
      </c>
      <c r="R25" s="483"/>
      <c r="S25" s="483">
        <f t="shared" si="2"/>
        <v>34.782608695652172</v>
      </c>
      <c r="T25" s="483">
        <f t="shared" si="3"/>
        <v>28.8</v>
      </c>
      <c r="U25" s="483"/>
      <c r="V25" s="469"/>
      <c r="W25" s="470" t="s">
        <v>336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17" t="s">
        <v>275</v>
      </c>
      <c r="E26" s="618"/>
      <c r="F26" s="618"/>
      <c r="G26" s="618"/>
      <c r="H26" s="618"/>
      <c r="I26" s="233"/>
      <c r="J26" s="269">
        <f t="shared" si="0"/>
        <v>5.5555555555555554</v>
      </c>
      <c r="K26" s="269">
        <v>5</v>
      </c>
      <c r="M26" s="468" t="s">
        <v>530</v>
      </c>
      <c r="N26" s="465">
        <v>31.96</v>
      </c>
      <c r="O26" s="483">
        <f t="shared" si="1"/>
        <v>33.957500000000003</v>
      </c>
      <c r="P26" s="483">
        <v>35</v>
      </c>
      <c r="Q26" s="483">
        <v>32</v>
      </c>
      <c r="R26" s="483">
        <v>32</v>
      </c>
      <c r="S26" s="483">
        <f t="shared" si="2"/>
        <v>34.782608695652172</v>
      </c>
      <c r="T26" s="483">
        <f t="shared" si="3"/>
        <v>28.8</v>
      </c>
      <c r="U26" s="483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5" t="s">
        <v>48</v>
      </c>
      <c r="E27" s="606"/>
      <c r="F27" s="606"/>
      <c r="G27" s="606"/>
      <c r="H27" s="607"/>
      <c r="I27" s="237"/>
      <c r="J27" s="236">
        <f t="shared" si="0"/>
        <v>111.11111111111111</v>
      </c>
      <c r="K27" s="236">
        <v>100</v>
      </c>
      <c r="M27" s="468" t="s">
        <v>312</v>
      </c>
      <c r="N27" s="465">
        <v>13.75</v>
      </c>
      <c r="O27" s="483">
        <f t="shared" si="1"/>
        <v>14.609375</v>
      </c>
      <c r="P27" s="483">
        <v>14</v>
      </c>
      <c r="Q27" s="483">
        <v>15</v>
      </c>
      <c r="R27" s="483">
        <v>14</v>
      </c>
      <c r="S27" s="483">
        <f t="shared" si="2"/>
        <v>16.304347826086957</v>
      </c>
      <c r="T27" s="483">
        <f t="shared" si="3"/>
        <v>13.5</v>
      </c>
      <c r="U27" s="483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605" t="s">
        <v>41</v>
      </c>
      <c r="E28" s="606"/>
      <c r="F28" s="606"/>
      <c r="G28" s="606"/>
      <c r="H28" s="607"/>
      <c r="I28" s="237"/>
      <c r="J28" s="236">
        <f t="shared" si="0"/>
        <v>10</v>
      </c>
      <c r="K28" s="236">
        <v>9</v>
      </c>
      <c r="M28" s="468" t="s">
        <v>545</v>
      </c>
      <c r="N28" s="465">
        <v>52.45</v>
      </c>
      <c r="O28" s="483">
        <f t="shared" si="1"/>
        <v>55.728125000000006</v>
      </c>
      <c r="P28" s="483">
        <v>48</v>
      </c>
      <c r="Q28" s="483">
        <v>55</v>
      </c>
      <c r="R28" s="483">
        <v>52</v>
      </c>
      <c r="S28" s="483">
        <f t="shared" si="2"/>
        <v>59.782608695652172</v>
      </c>
      <c r="T28" s="483">
        <f t="shared" si="3"/>
        <v>49.5</v>
      </c>
      <c r="U28" s="483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605" t="s">
        <v>115</v>
      </c>
      <c r="E29" s="606"/>
      <c r="F29" s="606"/>
      <c r="G29" s="606"/>
      <c r="H29" s="607"/>
      <c r="I29" s="237"/>
      <c r="J29" s="236">
        <f t="shared" si="0"/>
        <v>10</v>
      </c>
      <c r="K29" s="236">
        <v>9</v>
      </c>
      <c r="M29" s="468" t="s">
        <v>546</v>
      </c>
      <c r="N29" s="465">
        <v>49.44</v>
      </c>
      <c r="O29" s="483">
        <f t="shared" si="1"/>
        <v>52.53</v>
      </c>
      <c r="P29" s="483">
        <v>45</v>
      </c>
      <c r="Q29" s="483">
        <v>52</v>
      </c>
      <c r="R29" s="483">
        <v>50</v>
      </c>
      <c r="S29" s="483">
        <f t="shared" si="2"/>
        <v>56.521739130434781</v>
      </c>
      <c r="T29" s="483">
        <f t="shared" si="3"/>
        <v>46.800000000000004</v>
      </c>
      <c r="U29" s="483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5" t="s">
        <v>45</v>
      </c>
      <c r="E30" s="606"/>
      <c r="F30" s="606"/>
      <c r="G30" s="606"/>
      <c r="H30" s="607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5" t="s">
        <v>42</v>
      </c>
      <c r="E31" s="606"/>
      <c r="F31" s="606"/>
      <c r="G31" s="606"/>
      <c r="H31" s="607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299</v>
      </c>
      <c r="V31" s="466" t="s">
        <v>532</v>
      </c>
      <c r="W31" s="467" t="s">
        <v>533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5" t="s">
        <v>245</v>
      </c>
      <c r="E32" s="606"/>
      <c r="F32" s="606"/>
      <c r="G32" s="606"/>
      <c r="H32" s="607"/>
      <c r="I32" s="237"/>
      <c r="J32" s="236">
        <f t="shared" si="0"/>
        <v>10</v>
      </c>
      <c r="K32" s="236">
        <v>9</v>
      </c>
      <c r="M32" s="468" t="s">
        <v>547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336</v>
      </c>
      <c r="W32" s="473" t="s">
        <v>336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5" t="s">
        <v>114</v>
      </c>
      <c r="E33" s="606"/>
      <c r="F33" s="606"/>
      <c r="G33" s="606"/>
      <c r="H33" s="607"/>
      <c r="I33" s="235"/>
      <c r="J33" s="236">
        <f t="shared" si="0"/>
        <v>10</v>
      </c>
      <c r="K33" s="236">
        <v>9</v>
      </c>
      <c r="M33" s="468" t="s">
        <v>494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336</v>
      </c>
      <c r="W33" s="473" t="s">
        <v>336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5" t="s">
        <v>47</v>
      </c>
      <c r="E34" s="606"/>
      <c r="F34" s="606"/>
      <c r="G34" s="606"/>
      <c r="H34" s="607"/>
      <c r="I34" s="237"/>
      <c r="J34" s="236">
        <f t="shared" si="0"/>
        <v>18.888888888888889</v>
      </c>
      <c r="K34" s="236">
        <v>17</v>
      </c>
      <c r="M34" s="468" t="s">
        <v>495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336</v>
      </c>
      <c r="W34" s="473" t="s">
        <v>336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5" t="s">
        <v>43</v>
      </c>
      <c r="E35" s="606"/>
      <c r="F35" s="606"/>
      <c r="G35" s="606"/>
      <c r="H35" s="607"/>
      <c r="I35" s="237"/>
      <c r="J35" s="236">
        <f t="shared" si="0"/>
        <v>10</v>
      </c>
      <c r="K35" s="236">
        <v>9</v>
      </c>
      <c r="M35" s="468" t="s">
        <v>457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336</v>
      </c>
      <c r="W35" s="473" t="s">
        <v>336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5" t="s">
        <v>46</v>
      </c>
      <c r="E36" s="606"/>
      <c r="F36" s="606"/>
      <c r="G36" s="606"/>
      <c r="H36" s="607"/>
      <c r="I36" s="237"/>
      <c r="J36" s="236">
        <f t="shared" si="0"/>
        <v>18.888888888888889</v>
      </c>
      <c r="K36" s="236">
        <v>17</v>
      </c>
      <c r="M36" s="468" t="s">
        <v>548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336</v>
      </c>
      <c r="W36" s="473" t="s">
        <v>336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5" t="s">
        <v>219</v>
      </c>
      <c r="E37" s="606"/>
      <c r="F37" s="606"/>
      <c r="G37" s="606"/>
      <c r="H37" s="607"/>
      <c r="I37" s="237"/>
      <c r="J37" s="236">
        <f t="shared" ref="J37:J68" si="4">K37/$C$97</f>
        <v>10</v>
      </c>
      <c r="K37" s="236">
        <v>9</v>
      </c>
      <c r="M37" s="468" t="s">
        <v>458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336</v>
      </c>
      <c r="W37" s="473" t="s">
        <v>336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0" t="s">
        <v>83</v>
      </c>
      <c r="E38" s="621"/>
      <c r="F38" s="621"/>
      <c r="G38" s="621"/>
      <c r="H38" s="622"/>
      <c r="I38" s="243"/>
      <c r="J38" s="271">
        <f t="shared" si="4"/>
        <v>31.111111111111111</v>
      </c>
      <c r="K38" s="271">
        <v>28</v>
      </c>
      <c r="M38" s="468" t="s">
        <v>459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336</v>
      </c>
      <c r="W38" s="473" t="s">
        <v>336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0" t="s">
        <v>321</v>
      </c>
      <c r="E39" s="621"/>
      <c r="F39" s="621"/>
      <c r="G39" s="621"/>
      <c r="H39" s="622"/>
      <c r="I39" s="243"/>
      <c r="J39" s="271">
        <f t="shared" si="4"/>
        <v>16.666666666666668</v>
      </c>
      <c r="K39" s="271">
        <v>15</v>
      </c>
      <c r="M39" s="468" t="s">
        <v>549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336</v>
      </c>
      <c r="W39" s="473" t="s">
        <v>336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0" t="s">
        <v>322</v>
      </c>
      <c r="E40" s="621"/>
      <c r="F40" s="621"/>
      <c r="G40" s="621"/>
      <c r="H40" s="622"/>
      <c r="I40" s="243"/>
      <c r="J40" s="271">
        <f t="shared" si="4"/>
        <v>11.111111111111111</v>
      </c>
      <c r="K40" s="271">
        <v>10</v>
      </c>
      <c r="M40" s="468" t="s">
        <v>460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336</v>
      </c>
      <c r="W40" s="473" t="s">
        <v>336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0" t="s">
        <v>323</v>
      </c>
      <c r="E41" s="621"/>
      <c r="F41" s="621"/>
      <c r="G41" s="621"/>
      <c r="H41" s="622"/>
      <c r="I41" s="243"/>
      <c r="J41" s="271">
        <f t="shared" si="4"/>
        <v>14.444444444444445</v>
      </c>
      <c r="K41" s="271">
        <v>13</v>
      </c>
      <c r="M41" s="468" t="s">
        <v>496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336</v>
      </c>
      <c r="W41" s="473" t="s">
        <v>336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4" t="s">
        <v>12</v>
      </c>
      <c r="E42" s="615"/>
      <c r="F42" s="615"/>
      <c r="G42" s="615"/>
      <c r="H42" s="616"/>
      <c r="I42" s="231"/>
      <c r="J42" s="269">
        <f t="shared" si="4"/>
        <v>36.666666666666664</v>
      </c>
      <c r="K42" s="269">
        <v>33</v>
      </c>
      <c r="M42" s="468" t="s">
        <v>490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336</v>
      </c>
      <c r="W42" s="473" t="s">
        <v>336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4" t="s">
        <v>587</v>
      </c>
      <c r="E43" s="615"/>
      <c r="F43" s="615"/>
      <c r="G43" s="615"/>
      <c r="H43" s="616"/>
      <c r="I43" s="231"/>
      <c r="J43" s="269">
        <f t="shared" si="4"/>
        <v>94.444444444444443</v>
      </c>
      <c r="K43" s="269">
        <v>85</v>
      </c>
      <c r="M43" s="468" t="s">
        <v>550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336</v>
      </c>
      <c r="W43" s="473" t="s">
        <v>336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4" t="s">
        <v>204</v>
      </c>
      <c r="E44" s="615"/>
      <c r="F44" s="615"/>
      <c r="G44" s="615"/>
      <c r="H44" s="616"/>
      <c r="I44" s="231"/>
      <c r="J44" s="269">
        <f t="shared" si="4"/>
        <v>38.888888888888886</v>
      </c>
      <c r="K44" s="269">
        <v>35</v>
      </c>
      <c r="M44" s="468" t="s">
        <v>551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336</v>
      </c>
      <c r="W44" s="473" t="s">
        <v>336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4" t="s">
        <v>52</v>
      </c>
      <c r="E45" s="615"/>
      <c r="F45" s="615"/>
      <c r="G45" s="615"/>
      <c r="H45" s="61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14" t="s">
        <v>99</v>
      </c>
      <c r="E46" s="615"/>
      <c r="F46" s="615"/>
      <c r="G46" s="615"/>
      <c r="H46" s="61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14" t="s">
        <v>100</v>
      </c>
      <c r="E47" s="615"/>
      <c r="F47" s="615"/>
      <c r="G47" s="615"/>
      <c r="H47" s="61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299</v>
      </c>
      <c r="V47" s="466" t="s">
        <v>532</v>
      </c>
      <c r="W47" s="467" t="s">
        <v>533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4" t="s">
        <v>98</v>
      </c>
      <c r="E48" s="615"/>
      <c r="F48" s="615"/>
      <c r="G48" s="615"/>
      <c r="H48" s="616"/>
      <c r="I48" s="231"/>
      <c r="J48" s="269">
        <f t="shared" si="4"/>
        <v>127.77777777777777</v>
      </c>
      <c r="K48" s="269">
        <v>115</v>
      </c>
      <c r="M48" s="468" t="s">
        <v>552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4" t="s">
        <v>101</v>
      </c>
      <c r="E49" s="615"/>
      <c r="F49" s="615"/>
      <c r="G49" s="615"/>
      <c r="H49" s="616"/>
      <c r="I49" s="231"/>
      <c r="J49" s="269">
        <f t="shared" si="4"/>
        <v>127.77777777777777</v>
      </c>
      <c r="K49" s="269">
        <v>115</v>
      </c>
      <c r="M49" s="468" t="s">
        <v>553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5" t="s">
        <v>26</v>
      </c>
      <c r="E50" s="606"/>
      <c r="F50" s="606"/>
      <c r="G50" s="606"/>
      <c r="H50" s="607"/>
      <c r="I50" s="237"/>
      <c r="J50" s="236">
        <f t="shared" si="4"/>
        <v>44.444444444444443</v>
      </c>
      <c r="K50" s="236">
        <v>40</v>
      </c>
      <c r="M50" s="468" t="s">
        <v>554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5" t="s">
        <v>35</v>
      </c>
      <c r="E51" s="606"/>
      <c r="F51" s="606"/>
      <c r="G51" s="606"/>
      <c r="H51" s="607"/>
      <c r="I51" s="237"/>
      <c r="J51" s="236">
        <f t="shared" si="4"/>
        <v>7.7777777777777777</v>
      </c>
      <c r="K51" s="236">
        <v>7</v>
      </c>
      <c r="M51" s="468" t="s">
        <v>427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5" t="s">
        <v>33</v>
      </c>
      <c r="E52" s="606"/>
      <c r="F52" s="606"/>
      <c r="G52" s="606"/>
      <c r="H52" s="607"/>
      <c r="I52" s="237"/>
      <c r="J52" s="236">
        <f t="shared" si="4"/>
        <v>16.666666666666668</v>
      </c>
      <c r="K52" s="236">
        <v>15</v>
      </c>
      <c r="M52" s="468" t="s">
        <v>428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336</v>
      </c>
      <c r="W52" s="473" t="s">
        <v>336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5" t="s">
        <v>34</v>
      </c>
      <c r="E53" s="606"/>
      <c r="F53" s="606"/>
      <c r="G53" s="606"/>
      <c r="H53" s="607"/>
      <c r="I53" s="237"/>
      <c r="J53" s="236">
        <f t="shared" si="4"/>
        <v>16.666666666666668</v>
      </c>
      <c r="K53" s="236">
        <v>15</v>
      </c>
      <c r="M53" s="468" t="s">
        <v>429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336</v>
      </c>
      <c r="W53" s="473" t="s">
        <v>336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5" t="s">
        <v>32</v>
      </c>
      <c r="E54" s="606"/>
      <c r="F54" s="606"/>
      <c r="G54" s="606"/>
      <c r="H54" s="607"/>
      <c r="I54" s="237"/>
      <c r="J54" s="236">
        <f t="shared" si="4"/>
        <v>16.666666666666668</v>
      </c>
      <c r="K54" s="236">
        <v>15</v>
      </c>
      <c r="M54" s="468" t="s">
        <v>430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336</v>
      </c>
      <c r="W54" s="473" t="s">
        <v>336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5" t="s">
        <v>20</v>
      </c>
      <c r="E55" s="606"/>
      <c r="F55" s="606"/>
      <c r="G55" s="606"/>
      <c r="H55" s="607"/>
      <c r="I55" s="237"/>
      <c r="J55" s="236">
        <f t="shared" si="4"/>
        <v>5.5555555555555554</v>
      </c>
      <c r="K55" s="236">
        <v>5</v>
      </c>
      <c r="M55" s="468" t="s">
        <v>431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336</v>
      </c>
      <c r="W55" s="473" t="s">
        <v>336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5" t="s">
        <v>21</v>
      </c>
      <c r="E56" s="606"/>
      <c r="F56" s="606"/>
      <c r="G56" s="606"/>
      <c r="H56" s="607"/>
      <c r="I56" s="237"/>
      <c r="J56" s="236">
        <f t="shared" si="4"/>
        <v>12.222222222222221</v>
      </c>
      <c r="K56" s="236">
        <v>11</v>
      </c>
      <c r="M56" s="468" t="s">
        <v>432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336</v>
      </c>
      <c r="W56" s="473" t="s">
        <v>336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5" t="s">
        <v>22</v>
      </c>
      <c r="E57" s="606"/>
      <c r="F57" s="606"/>
      <c r="G57" s="606"/>
      <c r="H57" s="607"/>
      <c r="I57" s="237"/>
      <c r="J57" s="236">
        <f t="shared" si="4"/>
        <v>12.222222222222221</v>
      </c>
      <c r="K57" s="236">
        <v>11</v>
      </c>
      <c r="M57" s="468" t="s">
        <v>433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336</v>
      </c>
      <c r="W57" s="473" t="s">
        <v>336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5" t="s">
        <v>23</v>
      </c>
      <c r="E58" s="606"/>
      <c r="F58" s="606"/>
      <c r="G58" s="606"/>
      <c r="H58" s="607"/>
      <c r="I58" s="237"/>
      <c r="J58" s="236">
        <f t="shared" si="4"/>
        <v>4.4444444444444446</v>
      </c>
      <c r="K58" s="236">
        <v>4</v>
      </c>
      <c r="M58" s="468" t="s">
        <v>555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336</v>
      </c>
      <c r="W58" s="473" t="s">
        <v>336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5" t="s">
        <v>24</v>
      </c>
      <c r="E59" s="606"/>
      <c r="F59" s="606"/>
      <c r="G59" s="606"/>
      <c r="H59" s="607"/>
      <c r="I59" s="237"/>
      <c r="J59" s="236">
        <f t="shared" si="4"/>
        <v>8.8888888888888893</v>
      </c>
      <c r="K59" s="236">
        <v>8</v>
      </c>
      <c r="M59" s="468" t="s">
        <v>434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336</v>
      </c>
      <c r="W59" s="473" t="s">
        <v>336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5" t="s">
        <v>25</v>
      </c>
      <c r="E60" s="606"/>
      <c r="F60" s="606"/>
      <c r="G60" s="606"/>
      <c r="H60" s="607"/>
      <c r="I60" s="237"/>
      <c r="J60" s="236">
        <f t="shared" si="4"/>
        <v>28.888888888888889</v>
      </c>
      <c r="K60" s="236">
        <v>26</v>
      </c>
      <c r="M60" s="468" t="s">
        <v>435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336</v>
      </c>
      <c r="W60" s="473" t="s">
        <v>336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5" t="s">
        <v>36</v>
      </c>
      <c r="E61" s="606"/>
      <c r="F61" s="606"/>
      <c r="G61" s="606"/>
      <c r="H61" s="607"/>
      <c r="I61" s="237"/>
      <c r="J61" s="236">
        <f t="shared" si="4"/>
        <v>7.7777777777777777</v>
      </c>
      <c r="K61" s="236">
        <v>7</v>
      </c>
      <c r="M61" s="468" t="s">
        <v>556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336</v>
      </c>
      <c r="W61" s="473" t="s">
        <v>336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5" t="s">
        <v>38</v>
      </c>
      <c r="E62" s="606"/>
      <c r="F62" s="606"/>
      <c r="G62" s="606"/>
      <c r="H62" s="607"/>
      <c r="I62" s="237"/>
      <c r="J62" s="236">
        <f t="shared" si="4"/>
        <v>14.444444444444445</v>
      </c>
      <c r="K62" s="236">
        <v>13</v>
      </c>
      <c r="M62" s="468" t="s">
        <v>557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336</v>
      </c>
      <c r="W62" s="473" t="s">
        <v>336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5" t="s">
        <v>39</v>
      </c>
      <c r="E63" s="606"/>
      <c r="F63" s="606"/>
      <c r="G63" s="606"/>
      <c r="H63" s="607"/>
      <c r="I63" s="237"/>
      <c r="J63" s="236">
        <f t="shared" si="4"/>
        <v>20</v>
      </c>
      <c r="K63" s="236">
        <v>18</v>
      </c>
      <c r="M63" s="468" t="s">
        <v>439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336</v>
      </c>
      <c r="W63" s="473" t="s">
        <v>336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3" t="s">
        <v>11</v>
      </c>
      <c r="E64" s="624"/>
      <c r="F64" s="624"/>
      <c r="G64" s="624"/>
      <c r="H64" s="625"/>
      <c r="I64" s="78"/>
      <c r="J64" s="269">
        <f t="shared" si="4"/>
        <v>115.55555555555556</v>
      </c>
      <c r="K64" s="269">
        <v>104</v>
      </c>
      <c r="M64" s="468" t="s">
        <v>440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336</v>
      </c>
      <c r="W64" s="473" t="s">
        <v>336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3" t="s">
        <v>10</v>
      </c>
      <c r="E65" s="624"/>
      <c r="F65" s="624"/>
      <c r="G65" s="624"/>
      <c r="H65" s="625"/>
      <c r="I65" s="78"/>
      <c r="J65" s="269">
        <f t="shared" si="4"/>
        <v>33.333333333333336</v>
      </c>
      <c r="K65" s="269">
        <v>30</v>
      </c>
      <c r="M65" s="468" t="s">
        <v>441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336</v>
      </c>
      <c r="W65" s="473" t="s">
        <v>336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0" t="s">
        <v>257</v>
      </c>
      <c r="E66" s="621"/>
      <c r="F66" s="621"/>
      <c r="G66" s="621"/>
      <c r="H66" s="622"/>
      <c r="I66" s="243"/>
      <c r="J66" s="271">
        <f t="shared" si="4"/>
        <v>16.666666666666668</v>
      </c>
      <c r="K66" s="271">
        <v>15</v>
      </c>
      <c r="M66" s="468" t="s">
        <v>558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336</v>
      </c>
      <c r="W66" s="473" t="s">
        <v>336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0" t="s">
        <v>259</v>
      </c>
      <c r="E67" s="621"/>
      <c r="F67" s="621"/>
      <c r="G67" s="621"/>
      <c r="H67" s="622"/>
      <c r="I67" s="243"/>
      <c r="J67" s="271">
        <f t="shared" si="4"/>
        <v>18.888888888888889</v>
      </c>
      <c r="K67" s="271">
        <v>17</v>
      </c>
      <c r="M67" s="468" t="s">
        <v>559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336</v>
      </c>
      <c r="W67" s="473" t="s">
        <v>336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0" t="s">
        <v>256</v>
      </c>
      <c r="E68" s="621"/>
      <c r="F68" s="621"/>
      <c r="G68" s="621"/>
      <c r="H68" s="622"/>
      <c r="I68" s="243"/>
      <c r="J68" s="271">
        <f t="shared" si="4"/>
        <v>15.555555555555555</v>
      </c>
      <c r="K68" s="271">
        <v>14</v>
      </c>
      <c r="M68" s="468" t="s">
        <v>560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336</v>
      </c>
      <c r="W68" s="473" t="s">
        <v>336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0" t="s">
        <v>255</v>
      </c>
      <c r="E69" s="621"/>
      <c r="F69" s="621"/>
      <c r="G69" s="621"/>
      <c r="H69" s="622"/>
      <c r="I69" s="242"/>
      <c r="J69" s="271">
        <f t="shared" ref="J69:J90" si="5">K69/$C$97</f>
        <v>12.222222222222221</v>
      </c>
      <c r="K69" s="271">
        <v>11</v>
      </c>
      <c r="M69" s="468" t="s">
        <v>561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336</v>
      </c>
      <c r="W69" s="473" t="s">
        <v>336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3" t="s">
        <v>9</v>
      </c>
      <c r="E70" s="624"/>
      <c r="F70" s="624"/>
      <c r="G70" s="624"/>
      <c r="H70" s="625"/>
      <c r="I70" s="75"/>
      <c r="J70" s="269">
        <f t="shared" si="5"/>
        <v>33.333333333333336</v>
      </c>
      <c r="K70" s="269">
        <v>30</v>
      </c>
      <c r="M70" s="468" t="s">
        <v>562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336</v>
      </c>
      <c r="W70" s="473" t="s">
        <v>336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3" t="s">
        <v>8</v>
      </c>
      <c r="E71" s="624"/>
      <c r="F71" s="624"/>
      <c r="G71" s="624"/>
      <c r="H71" s="625"/>
      <c r="I71" s="270"/>
      <c r="J71" s="269">
        <f t="shared" si="5"/>
        <v>15.555555555555555</v>
      </c>
      <c r="K71" s="269">
        <v>14</v>
      </c>
      <c r="M71" s="468" t="s">
        <v>563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336</v>
      </c>
      <c r="W71" s="473" t="s">
        <v>336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3" t="s">
        <v>57</v>
      </c>
      <c r="E72" s="624"/>
      <c r="F72" s="624"/>
      <c r="G72" s="624"/>
      <c r="H72" s="625"/>
      <c r="I72" s="268"/>
      <c r="J72" s="269">
        <f t="shared" si="5"/>
        <v>53.333333333333329</v>
      </c>
      <c r="K72" s="269">
        <v>48</v>
      </c>
      <c r="M72" s="468" t="s">
        <v>564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336</v>
      </c>
      <c r="W72" s="473" t="s">
        <v>336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5" t="s">
        <v>276</v>
      </c>
      <c r="E73" s="606"/>
      <c r="F73" s="606"/>
      <c r="G73" s="606"/>
      <c r="H73" s="607"/>
      <c r="I73" s="239"/>
      <c r="J73" s="236">
        <f t="shared" si="5"/>
        <v>10</v>
      </c>
      <c r="K73" s="236">
        <v>9</v>
      </c>
      <c r="M73" s="468" t="s">
        <v>565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23" t="s">
        <v>51</v>
      </c>
      <c r="E74" s="624"/>
      <c r="F74" s="624"/>
      <c r="G74" s="624"/>
      <c r="H74" s="62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1" t="s">
        <v>279</v>
      </c>
      <c r="E75" s="612"/>
      <c r="F75" s="612"/>
      <c r="G75" s="612"/>
      <c r="H75" s="613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299</v>
      </c>
      <c r="V75" s="466" t="s">
        <v>532</v>
      </c>
      <c r="W75" s="467" t="s">
        <v>533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1" t="s">
        <v>237</v>
      </c>
      <c r="E76" s="612"/>
      <c r="F76" s="612"/>
      <c r="G76" s="612"/>
      <c r="H76" s="613"/>
      <c r="I76" s="249"/>
      <c r="J76" s="267">
        <f t="shared" si="5"/>
        <v>111.11111111111111</v>
      </c>
      <c r="K76" s="267">
        <v>100</v>
      </c>
      <c r="M76" s="468" t="s">
        <v>388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336</v>
      </c>
      <c r="W76" s="473" t="s">
        <v>336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1" t="s">
        <v>280</v>
      </c>
      <c r="E77" s="612"/>
      <c r="F77" s="612"/>
      <c r="G77" s="612"/>
      <c r="H77" s="613"/>
      <c r="I77" s="249"/>
      <c r="J77" s="267">
        <f t="shared" si="5"/>
        <v>83.333333333333329</v>
      </c>
      <c r="K77" s="267">
        <v>75</v>
      </c>
      <c r="M77" s="468" t="s">
        <v>308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336</v>
      </c>
      <c r="W77" s="474" t="s">
        <v>336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1" t="s">
        <v>281</v>
      </c>
      <c r="E78" s="612"/>
      <c r="F78" s="612"/>
      <c r="G78" s="612"/>
      <c r="H78" s="613"/>
      <c r="I78" s="249"/>
      <c r="J78" s="267">
        <f t="shared" si="5"/>
        <v>88.888888888888886</v>
      </c>
      <c r="K78" s="267">
        <v>80</v>
      </c>
      <c r="M78" s="468" t="s">
        <v>389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336</v>
      </c>
      <c r="W78" s="473" t="s">
        <v>336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1" t="s">
        <v>282</v>
      </c>
      <c r="E79" s="612"/>
      <c r="F79" s="612"/>
      <c r="G79" s="612"/>
      <c r="H79" s="613"/>
      <c r="I79" s="249"/>
      <c r="J79" s="267">
        <f t="shared" si="5"/>
        <v>133.33333333333334</v>
      </c>
      <c r="K79" s="267">
        <v>120</v>
      </c>
      <c r="M79" s="468" t="s">
        <v>390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336</v>
      </c>
      <c r="W79" s="474" t="s">
        <v>336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1" t="s">
        <v>59</v>
      </c>
      <c r="E80" s="612"/>
      <c r="F80" s="612"/>
      <c r="G80" s="612"/>
      <c r="H80" s="613"/>
      <c r="I80" s="249"/>
      <c r="J80" s="267">
        <f t="shared" si="5"/>
        <v>111.11111111111111</v>
      </c>
      <c r="K80" s="267">
        <v>100</v>
      </c>
      <c r="M80" s="468" t="s">
        <v>391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336</v>
      </c>
      <c r="W80" s="473" t="s">
        <v>336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1" t="s">
        <v>283</v>
      </c>
      <c r="E81" s="612"/>
      <c r="F81" s="612"/>
      <c r="G81" s="612"/>
      <c r="H81" s="613"/>
      <c r="I81" s="249"/>
      <c r="J81" s="267">
        <f t="shared" si="5"/>
        <v>244.44444444444443</v>
      </c>
      <c r="K81" s="267">
        <v>220</v>
      </c>
      <c r="M81" s="468" t="s">
        <v>392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336</v>
      </c>
      <c r="W81" s="474" t="s">
        <v>336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1" t="s">
        <v>284</v>
      </c>
      <c r="E82" s="612"/>
      <c r="F82" s="612"/>
      <c r="G82" s="612"/>
      <c r="H82" s="613"/>
      <c r="I82" s="249"/>
      <c r="J82" s="267">
        <f t="shared" si="5"/>
        <v>277.77777777777777</v>
      </c>
      <c r="K82" s="267">
        <v>250</v>
      </c>
      <c r="M82" s="468" t="s">
        <v>393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336</v>
      </c>
      <c r="W82" s="473" t="s">
        <v>336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0" t="s">
        <v>250</v>
      </c>
      <c r="E83" s="621"/>
      <c r="F83" s="621"/>
      <c r="G83" s="621"/>
      <c r="H83" s="622"/>
      <c r="I83" s="246"/>
      <c r="J83" s="271">
        <f t="shared" si="5"/>
        <v>14.444444444444445</v>
      </c>
      <c r="K83" s="271">
        <v>13</v>
      </c>
      <c r="M83" s="468" t="s">
        <v>394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336</v>
      </c>
      <c r="W83" s="473" t="s">
        <v>336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0" t="s">
        <v>251</v>
      </c>
      <c r="E84" s="621"/>
      <c r="F84" s="621"/>
      <c r="G84" s="621"/>
      <c r="H84" s="622"/>
      <c r="I84" s="246"/>
      <c r="J84" s="271">
        <f t="shared" si="5"/>
        <v>10</v>
      </c>
      <c r="K84" s="271">
        <v>9</v>
      </c>
      <c r="M84" s="468" t="s">
        <v>566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336</v>
      </c>
      <c r="W84" s="473" t="s">
        <v>336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0" t="s">
        <v>249</v>
      </c>
      <c r="E85" s="621"/>
      <c r="F85" s="621"/>
      <c r="G85" s="621"/>
      <c r="H85" s="622"/>
      <c r="I85" s="247"/>
      <c r="J85" s="271">
        <f t="shared" si="5"/>
        <v>36.666666666666664</v>
      </c>
      <c r="K85" s="271">
        <v>33</v>
      </c>
      <c r="M85" s="468" t="s">
        <v>395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336</v>
      </c>
      <c r="W85" s="473" t="s">
        <v>336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0" t="s">
        <v>117</v>
      </c>
      <c r="E86" s="621"/>
      <c r="F86" s="621"/>
      <c r="G86" s="621"/>
      <c r="H86" s="622"/>
      <c r="I86" s="247"/>
      <c r="J86" s="271">
        <f t="shared" si="5"/>
        <v>20</v>
      </c>
      <c r="K86" s="271">
        <v>18</v>
      </c>
      <c r="M86" s="468" t="s">
        <v>396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0" t="s">
        <v>252</v>
      </c>
      <c r="E87" s="621"/>
      <c r="F87" s="621"/>
      <c r="G87" s="621"/>
      <c r="H87" s="622"/>
      <c r="I87" s="247"/>
      <c r="J87" s="271">
        <f t="shared" si="5"/>
        <v>36.666666666666664</v>
      </c>
      <c r="K87" s="271">
        <v>33</v>
      </c>
      <c r="M87" s="468" t="s">
        <v>484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336</v>
      </c>
      <c r="W87" s="473" t="s">
        <v>336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5" t="s">
        <v>37</v>
      </c>
      <c r="E88" s="606"/>
      <c r="F88" s="606"/>
      <c r="G88" s="606"/>
      <c r="H88" s="607"/>
      <c r="I88" s="240"/>
      <c r="J88" s="236">
        <f t="shared" si="5"/>
        <v>10</v>
      </c>
      <c r="K88" s="236">
        <v>9</v>
      </c>
      <c r="M88" s="468" t="s">
        <v>397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08" t="s">
        <v>319</v>
      </c>
      <c r="E89" s="609"/>
      <c r="F89" s="609"/>
      <c r="G89" s="609"/>
      <c r="H89" s="610"/>
      <c r="I89" s="299"/>
      <c r="J89" s="298">
        <f t="shared" si="5"/>
        <v>6.6666666666666661</v>
      </c>
      <c r="K89" s="298">
        <v>6</v>
      </c>
      <c r="M89" s="468" t="s">
        <v>398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336</v>
      </c>
      <c r="W89" s="473" t="s">
        <v>336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08" t="s">
        <v>320</v>
      </c>
      <c r="E90" s="609"/>
      <c r="F90" s="609"/>
      <c r="G90" s="609"/>
      <c r="H90" s="610"/>
      <c r="I90" s="299"/>
      <c r="J90" s="298">
        <f t="shared" si="5"/>
        <v>133.33333333333334</v>
      </c>
      <c r="K90" s="298">
        <v>120</v>
      </c>
      <c r="M90" s="468" t="s">
        <v>399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08" t="s">
        <v>346</v>
      </c>
      <c r="E91" s="609"/>
      <c r="F91" s="609"/>
      <c r="G91" s="609"/>
      <c r="H91" s="610"/>
      <c r="I91" s="228"/>
      <c r="J91" s="318">
        <f>K91/$C$97</f>
        <v>134.44444444444443</v>
      </c>
      <c r="K91" s="318">
        <v>121</v>
      </c>
      <c r="M91" s="468" t="s">
        <v>400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08"/>
      <c r="E92" s="609"/>
      <c r="F92" s="609"/>
      <c r="G92" s="609"/>
      <c r="H92" s="610"/>
      <c r="I92" s="228"/>
      <c r="J92" s="318">
        <f>K92/$C$97</f>
        <v>100</v>
      </c>
      <c r="K92" s="318">
        <v>90</v>
      </c>
      <c r="M92" s="468" t="s">
        <v>401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402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68" t="s">
        <v>403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68" t="s">
        <v>404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336</v>
      </c>
      <c r="W95" s="473" t="s">
        <v>336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68" t="s">
        <v>405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68" t="s">
        <v>406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336</v>
      </c>
      <c r="W97" s="473" t="s">
        <v>336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68" t="s">
        <v>407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336</v>
      </c>
      <c r="W98" s="473" t="s">
        <v>336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408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336</v>
      </c>
      <c r="W99" s="473" t="s">
        <v>336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409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336</v>
      </c>
      <c r="W100" s="473" t="s">
        <v>336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412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ht="30" x14ac:dyDescent="0.25">
      <c r="B102" s="590" t="s">
        <v>1</v>
      </c>
      <c r="C102" s="590" t="s">
        <v>2</v>
      </c>
      <c r="D102" s="590" t="s">
        <v>641</v>
      </c>
      <c r="E102" s="590" t="s">
        <v>642</v>
      </c>
      <c r="F102" s="282"/>
      <c r="G102" s="451"/>
      <c r="H102" s="451"/>
      <c r="I102" s="144"/>
      <c r="J102" s="12"/>
      <c r="K102" s="12"/>
      <c r="L102" s="12"/>
      <c r="M102" s="468" t="s">
        <v>413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590">
        <v>25</v>
      </c>
      <c r="C103" s="590" t="s">
        <v>753</v>
      </c>
      <c r="D103" s="590">
        <v>10</v>
      </c>
      <c r="E103" s="590">
        <v>250</v>
      </c>
      <c r="F103" s="451"/>
      <c r="G103" s="451"/>
      <c r="H103" s="451"/>
      <c r="I103" s="144"/>
      <c r="J103" s="12"/>
      <c r="K103" s="12"/>
      <c r="L103" s="12"/>
      <c r="M103" s="468" t="s">
        <v>414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590"/>
      <c r="C104" s="590"/>
      <c r="D104" s="590" t="s">
        <v>754</v>
      </c>
      <c r="E104" s="590">
        <v>250</v>
      </c>
      <c r="F104" s="447"/>
      <c r="G104" s="282"/>
      <c r="H104" s="282"/>
      <c r="I104" s="144"/>
      <c r="J104" s="12"/>
      <c r="K104" s="12"/>
      <c r="L104" s="12"/>
      <c r="M104" s="468" t="s">
        <v>415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336</v>
      </c>
      <c r="W104" s="473" t="s">
        <v>336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76"/>
      <c r="C105" s="476"/>
      <c r="D105" s="476"/>
      <c r="E105" s="476"/>
      <c r="F105" s="431"/>
      <c r="G105" s="431"/>
      <c r="H105" s="431"/>
      <c r="I105" s="453"/>
      <c r="J105" s="432"/>
      <c r="K105" s="432"/>
      <c r="L105" s="432"/>
      <c r="M105" s="468" t="s">
        <v>416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336</v>
      </c>
      <c r="W105" s="473" t="s">
        <v>336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417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336</v>
      </c>
      <c r="W106" s="473" t="s">
        <v>336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418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336</v>
      </c>
      <c r="W107" s="473" t="s">
        <v>336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419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336</v>
      </c>
      <c r="W108" s="473" t="s">
        <v>336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420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336</v>
      </c>
      <c r="W109" s="473" t="s">
        <v>336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346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336</v>
      </c>
      <c r="W110" s="473" t="s">
        <v>336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567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336</v>
      </c>
      <c r="W111" s="473" t="s">
        <v>336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568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336</v>
      </c>
      <c r="W112" s="473" t="s">
        <v>336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569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336</v>
      </c>
      <c r="W113" s="473" t="s">
        <v>336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422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336</v>
      </c>
      <c r="W114" s="473" t="s">
        <v>336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299</v>
      </c>
      <c r="V116" s="466" t="s">
        <v>532</v>
      </c>
      <c r="W116" s="467" t="s">
        <v>533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478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336</v>
      </c>
      <c r="W117" s="473" t="s">
        <v>336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448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336</v>
      </c>
      <c r="W118" s="473" t="s">
        <v>336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449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336</v>
      </c>
      <c r="W119" s="473" t="s">
        <v>336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450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336</v>
      </c>
      <c r="W120" s="473" t="s">
        <v>336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451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570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336</v>
      </c>
      <c r="W122" s="473" t="s">
        <v>336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571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336</v>
      </c>
      <c r="W123" s="473" t="s">
        <v>336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572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336</v>
      </c>
      <c r="W124" s="473" t="s">
        <v>336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452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336</v>
      </c>
      <c r="W125" s="473" t="s">
        <v>336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453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336</v>
      </c>
      <c r="W126" s="473" t="s">
        <v>336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499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336</v>
      </c>
      <c r="W127" s="473" t="s">
        <v>336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454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455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336</v>
      </c>
      <c r="W129" s="473" t="s">
        <v>336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620</v>
      </c>
      <c r="R140" s="432" t="s">
        <v>625</v>
      </c>
      <c r="S140" s="432" t="s">
        <v>621</v>
      </c>
      <c r="T140" s="454" t="s">
        <v>624</v>
      </c>
      <c r="U140" s="519" t="s">
        <v>622</v>
      </c>
      <c r="V140" s="520" t="s">
        <v>623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534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1">
        <f>100*(T141-R141)/R141</f>
        <v>16.290338211066967</v>
      </c>
      <c r="V141" s="52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535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1">
        <f t="shared" ref="U142:U158" si="8">100*(T142-R142)/R142</f>
        <v>22.059997183230841</v>
      </c>
      <c r="V142" s="522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536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1">
        <f t="shared" si="8"/>
        <v>16.978609625668447</v>
      </c>
      <c r="V143" s="522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306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1">
        <f t="shared" si="8"/>
        <v>22.887864823348711</v>
      </c>
      <c r="V144" s="522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315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1">
        <f t="shared" si="8"/>
        <v>18.617566183210219</v>
      </c>
      <c r="V145" s="522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537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1">
        <f t="shared" si="8"/>
        <v>23.560301840165916</v>
      </c>
      <c r="V146" s="522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538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1">
        <f t="shared" si="8"/>
        <v>26.672472488322395</v>
      </c>
      <c r="V147" s="522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307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1">
        <f t="shared" si="8"/>
        <v>22.638146167557931</v>
      </c>
      <c r="V148" s="522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302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1">
        <f t="shared" si="8"/>
        <v>19.64107676969093</v>
      </c>
      <c r="V149" s="522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1">
        <f t="shared" si="8"/>
        <v>13.851992409867174</v>
      </c>
      <c r="V150" s="522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204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1">
        <f t="shared" si="8"/>
        <v>12.966997498587906</v>
      </c>
      <c r="V151" s="522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542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1">
        <f t="shared" si="8"/>
        <v>20.197925918011649</v>
      </c>
      <c r="V152" s="522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543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1">
        <f t="shared" si="8"/>
        <v>17.745179806701657</v>
      </c>
      <c r="V153" s="522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301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1">
        <f t="shared" si="8"/>
        <v>28.92284959166167</v>
      </c>
      <c r="V154" s="522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313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1">
        <f t="shared" si="8"/>
        <v>26.308191988451817</v>
      </c>
      <c r="V155" s="522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530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1">
        <f t="shared" si="8"/>
        <v>14.113229772509754</v>
      </c>
      <c r="V156" s="522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312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1">
        <f t="shared" si="8"/>
        <v>28.342245989304814</v>
      </c>
      <c r="V157" s="522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545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1">
        <f t="shared" si="8"/>
        <v>23.057338354638517</v>
      </c>
      <c r="V158" s="522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546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1">
        <f>100*(T159-R159)/R159</f>
        <v>18.979630687226365</v>
      </c>
      <c r="V159" s="522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28" t="s">
        <v>1</v>
      </c>
      <c r="C191" s="529" t="s">
        <v>2</v>
      </c>
      <c r="D191" s="530" t="s">
        <v>641</v>
      </c>
      <c r="E191" s="530" t="s">
        <v>642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1">
        <v>1</v>
      </c>
      <c r="C192" s="533" t="s">
        <v>643</v>
      </c>
      <c r="D192" s="536">
        <v>48</v>
      </c>
      <c r="E192" s="536">
        <v>48</v>
      </c>
      <c r="I192" s="527"/>
      <c r="J192" s="527"/>
      <c r="K192" s="527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1">
        <v>2</v>
      </c>
      <c r="C193" s="533" t="s">
        <v>644</v>
      </c>
      <c r="D193" s="536">
        <v>100</v>
      </c>
      <c r="E193" s="536">
        <v>200</v>
      </c>
      <c r="I193" s="527"/>
      <c r="J193" s="527"/>
      <c r="K193" s="527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1">
        <v>2</v>
      </c>
      <c r="C194" s="533" t="s">
        <v>645</v>
      </c>
      <c r="D194" s="536">
        <v>15</v>
      </c>
      <c r="E194" s="536">
        <v>30</v>
      </c>
      <c r="I194" s="527"/>
      <c r="J194" s="527"/>
      <c r="K194" s="527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1">
        <v>1</v>
      </c>
      <c r="C195" s="532" t="s">
        <v>646</v>
      </c>
      <c r="D195" s="533">
        <v>30</v>
      </c>
      <c r="E195" s="533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34" t="s">
        <v>647</v>
      </c>
      <c r="D196" s="533" t="s">
        <v>72</v>
      </c>
      <c r="E196" s="535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09" t="s">
        <v>85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  <c r="U1" s="709"/>
      <c r="V1" s="709"/>
      <c r="W1" s="709"/>
      <c r="X1" s="709"/>
      <c r="Y1" s="709"/>
      <c r="Z1" s="709"/>
      <c r="AA1" s="709"/>
      <c r="AB1" s="709"/>
      <c r="AC1" s="709"/>
      <c r="AD1" s="709"/>
      <c r="AE1" s="709"/>
      <c r="AF1" s="709"/>
      <c r="AG1" s="709"/>
      <c r="AH1" s="709"/>
      <c r="AI1" s="709"/>
      <c r="AJ1" s="709"/>
      <c r="AK1" s="709"/>
      <c r="AL1" s="709"/>
      <c r="AM1" s="709"/>
      <c r="AN1" s="709"/>
      <c r="AO1" s="709"/>
      <c r="AP1" s="709"/>
      <c r="AQ1" s="709"/>
      <c r="AR1" s="709"/>
      <c r="AS1" s="709"/>
      <c r="AT1" s="709"/>
      <c r="AU1" s="709"/>
      <c r="AV1" s="709"/>
      <c r="AW1" s="709"/>
      <c r="AX1" s="709"/>
      <c r="AY1" s="709"/>
      <c r="AZ1" s="709"/>
      <c r="BA1" s="709"/>
      <c r="BB1" s="709"/>
      <c r="BC1" s="709"/>
      <c r="BD1" s="709"/>
      <c r="BE1" s="709"/>
      <c r="BF1" s="709"/>
      <c r="BG1" s="709"/>
      <c r="BH1" s="709"/>
      <c r="BI1" s="709"/>
      <c r="BJ1" s="709"/>
      <c r="BK1" s="709"/>
      <c r="BL1" s="709"/>
      <c r="BM1" s="709"/>
      <c r="BN1" s="709"/>
      <c r="BO1" s="709"/>
      <c r="BP1" s="709"/>
      <c r="BQ1" s="709"/>
      <c r="BR1" s="709"/>
      <c r="BS1" s="709"/>
      <c r="BT1" s="709"/>
      <c r="BU1" s="709"/>
      <c r="BV1" s="709"/>
      <c r="BW1" s="709"/>
      <c r="BX1" s="709"/>
      <c r="BY1" s="709"/>
      <c r="BZ1" s="709"/>
      <c r="CA1" s="709"/>
      <c r="CB1" s="709"/>
      <c r="CC1" s="709"/>
      <c r="CD1" s="709"/>
      <c r="CE1" s="709"/>
      <c r="CF1" s="709"/>
      <c r="CG1" s="709"/>
      <c r="CH1" s="709"/>
      <c r="CI1" s="709"/>
      <c r="CJ1" s="709"/>
      <c r="CK1" s="709"/>
      <c r="CL1" s="709"/>
      <c r="CM1" s="709"/>
      <c r="CN1" s="709"/>
      <c r="CO1" s="709"/>
      <c r="CP1" s="709"/>
      <c r="CQ1" s="709"/>
      <c r="CR1" s="709"/>
      <c r="CS1" s="709"/>
      <c r="CT1" s="709"/>
      <c r="CU1" s="709"/>
      <c r="CV1" s="709"/>
      <c r="CW1" s="709"/>
      <c r="CX1" s="709"/>
      <c r="CY1" s="709"/>
      <c r="CZ1" s="709"/>
      <c r="DA1" s="709"/>
      <c r="DB1" s="709"/>
      <c r="DC1" s="709"/>
      <c r="DD1" s="709"/>
      <c r="DE1" s="709"/>
      <c r="DF1" s="709"/>
      <c r="DG1" s="709"/>
      <c r="DH1" s="709"/>
      <c r="DI1" s="709"/>
      <c r="DJ1" s="709"/>
      <c r="DK1" s="709"/>
      <c r="DL1" s="709"/>
      <c r="DM1" s="709"/>
      <c r="DN1" s="709"/>
      <c r="DO1" s="709"/>
      <c r="DP1" s="709"/>
      <c r="DQ1" s="709"/>
      <c r="DR1" s="709"/>
      <c r="DS1" s="709"/>
      <c r="DT1" s="709"/>
      <c r="DU1" s="709"/>
      <c r="DV1" s="709"/>
    </row>
    <row r="2" spans="1:394" ht="14.45" customHeight="1" x14ac:dyDescent="0.25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09"/>
      <c r="R2" s="709"/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9"/>
      <c r="AM2" s="709"/>
      <c r="AN2" s="709"/>
      <c r="AO2" s="709"/>
      <c r="AP2" s="709"/>
      <c r="AQ2" s="709"/>
      <c r="AR2" s="709"/>
      <c r="AS2" s="709"/>
      <c r="AT2" s="709"/>
      <c r="AU2" s="709"/>
      <c r="AV2" s="709"/>
      <c r="AW2" s="709"/>
      <c r="AX2" s="709"/>
      <c r="AY2" s="709"/>
      <c r="AZ2" s="709"/>
      <c r="BA2" s="709"/>
      <c r="BB2" s="709"/>
      <c r="BC2" s="709"/>
      <c r="BD2" s="709"/>
      <c r="BE2" s="709"/>
      <c r="BF2" s="709"/>
      <c r="BG2" s="709"/>
      <c r="BH2" s="709"/>
      <c r="BI2" s="709"/>
      <c r="BJ2" s="709"/>
      <c r="BK2" s="709"/>
      <c r="BL2" s="709"/>
      <c r="BM2" s="709"/>
      <c r="BN2" s="709"/>
      <c r="BO2" s="709"/>
      <c r="BP2" s="709"/>
      <c r="BQ2" s="709"/>
      <c r="BR2" s="709"/>
      <c r="BS2" s="709"/>
      <c r="BT2" s="709"/>
      <c r="BU2" s="709"/>
      <c r="BV2" s="709"/>
      <c r="BW2" s="709"/>
      <c r="BX2" s="709"/>
      <c r="BY2" s="709"/>
      <c r="BZ2" s="709"/>
      <c r="CA2" s="709"/>
      <c r="CB2" s="709"/>
      <c r="CC2" s="709"/>
      <c r="CD2" s="709"/>
      <c r="CE2" s="709"/>
      <c r="CF2" s="709"/>
      <c r="CG2" s="709"/>
      <c r="CH2" s="709"/>
      <c r="CI2" s="709"/>
      <c r="CJ2" s="709"/>
      <c r="CK2" s="709"/>
      <c r="CL2" s="709"/>
      <c r="CM2" s="709"/>
      <c r="CN2" s="709"/>
      <c r="CO2" s="709"/>
      <c r="CP2" s="709"/>
      <c r="CQ2" s="709"/>
      <c r="CR2" s="709"/>
      <c r="CS2" s="709"/>
      <c r="CT2" s="709"/>
      <c r="CU2" s="709"/>
      <c r="CV2" s="709"/>
      <c r="CW2" s="709"/>
      <c r="CX2" s="709"/>
      <c r="CY2" s="709"/>
      <c r="CZ2" s="709"/>
      <c r="DA2" s="709"/>
      <c r="DB2" s="709"/>
      <c r="DC2" s="709"/>
      <c r="DD2" s="709"/>
      <c r="DE2" s="709"/>
      <c r="DF2" s="709"/>
      <c r="DG2" s="709"/>
      <c r="DH2" s="709"/>
      <c r="DI2" s="709"/>
      <c r="DJ2" s="709"/>
      <c r="DK2" s="709"/>
      <c r="DL2" s="709"/>
      <c r="DM2" s="709"/>
      <c r="DN2" s="709"/>
      <c r="DO2" s="709"/>
      <c r="DP2" s="709"/>
      <c r="DQ2" s="709"/>
      <c r="DR2" s="709"/>
      <c r="DS2" s="709"/>
      <c r="DT2" s="709"/>
      <c r="DU2" s="709"/>
      <c r="DV2" s="709"/>
    </row>
    <row r="3" spans="1:394" x14ac:dyDescent="0.25">
      <c r="A3" s="709"/>
      <c r="B3" s="709"/>
      <c r="C3" s="709"/>
      <c r="D3" s="709"/>
      <c r="E3" s="709"/>
      <c r="F3" s="709"/>
      <c r="G3" s="709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  <c r="X3" s="709"/>
      <c r="Y3" s="709"/>
      <c r="Z3" s="709"/>
      <c r="AA3" s="709"/>
      <c r="AB3" s="709"/>
      <c r="AC3" s="709"/>
      <c r="AD3" s="709"/>
      <c r="AE3" s="709"/>
      <c r="AF3" s="709"/>
      <c r="AG3" s="709"/>
      <c r="AH3" s="709"/>
      <c r="AI3" s="709"/>
      <c r="AJ3" s="709"/>
      <c r="AK3" s="709"/>
      <c r="AL3" s="709"/>
      <c r="AM3" s="709"/>
      <c r="AN3" s="709"/>
      <c r="AO3" s="709"/>
      <c r="AP3" s="709"/>
      <c r="AQ3" s="709"/>
      <c r="AR3" s="709"/>
      <c r="AS3" s="709"/>
      <c r="AT3" s="709"/>
      <c r="AU3" s="709"/>
      <c r="AV3" s="709"/>
      <c r="AW3" s="709"/>
      <c r="AX3" s="709"/>
      <c r="AY3" s="709"/>
      <c r="AZ3" s="709"/>
      <c r="BA3" s="709"/>
      <c r="BB3" s="709"/>
      <c r="BC3" s="709"/>
      <c r="BD3" s="709"/>
      <c r="BE3" s="709"/>
      <c r="BF3" s="709"/>
      <c r="BG3" s="709"/>
      <c r="BH3" s="709"/>
      <c r="BI3" s="709"/>
      <c r="BJ3" s="709"/>
      <c r="BK3" s="709"/>
      <c r="BL3" s="709"/>
      <c r="BM3" s="709"/>
      <c r="BN3" s="709"/>
      <c r="BO3" s="709"/>
      <c r="BP3" s="709"/>
      <c r="BQ3" s="709"/>
      <c r="BR3" s="709"/>
      <c r="BS3" s="709"/>
      <c r="BT3" s="709"/>
      <c r="BU3" s="709"/>
      <c r="BV3" s="709"/>
      <c r="BW3" s="709"/>
      <c r="BX3" s="709"/>
      <c r="BY3" s="709"/>
      <c r="BZ3" s="709"/>
      <c r="CA3" s="709"/>
      <c r="CB3" s="709"/>
      <c r="CC3" s="709"/>
      <c r="CD3" s="709"/>
      <c r="CE3" s="709"/>
      <c r="CF3" s="709"/>
      <c r="CG3" s="709"/>
      <c r="CH3" s="709"/>
      <c r="CI3" s="709"/>
      <c r="CJ3" s="709"/>
      <c r="CK3" s="709"/>
      <c r="CL3" s="709"/>
      <c r="CM3" s="709"/>
      <c r="CN3" s="709"/>
      <c r="CO3" s="709"/>
      <c r="CP3" s="709"/>
      <c r="CQ3" s="709"/>
      <c r="CR3" s="709"/>
      <c r="CS3" s="709"/>
      <c r="CT3" s="709"/>
      <c r="CU3" s="709"/>
      <c r="CV3" s="709"/>
      <c r="CW3" s="709"/>
      <c r="CX3" s="709"/>
      <c r="CY3" s="709"/>
      <c r="CZ3" s="709"/>
      <c r="DA3" s="709"/>
      <c r="DB3" s="709"/>
      <c r="DC3" s="709"/>
      <c r="DD3" s="709"/>
      <c r="DE3" s="709"/>
      <c r="DF3" s="709"/>
      <c r="DG3" s="709"/>
      <c r="DH3" s="709"/>
      <c r="DI3" s="709"/>
      <c r="DJ3" s="709"/>
      <c r="DK3" s="709"/>
      <c r="DL3" s="709"/>
      <c r="DM3" s="709"/>
      <c r="DN3" s="709"/>
      <c r="DO3" s="709"/>
      <c r="DP3" s="709"/>
      <c r="DQ3" s="709"/>
      <c r="DR3" s="709"/>
      <c r="DS3" s="709"/>
      <c r="DT3" s="709"/>
      <c r="DU3" s="709"/>
      <c r="DV3" s="70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9" t="s">
        <v>71</v>
      </c>
      <c r="D5" s="629"/>
      <c r="E5" s="629"/>
      <c r="F5" s="629"/>
      <c r="G5" s="629"/>
      <c r="H5" s="629"/>
      <c r="I5" s="629"/>
      <c r="J5" s="5"/>
      <c r="K5" s="7"/>
      <c r="L5" s="9"/>
      <c r="M5" s="9"/>
      <c r="N5" s="9"/>
      <c r="O5" s="9"/>
      <c r="P5" s="629" t="s">
        <v>60</v>
      </c>
      <c r="Q5" s="629"/>
      <c r="R5" s="629"/>
      <c r="S5" s="629"/>
      <c r="T5" s="629"/>
      <c r="U5" s="629"/>
      <c r="V5" s="629"/>
      <c r="W5" s="7"/>
      <c r="X5" s="9"/>
      <c r="Y5" s="9"/>
      <c r="Z5" s="9"/>
      <c r="AA5" s="9"/>
      <c r="AB5" s="9"/>
      <c r="AC5" s="9"/>
      <c r="AD5" s="9"/>
      <c r="AE5" s="9"/>
      <c r="AF5" s="9"/>
      <c r="AH5" s="652" t="s">
        <v>61</v>
      </c>
      <c r="AI5" s="629"/>
      <c r="AJ5" s="629"/>
      <c r="AK5" s="629"/>
      <c r="AL5" s="629"/>
      <c r="AM5" s="629"/>
      <c r="AN5" s="629"/>
      <c r="AO5" s="7"/>
      <c r="AP5" s="7"/>
      <c r="AQ5" s="7"/>
      <c r="AS5" s="652" t="s">
        <v>62</v>
      </c>
      <c r="AT5" s="629"/>
      <c r="AU5" s="629"/>
      <c r="AV5" s="629"/>
      <c r="AW5" s="629"/>
      <c r="AX5" s="629"/>
      <c r="AY5" s="629"/>
      <c r="AZ5" s="7"/>
      <c r="BG5" s="652" t="s">
        <v>63</v>
      </c>
      <c r="BH5" s="629"/>
      <c r="BI5" s="629"/>
      <c r="BJ5" s="629"/>
      <c r="BK5" s="629"/>
      <c r="BL5" s="629"/>
      <c r="BM5" s="629"/>
      <c r="BN5" s="7"/>
      <c r="BS5" s="652" t="s">
        <v>65</v>
      </c>
      <c r="BT5" s="629"/>
      <c r="BU5" s="629"/>
      <c r="BV5" s="629"/>
      <c r="BW5" s="629"/>
      <c r="BX5" s="629"/>
      <c r="BY5" s="629"/>
      <c r="BZ5" s="7"/>
      <c r="CL5" s="652" t="s">
        <v>69</v>
      </c>
      <c r="CM5" s="629"/>
      <c r="CN5" s="629"/>
      <c r="CO5" s="629"/>
      <c r="CP5" s="629"/>
      <c r="CQ5" s="629"/>
      <c r="CR5" s="629"/>
      <c r="CS5" s="7"/>
      <c r="DD5" s="652" t="s">
        <v>76</v>
      </c>
      <c r="DE5" s="629"/>
      <c r="DF5" s="629"/>
      <c r="DG5" s="629"/>
      <c r="DH5" s="629"/>
      <c r="DI5" s="629"/>
      <c r="DJ5" s="629"/>
      <c r="DX5" s="652" t="s">
        <v>112</v>
      </c>
      <c r="DY5" s="629"/>
      <c r="DZ5" s="629"/>
      <c r="EA5" s="629"/>
      <c r="EB5" s="629"/>
      <c r="EC5" s="629"/>
      <c r="ED5" s="629"/>
      <c r="ER5" s="652" t="s">
        <v>180</v>
      </c>
      <c r="ES5" s="629"/>
      <c r="ET5" s="629"/>
      <c r="EU5" s="629"/>
      <c r="EV5" s="629"/>
      <c r="EW5" s="629"/>
      <c r="EX5" s="629"/>
      <c r="FW5" s="652" t="s">
        <v>189</v>
      </c>
      <c r="FX5" s="629"/>
      <c r="FY5" s="629"/>
      <c r="FZ5" s="629"/>
      <c r="GA5" s="629"/>
      <c r="GB5" s="629"/>
      <c r="GC5" s="629"/>
      <c r="GT5" s="652" t="s">
        <v>206</v>
      </c>
      <c r="GU5" s="629"/>
      <c r="GV5" s="629"/>
      <c r="GW5" s="629"/>
      <c r="GX5" s="629"/>
      <c r="GY5" s="629"/>
      <c r="GZ5" s="629"/>
      <c r="HO5" s="652" t="s">
        <v>205</v>
      </c>
      <c r="HP5" s="629"/>
      <c r="HQ5" s="629"/>
      <c r="HR5" s="629"/>
      <c r="HS5" s="629"/>
      <c r="HT5" s="629"/>
      <c r="HU5" s="629"/>
      <c r="HZ5" s="652" t="s">
        <v>205</v>
      </c>
      <c r="IA5" s="629"/>
      <c r="IB5" s="629"/>
      <c r="IC5" s="629"/>
      <c r="ID5" s="629"/>
      <c r="IE5" s="629"/>
      <c r="IF5" s="629"/>
      <c r="IP5" s="652" t="s">
        <v>227</v>
      </c>
      <c r="IQ5" s="629"/>
      <c r="IR5" s="629"/>
      <c r="IS5" s="629"/>
      <c r="IT5" s="629"/>
      <c r="IU5" s="629"/>
      <c r="IV5" s="629"/>
      <c r="JB5" s="652" t="s">
        <v>241</v>
      </c>
      <c r="JC5" s="629"/>
      <c r="JD5" s="629"/>
      <c r="JE5" s="629"/>
      <c r="JF5" s="629"/>
      <c r="JG5" s="629"/>
      <c r="JH5" s="629"/>
      <c r="KH5" s="652" t="s">
        <v>242</v>
      </c>
      <c r="KI5" s="629"/>
      <c r="KJ5" s="629"/>
      <c r="KK5" s="629"/>
      <c r="KL5" s="629"/>
      <c r="KM5" s="629"/>
      <c r="KN5" s="629"/>
      <c r="KV5" s="652" t="s">
        <v>263</v>
      </c>
      <c r="KW5" s="629"/>
      <c r="KX5" s="629"/>
      <c r="KY5" s="629"/>
      <c r="KZ5" s="629"/>
      <c r="LA5" s="629"/>
      <c r="LB5" s="629"/>
      <c r="LI5" s="652" t="s">
        <v>271</v>
      </c>
      <c r="LJ5" s="629"/>
      <c r="LK5" s="629"/>
      <c r="LL5" s="629"/>
      <c r="LM5" s="629"/>
      <c r="LN5" s="629"/>
      <c r="LO5" s="629"/>
      <c r="MH5" s="652" t="s">
        <v>286</v>
      </c>
      <c r="MI5" s="629"/>
      <c r="MJ5" s="629"/>
      <c r="MK5" s="629"/>
      <c r="ML5" s="629"/>
      <c r="MM5" s="629"/>
      <c r="MN5" s="629"/>
      <c r="NG5" s="652" t="s">
        <v>287</v>
      </c>
      <c r="NH5" s="629"/>
      <c r="NI5" s="629"/>
      <c r="NJ5" s="629"/>
      <c r="NK5" s="629"/>
      <c r="NL5" s="629"/>
      <c r="NM5" s="629"/>
    </row>
    <row r="6" spans="1:394" ht="14.45" customHeight="1" x14ac:dyDescent="0.25">
      <c r="A6" s="47"/>
      <c r="B6" s="7"/>
      <c r="C6" s="629"/>
      <c r="D6" s="629"/>
      <c r="E6" s="629"/>
      <c r="F6" s="629"/>
      <c r="G6" s="629"/>
      <c r="H6" s="629"/>
      <c r="I6" s="629"/>
      <c r="J6" s="5"/>
      <c r="K6" s="7"/>
      <c r="L6" s="9"/>
      <c r="M6" s="9"/>
      <c r="N6" s="9"/>
      <c r="O6" s="9"/>
      <c r="P6" s="629"/>
      <c r="Q6" s="629"/>
      <c r="R6" s="629"/>
      <c r="S6" s="629"/>
      <c r="T6" s="629"/>
      <c r="U6" s="629"/>
      <c r="V6" s="629"/>
      <c r="W6" s="7"/>
      <c r="X6" s="9"/>
      <c r="Y6" s="9"/>
      <c r="Z6" s="9"/>
      <c r="AA6" s="9"/>
      <c r="AB6" s="9"/>
      <c r="AC6" s="9"/>
      <c r="AD6" s="9"/>
      <c r="AE6" s="9"/>
      <c r="AF6" s="9"/>
      <c r="AH6" s="629"/>
      <c r="AI6" s="629"/>
      <c r="AJ6" s="629"/>
      <c r="AK6" s="629"/>
      <c r="AL6" s="629"/>
      <c r="AM6" s="629"/>
      <c r="AN6" s="629"/>
      <c r="AO6" s="7"/>
      <c r="AP6" s="7"/>
      <c r="AQ6" s="7"/>
      <c r="AS6" s="629"/>
      <c r="AT6" s="629"/>
      <c r="AU6" s="629"/>
      <c r="AV6" s="629"/>
      <c r="AW6" s="629"/>
      <c r="AX6" s="629"/>
      <c r="AY6" s="629"/>
      <c r="AZ6" s="7"/>
      <c r="BG6" s="629"/>
      <c r="BH6" s="629"/>
      <c r="BI6" s="629"/>
      <c r="BJ6" s="629"/>
      <c r="BK6" s="629"/>
      <c r="BL6" s="629"/>
      <c r="BM6" s="629"/>
      <c r="BN6" s="7"/>
      <c r="BS6" s="629"/>
      <c r="BT6" s="629"/>
      <c r="BU6" s="629"/>
      <c r="BV6" s="629"/>
      <c r="BW6" s="629"/>
      <c r="BX6" s="629"/>
      <c r="BY6" s="629"/>
      <c r="BZ6" s="7"/>
      <c r="CL6" s="629"/>
      <c r="CM6" s="629"/>
      <c r="CN6" s="629"/>
      <c r="CO6" s="629"/>
      <c r="CP6" s="629"/>
      <c r="CQ6" s="629"/>
      <c r="CR6" s="629"/>
      <c r="CS6" s="7"/>
      <c r="DD6" s="629"/>
      <c r="DE6" s="629"/>
      <c r="DF6" s="629"/>
      <c r="DG6" s="629"/>
      <c r="DH6" s="629"/>
      <c r="DI6" s="629"/>
      <c r="DJ6" s="629"/>
      <c r="DX6" s="629"/>
      <c r="DY6" s="629"/>
      <c r="DZ6" s="629"/>
      <c r="EA6" s="629"/>
      <c r="EB6" s="629"/>
      <c r="EC6" s="629"/>
      <c r="ED6" s="629"/>
      <c r="ER6" s="629"/>
      <c r="ES6" s="629"/>
      <c r="ET6" s="629"/>
      <c r="EU6" s="629"/>
      <c r="EV6" s="629"/>
      <c r="EW6" s="629"/>
      <c r="EX6" s="629"/>
      <c r="FW6" s="629"/>
      <c r="FX6" s="629"/>
      <c r="FY6" s="629"/>
      <c r="FZ6" s="629"/>
      <c r="GA6" s="629"/>
      <c r="GB6" s="629"/>
      <c r="GC6" s="629"/>
      <c r="GT6" s="629"/>
      <c r="GU6" s="629"/>
      <c r="GV6" s="629"/>
      <c r="GW6" s="629"/>
      <c r="GX6" s="629"/>
      <c r="GY6" s="629"/>
      <c r="GZ6" s="629"/>
      <c r="HO6" s="629"/>
      <c r="HP6" s="629"/>
      <c r="HQ6" s="629"/>
      <c r="HR6" s="629"/>
      <c r="HS6" s="629"/>
      <c r="HT6" s="629"/>
      <c r="HU6" s="629"/>
      <c r="HZ6" s="629"/>
      <c r="IA6" s="629"/>
      <c r="IB6" s="629"/>
      <c r="IC6" s="629"/>
      <c r="ID6" s="629"/>
      <c r="IE6" s="629"/>
      <c r="IF6" s="629"/>
      <c r="IP6" s="629"/>
      <c r="IQ6" s="629"/>
      <c r="IR6" s="629"/>
      <c r="IS6" s="629"/>
      <c r="IT6" s="629"/>
      <c r="IU6" s="629"/>
      <c r="IV6" s="629"/>
      <c r="IW6" t="s">
        <v>230</v>
      </c>
      <c r="JB6" s="629"/>
      <c r="JC6" s="629"/>
      <c r="JD6" s="629"/>
      <c r="JE6" s="629"/>
      <c r="JF6" s="629"/>
      <c r="JG6" s="629"/>
      <c r="JH6" s="629"/>
      <c r="KH6" s="629"/>
      <c r="KI6" s="629"/>
      <c r="KJ6" s="629"/>
      <c r="KK6" s="629"/>
      <c r="KL6" s="629"/>
      <c r="KM6" s="629"/>
      <c r="KN6" s="629"/>
      <c r="KV6" s="629"/>
      <c r="KW6" s="629"/>
      <c r="KX6" s="629"/>
      <c r="KY6" s="629"/>
      <c r="KZ6" s="629"/>
      <c r="LA6" s="629"/>
      <c r="LB6" s="629"/>
      <c r="LI6" s="629"/>
      <c r="LJ6" s="629"/>
      <c r="LK6" s="629"/>
      <c r="LL6" s="629"/>
      <c r="LM6" s="629"/>
      <c r="LN6" s="629"/>
      <c r="LO6" s="629"/>
      <c r="MH6" s="629"/>
      <c r="MI6" s="629"/>
      <c r="MJ6" s="629"/>
      <c r="MK6" s="629"/>
      <c r="ML6" s="629"/>
      <c r="MM6" s="629"/>
      <c r="MN6" s="629"/>
      <c r="NG6" s="629"/>
      <c r="NH6" s="629"/>
      <c r="NI6" s="629"/>
      <c r="NJ6" s="629"/>
      <c r="NK6" s="629"/>
      <c r="NL6" s="629"/>
      <c r="NM6" s="629"/>
    </row>
    <row r="7" spans="1:394" ht="14.45" customHeight="1" x14ac:dyDescent="0.25">
      <c r="A7" s="47"/>
      <c r="B7" s="10"/>
      <c r="C7" s="670" t="s">
        <v>2</v>
      </c>
      <c r="D7" s="670"/>
      <c r="E7" s="670"/>
      <c r="F7" s="670"/>
      <c r="G7" s="670"/>
      <c r="H7" s="67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0" t="s">
        <v>2</v>
      </c>
      <c r="Q7" s="670"/>
      <c r="R7" s="670"/>
      <c r="S7" s="670"/>
      <c r="T7" s="670"/>
      <c r="U7" s="67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0" t="s">
        <v>2</v>
      </c>
      <c r="AI7" s="670"/>
      <c r="AJ7" s="670"/>
      <c r="AK7" s="670"/>
      <c r="AL7" s="670"/>
      <c r="AM7" s="670"/>
      <c r="AN7" s="11" t="s">
        <v>3</v>
      </c>
      <c r="AO7" s="18">
        <v>27</v>
      </c>
      <c r="AP7" s="22" t="s">
        <v>1</v>
      </c>
      <c r="AQ7" s="18" t="s">
        <v>72</v>
      </c>
      <c r="AS7" s="670" t="s">
        <v>2</v>
      </c>
      <c r="AT7" s="670"/>
      <c r="AU7" s="670"/>
      <c r="AV7" s="670"/>
      <c r="AW7" s="670"/>
      <c r="AX7" s="67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0" t="s">
        <v>2</v>
      </c>
      <c r="BH7" s="670"/>
      <c r="BI7" s="670"/>
      <c r="BJ7" s="670"/>
      <c r="BK7" s="670"/>
      <c r="BL7" s="67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0" t="s">
        <v>2</v>
      </c>
      <c r="BT7" s="670"/>
      <c r="BU7" s="670"/>
      <c r="BV7" s="670"/>
      <c r="BW7" s="670"/>
      <c r="BX7" s="67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0" t="s">
        <v>2</v>
      </c>
      <c r="CM7" s="670"/>
      <c r="CN7" s="670"/>
      <c r="CO7" s="670"/>
      <c r="CP7" s="670"/>
      <c r="CQ7" s="67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0" t="s">
        <v>2</v>
      </c>
      <c r="DE7" s="670"/>
      <c r="DF7" s="670"/>
      <c r="DG7" s="670"/>
      <c r="DH7" s="670"/>
      <c r="DI7" s="67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0" t="s">
        <v>2</v>
      </c>
      <c r="DY7" s="670"/>
      <c r="DZ7" s="670"/>
      <c r="EA7" s="670"/>
      <c r="EB7" s="670"/>
      <c r="EC7" s="67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0" t="s">
        <v>2</v>
      </c>
      <c r="ES7" s="670"/>
      <c r="ET7" s="670"/>
      <c r="EU7" s="670"/>
      <c r="EV7" s="670"/>
      <c r="EW7" s="67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0" t="s">
        <v>2</v>
      </c>
      <c r="FX7" s="670"/>
      <c r="FY7" s="670"/>
      <c r="FZ7" s="670"/>
      <c r="GA7" s="670"/>
      <c r="GB7" s="67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0" t="s">
        <v>2</v>
      </c>
      <c r="GU7" s="670"/>
      <c r="GV7" s="670"/>
      <c r="GW7" s="670"/>
      <c r="GX7" s="670"/>
      <c r="GY7" s="67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0" t="s">
        <v>2</v>
      </c>
      <c r="HP7" s="670"/>
      <c r="HQ7" s="670"/>
      <c r="HR7" s="670"/>
      <c r="HS7" s="670"/>
      <c r="HT7" s="670"/>
      <c r="HU7" s="11" t="s">
        <v>3</v>
      </c>
      <c r="HV7" s="18">
        <v>25</v>
      </c>
      <c r="HW7" s="22" t="s">
        <v>1</v>
      </c>
      <c r="HX7" s="18" t="s">
        <v>72</v>
      </c>
      <c r="HZ7" s="670" t="s">
        <v>2</v>
      </c>
      <c r="IA7" s="670"/>
      <c r="IB7" s="670"/>
      <c r="IC7" s="670"/>
      <c r="ID7" s="670"/>
      <c r="IE7" s="67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0" t="s">
        <v>2</v>
      </c>
      <c r="IQ7" s="670"/>
      <c r="IR7" s="670"/>
      <c r="IS7" s="670"/>
      <c r="IT7" s="670"/>
      <c r="IU7" s="67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0" t="s">
        <v>2</v>
      </c>
      <c r="JC7" s="670"/>
      <c r="JD7" s="670"/>
      <c r="JE7" s="670"/>
      <c r="JF7" s="670"/>
      <c r="JG7" s="67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0" t="s">
        <v>2</v>
      </c>
      <c r="KI7" s="670"/>
      <c r="KJ7" s="670"/>
      <c r="KK7" s="670"/>
      <c r="KL7" s="670"/>
      <c r="KM7" s="67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0" t="s">
        <v>2</v>
      </c>
      <c r="KW7" s="670"/>
      <c r="KX7" s="670"/>
      <c r="KY7" s="670"/>
      <c r="KZ7" s="670"/>
      <c r="LA7" s="67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0" t="s">
        <v>2</v>
      </c>
      <c r="LJ7" s="670"/>
      <c r="LK7" s="670"/>
      <c r="LL7" s="670"/>
      <c r="LM7" s="670"/>
      <c r="LN7" s="67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0" t="s">
        <v>2</v>
      </c>
      <c r="MI7" s="670"/>
      <c r="MJ7" s="670"/>
      <c r="MK7" s="670"/>
      <c r="ML7" s="670"/>
      <c r="MM7" s="67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0" t="s">
        <v>2</v>
      </c>
      <c r="NH7" s="670"/>
      <c r="NI7" s="670"/>
      <c r="NJ7" s="670"/>
      <c r="NK7" s="670"/>
      <c r="NL7" s="67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2" t="s">
        <v>55</v>
      </c>
      <c r="D8" s="662"/>
      <c r="E8" s="662"/>
      <c r="F8" s="662"/>
      <c r="G8" s="66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9" t="s">
        <v>55</v>
      </c>
      <c r="Q8" s="660"/>
      <c r="R8" s="660"/>
      <c r="S8" s="660"/>
      <c r="T8" s="660"/>
      <c r="U8" s="66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2" t="s">
        <v>55</v>
      </c>
      <c r="AI8" s="662"/>
      <c r="AJ8" s="662"/>
      <c r="AK8" s="662"/>
      <c r="AL8" s="662"/>
      <c r="AM8" s="11"/>
      <c r="AN8" s="13"/>
      <c r="AO8" s="19"/>
      <c r="AP8" s="23">
        <f>SUM(AO8)</f>
        <v>0</v>
      </c>
      <c r="AQ8" s="19">
        <f>AP8*AN8</f>
        <v>0</v>
      </c>
      <c r="AS8" s="647" t="s">
        <v>55</v>
      </c>
      <c r="AT8" s="648"/>
      <c r="AU8" s="648"/>
      <c r="AV8" s="648"/>
      <c r="AW8" s="648"/>
      <c r="AX8" s="64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47" t="s">
        <v>55</v>
      </c>
      <c r="BH8" s="648"/>
      <c r="BI8" s="648"/>
      <c r="BJ8" s="648"/>
      <c r="BK8" s="648"/>
      <c r="BL8" s="64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47" t="s">
        <v>55</v>
      </c>
      <c r="BT8" s="648"/>
      <c r="BU8" s="648"/>
      <c r="BV8" s="648"/>
      <c r="BW8" s="648"/>
      <c r="BX8" s="64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47" t="s">
        <v>55</v>
      </c>
      <c r="CM8" s="648"/>
      <c r="CN8" s="648"/>
      <c r="CO8" s="648"/>
      <c r="CP8" s="648"/>
      <c r="CQ8" s="64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47" t="s">
        <v>55</v>
      </c>
      <c r="DE8" s="648"/>
      <c r="DF8" s="648"/>
      <c r="DG8" s="648"/>
      <c r="DH8" s="648"/>
      <c r="DI8" s="64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47" t="s">
        <v>55</v>
      </c>
      <c r="DY8" s="648"/>
      <c r="DZ8" s="648"/>
      <c r="EA8" s="648"/>
      <c r="EB8" s="648"/>
      <c r="EC8" s="64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47" t="s">
        <v>55</v>
      </c>
      <c r="ES8" s="648"/>
      <c r="ET8" s="648"/>
      <c r="EU8" s="648"/>
      <c r="EV8" s="648"/>
      <c r="EW8" s="64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47" t="s">
        <v>55</v>
      </c>
      <c r="FX8" s="648"/>
      <c r="FY8" s="648"/>
      <c r="FZ8" s="648"/>
      <c r="GA8" s="648"/>
      <c r="GB8" s="64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47" t="s">
        <v>55</v>
      </c>
      <c r="GU8" s="648"/>
      <c r="GV8" s="648"/>
      <c r="GW8" s="648"/>
      <c r="GX8" s="648"/>
      <c r="GY8" s="64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47" t="s">
        <v>55</v>
      </c>
      <c r="HP8" s="648"/>
      <c r="HQ8" s="648"/>
      <c r="HR8" s="648"/>
      <c r="HS8" s="648"/>
      <c r="HT8" s="64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47" t="s">
        <v>55</v>
      </c>
      <c r="IA8" s="648"/>
      <c r="IB8" s="648"/>
      <c r="IC8" s="648"/>
      <c r="ID8" s="648"/>
      <c r="IE8" s="64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47" t="s">
        <v>55</v>
      </c>
      <c r="IQ8" s="648"/>
      <c r="IR8" s="648"/>
      <c r="IS8" s="648"/>
      <c r="IT8" s="648"/>
      <c r="IU8" s="64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47" t="s">
        <v>55</v>
      </c>
      <c r="JC8" s="648"/>
      <c r="JD8" s="648"/>
      <c r="JE8" s="648"/>
      <c r="JF8" s="648"/>
      <c r="JG8" s="64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47" t="s">
        <v>55</v>
      </c>
      <c r="KI8" s="648"/>
      <c r="KJ8" s="648"/>
      <c r="KK8" s="648"/>
      <c r="KL8" s="648"/>
      <c r="KM8" s="64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47" t="s">
        <v>55</v>
      </c>
      <c r="KW8" s="648"/>
      <c r="KX8" s="648"/>
      <c r="KY8" s="648"/>
      <c r="KZ8" s="648"/>
      <c r="LA8" s="64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47" t="s">
        <v>55</v>
      </c>
      <c r="LJ8" s="648"/>
      <c r="LK8" s="648"/>
      <c r="LL8" s="648"/>
      <c r="LM8" s="648"/>
      <c r="LN8" s="64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47" t="s">
        <v>55</v>
      </c>
      <c r="MI8" s="648"/>
      <c r="MJ8" s="648"/>
      <c r="MK8" s="648"/>
      <c r="ML8" s="648"/>
      <c r="MM8" s="64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47" t="s">
        <v>55</v>
      </c>
      <c r="NH8" s="648"/>
      <c r="NI8" s="648"/>
      <c r="NJ8" s="648"/>
      <c r="NK8" s="648"/>
      <c r="NL8" s="64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2" t="s">
        <v>4</v>
      </c>
      <c r="D9" s="662"/>
      <c r="E9" s="662"/>
      <c r="F9" s="662"/>
      <c r="G9" s="662"/>
      <c r="H9" s="66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2" t="s">
        <v>4</v>
      </c>
      <c r="Q9" s="662"/>
      <c r="R9" s="662"/>
      <c r="S9" s="662"/>
      <c r="T9" s="662"/>
      <c r="U9" s="66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2" t="s">
        <v>4</v>
      </c>
      <c r="AI9" s="662"/>
      <c r="AJ9" s="662"/>
      <c r="AK9" s="662"/>
      <c r="AL9" s="662"/>
      <c r="AM9" s="66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2" t="s">
        <v>4</v>
      </c>
      <c r="AT9" s="662"/>
      <c r="AU9" s="662"/>
      <c r="AV9" s="662"/>
      <c r="AW9" s="662"/>
      <c r="AX9" s="66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2" t="s">
        <v>4</v>
      </c>
      <c r="BH9" s="662"/>
      <c r="BI9" s="662"/>
      <c r="BJ9" s="662"/>
      <c r="BK9" s="662"/>
      <c r="BL9" s="66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2" t="s">
        <v>4</v>
      </c>
      <c r="BT9" s="662"/>
      <c r="BU9" s="662"/>
      <c r="BV9" s="662"/>
      <c r="BW9" s="662"/>
      <c r="BX9" s="66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2" t="s">
        <v>4</v>
      </c>
      <c r="CM9" s="662"/>
      <c r="CN9" s="662"/>
      <c r="CO9" s="662"/>
      <c r="CP9" s="662"/>
      <c r="CQ9" s="66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2" t="s">
        <v>4</v>
      </c>
      <c r="DE9" s="662"/>
      <c r="DF9" s="662"/>
      <c r="DG9" s="662"/>
      <c r="DH9" s="662"/>
      <c r="DI9" s="66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2" t="s">
        <v>4</v>
      </c>
      <c r="DY9" s="662"/>
      <c r="DZ9" s="662"/>
      <c r="EA9" s="662"/>
      <c r="EB9" s="662"/>
      <c r="EC9" s="66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2" t="s">
        <v>4</v>
      </c>
      <c r="ES9" s="662"/>
      <c r="ET9" s="662"/>
      <c r="EU9" s="662"/>
      <c r="EV9" s="662"/>
      <c r="EW9" s="66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2" t="s">
        <v>4</v>
      </c>
      <c r="FX9" s="662"/>
      <c r="FY9" s="662"/>
      <c r="FZ9" s="662"/>
      <c r="GA9" s="662"/>
      <c r="GB9" s="66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2" t="s">
        <v>4</v>
      </c>
      <c r="GU9" s="662"/>
      <c r="GV9" s="662"/>
      <c r="GW9" s="662"/>
      <c r="GX9" s="662"/>
      <c r="GY9" s="66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2" t="s">
        <v>4</v>
      </c>
      <c r="HP9" s="662"/>
      <c r="HQ9" s="662"/>
      <c r="HR9" s="662"/>
      <c r="HS9" s="662"/>
      <c r="HT9" s="66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2" t="s">
        <v>4</v>
      </c>
      <c r="IA9" s="662"/>
      <c r="IB9" s="662"/>
      <c r="IC9" s="662"/>
      <c r="ID9" s="662"/>
      <c r="IE9" s="66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2" t="s">
        <v>4</v>
      </c>
      <c r="IQ9" s="662"/>
      <c r="IR9" s="662"/>
      <c r="IS9" s="662"/>
      <c r="IT9" s="662"/>
      <c r="IU9" s="66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2" t="s">
        <v>4</v>
      </c>
      <c r="JC9" s="662"/>
      <c r="JD9" s="662"/>
      <c r="JE9" s="662"/>
      <c r="JF9" s="662"/>
      <c r="JG9" s="66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2" t="s">
        <v>4</v>
      </c>
      <c r="KI9" s="662"/>
      <c r="KJ9" s="662"/>
      <c r="KK9" s="662"/>
      <c r="KL9" s="662"/>
      <c r="KM9" s="66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2" t="s">
        <v>4</v>
      </c>
      <c r="KW9" s="662"/>
      <c r="KX9" s="662"/>
      <c r="KY9" s="662"/>
      <c r="KZ9" s="662"/>
      <c r="LA9" s="66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2" t="s">
        <v>4</v>
      </c>
      <c r="LJ9" s="662"/>
      <c r="LK9" s="662"/>
      <c r="LL9" s="662"/>
      <c r="LM9" s="662"/>
      <c r="LN9" s="66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2" t="s">
        <v>4</v>
      </c>
      <c r="MI9" s="662"/>
      <c r="MJ9" s="662"/>
      <c r="MK9" s="662"/>
      <c r="ML9" s="662"/>
      <c r="MM9" s="66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2" t="s">
        <v>4</v>
      </c>
      <c r="NH9" s="662"/>
      <c r="NI9" s="662"/>
      <c r="NJ9" s="662"/>
      <c r="NK9" s="662"/>
      <c r="NL9" s="66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2" t="s">
        <v>5</v>
      </c>
      <c r="D10" s="662"/>
      <c r="E10" s="662"/>
      <c r="F10" s="662"/>
      <c r="G10" s="662"/>
      <c r="H10" s="66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2" t="s">
        <v>5</v>
      </c>
      <c r="Q10" s="662"/>
      <c r="R10" s="662"/>
      <c r="S10" s="662"/>
      <c r="T10" s="662"/>
      <c r="U10" s="66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2" t="s">
        <v>5</v>
      </c>
      <c r="AI10" s="662"/>
      <c r="AJ10" s="662"/>
      <c r="AK10" s="662"/>
      <c r="AL10" s="662"/>
      <c r="AM10" s="66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0" t="s">
        <v>5</v>
      </c>
      <c r="AT10" s="650"/>
      <c r="AU10" s="650"/>
      <c r="AV10" s="650"/>
      <c r="AW10" s="650"/>
      <c r="AX10" s="65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0" t="s">
        <v>5</v>
      </c>
      <c r="BH10" s="650"/>
      <c r="BI10" s="650"/>
      <c r="BJ10" s="650"/>
      <c r="BK10" s="650"/>
      <c r="BL10" s="65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0" t="s">
        <v>5</v>
      </c>
      <c r="BT10" s="650"/>
      <c r="BU10" s="650"/>
      <c r="BV10" s="650"/>
      <c r="BW10" s="650"/>
      <c r="BX10" s="65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0" t="s">
        <v>5</v>
      </c>
      <c r="CM10" s="650"/>
      <c r="CN10" s="650"/>
      <c r="CO10" s="650"/>
      <c r="CP10" s="650"/>
      <c r="CQ10" s="65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0" t="s">
        <v>5</v>
      </c>
      <c r="DE10" s="650"/>
      <c r="DF10" s="650"/>
      <c r="DG10" s="650"/>
      <c r="DH10" s="650"/>
      <c r="DI10" s="65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0" t="s">
        <v>5</v>
      </c>
      <c r="DY10" s="650"/>
      <c r="DZ10" s="650"/>
      <c r="EA10" s="650"/>
      <c r="EB10" s="650"/>
      <c r="EC10" s="65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0" t="s">
        <v>5</v>
      </c>
      <c r="ES10" s="650"/>
      <c r="ET10" s="650"/>
      <c r="EU10" s="650"/>
      <c r="EV10" s="650"/>
      <c r="EW10" s="65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0" t="s">
        <v>5</v>
      </c>
      <c r="FX10" s="650"/>
      <c r="FY10" s="650"/>
      <c r="FZ10" s="650"/>
      <c r="GA10" s="650"/>
      <c r="GB10" s="65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0" t="s">
        <v>5</v>
      </c>
      <c r="GU10" s="650"/>
      <c r="GV10" s="650"/>
      <c r="GW10" s="650"/>
      <c r="GX10" s="650"/>
      <c r="GY10" s="65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0" t="s">
        <v>5</v>
      </c>
      <c r="HP10" s="650"/>
      <c r="HQ10" s="650"/>
      <c r="HR10" s="650"/>
      <c r="HS10" s="650"/>
      <c r="HT10" s="65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0" t="s">
        <v>5</v>
      </c>
      <c r="IA10" s="650"/>
      <c r="IB10" s="650"/>
      <c r="IC10" s="650"/>
      <c r="ID10" s="650"/>
      <c r="IE10" s="65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0" t="s">
        <v>5</v>
      </c>
      <c r="IQ10" s="650"/>
      <c r="IR10" s="650"/>
      <c r="IS10" s="650"/>
      <c r="IT10" s="650"/>
      <c r="IU10" s="65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0" t="s">
        <v>5</v>
      </c>
      <c r="JC10" s="650"/>
      <c r="JD10" s="650"/>
      <c r="JE10" s="650"/>
      <c r="JF10" s="650"/>
      <c r="JG10" s="65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0" t="s">
        <v>5</v>
      </c>
      <c r="KI10" s="650"/>
      <c r="KJ10" s="650"/>
      <c r="KK10" s="650"/>
      <c r="KL10" s="650"/>
      <c r="KM10" s="65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0" t="s">
        <v>5</v>
      </c>
      <c r="KW10" s="650"/>
      <c r="KX10" s="650"/>
      <c r="KY10" s="650"/>
      <c r="KZ10" s="650"/>
      <c r="LA10" s="65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0" t="s">
        <v>5</v>
      </c>
      <c r="LJ10" s="650"/>
      <c r="LK10" s="650"/>
      <c r="LL10" s="650"/>
      <c r="LM10" s="650"/>
      <c r="LN10" s="65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0" t="s">
        <v>5</v>
      </c>
      <c r="MI10" s="650"/>
      <c r="MJ10" s="650"/>
      <c r="MK10" s="650"/>
      <c r="ML10" s="650"/>
      <c r="MM10" s="65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0" t="s">
        <v>5</v>
      </c>
      <c r="NH10" s="650"/>
      <c r="NI10" s="650"/>
      <c r="NJ10" s="650"/>
      <c r="NK10" s="650"/>
      <c r="NL10" s="65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1" t="s">
        <v>56</v>
      </c>
      <c r="AI11" s="651"/>
      <c r="AJ11" s="651"/>
      <c r="AK11" s="651"/>
      <c r="AL11" s="651"/>
      <c r="AM11" s="651"/>
      <c r="AN11" s="13"/>
      <c r="AO11" s="19"/>
      <c r="AP11" s="23">
        <f t="shared" si="12"/>
        <v>0</v>
      </c>
      <c r="AQ11" s="19">
        <f t="shared" si="13"/>
        <v>0</v>
      </c>
      <c r="AS11" s="651" t="s">
        <v>56</v>
      </c>
      <c r="AT11" s="651"/>
      <c r="AU11" s="651"/>
      <c r="AV11" s="651"/>
      <c r="AW11" s="651"/>
      <c r="AX11" s="65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1" t="s">
        <v>56</v>
      </c>
      <c r="BH11" s="651"/>
      <c r="BI11" s="651"/>
      <c r="BJ11" s="651"/>
      <c r="BK11" s="651"/>
      <c r="BL11" s="65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1" t="s">
        <v>56</v>
      </c>
      <c r="BT11" s="651"/>
      <c r="BU11" s="651"/>
      <c r="BV11" s="651"/>
      <c r="BW11" s="651"/>
      <c r="BX11" s="65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1" t="s">
        <v>56</v>
      </c>
      <c r="CM11" s="651"/>
      <c r="CN11" s="651"/>
      <c r="CO11" s="651"/>
      <c r="CP11" s="651"/>
      <c r="CQ11" s="65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1" t="s">
        <v>56</v>
      </c>
      <c r="DE11" s="651"/>
      <c r="DF11" s="651"/>
      <c r="DG11" s="651"/>
      <c r="DH11" s="651"/>
      <c r="DI11" s="65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1" t="s">
        <v>56</v>
      </c>
      <c r="DY11" s="651"/>
      <c r="DZ11" s="651"/>
      <c r="EA11" s="651"/>
      <c r="EB11" s="651"/>
      <c r="EC11" s="65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1" t="s">
        <v>56</v>
      </c>
      <c r="ES11" s="651"/>
      <c r="ET11" s="651"/>
      <c r="EU11" s="651"/>
      <c r="EV11" s="651"/>
      <c r="EW11" s="65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1" t="s">
        <v>56</v>
      </c>
      <c r="FX11" s="651"/>
      <c r="FY11" s="651"/>
      <c r="FZ11" s="651"/>
      <c r="GA11" s="651"/>
      <c r="GB11" s="65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1" t="s">
        <v>56</v>
      </c>
      <c r="GU11" s="651"/>
      <c r="GV11" s="651"/>
      <c r="GW11" s="651"/>
      <c r="GX11" s="651"/>
      <c r="GY11" s="65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1" t="s">
        <v>56</v>
      </c>
      <c r="HP11" s="651"/>
      <c r="HQ11" s="651"/>
      <c r="HR11" s="651"/>
      <c r="HS11" s="651"/>
      <c r="HT11" s="65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1" t="s">
        <v>56</v>
      </c>
      <c r="IA11" s="651"/>
      <c r="IB11" s="651"/>
      <c r="IC11" s="651"/>
      <c r="ID11" s="651"/>
      <c r="IE11" s="65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1" t="s">
        <v>56</v>
      </c>
      <c r="IQ11" s="651"/>
      <c r="IR11" s="651"/>
      <c r="IS11" s="651"/>
      <c r="IT11" s="651"/>
      <c r="IU11" s="65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1" t="s">
        <v>56</v>
      </c>
      <c r="JC11" s="651"/>
      <c r="JD11" s="651"/>
      <c r="JE11" s="651"/>
      <c r="JF11" s="651"/>
      <c r="JG11" s="65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1" t="s">
        <v>56</v>
      </c>
      <c r="KI11" s="651"/>
      <c r="KJ11" s="651"/>
      <c r="KK11" s="651"/>
      <c r="KL11" s="651"/>
      <c r="KM11" s="65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1" t="s">
        <v>56</v>
      </c>
      <c r="KW11" s="651"/>
      <c r="KX11" s="651"/>
      <c r="KY11" s="651"/>
      <c r="KZ11" s="651"/>
      <c r="LA11" s="65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1" t="s">
        <v>56</v>
      </c>
      <c r="LJ11" s="651"/>
      <c r="LK11" s="651"/>
      <c r="LL11" s="651"/>
      <c r="LM11" s="651"/>
      <c r="LN11" s="65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1" t="s">
        <v>56</v>
      </c>
      <c r="MI11" s="651"/>
      <c r="MJ11" s="651"/>
      <c r="MK11" s="651"/>
      <c r="ML11" s="651"/>
      <c r="MM11" s="65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1" t="s">
        <v>56</v>
      </c>
      <c r="NH11" s="651"/>
      <c r="NI11" s="651"/>
      <c r="NJ11" s="651"/>
      <c r="NK11" s="651"/>
      <c r="NL11" s="65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1" t="s">
        <v>49</v>
      </c>
      <c r="AI12" s="651"/>
      <c r="AJ12" s="651"/>
      <c r="AK12" s="651"/>
      <c r="AL12" s="651"/>
      <c r="AM12" s="651"/>
      <c r="AN12" s="13"/>
      <c r="AO12" s="19"/>
      <c r="AP12" s="23">
        <f t="shared" si="12"/>
        <v>0</v>
      </c>
      <c r="AQ12" s="19">
        <f t="shared" si="13"/>
        <v>0</v>
      </c>
      <c r="AS12" s="650" t="s">
        <v>49</v>
      </c>
      <c r="AT12" s="650"/>
      <c r="AU12" s="650"/>
      <c r="AV12" s="650"/>
      <c r="AW12" s="650"/>
      <c r="AX12" s="65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0" t="s">
        <v>49</v>
      </c>
      <c r="BH12" s="650"/>
      <c r="BI12" s="650"/>
      <c r="BJ12" s="650"/>
      <c r="BK12" s="650"/>
      <c r="BL12" s="65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0" t="s">
        <v>49</v>
      </c>
      <c r="BT12" s="650"/>
      <c r="BU12" s="650"/>
      <c r="BV12" s="650"/>
      <c r="BW12" s="650"/>
      <c r="BX12" s="65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0" t="s">
        <v>49</v>
      </c>
      <c r="CM12" s="650"/>
      <c r="CN12" s="650"/>
      <c r="CO12" s="650"/>
      <c r="CP12" s="650"/>
      <c r="CQ12" s="65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0" t="s">
        <v>49</v>
      </c>
      <c r="DE12" s="650"/>
      <c r="DF12" s="650"/>
      <c r="DG12" s="650"/>
      <c r="DH12" s="650"/>
      <c r="DI12" s="65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0" t="s">
        <v>49</v>
      </c>
      <c r="DY12" s="650"/>
      <c r="DZ12" s="650"/>
      <c r="EA12" s="650"/>
      <c r="EB12" s="650"/>
      <c r="EC12" s="65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0" t="s">
        <v>49</v>
      </c>
      <c r="ES12" s="650"/>
      <c r="ET12" s="650"/>
      <c r="EU12" s="650"/>
      <c r="EV12" s="650"/>
      <c r="EW12" s="65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0" t="s">
        <v>49</v>
      </c>
      <c r="FX12" s="650"/>
      <c r="FY12" s="650"/>
      <c r="FZ12" s="650"/>
      <c r="GA12" s="650"/>
      <c r="GB12" s="65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0" t="s">
        <v>49</v>
      </c>
      <c r="GU12" s="650"/>
      <c r="GV12" s="650"/>
      <c r="GW12" s="650"/>
      <c r="GX12" s="650"/>
      <c r="GY12" s="65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0" t="s">
        <v>49</v>
      </c>
      <c r="HP12" s="650"/>
      <c r="HQ12" s="650"/>
      <c r="HR12" s="650"/>
      <c r="HS12" s="650"/>
      <c r="HT12" s="65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0" t="s">
        <v>49</v>
      </c>
      <c r="IA12" s="650"/>
      <c r="IB12" s="650"/>
      <c r="IC12" s="650"/>
      <c r="ID12" s="650"/>
      <c r="IE12" s="65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0" t="s">
        <v>49</v>
      </c>
      <c r="IQ12" s="650"/>
      <c r="IR12" s="650"/>
      <c r="IS12" s="650"/>
      <c r="IT12" s="650"/>
      <c r="IU12" s="65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0" t="s">
        <v>49</v>
      </c>
      <c r="JC12" s="650"/>
      <c r="JD12" s="650"/>
      <c r="JE12" s="650"/>
      <c r="JF12" s="650"/>
      <c r="JG12" s="65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0" t="s">
        <v>49</v>
      </c>
      <c r="KI12" s="650"/>
      <c r="KJ12" s="650"/>
      <c r="KK12" s="650"/>
      <c r="KL12" s="650"/>
      <c r="KM12" s="65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0" t="s">
        <v>49</v>
      </c>
      <c r="KW12" s="650"/>
      <c r="KX12" s="650"/>
      <c r="KY12" s="650"/>
      <c r="KZ12" s="650"/>
      <c r="LA12" s="65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0" t="s">
        <v>49</v>
      </c>
      <c r="LJ12" s="650"/>
      <c r="LK12" s="650"/>
      <c r="LL12" s="650"/>
      <c r="LM12" s="650"/>
      <c r="LN12" s="65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0" t="s">
        <v>49</v>
      </c>
      <c r="MI12" s="650"/>
      <c r="MJ12" s="650"/>
      <c r="MK12" s="650"/>
      <c r="ML12" s="650"/>
      <c r="MM12" s="65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0" t="s">
        <v>49</v>
      </c>
      <c r="NH12" s="650"/>
      <c r="NI12" s="650"/>
      <c r="NJ12" s="650"/>
      <c r="NK12" s="650"/>
      <c r="NL12" s="65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1" t="s">
        <v>50</v>
      </c>
      <c r="AI13" s="651"/>
      <c r="AJ13" s="651"/>
      <c r="AK13" s="651"/>
      <c r="AL13" s="651"/>
      <c r="AM13" s="651"/>
      <c r="AN13" s="13"/>
      <c r="AO13" s="19"/>
      <c r="AP13" s="23">
        <f t="shared" si="12"/>
        <v>0</v>
      </c>
      <c r="AQ13" s="19">
        <f t="shared" si="13"/>
        <v>0</v>
      </c>
      <c r="AS13" s="651" t="s">
        <v>50</v>
      </c>
      <c r="AT13" s="651"/>
      <c r="AU13" s="651"/>
      <c r="AV13" s="651"/>
      <c r="AW13" s="651"/>
      <c r="AX13" s="65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1" t="s">
        <v>50</v>
      </c>
      <c r="BH13" s="651"/>
      <c r="BI13" s="651"/>
      <c r="BJ13" s="651"/>
      <c r="BK13" s="651"/>
      <c r="BL13" s="65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1" t="s">
        <v>50</v>
      </c>
      <c r="BT13" s="651"/>
      <c r="BU13" s="651"/>
      <c r="BV13" s="651"/>
      <c r="BW13" s="651"/>
      <c r="BX13" s="65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1" t="s">
        <v>50</v>
      </c>
      <c r="CM13" s="651"/>
      <c r="CN13" s="651"/>
      <c r="CO13" s="651"/>
      <c r="CP13" s="651"/>
      <c r="CQ13" s="65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1" t="s">
        <v>50</v>
      </c>
      <c r="DE13" s="651"/>
      <c r="DF13" s="651"/>
      <c r="DG13" s="651"/>
      <c r="DH13" s="651"/>
      <c r="DI13" s="65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1" t="s">
        <v>50</v>
      </c>
      <c r="DY13" s="651"/>
      <c r="DZ13" s="651"/>
      <c r="EA13" s="651"/>
      <c r="EB13" s="651"/>
      <c r="EC13" s="65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1" t="s">
        <v>50</v>
      </c>
      <c r="ES13" s="651"/>
      <c r="ET13" s="651"/>
      <c r="EU13" s="651"/>
      <c r="EV13" s="651"/>
      <c r="EW13" s="65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1" t="s">
        <v>50</v>
      </c>
      <c r="FX13" s="651"/>
      <c r="FY13" s="651"/>
      <c r="FZ13" s="651"/>
      <c r="GA13" s="651"/>
      <c r="GB13" s="65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1" t="s">
        <v>50</v>
      </c>
      <c r="GU13" s="651"/>
      <c r="GV13" s="651"/>
      <c r="GW13" s="651"/>
      <c r="GX13" s="651"/>
      <c r="GY13" s="65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1" t="s">
        <v>50</v>
      </c>
      <c r="HP13" s="651"/>
      <c r="HQ13" s="651"/>
      <c r="HR13" s="651"/>
      <c r="HS13" s="651"/>
      <c r="HT13" s="651"/>
      <c r="HU13" s="13">
        <v>8</v>
      </c>
      <c r="HV13" s="19"/>
      <c r="HW13" s="30">
        <f t="shared" si="33"/>
        <v>0</v>
      </c>
      <c r="HX13" s="28">
        <f t="shared" si="0"/>
        <v>0</v>
      </c>
      <c r="HZ13" s="651" t="s">
        <v>50</v>
      </c>
      <c r="IA13" s="651"/>
      <c r="IB13" s="651"/>
      <c r="IC13" s="651"/>
      <c r="ID13" s="651"/>
      <c r="IE13" s="65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1" t="s">
        <v>50</v>
      </c>
      <c r="IQ13" s="651"/>
      <c r="IR13" s="651"/>
      <c r="IS13" s="651"/>
      <c r="IT13" s="651"/>
      <c r="IU13" s="65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1" t="s">
        <v>50</v>
      </c>
      <c r="JC13" s="651"/>
      <c r="JD13" s="651"/>
      <c r="JE13" s="651"/>
      <c r="JF13" s="651"/>
      <c r="JG13" s="65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1" t="s">
        <v>50</v>
      </c>
      <c r="KI13" s="651"/>
      <c r="KJ13" s="651"/>
      <c r="KK13" s="651"/>
      <c r="KL13" s="651"/>
      <c r="KM13" s="65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1" t="s">
        <v>50</v>
      </c>
      <c r="KW13" s="651"/>
      <c r="KX13" s="651"/>
      <c r="KY13" s="651"/>
      <c r="KZ13" s="651"/>
      <c r="LA13" s="65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1" t="s">
        <v>50</v>
      </c>
      <c r="LJ13" s="651"/>
      <c r="LK13" s="651"/>
      <c r="LL13" s="651"/>
      <c r="LM13" s="651"/>
      <c r="LN13" s="65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1" t="s">
        <v>50</v>
      </c>
      <c r="MI13" s="651"/>
      <c r="MJ13" s="651"/>
      <c r="MK13" s="651"/>
      <c r="ML13" s="651"/>
      <c r="MM13" s="65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1" t="s">
        <v>50</v>
      </c>
      <c r="NH13" s="651"/>
      <c r="NI13" s="651"/>
      <c r="NJ13" s="651"/>
      <c r="NK13" s="651"/>
      <c r="NL13" s="65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1" t="s">
        <v>6</v>
      </c>
      <c r="AI14" s="651"/>
      <c r="AJ14" s="651"/>
      <c r="AK14" s="651"/>
      <c r="AL14" s="651"/>
      <c r="AM14" s="65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0" t="s">
        <v>6</v>
      </c>
      <c r="AT14" s="650"/>
      <c r="AU14" s="650"/>
      <c r="AV14" s="650"/>
      <c r="AW14" s="650"/>
      <c r="AX14" s="65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0" t="s">
        <v>6</v>
      </c>
      <c r="BH14" s="650"/>
      <c r="BI14" s="650"/>
      <c r="BJ14" s="650"/>
      <c r="BK14" s="650"/>
      <c r="BL14" s="65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0" t="s">
        <v>6</v>
      </c>
      <c r="BT14" s="650"/>
      <c r="BU14" s="650"/>
      <c r="BV14" s="650"/>
      <c r="BW14" s="650"/>
      <c r="BX14" s="65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0" t="s">
        <v>6</v>
      </c>
      <c r="CM14" s="650"/>
      <c r="CN14" s="650"/>
      <c r="CO14" s="650"/>
      <c r="CP14" s="650"/>
      <c r="CQ14" s="65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0" t="s">
        <v>6</v>
      </c>
      <c r="DE14" s="650"/>
      <c r="DF14" s="650"/>
      <c r="DG14" s="650"/>
      <c r="DH14" s="650"/>
      <c r="DI14" s="65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0" t="s">
        <v>6</v>
      </c>
      <c r="DY14" s="650"/>
      <c r="DZ14" s="650"/>
      <c r="EA14" s="650"/>
      <c r="EB14" s="650"/>
      <c r="EC14" s="65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0" t="s">
        <v>6</v>
      </c>
      <c r="ES14" s="650"/>
      <c r="ET14" s="650"/>
      <c r="EU14" s="650"/>
      <c r="EV14" s="650"/>
      <c r="EW14" s="65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0" t="s">
        <v>6</v>
      </c>
      <c r="FX14" s="650"/>
      <c r="FY14" s="650"/>
      <c r="FZ14" s="650"/>
      <c r="GA14" s="650"/>
      <c r="GB14" s="65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0" t="s">
        <v>6</v>
      </c>
      <c r="GU14" s="650"/>
      <c r="GV14" s="650"/>
      <c r="GW14" s="650"/>
      <c r="GX14" s="650"/>
      <c r="GY14" s="65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0" t="s">
        <v>6</v>
      </c>
      <c r="HP14" s="650"/>
      <c r="HQ14" s="650"/>
      <c r="HR14" s="650"/>
      <c r="HS14" s="650"/>
      <c r="HT14" s="65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0" t="s">
        <v>6</v>
      </c>
      <c r="IA14" s="650"/>
      <c r="IB14" s="650"/>
      <c r="IC14" s="650"/>
      <c r="ID14" s="650"/>
      <c r="IE14" s="65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0" t="s">
        <v>6</v>
      </c>
      <c r="IQ14" s="650"/>
      <c r="IR14" s="650"/>
      <c r="IS14" s="650"/>
      <c r="IT14" s="650"/>
      <c r="IU14" s="65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0" t="s">
        <v>6</v>
      </c>
      <c r="JC14" s="650"/>
      <c r="JD14" s="650"/>
      <c r="JE14" s="650"/>
      <c r="JF14" s="650"/>
      <c r="JG14" s="65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0" t="s">
        <v>6</v>
      </c>
      <c r="KI14" s="650"/>
      <c r="KJ14" s="650"/>
      <c r="KK14" s="650"/>
      <c r="KL14" s="650"/>
      <c r="KM14" s="65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0" t="s">
        <v>6</v>
      </c>
      <c r="KW14" s="650"/>
      <c r="KX14" s="650"/>
      <c r="KY14" s="650"/>
      <c r="KZ14" s="650"/>
      <c r="LA14" s="65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0" t="s">
        <v>6</v>
      </c>
      <c r="LJ14" s="650"/>
      <c r="LK14" s="650"/>
      <c r="LL14" s="650"/>
      <c r="LM14" s="650"/>
      <c r="LN14" s="65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0" t="s">
        <v>6</v>
      </c>
      <c r="MI14" s="650"/>
      <c r="MJ14" s="650"/>
      <c r="MK14" s="650"/>
      <c r="ML14" s="650"/>
      <c r="MM14" s="65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0" t="s">
        <v>6</v>
      </c>
      <c r="NH14" s="650"/>
      <c r="NI14" s="650"/>
      <c r="NJ14" s="650"/>
      <c r="NK14" s="650"/>
      <c r="NL14" s="65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1" t="s">
        <v>7</v>
      </c>
      <c r="AI15" s="651"/>
      <c r="AJ15" s="651"/>
      <c r="AK15" s="651"/>
      <c r="AL15" s="651"/>
      <c r="AM15" s="651"/>
      <c r="AN15" s="13"/>
      <c r="AO15" s="19"/>
      <c r="AP15" s="23">
        <f t="shared" si="12"/>
        <v>0</v>
      </c>
      <c r="AQ15" s="19">
        <f t="shared" si="13"/>
        <v>0</v>
      </c>
      <c r="AS15" s="651" t="s">
        <v>7</v>
      </c>
      <c r="AT15" s="651"/>
      <c r="AU15" s="651"/>
      <c r="AV15" s="651"/>
      <c r="AW15" s="651"/>
      <c r="AX15" s="65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1" t="s">
        <v>7</v>
      </c>
      <c r="BH15" s="651"/>
      <c r="BI15" s="651"/>
      <c r="BJ15" s="651"/>
      <c r="BK15" s="651"/>
      <c r="BL15" s="65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1" t="s">
        <v>7</v>
      </c>
      <c r="BT15" s="651"/>
      <c r="BU15" s="651"/>
      <c r="BV15" s="651"/>
      <c r="BW15" s="651"/>
      <c r="BX15" s="65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1" t="s">
        <v>7</v>
      </c>
      <c r="CM15" s="651"/>
      <c r="CN15" s="651"/>
      <c r="CO15" s="651"/>
      <c r="CP15" s="651"/>
      <c r="CQ15" s="65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1" t="s">
        <v>7</v>
      </c>
      <c r="DE15" s="651"/>
      <c r="DF15" s="651"/>
      <c r="DG15" s="651"/>
      <c r="DH15" s="651"/>
      <c r="DI15" s="65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1" t="s">
        <v>7</v>
      </c>
      <c r="DY15" s="651"/>
      <c r="DZ15" s="651"/>
      <c r="EA15" s="651"/>
      <c r="EB15" s="651"/>
      <c r="EC15" s="65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1" t="s">
        <v>7</v>
      </c>
      <c r="ES15" s="651"/>
      <c r="ET15" s="651"/>
      <c r="EU15" s="651"/>
      <c r="EV15" s="651"/>
      <c r="EW15" s="65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1" t="s">
        <v>7</v>
      </c>
      <c r="FX15" s="651"/>
      <c r="FY15" s="651"/>
      <c r="FZ15" s="651"/>
      <c r="GA15" s="651"/>
      <c r="GB15" s="65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1" t="s">
        <v>7</v>
      </c>
      <c r="GU15" s="651"/>
      <c r="GV15" s="651"/>
      <c r="GW15" s="651"/>
      <c r="GX15" s="651"/>
      <c r="GY15" s="65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1" t="s">
        <v>7</v>
      </c>
      <c r="HP15" s="651"/>
      <c r="HQ15" s="651"/>
      <c r="HR15" s="651"/>
      <c r="HS15" s="651"/>
      <c r="HT15" s="65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1" t="s">
        <v>7</v>
      </c>
      <c r="IA15" s="651"/>
      <c r="IB15" s="651"/>
      <c r="IC15" s="651"/>
      <c r="ID15" s="651"/>
      <c r="IE15" s="65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1" t="s">
        <v>7</v>
      </c>
      <c r="IQ15" s="651"/>
      <c r="IR15" s="651"/>
      <c r="IS15" s="651"/>
      <c r="IT15" s="651"/>
      <c r="IU15" s="65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1" t="s">
        <v>7</v>
      </c>
      <c r="JC15" s="651"/>
      <c r="JD15" s="651"/>
      <c r="JE15" s="651"/>
      <c r="JF15" s="651"/>
      <c r="JG15" s="65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1" t="s">
        <v>7</v>
      </c>
      <c r="KI15" s="651"/>
      <c r="KJ15" s="651"/>
      <c r="KK15" s="651"/>
      <c r="KL15" s="651"/>
      <c r="KM15" s="65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1" t="s">
        <v>7</v>
      </c>
      <c r="KW15" s="651"/>
      <c r="KX15" s="651"/>
      <c r="KY15" s="651"/>
      <c r="KZ15" s="651"/>
      <c r="LA15" s="65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1" t="s">
        <v>7</v>
      </c>
      <c r="LJ15" s="651"/>
      <c r="LK15" s="651"/>
      <c r="LL15" s="651"/>
      <c r="LM15" s="651"/>
      <c r="LN15" s="65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1" t="s">
        <v>7</v>
      </c>
      <c r="MI15" s="651"/>
      <c r="MJ15" s="651"/>
      <c r="MK15" s="651"/>
      <c r="ML15" s="651"/>
      <c r="MM15" s="65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1" t="s">
        <v>7</v>
      </c>
      <c r="NH15" s="651"/>
      <c r="NI15" s="651"/>
      <c r="NJ15" s="651"/>
      <c r="NK15" s="651"/>
      <c r="NL15" s="65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1" t="s">
        <v>8</v>
      </c>
      <c r="AI16" s="651"/>
      <c r="AJ16" s="651"/>
      <c r="AK16" s="651"/>
      <c r="AL16" s="651"/>
      <c r="AM16" s="65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0" t="s">
        <v>8</v>
      </c>
      <c r="AT16" s="650"/>
      <c r="AU16" s="650"/>
      <c r="AV16" s="650"/>
      <c r="AW16" s="650"/>
      <c r="AX16" s="65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0" t="s">
        <v>8</v>
      </c>
      <c r="BH16" s="650"/>
      <c r="BI16" s="650"/>
      <c r="BJ16" s="650"/>
      <c r="BK16" s="650"/>
      <c r="BL16" s="65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0" t="s">
        <v>8</v>
      </c>
      <c r="BT16" s="650"/>
      <c r="BU16" s="650"/>
      <c r="BV16" s="650"/>
      <c r="BW16" s="650"/>
      <c r="BX16" s="65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0" t="s">
        <v>8</v>
      </c>
      <c r="CM16" s="650"/>
      <c r="CN16" s="650"/>
      <c r="CO16" s="650"/>
      <c r="CP16" s="650"/>
      <c r="CQ16" s="65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0" t="s">
        <v>8</v>
      </c>
      <c r="DE16" s="650"/>
      <c r="DF16" s="650"/>
      <c r="DG16" s="650"/>
      <c r="DH16" s="650"/>
      <c r="DI16" s="65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0" t="s">
        <v>8</v>
      </c>
      <c r="DY16" s="650"/>
      <c r="DZ16" s="650"/>
      <c r="EA16" s="650"/>
      <c r="EB16" s="650"/>
      <c r="EC16" s="65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0" t="s">
        <v>8</v>
      </c>
      <c r="ES16" s="650"/>
      <c r="ET16" s="650"/>
      <c r="EU16" s="650"/>
      <c r="EV16" s="650"/>
      <c r="EW16" s="65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0" t="s">
        <v>8</v>
      </c>
      <c r="FX16" s="650"/>
      <c r="FY16" s="650"/>
      <c r="FZ16" s="650"/>
      <c r="GA16" s="650"/>
      <c r="GB16" s="65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0" t="s">
        <v>8</v>
      </c>
      <c r="GU16" s="650"/>
      <c r="GV16" s="650"/>
      <c r="GW16" s="650"/>
      <c r="GX16" s="650"/>
      <c r="GY16" s="65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0" t="s">
        <v>8</v>
      </c>
      <c r="HP16" s="650"/>
      <c r="HQ16" s="650"/>
      <c r="HR16" s="650"/>
      <c r="HS16" s="650"/>
      <c r="HT16" s="65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0" t="s">
        <v>8</v>
      </c>
      <c r="IA16" s="650"/>
      <c r="IB16" s="650"/>
      <c r="IC16" s="650"/>
      <c r="ID16" s="650"/>
      <c r="IE16" s="65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0" t="s">
        <v>8</v>
      </c>
      <c r="IQ16" s="650"/>
      <c r="IR16" s="650"/>
      <c r="IS16" s="650"/>
      <c r="IT16" s="650"/>
      <c r="IU16" s="65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0" t="s">
        <v>8</v>
      </c>
      <c r="JC16" s="650"/>
      <c r="JD16" s="650"/>
      <c r="JE16" s="650"/>
      <c r="JF16" s="650"/>
      <c r="JG16" s="65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0" t="s">
        <v>8</v>
      </c>
      <c r="KI16" s="650"/>
      <c r="KJ16" s="650"/>
      <c r="KK16" s="650"/>
      <c r="KL16" s="650"/>
      <c r="KM16" s="65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0" t="s">
        <v>8</v>
      </c>
      <c r="KW16" s="650"/>
      <c r="KX16" s="650"/>
      <c r="KY16" s="650"/>
      <c r="KZ16" s="650"/>
      <c r="LA16" s="65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0" t="s">
        <v>8</v>
      </c>
      <c r="LJ16" s="650"/>
      <c r="LK16" s="650"/>
      <c r="LL16" s="650"/>
      <c r="LM16" s="650"/>
      <c r="LN16" s="65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0" t="s">
        <v>8</v>
      </c>
      <c r="MI16" s="650"/>
      <c r="MJ16" s="650"/>
      <c r="MK16" s="650"/>
      <c r="ML16" s="650"/>
      <c r="MM16" s="65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0" t="s">
        <v>8</v>
      </c>
      <c r="NH16" s="650"/>
      <c r="NI16" s="650"/>
      <c r="NJ16" s="650"/>
      <c r="NK16" s="650"/>
      <c r="NL16" s="65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1" t="s">
        <v>9</v>
      </c>
      <c r="AI17" s="651"/>
      <c r="AJ17" s="651"/>
      <c r="AK17" s="651"/>
      <c r="AL17" s="651"/>
      <c r="AM17" s="65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1" t="s">
        <v>9</v>
      </c>
      <c r="AT17" s="651"/>
      <c r="AU17" s="651"/>
      <c r="AV17" s="651"/>
      <c r="AW17" s="651"/>
      <c r="AX17" s="65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1" t="s">
        <v>9</v>
      </c>
      <c r="BH17" s="651"/>
      <c r="BI17" s="651"/>
      <c r="BJ17" s="651"/>
      <c r="BK17" s="651"/>
      <c r="BL17" s="65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1" t="s">
        <v>9</v>
      </c>
      <c r="BT17" s="651"/>
      <c r="BU17" s="651"/>
      <c r="BV17" s="651"/>
      <c r="BW17" s="651"/>
      <c r="BX17" s="65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1" t="s">
        <v>9</v>
      </c>
      <c r="CM17" s="651"/>
      <c r="CN17" s="651"/>
      <c r="CO17" s="651"/>
      <c r="CP17" s="651"/>
      <c r="CQ17" s="65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1" t="s">
        <v>9</v>
      </c>
      <c r="DE17" s="651"/>
      <c r="DF17" s="651"/>
      <c r="DG17" s="651"/>
      <c r="DH17" s="651"/>
      <c r="DI17" s="65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1" t="s">
        <v>9</v>
      </c>
      <c r="DY17" s="651"/>
      <c r="DZ17" s="651"/>
      <c r="EA17" s="651"/>
      <c r="EB17" s="651"/>
      <c r="EC17" s="65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1" t="s">
        <v>9</v>
      </c>
      <c r="ES17" s="651"/>
      <c r="ET17" s="651"/>
      <c r="EU17" s="651"/>
      <c r="EV17" s="651"/>
      <c r="EW17" s="65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1" t="s">
        <v>9</v>
      </c>
      <c r="FX17" s="651"/>
      <c r="FY17" s="651"/>
      <c r="FZ17" s="651"/>
      <c r="GA17" s="651"/>
      <c r="GB17" s="65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1" t="s">
        <v>9</v>
      </c>
      <c r="GU17" s="651"/>
      <c r="GV17" s="651"/>
      <c r="GW17" s="651"/>
      <c r="GX17" s="651"/>
      <c r="GY17" s="65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1" t="s">
        <v>9</v>
      </c>
      <c r="HP17" s="651"/>
      <c r="HQ17" s="651"/>
      <c r="HR17" s="651"/>
      <c r="HS17" s="651"/>
      <c r="HT17" s="65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1" t="s">
        <v>9</v>
      </c>
      <c r="IA17" s="651"/>
      <c r="IB17" s="651"/>
      <c r="IC17" s="651"/>
      <c r="ID17" s="651"/>
      <c r="IE17" s="65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1" t="s">
        <v>9</v>
      </c>
      <c r="IQ17" s="651"/>
      <c r="IR17" s="651"/>
      <c r="IS17" s="651"/>
      <c r="IT17" s="651"/>
      <c r="IU17" s="65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1" t="s">
        <v>9</v>
      </c>
      <c r="JC17" s="651"/>
      <c r="JD17" s="651"/>
      <c r="JE17" s="651"/>
      <c r="JF17" s="651"/>
      <c r="JG17" s="65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1" t="s">
        <v>9</v>
      </c>
      <c r="KI17" s="651"/>
      <c r="KJ17" s="651"/>
      <c r="KK17" s="651"/>
      <c r="KL17" s="651"/>
      <c r="KM17" s="65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1" t="s">
        <v>9</v>
      </c>
      <c r="KW17" s="651"/>
      <c r="KX17" s="651"/>
      <c r="KY17" s="651"/>
      <c r="KZ17" s="651"/>
      <c r="LA17" s="65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1" t="s">
        <v>9</v>
      </c>
      <c r="LJ17" s="651"/>
      <c r="LK17" s="651"/>
      <c r="LL17" s="651"/>
      <c r="LM17" s="651"/>
      <c r="LN17" s="65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1" t="s">
        <v>9</v>
      </c>
      <c r="MI17" s="651"/>
      <c r="MJ17" s="651"/>
      <c r="MK17" s="651"/>
      <c r="ML17" s="651"/>
      <c r="MM17" s="65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1" t="s">
        <v>9</v>
      </c>
      <c r="NH17" s="651"/>
      <c r="NI17" s="651"/>
      <c r="NJ17" s="651"/>
      <c r="NK17" s="651"/>
      <c r="NL17" s="65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1" t="s">
        <v>10</v>
      </c>
      <c r="AI18" s="651"/>
      <c r="AJ18" s="651"/>
      <c r="AK18" s="651"/>
      <c r="AL18" s="651"/>
      <c r="AM18" s="65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0" t="s">
        <v>10</v>
      </c>
      <c r="AT18" s="650"/>
      <c r="AU18" s="650"/>
      <c r="AV18" s="650"/>
      <c r="AW18" s="650"/>
      <c r="AX18" s="65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0" t="s">
        <v>10</v>
      </c>
      <c r="BH18" s="650"/>
      <c r="BI18" s="650"/>
      <c r="BJ18" s="650"/>
      <c r="BK18" s="650"/>
      <c r="BL18" s="65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0" t="s">
        <v>10</v>
      </c>
      <c r="BT18" s="650"/>
      <c r="BU18" s="650"/>
      <c r="BV18" s="650"/>
      <c r="BW18" s="650"/>
      <c r="BX18" s="65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0" t="s">
        <v>10</v>
      </c>
      <c r="CM18" s="650"/>
      <c r="CN18" s="650"/>
      <c r="CO18" s="650"/>
      <c r="CP18" s="650"/>
      <c r="CQ18" s="65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0" t="s">
        <v>10</v>
      </c>
      <c r="DE18" s="650"/>
      <c r="DF18" s="650"/>
      <c r="DG18" s="650"/>
      <c r="DH18" s="650"/>
      <c r="DI18" s="65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0" t="s">
        <v>10</v>
      </c>
      <c r="DY18" s="650"/>
      <c r="DZ18" s="650"/>
      <c r="EA18" s="650"/>
      <c r="EB18" s="650"/>
      <c r="EC18" s="65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0" t="s">
        <v>10</v>
      </c>
      <c r="ES18" s="650"/>
      <c r="ET18" s="650"/>
      <c r="EU18" s="650"/>
      <c r="EV18" s="650"/>
      <c r="EW18" s="65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0" t="s">
        <v>10</v>
      </c>
      <c r="FX18" s="650"/>
      <c r="FY18" s="650"/>
      <c r="FZ18" s="650"/>
      <c r="GA18" s="650"/>
      <c r="GB18" s="65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0" t="s">
        <v>10</v>
      </c>
      <c r="GU18" s="650"/>
      <c r="GV18" s="650"/>
      <c r="GW18" s="650"/>
      <c r="GX18" s="650"/>
      <c r="GY18" s="65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0" t="s">
        <v>10</v>
      </c>
      <c r="HP18" s="650"/>
      <c r="HQ18" s="650"/>
      <c r="HR18" s="650"/>
      <c r="HS18" s="650"/>
      <c r="HT18" s="65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0" t="s">
        <v>10</v>
      </c>
      <c r="IA18" s="650"/>
      <c r="IB18" s="650"/>
      <c r="IC18" s="650"/>
      <c r="ID18" s="650"/>
      <c r="IE18" s="65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0" t="s">
        <v>10</v>
      </c>
      <c r="IQ18" s="650"/>
      <c r="IR18" s="650"/>
      <c r="IS18" s="650"/>
      <c r="IT18" s="650"/>
      <c r="IU18" s="65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0" t="s">
        <v>10</v>
      </c>
      <c r="JC18" s="650"/>
      <c r="JD18" s="650"/>
      <c r="JE18" s="650"/>
      <c r="JF18" s="650"/>
      <c r="JG18" s="65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0" t="s">
        <v>10</v>
      </c>
      <c r="KI18" s="650"/>
      <c r="KJ18" s="650"/>
      <c r="KK18" s="650"/>
      <c r="KL18" s="650"/>
      <c r="KM18" s="65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0" t="s">
        <v>10</v>
      </c>
      <c r="KW18" s="650"/>
      <c r="KX18" s="650"/>
      <c r="KY18" s="650"/>
      <c r="KZ18" s="650"/>
      <c r="LA18" s="65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0" t="s">
        <v>10</v>
      </c>
      <c r="LJ18" s="650"/>
      <c r="LK18" s="650"/>
      <c r="LL18" s="650"/>
      <c r="LM18" s="650"/>
      <c r="LN18" s="65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0" t="s">
        <v>10</v>
      </c>
      <c r="MI18" s="650"/>
      <c r="MJ18" s="650"/>
      <c r="MK18" s="650"/>
      <c r="ML18" s="650"/>
      <c r="MM18" s="65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0" t="s">
        <v>10</v>
      </c>
      <c r="NH18" s="650"/>
      <c r="NI18" s="650"/>
      <c r="NJ18" s="650"/>
      <c r="NK18" s="650"/>
      <c r="NL18" s="65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1" t="s">
        <v>11</v>
      </c>
      <c r="AI19" s="651"/>
      <c r="AJ19" s="651"/>
      <c r="AK19" s="651"/>
      <c r="AL19" s="651"/>
      <c r="AM19" s="65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1" t="s">
        <v>11</v>
      </c>
      <c r="AT19" s="651"/>
      <c r="AU19" s="651"/>
      <c r="AV19" s="651"/>
      <c r="AW19" s="651"/>
      <c r="AX19" s="65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1" t="s">
        <v>11</v>
      </c>
      <c r="BH19" s="651"/>
      <c r="BI19" s="651"/>
      <c r="BJ19" s="651"/>
      <c r="BK19" s="651"/>
      <c r="BL19" s="65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1" t="s">
        <v>11</v>
      </c>
      <c r="BT19" s="651"/>
      <c r="BU19" s="651"/>
      <c r="BV19" s="651"/>
      <c r="BW19" s="651"/>
      <c r="BX19" s="65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1" t="s">
        <v>11</v>
      </c>
      <c r="CM19" s="651"/>
      <c r="CN19" s="651"/>
      <c r="CO19" s="651"/>
      <c r="CP19" s="651"/>
      <c r="CQ19" s="65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1" t="s">
        <v>11</v>
      </c>
      <c r="DE19" s="651"/>
      <c r="DF19" s="651"/>
      <c r="DG19" s="651"/>
      <c r="DH19" s="651"/>
      <c r="DI19" s="65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1" t="s">
        <v>11</v>
      </c>
      <c r="DY19" s="651"/>
      <c r="DZ19" s="651"/>
      <c r="EA19" s="651"/>
      <c r="EB19" s="651"/>
      <c r="EC19" s="65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1" t="s">
        <v>11</v>
      </c>
      <c r="ES19" s="651"/>
      <c r="ET19" s="651"/>
      <c r="EU19" s="651"/>
      <c r="EV19" s="651"/>
      <c r="EW19" s="65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1" t="s">
        <v>11</v>
      </c>
      <c r="FX19" s="651"/>
      <c r="FY19" s="651"/>
      <c r="FZ19" s="651"/>
      <c r="GA19" s="651"/>
      <c r="GB19" s="65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1" t="s">
        <v>11</v>
      </c>
      <c r="GU19" s="651"/>
      <c r="GV19" s="651"/>
      <c r="GW19" s="651"/>
      <c r="GX19" s="651"/>
      <c r="GY19" s="65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1" t="s">
        <v>11</v>
      </c>
      <c r="HP19" s="651"/>
      <c r="HQ19" s="651"/>
      <c r="HR19" s="651"/>
      <c r="HS19" s="651"/>
      <c r="HT19" s="65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1" t="s">
        <v>11</v>
      </c>
      <c r="IA19" s="651"/>
      <c r="IB19" s="651"/>
      <c r="IC19" s="651"/>
      <c r="ID19" s="651"/>
      <c r="IE19" s="65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1" t="s">
        <v>11</v>
      </c>
      <c r="IQ19" s="651"/>
      <c r="IR19" s="651"/>
      <c r="IS19" s="651"/>
      <c r="IT19" s="651"/>
      <c r="IU19" s="65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1" t="s">
        <v>11</v>
      </c>
      <c r="JC19" s="651"/>
      <c r="JD19" s="651"/>
      <c r="JE19" s="651"/>
      <c r="JF19" s="651"/>
      <c r="JG19" s="65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1" t="s">
        <v>11</v>
      </c>
      <c r="KI19" s="651"/>
      <c r="KJ19" s="651"/>
      <c r="KK19" s="651"/>
      <c r="KL19" s="651"/>
      <c r="KM19" s="65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1" t="s">
        <v>11</v>
      </c>
      <c r="KW19" s="651"/>
      <c r="KX19" s="651"/>
      <c r="KY19" s="651"/>
      <c r="KZ19" s="651"/>
      <c r="LA19" s="65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1" t="s">
        <v>11</v>
      </c>
      <c r="LJ19" s="651"/>
      <c r="LK19" s="651"/>
      <c r="LL19" s="651"/>
      <c r="LM19" s="651"/>
      <c r="LN19" s="65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1" t="s">
        <v>11</v>
      </c>
      <c r="MI19" s="651"/>
      <c r="MJ19" s="651"/>
      <c r="MK19" s="651"/>
      <c r="ML19" s="651"/>
      <c r="MM19" s="65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1" t="s">
        <v>11</v>
      </c>
      <c r="NH19" s="651"/>
      <c r="NI19" s="651"/>
      <c r="NJ19" s="651"/>
      <c r="NK19" s="651"/>
      <c r="NL19" s="65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4" t="s">
        <v>57</v>
      </c>
      <c r="Q20" s="645"/>
      <c r="R20" s="645"/>
      <c r="S20" s="645"/>
      <c r="T20" s="645"/>
      <c r="U20" s="64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1" t="s">
        <v>57</v>
      </c>
      <c r="AI20" s="651"/>
      <c r="AJ20" s="651"/>
      <c r="AK20" s="651"/>
      <c r="AL20" s="65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47" t="s">
        <v>57</v>
      </c>
      <c r="AT20" s="648"/>
      <c r="AU20" s="648"/>
      <c r="AV20" s="648"/>
      <c r="AW20" s="648"/>
      <c r="AX20" s="64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47" t="s">
        <v>57</v>
      </c>
      <c r="BH20" s="648"/>
      <c r="BI20" s="648"/>
      <c r="BJ20" s="648"/>
      <c r="BK20" s="648"/>
      <c r="BL20" s="64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47" t="s">
        <v>57</v>
      </c>
      <c r="BT20" s="648"/>
      <c r="BU20" s="648"/>
      <c r="BV20" s="648"/>
      <c r="BW20" s="648"/>
      <c r="BX20" s="64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47" t="s">
        <v>57</v>
      </c>
      <c r="CM20" s="648"/>
      <c r="CN20" s="648"/>
      <c r="CO20" s="648"/>
      <c r="CP20" s="648"/>
      <c r="CQ20" s="64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47" t="s">
        <v>57</v>
      </c>
      <c r="DE20" s="648"/>
      <c r="DF20" s="648"/>
      <c r="DG20" s="648"/>
      <c r="DH20" s="648"/>
      <c r="DI20" s="64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47" t="s">
        <v>57</v>
      </c>
      <c r="DY20" s="648"/>
      <c r="DZ20" s="648"/>
      <c r="EA20" s="648"/>
      <c r="EB20" s="648"/>
      <c r="EC20" s="64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47" t="s">
        <v>57</v>
      </c>
      <c r="ES20" s="648"/>
      <c r="ET20" s="648"/>
      <c r="EU20" s="648"/>
      <c r="EV20" s="648"/>
      <c r="EW20" s="64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47" t="s">
        <v>57</v>
      </c>
      <c r="FX20" s="648"/>
      <c r="FY20" s="648"/>
      <c r="FZ20" s="648"/>
      <c r="GA20" s="648"/>
      <c r="GB20" s="64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47" t="s">
        <v>57</v>
      </c>
      <c r="GU20" s="648"/>
      <c r="GV20" s="648"/>
      <c r="GW20" s="648"/>
      <c r="GX20" s="648"/>
      <c r="GY20" s="64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47" t="s">
        <v>57</v>
      </c>
      <c r="HP20" s="648"/>
      <c r="HQ20" s="648"/>
      <c r="HR20" s="648"/>
      <c r="HS20" s="648"/>
      <c r="HT20" s="64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47" t="s">
        <v>57</v>
      </c>
      <c r="IA20" s="648"/>
      <c r="IB20" s="648"/>
      <c r="IC20" s="648"/>
      <c r="ID20" s="648"/>
      <c r="IE20" s="64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47" t="s">
        <v>57</v>
      </c>
      <c r="IQ20" s="648"/>
      <c r="IR20" s="648"/>
      <c r="IS20" s="648"/>
      <c r="IT20" s="648"/>
      <c r="IU20" s="64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47" t="s">
        <v>57</v>
      </c>
      <c r="JC20" s="648"/>
      <c r="JD20" s="648"/>
      <c r="JE20" s="648"/>
      <c r="JF20" s="648"/>
      <c r="JG20" s="64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47" t="s">
        <v>57</v>
      </c>
      <c r="KI20" s="648"/>
      <c r="KJ20" s="648"/>
      <c r="KK20" s="648"/>
      <c r="KL20" s="648"/>
      <c r="KM20" s="64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47" t="s">
        <v>57</v>
      </c>
      <c r="KW20" s="648"/>
      <c r="KX20" s="648"/>
      <c r="KY20" s="648"/>
      <c r="KZ20" s="648"/>
      <c r="LA20" s="64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47" t="s">
        <v>57</v>
      </c>
      <c r="LJ20" s="648"/>
      <c r="LK20" s="648"/>
      <c r="LL20" s="648"/>
      <c r="LM20" s="648"/>
      <c r="LN20" s="64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47" t="s">
        <v>57</v>
      </c>
      <c r="MI20" s="648"/>
      <c r="MJ20" s="648"/>
      <c r="MK20" s="648"/>
      <c r="ML20" s="648"/>
      <c r="MM20" s="64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47" t="s">
        <v>57</v>
      </c>
      <c r="NH20" s="648"/>
      <c r="NI20" s="648"/>
      <c r="NJ20" s="648"/>
      <c r="NK20" s="648"/>
      <c r="NL20" s="64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1" t="s">
        <v>51</v>
      </c>
      <c r="AI21" s="651"/>
      <c r="AJ21" s="651"/>
      <c r="AK21" s="651"/>
      <c r="AL21" s="651"/>
      <c r="AM21" s="651"/>
      <c r="AN21" s="13"/>
      <c r="AO21" s="19"/>
      <c r="AP21" s="23">
        <f t="shared" si="12"/>
        <v>0</v>
      </c>
      <c r="AQ21" s="19">
        <f t="shared" si="13"/>
        <v>0</v>
      </c>
      <c r="AS21" s="651" t="s">
        <v>51</v>
      </c>
      <c r="AT21" s="651"/>
      <c r="AU21" s="651"/>
      <c r="AV21" s="651"/>
      <c r="AW21" s="651"/>
      <c r="AX21" s="65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1" t="s">
        <v>51</v>
      </c>
      <c r="BH21" s="651"/>
      <c r="BI21" s="651"/>
      <c r="BJ21" s="651"/>
      <c r="BK21" s="651"/>
      <c r="BL21" s="65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1" t="s">
        <v>51</v>
      </c>
      <c r="BT21" s="651"/>
      <c r="BU21" s="651"/>
      <c r="BV21" s="651"/>
      <c r="BW21" s="651"/>
      <c r="BX21" s="65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1" t="s">
        <v>51</v>
      </c>
      <c r="CM21" s="651"/>
      <c r="CN21" s="651"/>
      <c r="CO21" s="651"/>
      <c r="CP21" s="651"/>
      <c r="CQ21" s="65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1" t="s">
        <v>51</v>
      </c>
      <c r="DE21" s="651"/>
      <c r="DF21" s="651"/>
      <c r="DG21" s="651"/>
      <c r="DH21" s="651"/>
      <c r="DI21" s="65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1" t="s">
        <v>51</v>
      </c>
      <c r="DY21" s="651"/>
      <c r="DZ21" s="651"/>
      <c r="EA21" s="651"/>
      <c r="EB21" s="651"/>
      <c r="EC21" s="65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1" t="s">
        <v>51</v>
      </c>
      <c r="ES21" s="651"/>
      <c r="ET21" s="651"/>
      <c r="EU21" s="651"/>
      <c r="EV21" s="651"/>
      <c r="EW21" s="65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1" t="s">
        <v>51</v>
      </c>
      <c r="FX21" s="651"/>
      <c r="FY21" s="651"/>
      <c r="FZ21" s="651"/>
      <c r="GA21" s="651"/>
      <c r="GB21" s="65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1" t="s">
        <v>51</v>
      </c>
      <c r="GU21" s="651"/>
      <c r="GV21" s="651"/>
      <c r="GW21" s="651"/>
      <c r="GX21" s="651"/>
      <c r="GY21" s="65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1" t="s">
        <v>51</v>
      </c>
      <c r="HP21" s="651"/>
      <c r="HQ21" s="651"/>
      <c r="HR21" s="651"/>
      <c r="HS21" s="651"/>
      <c r="HT21" s="65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1" t="s">
        <v>51</v>
      </c>
      <c r="IA21" s="651"/>
      <c r="IB21" s="651"/>
      <c r="IC21" s="651"/>
      <c r="ID21" s="651"/>
      <c r="IE21" s="65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1" t="s">
        <v>51</v>
      </c>
      <c r="IQ21" s="651"/>
      <c r="IR21" s="651"/>
      <c r="IS21" s="651"/>
      <c r="IT21" s="651"/>
      <c r="IU21" s="65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1" t="s">
        <v>51</v>
      </c>
      <c r="JC21" s="651"/>
      <c r="JD21" s="651"/>
      <c r="JE21" s="651"/>
      <c r="JF21" s="651"/>
      <c r="JG21" s="65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1" t="s">
        <v>51</v>
      </c>
      <c r="KI21" s="651"/>
      <c r="KJ21" s="651"/>
      <c r="KK21" s="651"/>
      <c r="KL21" s="651"/>
      <c r="KM21" s="65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1" t="s">
        <v>51</v>
      </c>
      <c r="KW21" s="651"/>
      <c r="KX21" s="651"/>
      <c r="KY21" s="651"/>
      <c r="KZ21" s="651"/>
      <c r="LA21" s="65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1" t="s">
        <v>51</v>
      </c>
      <c r="LJ21" s="651"/>
      <c r="LK21" s="651"/>
      <c r="LL21" s="651"/>
      <c r="LM21" s="651"/>
      <c r="LN21" s="65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1" t="s">
        <v>51</v>
      </c>
      <c r="MI21" s="651"/>
      <c r="MJ21" s="651"/>
      <c r="MK21" s="651"/>
      <c r="ML21" s="651"/>
      <c r="MM21" s="65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1" t="s">
        <v>51</v>
      </c>
      <c r="NH21" s="651"/>
      <c r="NI21" s="651"/>
      <c r="NJ21" s="651"/>
      <c r="NK21" s="651"/>
      <c r="NL21" s="65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1" t="s">
        <v>52</v>
      </c>
      <c r="AI22" s="651"/>
      <c r="AJ22" s="651"/>
      <c r="AK22" s="651"/>
      <c r="AL22" s="651"/>
      <c r="AM22" s="651"/>
      <c r="AN22" s="13"/>
      <c r="AO22" s="19"/>
      <c r="AP22" s="23">
        <f t="shared" si="12"/>
        <v>0</v>
      </c>
      <c r="AQ22" s="19">
        <f t="shared" si="13"/>
        <v>0</v>
      </c>
      <c r="AS22" s="650" t="s">
        <v>52</v>
      </c>
      <c r="AT22" s="650"/>
      <c r="AU22" s="650"/>
      <c r="AV22" s="650"/>
      <c r="AW22" s="650"/>
      <c r="AX22" s="65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0" t="s">
        <v>52</v>
      </c>
      <c r="BH22" s="650"/>
      <c r="BI22" s="650"/>
      <c r="BJ22" s="650"/>
      <c r="BK22" s="650"/>
      <c r="BL22" s="65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0" t="s">
        <v>52</v>
      </c>
      <c r="BT22" s="650"/>
      <c r="BU22" s="650"/>
      <c r="BV22" s="650"/>
      <c r="BW22" s="650"/>
      <c r="BX22" s="65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0" t="s">
        <v>52</v>
      </c>
      <c r="CM22" s="650"/>
      <c r="CN22" s="650"/>
      <c r="CO22" s="650"/>
      <c r="CP22" s="650"/>
      <c r="CQ22" s="65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0" t="s">
        <v>52</v>
      </c>
      <c r="DE22" s="650"/>
      <c r="DF22" s="650"/>
      <c r="DG22" s="650"/>
      <c r="DH22" s="650"/>
      <c r="DI22" s="65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0" t="s">
        <v>52</v>
      </c>
      <c r="DY22" s="650"/>
      <c r="DZ22" s="650"/>
      <c r="EA22" s="650"/>
      <c r="EB22" s="650"/>
      <c r="EC22" s="65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0" t="s">
        <v>52</v>
      </c>
      <c r="ES22" s="650"/>
      <c r="ET22" s="650"/>
      <c r="EU22" s="650"/>
      <c r="EV22" s="650"/>
      <c r="EW22" s="65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0" t="s">
        <v>52</v>
      </c>
      <c r="FX22" s="650"/>
      <c r="FY22" s="650"/>
      <c r="FZ22" s="650"/>
      <c r="GA22" s="650"/>
      <c r="GB22" s="65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0" t="s">
        <v>52</v>
      </c>
      <c r="GU22" s="650"/>
      <c r="GV22" s="650"/>
      <c r="GW22" s="650"/>
      <c r="GX22" s="650"/>
      <c r="GY22" s="65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0" t="s">
        <v>52</v>
      </c>
      <c r="HP22" s="650"/>
      <c r="HQ22" s="650"/>
      <c r="HR22" s="650"/>
      <c r="HS22" s="650"/>
      <c r="HT22" s="65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0" t="s">
        <v>52</v>
      </c>
      <c r="IA22" s="650"/>
      <c r="IB22" s="650"/>
      <c r="IC22" s="650"/>
      <c r="ID22" s="650"/>
      <c r="IE22" s="65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0" t="s">
        <v>52</v>
      </c>
      <c r="IQ22" s="650"/>
      <c r="IR22" s="650"/>
      <c r="IS22" s="650"/>
      <c r="IT22" s="650"/>
      <c r="IU22" s="65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0" t="s">
        <v>52</v>
      </c>
      <c r="JC22" s="650"/>
      <c r="JD22" s="650"/>
      <c r="JE22" s="650"/>
      <c r="JF22" s="650"/>
      <c r="JG22" s="65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0" t="s">
        <v>52</v>
      </c>
      <c r="KI22" s="650"/>
      <c r="KJ22" s="650"/>
      <c r="KK22" s="650"/>
      <c r="KL22" s="650"/>
      <c r="KM22" s="65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0" t="s">
        <v>52</v>
      </c>
      <c r="KW22" s="650"/>
      <c r="KX22" s="650"/>
      <c r="KY22" s="650"/>
      <c r="KZ22" s="650"/>
      <c r="LA22" s="65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0" t="s">
        <v>52</v>
      </c>
      <c r="LJ22" s="650"/>
      <c r="LK22" s="650"/>
      <c r="LL22" s="650"/>
      <c r="LM22" s="650"/>
      <c r="LN22" s="65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0" t="s">
        <v>52</v>
      </c>
      <c r="MI22" s="650"/>
      <c r="MJ22" s="650"/>
      <c r="MK22" s="650"/>
      <c r="ML22" s="650"/>
      <c r="MM22" s="65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0" t="s">
        <v>52</v>
      </c>
      <c r="NH22" s="650"/>
      <c r="NI22" s="650"/>
      <c r="NJ22" s="650"/>
      <c r="NK22" s="650"/>
      <c r="NL22" s="65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1" t="s">
        <v>12</v>
      </c>
      <c r="AI23" s="651"/>
      <c r="AJ23" s="651"/>
      <c r="AK23" s="651"/>
      <c r="AL23" s="651"/>
      <c r="AM23" s="65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1" t="s">
        <v>12</v>
      </c>
      <c r="AT23" s="651"/>
      <c r="AU23" s="651"/>
      <c r="AV23" s="651"/>
      <c r="AW23" s="651"/>
      <c r="AX23" s="65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1" t="s">
        <v>12</v>
      </c>
      <c r="BH23" s="651"/>
      <c r="BI23" s="651"/>
      <c r="BJ23" s="651"/>
      <c r="BK23" s="651"/>
      <c r="BL23" s="65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1" t="s">
        <v>12</v>
      </c>
      <c r="BT23" s="651"/>
      <c r="BU23" s="651"/>
      <c r="BV23" s="651"/>
      <c r="BW23" s="651"/>
      <c r="BX23" s="65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1" t="s">
        <v>12</v>
      </c>
      <c r="CM23" s="651"/>
      <c r="CN23" s="651"/>
      <c r="CO23" s="651"/>
      <c r="CP23" s="651"/>
      <c r="CQ23" s="65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1" t="s">
        <v>12</v>
      </c>
      <c r="DE23" s="651"/>
      <c r="DF23" s="651"/>
      <c r="DG23" s="651"/>
      <c r="DH23" s="651"/>
      <c r="DI23" s="65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1" t="s">
        <v>12</v>
      </c>
      <c r="DY23" s="651"/>
      <c r="DZ23" s="651"/>
      <c r="EA23" s="651"/>
      <c r="EB23" s="651"/>
      <c r="EC23" s="65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1" t="s">
        <v>12</v>
      </c>
      <c r="ES23" s="651"/>
      <c r="ET23" s="651"/>
      <c r="EU23" s="651"/>
      <c r="EV23" s="651"/>
      <c r="EW23" s="65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1" t="s">
        <v>12</v>
      </c>
      <c r="FX23" s="651"/>
      <c r="FY23" s="651"/>
      <c r="FZ23" s="651"/>
      <c r="GA23" s="651"/>
      <c r="GB23" s="65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1" t="s">
        <v>12</v>
      </c>
      <c r="GU23" s="651"/>
      <c r="GV23" s="651"/>
      <c r="GW23" s="651"/>
      <c r="GX23" s="651"/>
      <c r="GY23" s="65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1" t="s">
        <v>12</v>
      </c>
      <c r="HP23" s="651"/>
      <c r="HQ23" s="651"/>
      <c r="HR23" s="651"/>
      <c r="HS23" s="651"/>
      <c r="HT23" s="65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1" t="s">
        <v>12</v>
      </c>
      <c r="IA23" s="651"/>
      <c r="IB23" s="651"/>
      <c r="IC23" s="651"/>
      <c r="ID23" s="651"/>
      <c r="IE23" s="65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1" t="s">
        <v>12</v>
      </c>
      <c r="IQ23" s="651"/>
      <c r="IR23" s="651"/>
      <c r="IS23" s="651"/>
      <c r="IT23" s="651"/>
      <c r="IU23" s="65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1" t="s">
        <v>12</v>
      </c>
      <c r="JC23" s="651"/>
      <c r="JD23" s="651"/>
      <c r="JE23" s="651"/>
      <c r="JF23" s="651"/>
      <c r="JG23" s="65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1" t="s">
        <v>12</v>
      </c>
      <c r="KI23" s="651"/>
      <c r="KJ23" s="651"/>
      <c r="KK23" s="651"/>
      <c r="KL23" s="651"/>
      <c r="KM23" s="65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1" t="s">
        <v>12</v>
      </c>
      <c r="KW23" s="651"/>
      <c r="KX23" s="651"/>
      <c r="KY23" s="651"/>
      <c r="KZ23" s="651"/>
      <c r="LA23" s="65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1" t="s">
        <v>12</v>
      </c>
      <c r="LJ23" s="651"/>
      <c r="LK23" s="651"/>
      <c r="LL23" s="651"/>
      <c r="LM23" s="651"/>
      <c r="LN23" s="65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1" t="s">
        <v>12</v>
      </c>
      <c r="MI23" s="651"/>
      <c r="MJ23" s="651"/>
      <c r="MK23" s="651"/>
      <c r="ML23" s="651"/>
      <c r="MM23" s="65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1" t="s">
        <v>12</v>
      </c>
      <c r="NH23" s="651"/>
      <c r="NI23" s="651"/>
      <c r="NJ23" s="651"/>
      <c r="NK23" s="651"/>
      <c r="NL23" s="65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1" t="s">
        <v>13</v>
      </c>
      <c r="AI24" s="651"/>
      <c r="AJ24" s="651"/>
      <c r="AK24" s="651"/>
      <c r="AL24" s="651"/>
      <c r="AM24" s="65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0" t="s">
        <v>13</v>
      </c>
      <c r="AT24" s="650"/>
      <c r="AU24" s="650"/>
      <c r="AV24" s="650"/>
      <c r="AW24" s="650"/>
      <c r="AX24" s="65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0" t="s">
        <v>13</v>
      </c>
      <c r="BH24" s="650"/>
      <c r="BI24" s="650"/>
      <c r="BJ24" s="650"/>
      <c r="BK24" s="650"/>
      <c r="BL24" s="65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0" t="s">
        <v>13</v>
      </c>
      <c r="BT24" s="650"/>
      <c r="BU24" s="650"/>
      <c r="BV24" s="650"/>
      <c r="BW24" s="650"/>
      <c r="BX24" s="65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0" t="s">
        <v>13</v>
      </c>
      <c r="CM24" s="650"/>
      <c r="CN24" s="650"/>
      <c r="CO24" s="650"/>
      <c r="CP24" s="650"/>
      <c r="CQ24" s="65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0" t="s">
        <v>13</v>
      </c>
      <c r="DE24" s="650"/>
      <c r="DF24" s="650"/>
      <c r="DG24" s="650"/>
      <c r="DH24" s="650"/>
      <c r="DI24" s="65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0" t="s">
        <v>13</v>
      </c>
      <c r="DY24" s="650"/>
      <c r="DZ24" s="650"/>
      <c r="EA24" s="650"/>
      <c r="EB24" s="650"/>
      <c r="EC24" s="65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0" t="s">
        <v>13</v>
      </c>
      <c r="ES24" s="650"/>
      <c r="ET24" s="650"/>
      <c r="EU24" s="650"/>
      <c r="EV24" s="650"/>
      <c r="EW24" s="65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0" t="s">
        <v>13</v>
      </c>
      <c r="FX24" s="650"/>
      <c r="FY24" s="650"/>
      <c r="FZ24" s="650"/>
      <c r="GA24" s="650"/>
      <c r="GB24" s="65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0" t="s">
        <v>13</v>
      </c>
      <c r="GU24" s="650"/>
      <c r="GV24" s="650"/>
      <c r="GW24" s="650"/>
      <c r="GX24" s="650"/>
      <c r="GY24" s="65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0" t="s">
        <v>13</v>
      </c>
      <c r="HP24" s="650"/>
      <c r="HQ24" s="650"/>
      <c r="HR24" s="650"/>
      <c r="HS24" s="650"/>
      <c r="HT24" s="65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0" t="s">
        <v>13</v>
      </c>
      <c r="IA24" s="650"/>
      <c r="IB24" s="650"/>
      <c r="IC24" s="650"/>
      <c r="ID24" s="650"/>
      <c r="IE24" s="65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0" t="s">
        <v>13</v>
      </c>
      <c r="IQ24" s="650"/>
      <c r="IR24" s="650"/>
      <c r="IS24" s="650"/>
      <c r="IT24" s="650"/>
      <c r="IU24" s="65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0" t="s">
        <v>13</v>
      </c>
      <c r="JC24" s="650"/>
      <c r="JD24" s="650"/>
      <c r="JE24" s="650"/>
      <c r="JF24" s="650"/>
      <c r="JG24" s="65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0" t="s">
        <v>13</v>
      </c>
      <c r="KI24" s="650"/>
      <c r="KJ24" s="650"/>
      <c r="KK24" s="650"/>
      <c r="KL24" s="650"/>
      <c r="KM24" s="65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0" t="s">
        <v>13</v>
      </c>
      <c r="KW24" s="650"/>
      <c r="KX24" s="650"/>
      <c r="KY24" s="650"/>
      <c r="KZ24" s="650"/>
      <c r="LA24" s="65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0" t="s">
        <v>13</v>
      </c>
      <c r="LJ24" s="650"/>
      <c r="LK24" s="650"/>
      <c r="LL24" s="650"/>
      <c r="LM24" s="650"/>
      <c r="LN24" s="65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0" t="s">
        <v>13</v>
      </c>
      <c r="MI24" s="650"/>
      <c r="MJ24" s="650"/>
      <c r="MK24" s="650"/>
      <c r="ML24" s="650"/>
      <c r="MM24" s="65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0" t="s">
        <v>13</v>
      </c>
      <c r="NH24" s="650"/>
      <c r="NI24" s="650"/>
      <c r="NJ24" s="650"/>
      <c r="NK24" s="650"/>
      <c r="NL24" s="65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69" t="s">
        <v>67</v>
      </c>
      <c r="D25" s="669"/>
      <c r="E25" s="669"/>
      <c r="F25" s="669"/>
      <c r="G25" s="669"/>
      <c r="H25" s="712"/>
      <c r="I25" s="13"/>
      <c r="J25" s="13"/>
      <c r="K25" s="19"/>
      <c r="L25" s="19"/>
      <c r="M25" s="19"/>
      <c r="N25" s="19">
        <f t="shared" si="9"/>
        <v>0</v>
      </c>
      <c r="O25" s="12"/>
      <c r="P25" s="669" t="s">
        <v>67</v>
      </c>
      <c r="Q25" s="669"/>
      <c r="R25" s="669"/>
      <c r="S25" s="669"/>
      <c r="T25" s="669"/>
      <c r="U25" s="66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9" t="s">
        <v>67</v>
      </c>
      <c r="AI25" s="669"/>
      <c r="AJ25" s="669"/>
      <c r="AK25" s="669"/>
      <c r="AL25" s="669"/>
      <c r="AM25" s="669"/>
      <c r="AN25" s="13"/>
      <c r="AO25" s="19"/>
      <c r="AP25" s="23"/>
      <c r="AQ25" s="19">
        <f t="shared" si="13"/>
        <v>0</v>
      </c>
      <c r="AS25" s="669" t="s">
        <v>67</v>
      </c>
      <c r="AT25" s="669"/>
      <c r="AU25" s="669"/>
      <c r="AV25" s="669"/>
      <c r="AW25" s="669"/>
      <c r="AX25" s="66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9" t="s">
        <v>67</v>
      </c>
      <c r="BH25" s="669"/>
      <c r="BI25" s="669"/>
      <c r="BJ25" s="669"/>
      <c r="BK25" s="669"/>
      <c r="BL25" s="669"/>
      <c r="BM25" s="28"/>
      <c r="BN25" s="28"/>
      <c r="BO25" s="28"/>
      <c r="BP25" s="30"/>
      <c r="BQ25" s="28">
        <f t="shared" si="17"/>
        <v>0</v>
      </c>
      <c r="BR25" s="14"/>
      <c r="BS25" s="669" t="s">
        <v>67</v>
      </c>
      <c r="BT25" s="669"/>
      <c r="BU25" s="669"/>
      <c r="BV25" s="669"/>
      <c r="BW25" s="669"/>
      <c r="BX25" s="66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9" t="s">
        <v>67</v>
      </c>
      <c r="CM25" s="669"/>
      <c r="CN25" s="669"/>
      <c r="CO25" s="669"/>
      <c r="CP25" s="669"/>
      <c r="CQ25" s="66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9" t="s">
        <v>67</v>
      </c>
      <c r="DE25" s="669"/>
      <c r="DF25" s="669"/>
      <c r="DG25" s="669"/>
      <c r="DH25" s="669"/>
      <c r="DI25" s="66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9" t="s">
        <v>67</v>
      </c>
      <c r="DY25" s="669"/>
      <c r="DZ25" s="669"/>
      <c r="EA25" s="669"/>
      <c r="EB25" s="669"/>
      <c r="EC25" s="66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9" t="s">
        <v>67</v>
      </c>
      <c r="ES25" s="669"/>
      <c r="ET25" s="669"/>
      <c r="EU25" s="669"/>
      <c r="EV25" s="669"/>
      <c r="EW25" s="66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69" t="s">
        <v>67</v>
      </c>
      <c r="FX25" s="669"/>
      <c r="FY25" s="669"/>
      <c r="FZ25" s="669"/>
      <c r="GA25" s="669"/>
      <c r="GB25" s="66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69" t="s">
        <v>67</v>
      </c>
      <c r="GU25" s="669"/>
      <c r="GV25" s="669"/>
      <c r="GW25" s="669"/>
      <c r="GX25" s="669"/>
      <c r="GY25" s="66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69" t="s">
        <v>67</v>
      </c>
      <c r="HP25" s="669"/>
      <c r="HQ25" s="669"/>
      <c r="HR25" s="669"/>
      <c r="HS25" s="669"/>
      <c r="HT25" s="669"/>
      <c r="HV25" s="1"/>
      <c r="HW25" s="30">
        <f t="shared" si="33"/>
        <v>0</v>
      </c>
      <c r="HX25" s="28">
        <f t="shared" si="0"/>
        <v>0</v>
      </c>
      <c r="HZ25" s="669" t="s">
        <v>67</v>
      </c>
      <c r="IA25" s="669"/>
      <c r="IB25" s="669"/>
      <c r="IC25" s="669"/>
      <c r="ID25" s="669"/>
      <c r="IE25" s="66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69" t="s">
        <v>67</v>
      </c>
      <c r="IQ25" s="669"/>
      <c r="IR25" s="669"/>
      <c r="IS25" s="669"/>
      <c r="IT25" s="669"/>
      <c r="IU25" s="66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69" t="s">
        <v>67</v>
      </c>
      <c r="JC25" s="669"/>
      <c r="JD25" s="669"/>
      <c r="JE25" s="669"/>
      <c r="JF25" s="669"/>
      <c r="JG25" s="66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69" t="s">
        <v>67</v>
      </c>
      <c r="KI25" s="669"/>
      <c r="KJ25" s="669"/>
      <c r="KK25" s="669"/>
      <c r="KL25" s="669"/>
      <c r="KM25" s="66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69" t="s">
        <v>67</v>
      </c>
      <c r="KW25" s="669"/>
      <c r="KX25" s="669"/>
      <c r="KY25" s="669"/>
      <c r="KZ25" s="669"/>
      <c r="LA25" s="66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69" t="s">
        <v>67</v>
      </c>
      <c r="LJ25" s="669"/>
      <c r="LK25" s="669"/>
      <c r="LL25" s="669"/>
      <c r="LM25" s="669"/>
      <c r="LN25" s="66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69" t="s">
        <v>67</v>
      </c>
      <c r="MI25" s="669"/>
      <c r="MJ25" s="669"/>
      <c r="MK25" s="669"/>
      <c r="ML25" s="669"/>
      <c r="MM25" s="66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69" t="s">
        <v>67</v>
      </c>
      <c r="NH25" s="669"/>
      <c r="NI25" s="669"/>
      <c r="NJ25" s="669"/>
      <c r="NK25" s="669"/>
      <c r="NL25" s="66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1" t="s">
        <v>98</v>
      </c>
      <c r="D26" s="645"/>
      <c r="E26" s="645"/>
      <c r="F26" s="645"/>
      <c r="G26" s="646"/>
      <c r="H26" s="88"/>
      <c r="I26" s="13"/>
      <c r="J26" s="13"/>
      <c r="K26" s="19"/>
      <c r="L26" s="19"/>
      <c r="M26" s="19"/>
      <c r="N26" s="19"/>
      <c r="O26" s="12"/>
      <c r="P26" s="651" t="s">
        <v>98</v>
      </c>
      <c r="Q26" s="651"/>
      <c r="R26" s="651"/>
      <c r="S26" s="651"/>
      <c r="T26" s="651"/>
      <c r="U26" s="65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1" t="s">
        <v>98</v>
      </c>
      <c r="AI26" s="651"/>
      <c r="AJ26" s="651"/>
      <c r="AK26" s="651"/>
      <c r="AL26" s="651"/>
      <c r="AM26" s="651"/>
      <c r="AN26" s="13"/>
      <c r="AO26" s="19"/>
      <c r="AP26" s="23"/>
      <c r="AQ26" s="19"/>
      <c r="AS26" s="651" t="s">
        <v>98</v>
      </c>
      <c r="AT26" s="651"/>
      <c r="AU26" s="651"/>
      <c r="AV26" s="651"/>
      <c r="AW26" s="651"/>
      <c r="AX26" s="651"/>
      <c r="AY26" s="28"/>
      <c r="AZ26" s="28"/>
      <c r="BA26" s="28"/>
      <c r="BB26" s="28"/>
      <c r="BC26" s="28"/>
      <c r="BD26" s="30"/>
      <c r="BE26" s="28"/>
      <c r="BF26" s="14"/>
      <c r="BG26" s="651" t="s">
        <v>98</v>
      </c>
      <c r="BH26" s="651"/>
      <c r="BI26" s="651"/>
      <c r="BJ26" s="651"/>
      <c r="BK26" s="651"/>
      <c r="BL26" s="651"/>
      <c r="BM26" s="28"/>
      <c r="BN26" s="28"/>
      <c r="BO26" s="28"/>
      <c r="BP26" s="30"/>
      <c r="BQ26" s="28"/>
      <c r="BR26" s="14"/>
      <c r="BS26" s="651" t="s">
        <v>98</v>
      </c>
      <c r="BT26" s="651"/>
      <c r="BU26" s="651"/>
      <c r="BV26" s="651"/>
      <c r="BW26" s="651"/>
      <c r="BX26" s="65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1" t="s">
        <v>98</v>
      </c>
      <c r="CM26" s="651"/>
      <c r="CN26" s="651"/>
      <c r="CO26" s="651"/>
      <c r="CP26" s="651"/>
      <c r="CQ26" s="65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1" t="s">
        <v>98</v>
      </c>
      <c r="DE26" s="651"/>
      <c r="DF26" s="651"/>
      <c r="DG26" s="651"/>
      <c r="DH26" s="651"/>
      <c r="DI26" s="65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0" t="s">
        <v>98</v>
      </c>
      <c r="DY26" s="650"/>
      <c r="DZ26" s="650"/>
      <c r="EA26" s="650"/>
      <c r="EB26" s="650"/>
      <c r="EC26" s="65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0" t="s">
        <v>98</v>
      </c>
      <c r="ES26" s="650"/>
      <c r="ET26" s="650"/>
      <c r="EU26" s="650"/>
      <c r="EV26" s="650"/>
      <c r="EW26" s="65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0" t="s">
        <v>98</v>
      </c>
      <c r="FX26" s="650"/>
      <c r="FY26" s="650"/>
      <c r="FZ26" s="650"/>
      <c r="GA26" s="650"/>
      <c r="GB26" s="65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0" t="s">
        <v>98</v>
      </c>
      <c r="GU26" s="650"/>
      <c r="GV26" s="650"/>
      <c r="GW26" s="650"/>
      <c r="GX26" s="650"/>
      <c r="GY26" s="65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0" t="s">
        <v>98</v>
      </c>
      <c r="HP26" s="650"/>
      <c r="HQ26" s="650"/>
      <c r="HR26" s="650"/>
      <c r="HS26" s="650"/>
      <c r="HT26" s="65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0" t="s">
        <v>98</v>
      </c>
      <c r="IA26" s="650"/>
      <c r="IB26" s="650"/>
      <c r="IC26" s="650"/>
      <c r="ID26" s="650"/>
      <c r="IE26" s="65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0" t="s">
        <v>98</v>
      </c>
      <c r="IQ26" s="650"/>
      <c r="IR26" s="650"/>
      <c r="IS26" s="650"/>
      <c r="IT26" s="650"/>
      <c r="IU26" s="65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0" t="s">
        <v>98</v>
      </c>
      <c r="JC26" s="650"/>
      <c r="JD26" s="650"/>
      <c r="JE26" s="650"/>
      <c r="JF26" s="650"/>
      <c r="JG26" s="65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0" t="s">
        <v>98</v>
      </c>
      <c r="KI26" s="650"/>
      <c r="KJ26" s="650"/>
      <c r="KK26" s="650"/>
      <c r="KL26" s="650"/>
      <c r="KM26" s="65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0" t="s">
        <v>98</v>
      </c>
      <c r="KW26" s="650"/>
      <c r="KX26" s="650"/>
      <c r="KY26" s="650"/>
      <c r="KZ26" s="650"/>
      <c r="LA26" s="65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0" t="s">
        <v>98</v>
      </c>
      <c r="LJ26" s="650"/>
      <c r="LK26" s="650"/>
      <c r="LL26" s="650"/>
      <c r="LM26" s="650"/>
      <c r="LN26" s="65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0" t="s">
        <v>98</v>
      </c>
      <c r="MI26" s="650"/>
      <c r="MJ26" s="650"/>
      <c r="MK26" s="650"/>
      <c r="ML26" s="650"/>
      <c r="MM26" s="65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0" t="s">
        <v>98</v>
      </c>
      <c r="NH26" s="650"/>
      <c r="NI26" s="650"/>
      <c r="NJ26" s="650"/>
      <c r="NK26" s="650"/>
      <c r="NL26" s="65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1" t="s">
        <v>99</v>
      </c>
      <c r="D27" s="645"/>
      <c r="E27" s="645"/>
      <c r="F27" s="645"/>
      <c r="G27" s="646"/>
      <c r="H27" s="88"/>
      <c r="I27" s="13"/>
      <c r="J27" s="13"/>
      <c r="K27" s="19"/>
      <c r="L27" s="19"/>
      <c r="M27" s="19"/>
      <c r="N27" s="19"/>
      <c r="O27" s="12"/>
      <c r="P27" s="651" t="s">
        <v>99</v>
      </c>
      <c r="Q27" s="651"/>
      <c r="R27" s="651"/>
      <c r="S27" s="651"/>
      <c r="T27" s="651"/>
      <c r="U27" s="65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1" t="s">
        <v>99</v>
      </c>
      <c r="AI27" s="651"/>
      <c r="AJ27" s="651"/>
      <c r="AK27" s="651"/>
      <c r="AL27" s="651"/>
      <c r="AM27" s="651"/>
      <c r="AN27" s="13"/>
      <c r="AO27" s="19"/>
      <c r="AP27" s="23"/>
      <c r="AQ27" s="19"/>
      <c r="AS27" s="651" t="s">
        <v>99</v>
      </c>
      <c r="AT27" s="651"/>
      <c r="AU27" s="651"/>
      <c r="AV27" s="651"/>
      <c r="AW27" s="651"/>
      <c r="AX27" s="651"/>
      <c r="AY27" s="28"/>
      <c r="AZ27" s="28"/>
      <c r="BA27" s="28"/>
      <c r="BB27" s="28"/>
      <c r="BC27" s="28"/>
      <c r="BD27" s="30"/>
      <c r="BE27" s="28"/>
      <c r="BF27" s="14"/>
      <c r="BG27" s="651" t="s">
        <v>99</v>
      </c>
      <c r="BH27" s="651"/>
      <c r="BI27" s="651"/>
      <c r="BJ27" s="651"/>
      <c r="BK27" s="651"/>
      <c r="BL27" s="651"/>
      <c r="BM27" s="28"/>
      <c r="BN27" s="28"/>
      <c r="BO27" s="28"/>
      <c r="BP27" s="30"/>
      <c r="BQ27" s="28"/>
      <c r="BR27" s="14"/>
      <c r="BS27" s="651" t="s">
        <v>99</v>
      </c>
      <c r="BT27" s="651"/>
      <c r="BU27" s="651"/>
      <c r="BV27" s="651"/>
      <c r="BW27" s="651"/>
      <c r="BX27" s="65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1" t="s">
        <v>99</v>
      </c>
      <c r="CM27" s="651"/>
      <c r="CN27" s="651"/>
      <c r="CO27" s="651"/>
      <c r="CP27" s="651"/>
      <c r="CQ27" s="65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1" t="s">
        <v>99</v>
      </c>
      <c r="DE27" s="651"/>
      <c r="DF27" s="651"/>
      <c r="DG27" s="651"/>
      <c r="DH27" s="651"/>
      <c r="DI27" s="65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1" t="s">
        <v>99</v>
      </c>
      <c r="DY27" s="651"/>
      <c r="DZ27" s="651"/>
      <c r="EA27" s="651"/>
      <c r="EB27" s="651"/>
      <c r="EC27" s="65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1" t="s">
        <v>99</v>
      </c>
      <c r="ES27" s="651"/>
      <c r="ET27" s="651"/>
      <c r="EU27" s="651"/>
      <c r="EV27" s="651"/>
      <c r="EW27" s="65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1" t="s">
        <v>99</v>
      </c>
      <c r="FX27" s="651"/>
      <c r="FY27" s="651"/>
      <c r="FZ27" s="651"/>
      <c r="GA27" s="651"/>
      <c r="GB27" s="65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1" t="s">
        <v>99</v>
      </c>
      <c r="GU27" s="651"/>
      <c r="GV27" s="651"/>
      <c r="GW27" s="651"/>
      <c r="GX27" s="651"/>
      <c r="GY27" s="65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1" t="s">
        <v>99</v>
      </c>
      <c r="HP27" s="651"/>
      <c r="HQ27" s="651"/>
      <c r="HR27" s="651"/>
      <c r="HS27" s="651"/>
      <c r="HT27" s="651"/>
      <c r="HU27" s="2">
        <v>145</v>
      </c>
      <c r="HV27" s="1"/>
      <c r="HW27" s="30">
        <f t="shared" si="33"/>
        <v>0</v>
      </c>
      <c r="HX27" s="28">
        <f t="shared" si="0"/>
        <v>0</v>
      </c>
      <c r="HZ27" s="651" t="s">
        <v>99</v>
      </c>
      <c r="IA27" s="651"/>
      <c r="IB27" s="651"/>
      <c r="IC27" s="651"/>
      <c r="ID27" s="651"/>
      <c r="IE27" s="65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1" t="s">
        <v>99</v>
      </c>
      <c r="IQ27" s="651"/>
      <c r="IR27" s="651"/>
      <c r="IS27" s="651"/>
      <c r="IT27" s="651"/>
      <c r="IU27" s="65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1" t="s">
        <v>99</v>
      </c>
      <c r="JC27" s="651"/>
      <c r="JD27" s="651"/>
      <c r="JE27" s="651"/>
      <c r="JF27" s="651"/>
      <c r="JG27" s="65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1" t="s">
        <v>99</v>
      </c>
      <c r="KI27" s="651"/>
      <c r="KJ27" s="651"/>
      <c r="KK27" s="651"/>
      <c r="KL27" s="651"/>
      <c r="KM27" s="65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1" t="s">
        <v>99</v>
      </c>
      <c r="KW27" s="651"/>
      <c r="KX27" s="651"/>
      <c r="KY27" s="651"/>
      <c r="KZ27" s="651"/>
      <c r="LA27" s="65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1" t="s">
        <v>99</v>
      </c>
      <c r="LJ27" s="651"/>
      <c r="LK27" s="651"/>
      <c r="LL27" s="651"/>
      <c r="LM27" s="651"/>
      <c r="LN27" s="65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1" t="s">
        <v>99</v>
      </c>
      <c r="MI27" s="651"/>
      <c r="MJ27" s="651"/>
      <c r="MK27" s="651"/>
      <c r="ML27" s="651"/>
      <c r="MM27" s="65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1" t="s">
        <v>99</v>
      </c>
      <c r="NH27" s="651"/>
      <c r="NI27" s="651"/>
      <c r="NJ27" s="651"/>
      <c r="NK27" s="651"/>
      <c r="NL27" s="65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1" t="s">
        <v>100</v>
      </c>
      <c r="D28" s="645"/>
      <c r="E28" s="645"/>
      <c r="F28" s="645"/>
      <c r="G28" s="646"/>
      <c r="H28" s="88"/>
      <c r="I28" s="13"/>
      <c r="J28" s="13"/>
      <c r="K28" s="19"/>
      <c r="L28" s="19"/>
      <c r="M28" s="19"/>
      <c r="N28" s="19"/>
      <c r="O28" s="12"/>
      <c r="P28" s="651" t="s">
        <v>100</v>
      </c>
      <c r="Q28" s="651"/>
      <c r="R28" s="651"/>
      <c r="S28" s="651"/>
      <c r="T28" s="651"/>
      <c r="U28" s="65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1" t="s">
        <v>100</v>
      </c>
      <c r="AI28" s="651"/>
      <c r="AJ28" s="651"/>
      <c r="AK28" s="651"/>
      <c r="AL28" s="651"/>
      <c r="AM28" s="651"/>
      <c r="AN28" s="13"/>
      <c r="AO28" s="19"/>
      <c r="AP28" s="23"/>
      <c r="AQ28" s="19"/>
      <c r="AS28" s="651" t="s">
        <v>100</v>
      </c>
      <c r="AT28" s="651"/>
      <c r="AU28" s="651"/>
      <c r="AV28" s="651"/>
      <c r="AW28" s="651"/>
      <c r="AX28" s="651"/>
      <c r="AY28" s="28"/>
      <c r="AZ28" s="28"/>
      <c r="BA28" s="28"/>
      <c r="BB28" s="28"/>
      <c r="BC28" s="28"/>
      <c r="BD28" s="30"/>
      <c r="BE28" s="28"/>
      <c r="BF28" s="14"/>
      <c r="BG28" s="651" t="s">
        <v>100</v>
      </c>
      <c r="BH28" s="651"/>
      <c r="BI28" s="651"/>
      <c r="BJ28" s="651"/>
      <c r="BK28" s="651"/>
      <c r="BL28" s="651"/>
      <c r="BM28" s="28"/>
      <c r="BN28" s="28"/>
      <c r="BO28" s="28"/>
      <c r="BP28" s="30"/>
      <c r="BQ28" s="28"/>
      <c r="BR28" s="14"/>
      <c r="BS28" s="651" t="s">
        <v>100</v>
      </c>
      <c r="BT28" s="651"/>
      <c r="BU28" s="651"/>
      <c r="BV28" s="651"/>
      <c r="BW28" s="651"/>
      <c r="BX28" s="65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1" t="s">
        <v>100</v>
      </c>
      <c r="CM28" s="651"/>
      <c r="CN28" s="651"/>
      <c r="CO28" s="651"/>
      <c r="CP28" s="651"/>
      <c r="CQ28" s="65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1" t="s">
        <v>100</v>
      </c>
      <c r="DE28" s="651"/>
      <c r="DF28" s="651"/>
      <c r="DG28" s="651"/>
      <c r="DH28" s="651"/>
      <c r="DI28" s="65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0" t="s">
        <v>100</v>
      </c>
      <c r="DY28" s="650"/>
      <c r="DZ28" s="650"/>
      <c r="EA28" s="650"/>
      <c r="EB28" s="650"/>
      <c r="EC28" s="65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0" t="s">
        <v>100</v>
      </c>
      <c r="ES28" s="650"/>
      <c r="ET28" s="650"/>
      <c r="EU28" s="650"/>
      <c r="EV28" s="650"/>
      <c r="EW28" s="65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0" t="s">
        <v>100</v>
      </c>
      <c r="FX28" s="650"/>
      <c r="FY28" s="650"/>
      <c r="FZ28" s="650"/>
      <c r="GA28" s="650"/>
      <c r="GB28" s="65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0" t="s">
        <v>100</v>
      </c>
      <c r="GU28" s="650"/>
      <c r="GV28" s="650"/>
      <c r="GW28" s="650"/>
      <c r="GX28" s="650"/>
      <c r="GY28" s="65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0" t="s">
        <v>100</v>
      </c>
      <c r="HP28" s="650"/>
      <c r="HQ28" s="650"/>
      <c r="HR28" s="650"/>
      <c r="HS28" s="650"/>
      <c r="HT28" s="65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0" t="s">
        <v>100</v>
      </c>
      <c r="IA28" s="650"/>
      <c r="IB28" s="650"/>
      <c r="IC28" s="650"/>
      <c r="ID28" s="650"/>
      <c r="IE28" s="65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0" t="s">
        <v>100</v>
      </c>
      <c r="IQ28" s="650"/>
      <c r="IR28" s="650"/>
      <c r="IS28" s="650"/>
      <c r="IT28" s="650"/>
      <c r="IU28" s="65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0" t="s">
        <v>100</v>
      </c>
      <c r="JC28" s="650"/>
      <c r="JD28" s="650"/>
      <c r="JE28" s="650"/>
      <c r="JF28" s="650"/>
      <c r="JG28" s="65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0" t="s">
        <v>100</v>
      </c>
      <c r="KI28" s="650"/>
      <c r="KJ28" s="650"/>
      <c r="KK28" s="650"/>
      <c r="KL28" s="650"/>
      <c r="KM28" s="65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0" t="s">
        <v>100</v>
      </c>
      <c r="KW28" s="650"/>
      <c r="KX28" s="650"/>
      <c r="KY28" s="650"/>
      <c r="KZ28" s="650"/>
      <c r="LA28" s="65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0" t="s">
        <v>100</v>
      </c>
      <c r="LJ28" s="650"/>
      <c r="LK28" s="650"/>
      <c r="LL28" s="650"/>
      <c r="LM28" s="650"/>
      <c r="LN28" s="65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0" t="s">
        <v>100</v>
      </c>
      <c r="MI28" s="650"/>
      <c r="MJ28" s="650"/>
      <c r="MK28" s="650"/>
      <c r="ML28" s="650"/>
      <c r="MM28" s="65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0" t="s">
        <v>100</v>
      </c>
      <c r="NH28" s="650"/>
      <c r="NI28" s="650"/>
      <c r="NJ28" s="650"/>
      <c r="NK28" s="650"/>
      <c r="NL28" s="65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1" t="s">
        <v>101</v>
      </c>
      <c r="D29" s="645"/>
      <c r="E29" s="645"/>
      <c r="F29" s="645"/>
      <c r="G29" s="646"/>
      <c r="H29" s="88"/>
      <c r="I29" s="13"/>
      <c r="J29" s="13"/>
      <c r="K29" s="19"/>
      <c r="L29" s="19"/>
      <c r="M29" s="19"/>
      <c r="N29" s="19"/>
      <c r="O29" s="12"/>
      <c r="P29" s="651" t="s">
        <v>101</v>
      </c>
      <c r="Q29" s="651"/>
      <c r="R29" s="651"/>
      <c r="S29" s="651"/>
      <c r="T29" s="651"/>
      <c r="U29" s="65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1" t="s">
        <v>101</v>
      </c>
      <c r="AI29" s="651"/>
      <c r="AJ29" s="651"/>
      <c r="AK29" s="651"/>
      <c r="AL29" s="651"/>
      <c r="AM29" s="651"/>
      <c r="AN29" s="13"/>
      <c r="AO29" s="19"/>
      <c r="AP29" s="23"/>
      <c r="AQ29" s="19"/>
      <c r="AS29" s="651" t="s">
        <v>101</v>
      </c>
      <c r="AT29" s="651"/>
      <c r="AU29" s="651"/>
      <c r="AV29" s="651"/>
      <c r="AW29" s="651"/>
      <c r="AX29" s="651"/>
      <c r="AY29" s="28"/>
      <c r="AZ29" s="28"/>
      <c r="BA29" s="28"/>
      <c r="BB29" s="28"/>
      <c r="BC29" s="28"/>
      <c r="BD29" s="30"/>
      <c r="BE29" s="28"/>
      <c r="BF29" s="14"/>
      <c r="BG29" s="651" t="s">
        <v>101</v>
      </c>
      <c r="BH29" s="651"/>
      <c r="BI29" s="651"/>
      <c r="BJ29" s="651"/>
      <c r="BK29" s="651"/>
      <c r="BL29" s="651"/>
      <c r="BM29" s="28"/>
      <c r="BN29" s="28"/>
      <c r="BO29" s="28"/>
      <c r="BP29" s="30"/>
      <c r="BQ29" s="28"/>
      <c r="BR29" s="14"/>
      <c r="BS29" s="651" t="s">
        <v>101</v>
      </c>
      <c r="BT29" s="651"/>
      <c r="BU29" s="651"/>
      <c r="BV29" s="651"/>
      <c r="BW29" s="651"/>
      <c r="BX29" s="65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1" t="s">
        <v>101</v>
      </c>
      <c r="CM29" s="651"/>
      <c r="CN29" s="651"/>
      <c r="CO29" s="651"/>
      <c r="CP29" s="651"/>
      <c r="CQ29" s="65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1" t="s">
        <v>101</v>
      </c>
      <c r="DE29" s="651"/>
      <c r="DF29" s="651"/>
      <c r="DG29" s="651"/>
      <c r="DH29" s="651"/>
      <c r="DI29" s="65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1" t="s">
        <v>101</v>
      </c>
      <c r="DY29" s="651"/>
      <c r="DZ29" s="651"/>
      <c r="EA29" s="651"/>
      <c r="EB29" s="651"/>
      <c r="EC29" s="65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1" t="s">
        <v>101</v>
      </c>
      <c r="ES29" s="651"/>
      <c r="ET29" s="651"/>
      <c r="EU29" s="651"/>
      <c r="EV29" s="651"/>
      <c r="EW29" s="65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1" t="s">
        <v>101</v>
      </c>
      <c r="FX29" s="651"/>
      <c r="FY29" s="651"/>
      <c r="FZ29" s="651"/>
      <c r="GA29" s="651"/>
      <c r="GB29" s="65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1" t="s">
        <v>101</v>
      </c>
      <c r="GU29" s="651"/>
      <c r="GV29" s="651"/>
      <c r="GW29" s="651"/>
      <c r="GX29" s="651"/>
      <c r="GY29" s="65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1" t="s">
        <v>101</v>
      </c>
      <c r="HP29" s="651"/>
      <c r="HQ29" s="651"/>
      <c r="HR29" s="651"/>
      <c r="HS29" s="651"/>
      <c r="HT29" s="651"/>
      <c r="HU29" s="2">
        <v>130</v>
      </c>
      <c r="HV29" s="1"/>
      <c r="HW29" s="30">
        <f t="shared" si="33"/>
        <v>0</v>
      </c>
      <c r="HX29" s="28">
        <f t="shared" si="0"/>
        <v>0</v>
      </c>
      <c r="HZ29" s="651" t="s">
        <v>101</v>
      </c>
      <c r="IA29" s="651"/>
      <c r="IB29" s="651"/>
      <c r="IC29" s="651"/>
      <c r="ID29" s="651"/>
      <c r="IE29" s="65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1" t="s">
        <v>101</v>
      </c>
      <c r="IQ29" s="651"/>
      <c r="IR29" s="651"/>
      <c r="IS29" s="651"/>
      <c r="IT29" s="651"/>
      <c r="IU29" s="65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1" t="s">
        <v>101</v>
      </c>
      <c r="JC29" s="651"/>
      <c r="JD29" s="651"/>
      <c r="JE29" s="651"/>
      <c r="JF29" s="651"/>
      <c r="JG29" s="65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1" t="s">
        <v>101</v>
      </c>
      <c r="KI29" s="651"/>
      <c r="KJ29" s="651"/>
      <c r="KK29" s="651"/>
      <c r="KL29" s="651"/>
      <c r="KM29" s="65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1" t="s">
        <v>101</v>
      </c>
      <c r="KW29" s="651"/>
      <c r="KX29" s="651"/>
      <c r="KY29" s="651"/>
      <c r="KZ29" s="651"/>
      <c r="LA29" s="65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1" t="s">
        <v>101</v>
      </c>
      <c r="LJ29" s="651"/>
      <c r="LK29" s="651"/>
      <c r="LL29" s="651"/>
      <c r="LM29" s="651"/>
      <c r="LN29" s="65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1" t="s">
        <v>101</v>
      </c>
      <c r="MI29" s="651"/>
      <c r="MJ29" s="651"/>
      <c r="MK29" s="651"/>
      <c r="ML29" s="651"/>
      <c r="MM29" s="65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1" t="s">
        <v>101</v>
      </c>
      <c r="NH29" s="651"/>
      <c r="NI29" s="651"/>
      <c r="NJ29" s="651"/>
      <c r="NK29" s="651"/>
      <c r="NL29" s="65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1" t="s">
        <v>53</v>
      </c>
      <c r="D30" s="651"/>
      <c r="E30" s="651"/>
      <c r="F30" s="651"/>
      <c r="G30" s="651"/>
      <c r="H30" s="65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1" t="s">
        <v>53</v>
      </c>
      <c r="Q30" s="651"/>
      <c r="R30" s="651"/>
      <c r="S30" s="651"/>
      <c r="T30" s="651"/>
      <c r="U30" s="65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1" t="s">
        <v>53</v>
      </c>
      <c r="AI30" s="651"/>
      <c r="AJ30" s="651"/>
      <c r="AK30" s="651"/>
      <c r="AL30" s="651"/>
      <c r="AM30" s="651"/>
      <c r="AN30" s="13"/>
      <c r="AO30" s="19"/>
      <c r="AP30" s="23">
        <f t="shared" si="12"/>
        <v>0</v>
      </c>
      <c r="AQ30" s="19">
        <f t="shared" si="13"/>
        <v>0</v>
      </c>
      <c r="AS30" s="651" t="s">
        <v>53</v>
      </c>
      <c r="AT30" s="651"/>
      <c r="AU30" s="651"/>
      <c r="AV30" s="651"/>
      <c r="AW30" s="651"/>
      <c r="AX30" s="65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1" t="s">
        <v>53</v>
      </c>
      <c r="BH30" s="651"/>
      <c r="BI30" s="651"/>
      <c r="BJ30" s="651"/>
      <c r="BK30" s="651"/>
      <c r="BL30" s="65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1" t="s">
        <v>53</v>
      </c>
      <c r="BT30" s="651"/>
      <c r="BU30" s="651"/>
      <c r="BV30" s="651"/>
      <c r="BW30" s="651"/>
      <c r="BX30" s="65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1" t="s">
        <v>53</v>
      </c>
      <c r="CM30" s="651"/>
      <c r="CN30" s="651"/>
      <c r="CO30" s="651"/>
      <c r="CP30" s="651"/>
      <c r="CQ30" s="65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1" t="s">
        <v>53</v>
      </c>
      <c r="DE30" s="651"/>
      <c r="DF30" s="651"/>
      <c r="DG30" s="651"/>
      <c r="DH30" s="651"/>
      <c r="DI30" s="65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1" t="s">
        <v>53</v>
      </c>
      <c r="DY30" s="651"/>
      <c r="DZ30" s="651"/>
      <c r="EA30" s="651"/>
      <c r="EB30" s="651"/>
      <c r="EC30" s="65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1" t="s">
        <v>53</v>
      </c>
      <c r="ES30" s="651"/>
      <c r="ET30" s="651"/>
      <c r="EU30" s="651"/>
      <c r="EV30" s="651"/>
      <c r="EW30" s="65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1" t="s">
        <v>53</v>
      </c>
      <c r="FX30" s="651"/>
      <c r="FY30" s="651"/>
      <c r="FZ30" s="651"/>
      <c r="GA30" s="651"/>
      <c r="GB30" s="65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1" t="s">
        <v>53</v>
      </c>
      <c r="GU30" s="651"/>
      <c r="GV30" s="651"/>
      <c r="GW30" s="651"/>
      <c r="GX30" s="651"/>
      <c r="GY30" s="65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1" t="s">
        <v>53</v>
      </c>
      <c r="HP30" s="651"/>
      <c r="HQ30" s="651"/>
      <c r="HR30" s="651"/>
      <c r="HS30" s="651"/>
      <c r="HT30" s="651"/>
      <c r="HU30" s="1">
        <v>29</v>
      </c>
      <c r="HV30" s="19"/>
      <c r="HW30" s="30">
        <f t="shared" si="33"/>
        <v>0</v>
      </c>
      <c r="HX30" s="28">
        <f t="shared" si="0"/>
        <v>0</v>
      </c>
      <c r="HZ30" s="651" t="s">
        <v>53</v>
      </c>
      <c r="IA30" s="651"/>
      <c r="IB30" s="651"/>
      <c r="IC30" s="651"/>
      <c r="ID30" s="651"/>
      <c r="IE30" s="65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1" t="s">
        <v>53</v>
      </c>
      <c r="IQ30" s="651"/>
      <c r="IR30" s="651"/>
      <c r="IS30" s="651"/>
      <c r="IT30" s="651"/>
      <c r="IU30" s="65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1" t="s">
        <v>53</v>
      </c>
      <c r="JC30" s="651"/>
      <c r="JD30" s="651"/>
      <c r="JE30" s="651"/>
      <c r="JF30" s="651"/>
      <c r="JG30" s="65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1" t="s">
        <v>53</v>
      </c>
      <c r="KI30" s="651"/>
      <c r="KJ30" s="651"/>
      <c r="KK30" s="651"/>
      <c r="KL30" s="651"/>
      <c r="KM30" s="65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1" t="s">
        <v>53</v>
      </c>
      <c r="KW30" s="651"/>
      <c r="KX30" s="651"/>
      <c r="KY30" s="651"/>
      <c r="KZ30" s="651"/>
      <c r="LA30" s="65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1" t="s">
        <v>53</v>
      </c>
      <c r="LJ30" s="651"/>
      <c r="LK30" s="651"/>
      <c r="LL30" s="651"/>
      <c r="LM30" s="651"/>
      <c r="LN30" s="65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1" t="s">
        <v>53</v>
      </c>
      <c r="MI30" s="651"/>
      <c r="MJ30" s="651"/>
      <c r="MK30" s="651"/>
      <c r="ML30" s="651"/>
      <c r="MM30" s="65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1" t="s">
        <v>53</v>
      </c>
      <c r="NH30" s="651"/>
      <c r="NI30" s="651"/>
      <c r="NJ30" s="651"/>
      <c r="NK30" s="651"/>
      <c r="NL30" s="65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2" t="s">
        <v>14</v>
      </c>
      <c r="D31" s="662"/>
      <c r="E31" s="662"/>
      <c r="F31" s="662"/>
      <c r="G31" s="662"/>
      <c r="H31" s="66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2" t="s">
        <v>14</v>
      </c>
      <c r="Q31" s="662"/>
      <c r="R31" s="662"/>
      <c r="S31" s="662"/>
      <c r="T31" s="662"/>
      <c r="U31" s="66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2" t="s">
        <v>14</v>
      </c>
      <c r="AI31" s="662"/>
      <c r="AJ31" s="662"/>
      <c r="AK31" s="662"/>
      <c r="AL31" s="662"/>
      <c r="AM31" s="662"/>
      <c r="AN31" s="13"/>
      <c r="AO31" s="19"/>
      <c r="AP31" s="23">
        <f t="shared" si="12"/>
        <v>0</v>
      </c>
      <c r="AQ31" s="19">
        <f t="shared" si="13"/>
        <v>0</v>
      </c>
      <c r="AS31" s="650" t="s">
        <v>14</v>
      </c>
      <c r="AT31" s="650"/>
      <c r="AU31" s="650"/>
      <c r="AV31" s="650"/>
      <c r="AW31" s="650"/>
      <c r="AX31" s="65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0" t="s">
        <v>14</v>
      </c>
      <c r="BH31" s="650"/>
      <c r="BI31" s="650"/>
      <c r="BJ31" s="650"/>
      <c r="BK31" s="650"/>
      <c r="BL31" s="65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0" t="s">
        <v>14</v>
      </c>
      <c r="BT31" s="650"/>
      <c r="BU31" s="650"/>
      <c r="BV31" s="650"/>
      <c r="BW31" s="650"/>
      <c r="BX31" s="65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0" t="s">
        <v>14</v>
      </c>
      <c r="CM31" s="650"/>
      <c r="CN31" s="650"/>
      <c r="CO31" s="650"/>
      <c r="CP31" s="650"/>
      <c r="CQ31" s="65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0" t="s">
        <v>14</v>
      </c>
      <c r="DE31" s="650"/>
      <c r="DF31" s="650"/>
      <c r="DG31" s="650"/>
      <c r="DH31" s="650"/>
      <c r="DI31" s="65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0" t="s">
        <v>14</v>
      </c>
      <c r="DY31" s="650"/>
      <c r="DZ31" s="650"/>
      <c r="EA31" s="650"/>
      <c r="EB31" s="650"/>
      <c r="EC31" s="65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0" t="s">
        <v>14</v>
      </c>
      <c r="ES31" s="650"/>
      <c r="ET31" s="650"/>
      <c r="EU31" s="650"/>
      <c r="EV31" s="650"/>
      <c r="EW31" s="65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0" t="s">
        <v>14</v>
      </c>
      <c r="FX31" s="650"/>
      <c r="FY31" s="650"/>
      <c r="FZ31" s="650"/>
      <c r="GA31" s="650"/>
      <c r="GB31" s="65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0" t="s">
        <v>14</v>
      </c>
      <c r="GU31" s="650"/>
      <c r="GV31" s="650"/>
      <c r="GW31" s="650"/>
      <c r="GX31" s="650"/>
      <c r="GY31" s="65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0" t="s">
        <v>14</v>
      </c>
      <c r="HP31" s="650"/>
      <c r="HQ31" s="650"/>
      <c r="HR31" s="650"/>
      <c r="HS31" s="650"/>
      <c r="HT31" s="65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0" t="s">
        <v>14</v>
      </c>
      <c r="IA31" s="650"/>
      <c r="IB31" s="650"/>
      <c r="IC31" s="650"/>
      <c r="ID31" s="650"/>
      <c r="IE31" s="65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0" t="s">
        <v>14</v>
      </c>
      <c r="IQ31" s="650"/>
      <c r="IR31" s="650"/>
      <c r="IS31" s="650"/>
      <c r="IT31" s="650"/>
      <c r="IU31" s="65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0" t="s">
        <v>14</v>
      </c>
      <c r="JC31" s="650"/>
      <c r="JD31" s="650"/>
      <c r="JE31" s="650"/>
      <c r="JF31" s="650"/>
      <c r="JG31" s="65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0" t="s">
        <v>14</v>
      </c>
      <c r="KI31" s="650"/>
      <c r="KJ31" s="650"/>
      <c r="KK31" s="650"/>
      <c r="KL31" s="650"/>
      <c r="KM31" s="65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0" t="s">
        <v>14</v>
      </c>
      <c r="KW31" s="650"/>
      <c r="KX31" s="650"/>
      <c r="KY31" s="650"/>
      <c r="KZ31" s="650"/>
      <c r="LA31" s="65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0" t="s">
        <v>14</v>
      </c>
      <c r="LJ31" s="650"/>
      <c r="LK31" s="650"/>
      <c r="LL31" s="650"/>
      <c r="LM31" s="650"/>
      <c r="LN31" s="65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0" t="s">
        <v>14</v>
      </c>
      <c r="MI31" s="650"/>
      <c r="MJ31" s="650"/>
      <c r="MK31" s="650"/>
      <c r="ML31" s="650"/>
      <c r="MM31" s="65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0" t="s">
        <v>14</v>
      </c>
      <c r="NH31" s="650"/>
      <c r="NI31" s="650"/>
      <c r="NJ31" s="650"/>
      <c r="NK31" s="650"/>
      <c r="NL31" s="65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2" t="s">
        <v>15</v>
      </c>
      <c r="D32" s="662"/>
      <c r="E32" s="662"/>
      <c r="F32" s="662"/>
      <c r="G32" s="662"/>
      <c r="H32" s="66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2" t="s">
        <v>15</v>
      </c>
      <c r="Q32" s="662"/>
      <c r="R32" s="662"/>
      <c r="S32" s="662"/>
      <c r="T32" s="662"/>
      <c r="U32" s="66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2" t="s">
        <v>15</v>
      </c>
      <c r="AI32" s="662"/>
      <c r="AJ32" s="662"/>
      <c r="AK32" s="662"/>
      <c r="AL32" s="662"/>
      <c r="AM32" s="662"/>
      <c r="AN32" s="13"/>
      <c r="AO32" s="19"/>
      <c r="AP32" s="23">
        <f t="shared" si="12"/>
        <v>0</v>
      </c>
      <c r="AQ32" s="19">
        <f t="shared" si="13"/>
        <v>0</v>
      </c>
      <c r="AS32" s="662" t="s">
        <v>15</v>
      </c>
      <c r="AT32" s="662"/>
      <c r="AU32" s="662"/>
      <c r="AV32" s="662"/>
      <c r="AW32" s="662"/>
      <c r="AX32" s="66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2" t="s">
        <v>15</v>
      </c>
      <c r="BH32" s="662"/>
      <c r="BI32" s="662"/>
      <c r="BJ32" s="662"/>
      <c r="BK32" s="662"/>
      <c r="BL32" s="66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2" t="s">
        <v>15</v>
      </c>
      <c r="BT32" s="662"/>
      <c r="BU32" s="662"/>
      <c r="BV32" s="662"/>
      <c r="BW32" s="662"/>
      <c r="BX32" s="66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2" t="s">
        <v>15</v>
      </c>
      <c r="CM32" s="662"/>
      <c r="CN32" s="662"/>
      <c r="CO32" s="662"/>
      <c r="CP32" s="662"/>
      <c r="CQ32" s="66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2" t="s">
        <v>15</v>
      </c>
      <c r="DE32" s="662"/>
      <c r="DF32" s="662"/>
      <c r="DG32" s="662"/>
      <c r="DH32" s="662"/>
      <c r="DI32" s="66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2" t="s">
        <v>15</v>
      </c>
      <c r="DY32" s="662"/>
      <c r="DZ32" s="662"/>
      <c r="EA32" s="662"/>
      <c r="EB32" s="662"/>
      <c r="EC32" s="66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2" t="s">
        <v>15</v>
      </c>
      <c r="ES32" s="662"/>
      <c r="ET32" s="662"/>
      <c r="EU32" s="662"/>
      <c r="EV32" s="662"/>
      <c r="EW32" s="66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2" t="s">
        <v>15</v>
      </c>
      <c r="FX32" s="662"/>
      <c r="FY32" s="662"/>
      <c r="FZ32" s="662"/>
      <c r="GA32" s="662"/>
      <c r="GB32" s="66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2" t="s">
        <v>15</v>
      </c>
      <c r="GU32" s="662"/>
      <c r="GV32" s="662"/>
      <c r="GW32" s="662"/>
      <c r="GX32" s="662"/>
      <c r="GY32" s="66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2" t="s">
        <v>15</v>
      </c>
      <c r="HP32" s="662"/>
      <c r="HQ32" s="662"/>
      <c r="HR32" s="662"/>
      <c r="HS32" s="662"/>
      <c r="HT32" s="66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2" t="s">
        <v>15</v>
      </c>
      <c r="IA32" s="662"/>
      <c r="IB32" s="662"/>
      <c r="IC32" s="662"/>
      <c r="ID32" s="662"/>
      <c r="IE32" s="66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2" t="s">
        <v>15</v>
      </c>
      <c r="IQ32" s="662"/>
      <c r="IR32" s="662"/>
      <c r="IS32" s="662"/>
      <c r="IT32" s="662"/>
      <c r="IU32" s="66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2" t="s">
        <v>15</v>
      </c>
      <c r="JC32" s="662"/>
      <c r="JD32" s="662"/>
      <c r="JE32" s="662"/>
      <c r="JF32" s="662"/>
      <c r="JG32" s="66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2" t="s">
        <v>15</v>
      </c>
      <c r="KI32" s="662"/>
      <c r="KJ32" s="662"/>
      <c r="KK32" s="662"/>
      <c r="KL32" s="662"/>
      <c r="KM32" s="66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2" t="s">
        <v>15</v>
      </c>
      <c r="KW32" s="662"/>
      <c r="KX32" s="662"/>
      <c r="KY32" s="662"/>
      <c r="KZ32" s="662"/>
      <c r="LA32" s="66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2" t="s">
        <v>15</v>
      </c>
      <c r="LJ32" s="662"/>
      <c r="LK32" s="662"/>
      <c r="LL32" s="662"/>
      <c r="LM32" s="662"/>
      <c r="LN32" s="66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2" t="s">
        <v>15</v>
      </c>
      <c r="MI32" s="662"/>
      <c r="MJ32" s="662"/>
      <c r="MK32" s="662"/>
      <c r="ML32" s="662"/>
      <c r="MM32" s="66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2" t="s">
        <v>15</v>
      </c>
      <c r="NH32" s="662"/>
      <c r="NI32" s="662"/>
      <c r="NJ32" s="662"/>
      <c r="NK32" s="662"/>
      <c r="NL32" s="66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2" t="s">
        <v>16</v>
      </c>
      <c r="D33" s="662"/>
      <c r="E33" s="662"/>
      <c r="F33" s="662"/>
      <c r="G33" s="662"/>
      <c r="H33" s="66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2" t="s">
        <v>16</v>
      </c>
      <c r="Q33" s="662"/>
      <c r="R33" s="662"/>
      <c r="S33" s="662"/>
      <c r="T33" s="662"/>
      <c r="U33" s="66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2" t="s">
        <v>16</v>
      </c>
      <c r="AI33" s="662"/>
      <c r="AJ33" s="662"/>
      <c r="AK33" s="662"/>
      <c r="AL33" s="662"/>
      <c r="AM33" s="662"/>
      <c r="AN33" s="13"/>
      <c r="AO33" s="19"/>
      <c r="AP33" s="23">
        <f t="shared" si="12"/>
        <v>0</v>
      </c>
      <c r="AQ33" s="19">
        <f t="shared" si="13"/>
        <v>0</v>
      </c>
      <c r="AS33" s="650" t="s">
        <v>16</v>
      </c>
      <c r="AT33" s="650"/>
      <c r="AU33" s="650"/>
      <c r="AV33" s="650"/>
      <c r="AW33" s="650"/>
      <c r="AX33" s="65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0" t="s">
        <v>16</v>
      </c>
      <c r="BH33" s="650"/>
      <c r="BI33" s="650"/>
      <c r="BJ33" s="650"/>
      <c r="BK33" s="650"/>
      <c r="BL33" s="65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0" t="s">
        <v>16</v>
      </c>
      <c r="BT33" s="650"/>
      <c r="BU33" s="650"/>
      <c r="BV33" s="650"/>
      <c r="BW33" s="650"/>
      <c r="BX33" s="65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0" t="s">
        <v>16</v>
      </c>
      <c r="CM33" s="650"/>
      <c r="CN33" s="650"/>
      <c r="CO33" s="650"/>
      <c r="CP33" s="650"/>
      <c r="CQ33" s="65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0" t="s">
        <v>16</v>
      </c>
      <c r="DE33" s="650"/>
      <c r="DF33" s="650"/>
      <c r="DG33" s="650"/>
      <c r="DH33" s="650"/>
      <c r="DI33" s="65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0" t="s">
        <v>16</v>
      </c>
      <c r="DY33" s="650"/>
      <c r="DZ33" s="650"/>
      <c r="EA33" s="650"/>
      <c r="EB33" s="650"/>
      <c r="EC33" s="65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0" t="s">
        <v>16</v>
      </c>
      <c r="ES33" s="650"/>
      <c r="ET33" s="650"/>
      <c r="EU33" s="650"/>
      <c r="EV33" s="650"/>
      <c r="EW33" s="65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0" t="s">
        <v>16</v>
      </c>
      <c r="FX33" s="650"/>
      <c r="FY33" s="650"/>
      <c r="FZ33" s="650"/>
      <c r="GA33" s="650"/>
      <c r="GB33" s="65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0" t="s">
        <v>16</v>
      </c>
      <c r="GU33" s="650"/>
      <c r="GV33" s="650"/>
      <c r="GW33" s="650"/>
      <c r="GX33" s="650"/>
      <c r="GY33" s="65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0" t="s">
        <v>16</v>
      </c>
      <c r="HP33" s="650"/>
      <c r="HQ33" s="650"/>
      <c r="HR33" s="650"/>
      <c r="HS33" s="650"/>
      <c r="HT33" s="650"/>
      <c r="HU33" s="28"/>
      <c r="HV33" s="28"/>
      <c r="HW33" s="30">
        <f t="shared" si="33"/>
        <v>0</v>
      </c>
      <c r="HX33" s="28">
        <f t="shared" si="0"/>
        <v>0</v>
      </c>
      <c r="HZ33" s="650" t="s">
        <v>16</v>
      </c>
      <c r="IA33" s="650"/>
      <c r="IB33" s="650"/>
      <c r="IC33" s="650"/>
      <c r="ID33" s="650"/>
      <c r="IE33" s="65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0" t="s">
        <v>16</v>
      </c>
      <c r="IQ33" s="650"/>
      <c r="IR33" s="650"/>
      <c r="IS33" s="650"/>
      <c r="IT33" s="650"/>
      <c r="IU33" s="650"/>
      <c r="IV33" s="28"/>
      <c r="IW33" s="28"/>
      <c r="IX33" s="30"/>
      <c r="IY33" s="30">
        <f t="shared" si="2"/>
        <v>0</v>
      </c>
      <c r="IZ33" s="28">
        <f t="shared" si="3"/>
        <v>0</v>
      </c>
      <c r="JB33" s="650" t="s">
        <v>16</v>
      </c>
      <c r="JC33" s="650"/>
      <c r="JD33" s="650"/>
      <c r="JE33" s="650"/>
      <c r="JF33" s="650"/>
      <c r="JG33" s="65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0" t="s">
        <v>16</v>
      </c>
      <c r="KI33" s="650"/>
      <c r="KJ33" s="650"/>
      <c r="KK33" s="650"/>
      <c r="KL33" s="650"/>
      <c r="KM33" s="65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0" t="s">
        <v>16</v>
      </c>
      <c r="KW33" s="650"/>
      <c r="KX33" s="650"/>
      <c r="KY33" s="650"/>
      <c r="KZ33" s="650"/>
      <c r="LA33" s="65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0" t="s">
        <v>16</v>
      </c>
      <c r="LJ33" s="650"/>
      <c r="LK33" s="650"/>
      <c r="LL33" s="650"/>
      <c r="LM33" s="650"/>
      <c r="LN33" s="65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0" t="s">
        <v>16</v>
      </c>
      <c r="MI33" s="650"/>
      <c r="MJ33" s="650"/>
      <c r="MK33" s="650"/>
      <c r="ML33" s="650"/>
      <c r="MM33" s="65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0" t="s">
        <v>16</v>
      </c>
      <c r="NH33" s="650"/>
      <c r="NI33" s="650"/>
      <c r="NJ33" s="650"/>
      <c r="NK33" s="650"/>
      <c r="NL33" s="65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2" t="s">
        <v>54</v>
      </c>
      <c r="D34" s="662"/>
      <c r="E34" s="662"/>
      <c r="F34" s="662"/>
      <c r="G34" s="662"/>
      <c r="H34" s="66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2" t="s">
        <v>54</v>
      </c>
      <c r="Q34" s="662"/>
      <c r="R34" s="662"/>
      <c r="S34" s="662"/>
      <c r="T34" s="662"/>
      <c r="U34" s="66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2" t="s">
        <v>54</v>
      </c>
      <c r="AI34" s="662"/>
      <c r="AJ34" s="662"/>
      <c r="AK34" s="662"/>
      <c r="AL34" s="662"/>
      <c r="AM34" s="662"/>
      <c r="AN34" s="13"/>
      <c r="AO34" s="19"/>
      <c r="AP34" s="23">
        <f t="shared" si="12"/>
        <v>0</v>
      </c>
      <c r="AQ34" s="19">
        <f t="shared" si="13"/>
        <v>0</v>
      </c>
      <c r="AS34" s="662" t="s">
        <v>54</v>
      </c>
      <c r="AT34" s="662"/>
      <c r="AU34" s="662"/>
      <c r="AV34" s="662"/>
      <c r="AW34" s="662"/>
      <c r="AX34" s="66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2" t="s">
        <v>54</v>
      </c>
      <c r="BH34" s="662"/>
      <c r="BI34" s="662"/>
      <c r="BJ34" s="662"/>
      <c r="BK34" s="662"/>
      <c r="BL34" s="66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2" t="s">
        <v>54</v>
      </c>
      <c r="BT34" s="662"/>
      <c r="BU34" s="662"/>
      <c r="BV34" s="662"/>
      <c r="BW34" s="662"/>
      <c r="BX34" s="66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2" t="s">
        <v>54</v>
      </c>
      <c r="CM34" s="662"/>
      <c r="CN34" s="662"/>
      <c r="CO34" s="662"/>
      <c r="CP34" s="662"/>
      <c r="CQ34" s="66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2" t="s">
        <v>54</v>
      </c>
      <c r="DE34" s="662"/>
      <c r="DF34" s="662"/>
      <c r="DG34" s="662"/>
      <c r="DH34" s="662"/>
      <c r="DI34" s="66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2" t="s">
        <v>54</v>
      </c>
      <c r="DY34" s="662"/>
      <c r="DZ34" s="662"/>
      <c r="EA34" s="662"/>
      <c r="EB34" s="662"/>
      <c r="EC34" s="66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2" t="s">
        <v>54</v>
      </c>
      <c r="ES34" s="662"/>
      <c r="ET34" s="662"/>
      <c r="EU34" s="662"/>
      <c r="EV34" s="662"/>
      <c r="EW34" s="66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2" t="s">
        <v>54</v>
      </c>
      <c r="FX34" s="662"/>
      <c r="FY34" s="662"/>
      <c r="FZ34" s="662"/>
      <c r="GA34" s="662"/>
      <c r="GB34" s="66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2" t="s">
        <v>54</v>
      </c>
      <c r="GU34" s="662"/>
      <c r="GV34" s="662"/>
      <c r="GW34" s="662"/>
      <c r="GX34" s="662"/>
      <c r="GY34" s="66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2" t="s">
        <v>54</v>
      </c>
      <c r="HP34" s="662"/>
      <c r="HQ34" s="662"/>
      <c r="HR34" s="662"/>
      <c r="HS34" s="662"/>
      <c r="HT34" s="66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2" t="s">
        <v>54</v>
      </c>
      <c r="IA34" s="662"/>
      <c r="IB34" s="662"/>
      <c r="IC34" s="662"/>
      <c r="ID34" s="662"/>
      <c r="IE34" s="66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2" t="s">
        <v>54</v>
      </c>
      <c r="IQ34" s="662"/>
      <c r="IR34" s="662"/>
      <c r="IS34" s="662"/>
      <c r="IT34" s="662"/>
      <c r="IU34" s="66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2" t="s">
        <v>237</v>
      </c>
      <c r="JC34" s="662"/>
      <c r="JD34" s="662"/>
      <c r="JE34" s="662"/>
      <c r="JF34" s="662"/>
      <c r="JG34" s="66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2" t="s">
        <v>237</v>
      </c>
      <c r="KI34" s="662"/>
      <c r="KJ34" s="662"/>
      <c r="KK34" s="662"/>
      <c r="KL34" s="662"/>
      <c r="KM34" s="66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2" t="s">
        <v>237</v>
      </c>
      <c r="KW34" s="662"/>
      <c r="KX34" s="662"/>
      <c r="KY34" s="662"/>
      <c r="KZ34" s="662"/>
      <c r="LA34" s="66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2" t="s">
        <v>237</v>
      </c>
      <c r="LJ34" s="662"/>
      <c r="LK34" s="662"/>
      <c r="LL34" s="662"/>
      <c r="LM34" s="662"/>
      <c r="LN34" s="66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2" t="s">
        <v>237</v>
      </c>
      <c r="MI34" s="662"/>
      <c r="MJ34" s="662"/>
      <c r="MK34" s="662"/>
      <c r="ML34" s="662"/>
      <c r="MM34" s="66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2" t="s">
        <v>237</v>
      </c>
      <c r="NH34" s="662"/>
      <c r="NI34" s="662"/>
      <c r="NJ34" s="662"/>
      <c r="NK34" s="662"/>
      <c r="NL34" s="66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2" t="s">
        <v>17</v>
      </c>
      <c r="D35" s="662"/>
      <c r="E35" s="662"/>
      <c r="F35" s="662"/>
      <c r="G35" s="662"/>
      <c r="H35" s="66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2" t="s">
        <v>17</v>
      </c>
      <c r="Q35" s="662"/>
      <c r="R35" s="662"/>
      <c r="S35" s="662"/>
      <c r="T35" s="662"/>
      <c r="U35" s="66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2" t="s">
        <v>17</v>
      </c>
      <c r="AI35" s="662"/>
      <c r="AJ35" s="662"/>
      <c r="AK35" s="662"/>
      <c r="AL35" s="662"/>
      <c r="AM35" s="662"/>
      <c r="AN35" s="13"/>
      <c r="AO35" s="19"/>
      <c r="AP35" s="23">
        <f t="shared" si="12"/>
        <v>0</v>
      </c>
      <c r="AQ35" s="19">
        <f t="shared" si="13"/>
        <v>0</v>
      </c>
      <c r="AS35" s="650" t="s">
        <v>17</v>
      </c>
      <c r="AT35" s="650"/>
      <c r="AU35" s="650"/>
      <c r="AV35" s="650"/>
      <c r="AW35" s="650"/>
      <c r="AX35" s="65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0" t="s">
        <v>17</v>
      </c>
      <c r="BH35" s="650"/>
      <c r="BI35" s="650"/>
      <c r="BJ35" s="650"/>
      <c r="BK35" s="650"/>
      <c r="BL35" s="65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0" t="s">
        <v>17</v>
      </c>
      <c r="BT35" s="650"/>
      <c r="BU35" s="650"/>
      <c r="BV35" s="650"/>
      <c r="BW35" s="650"/>
      <c r="BX35" s="65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0" t="s">
        <v>17</v>
      </c>
      <c r="CM35" s="650"/>
      <c r="CN35" s="650"/>
      <c r="CO35" s="650"/>
      <c r="CP35" s="650"/>
      <c r="CQ35" s="65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0" t="s">
        <v>17</v>
      </c>
      <c r="DE35" s="650"/>
      <c r="DF35" s="650"/>
      <c r="DG35" s="650"/>
      <c r="DH35" s="650"/>
      <c r="DI35" s="65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0" t="s">
        <v>17</v>
      </c>
      <c r="DY35" s="650"/>
      <c r="DZ35" s="650"/>
      <c r="EA35" s="650"/>
      <c r="EB35" s="650"/>
      <c r="EC35" s="65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0" t="s">
        <v>17</v>
      </c>
      <c r="ES35" s="650"/>
      <c r="ET35" s="650"/>
      <c r="EU35" s="650"/>
      <c r="EV35" s="650"/>
      <c r="EW35" s="65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0" t="s">
        <v>17</v>
      </c>
      <c r="FX35" s="650"/>
      <c r="FY35" s="650"/>
      <c r="FZ35" s="650"/>
      <c r="GA35" s="650"/>
      <c r="GB35" s="65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0" t="s">
        <v>17</v>
      </c>
      <c r="GU35" s="650"/>
      <c r="GV35" s="650"/>
      <c r="GW35" s="650"/>
      <c r="GX35" s="650"/>
      <c r="GY35" s="65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0" t="s">
        <v>17</v>
      </c>
      <c r="HP35" s="650"/>
      <c r="HQ35" s="650"/>
      <c r="HR35" s="650"/>
      <c r="HS35" s="650"/>
      <c r="HT35" s="650"/>
      <c r="HU35" s="28"/>
      <c r="HV35" s="96"/>
      <c r="HW35" s="30">
        <f t="shared" si="33"/>
        <v>0</v>
      </c>
      <c r="HX35" s="28">
        <f t="shared" si="0"/>
        <v>0</v>
      </c>
      <c r="HZ35" s="650" t="s">
        <v>17</v>
      </c>
      <c r="IA35" s="650"/>
      <c r="IB35" s="650"/>
      <c r="IC35" s="650"/>
      <c r="ID35" s="650"/>
      <c r="IE35" s="65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0" t="s">
        <v>17</v>
      </c>
      <c r="IQ35" s="650"/>
      <c r="IR35" s="650"/>
      <c r="IS35" s="650"/>
      <c r="IT35" s="650"/>
      <c r="IU35" s="650"/>
      <c r="IV35" s="28"/>
      <c r="IW35" s="96"/>
      <c r="IX35" s="151"/>
      <c r="IY35" s="30">
        <f t="shared" si="2"/>
        <v>0</v>
      </c>
      <c r="IZ35" s="28">
        <f t="shared" si="3"/>
        <v>0</v>
      </c>
      <c r="JB35" s="650" t="s">
        <v>17</v>
      </c>
      <c r="JC35" s="650"/>
      <c r="JD35" s="650"/>
      <c r="JE35" s="650"/>
      <c r="JF35" s="650"/>
      <c r="JG35" s="65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0" t="s">
        <v>17</v>
      </c>
      <c r="KI35" s="650"/>
      <c r="KJ35" s="650"/>
      <c r="KK35" s="650"/>
      <c r="KL35" s="650"/>
      <c r="KM35" s="65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0" t="s">
        <v>17</v>
      </c>
      <c r="KW35" s="650"/>
      <c r="KX35" s="650"/>
      <c r="KY35" s="650"/>
      <c r="KZ35" s="650"/>
      <c r="LA35" s="65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0" t="s">
        <v>17</v>
      </c>
      <c r="LJ35" s="650"/>
      <c r="LK35" s="650"/>
      <c r="LL35" s="650"/>
      <c r="LM35" s="650"/>
      <c r="LN35" s="65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0" t="s">
        <v>17</v>
      </c>
      <c r="MI35" s="650"/>
      <c r="MJ35" s="650"/>
      <c r="MK35" s="650"/>
      <c r="ML35" s="650"/>
      <c r="MM35" s="65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0" t="s">
        <v>17</v>
      </c>
      <c r="NH35" s="650"/>
      <c r="NI35" s="650"/>
      <c r="NJ35" s="650"/>
      <c r="NK35" s="650"/>
      <c r="NL35" s="65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2" t="s">
        <v>59</v>
      </c>
      <c r="D36" s="662"/>
      <c r="E36" s="662"/>
      <c r="F36" s="662"/>
      <c r="G36" s="662"/>
      <c r="H36" s="66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2" t="s">
        <v>59</v>
      </c>
      <c r="Q36" s="662"/>
      <c r="R36" s="662"/>
      <c r="S36" s="662"/>
      <c r="T36" s="662"/>
      <c r="U36" s="66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2" t="s">
        <v>59</v>
      </c>
      <c r="AI36" s="662"/>
      <c r="AJ36" s="662"/>
      <c r="AK36" s="662"/>
      <c r="AL36" s="662"/>
      <c r="AM36" s="662"/>
      <c r="AN36" s="13"/>
      <c r="AO36" s="19"/>
      <c r="AP36" s="23">
        <f t="shared" si="12"/>
        <v>0</v>
      </c>
      <c r="AQ36" s="19">
        <f t="shared" si="13"/>
        <v>0</v>
      </c>
      <c r="AS36" s="662" t="s">
        <v>59</v>
      </c>
      <c r="AT36" s="662"/>
      <c r="AU36" s="662"/>
      <c r="AV36" s="662"/>
      <c r="AW36" s="662"/>
      <c r="AX36" s="66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2" t="s">
        <v>59</v>
      </c>
      <c r="BH36" s="662"/>
      <c r="BI36" s="662"/>
      <c r="BJ36" s="662"/>
      <c r="BK36" s="662"/>
      <c r="BL36" s="66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2" t="s">
        <v>59</v>
      </c>
      <c r="BT36" s="662"/>
      <c r="BU36" s="662"/>
      <c r="BV36" s="662"/>
      <c r="BW36" s="662"/>
      <c r="BX36" s="66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2" t="s">
        <v>59</v>
      </c>
      <c r="CM36" s="662"/>
      <c r="CN36" s="662"/>
      <c r="CO36" s="662"/>
      <c r="CP36" s="662"/>
      <c r="CQ36" s="66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2" t="s">
        <v>59</v>
      </c>
      <c r="DE36" s="662"/>
      <c r="DF36" s="662"/>
      <c r="DG36" s="662"/>
      <c r="DH36" s="662"/>
      <c r="DI36" s="66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2" t="s">
        <v>59</v>
      </c>
      <c r="DY36" s="662"/>
      <c r="DZ36" s="662"/>
      <c r="EA36" s="662"/>
      <c r="EB36" s="662"/>
      <c r="EC36" s="66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2" t="s">
        <v>59</v>
      </c>
      <c r="ES36" s="662"/>
      <c r="ET36" s="662"/>
      <c r="EU36" s="662"/>
      <c r="EV36" s="662"/>
      <c r="EW36" s="66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2" t="s">
        <v>59</v>
      </c>
      <c r="FX36" s="662"/>
      <c r="FY36" s="662"/>
      <c r="FZ36" s="662"/>
      <c r="GA36" s="662"/>
      <c r="GB36" s="66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2" t="s">
        <v>59</v>
      </c>
      <c r="GU36" s="662"/>
      <c r="GV36" s="662"/>
      <c r="GW36" s="662"/>
      <c r="GX36" s="662"/>
      <c r="GY36" s="66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2" t="s">
        <v>59</v>
      </c>
      <c r="HP36" s="662"/>
      <c r="HQ36" s="662"/>
      <c r="HR36" s="662"/>
      <c r="HS36" s="662"/>
      <c r="HT36" s="66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2" t="s">
        <v>59</v>
      </c>
      <c r="IA36" s="662"/>
      <c r="IB36" s="662"/>
      <c r="IC36" s="662"/>
      <c r="ID36" s="662"/>
      <c r="IE36" s="66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2" t="s">
        <v>59</v>
      </c>
      <c r="IQ36" s="662"/>
      <c r="IR36" s="662"/>
      <c r="IS36" s="662"/>
      <c r="IT36" s="662"/>
      <c r="IU36" s="66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2" t="s">
        <v>59</v>
      </c>
      <c r="JC36" s="662"/>
      <c r="JD36" s="662"/>
      <c r="JE36" s="662"/>
      <c r="JF36" s="662"/>
      <c r="JG36" s="66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2" t="s">
        <v>59</v>
      </c>
      <c r="KI36" s="662"/>
      <c r="KJ36" s="662"/>
      <c r="KK36" s="662"/>
      <c r="KL36" s="662"/>
      <c r="KM36" s="66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2" t="s">
        <v>59</v>
      </c>
      <c r="KW36" s="662"/>
      <c r="KX36" s="662"/>
      <c r="KY36" s="662"/>
      <c r="KZ36" s="662"/>
      <c r="LA36" s="66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2" t="s">
        <v>59</v>
      </c>
      <c r="LJ36" s="662"/>
      <c r="LK36" s="662"/>
      <c r="LL36" s="662"/>
      <c r="LM36" s="662"/>
      <c r="LN36" s="66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2" t="s">
        <v>59</v>
      </c>
      <c r="MI36" s="662"/>
      <c r="MJ36" s="662"/>
      <c r="MK36" s="662"/>
      <c r="ML36" s="662"/>
      <c r="MM36" s="66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2" t="s">
        <v>59</v>
      </c>
      <c r="NH36" s="662"/>
      <c r="NI36" s="662"/>
      <c r="NJ36" s="662"/>
      <c r="NK36" s="662"/>
      <c r="NL36" s="66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2" t="s">
        <v>18</v>
      </c>
      <c r="D37" s="662"/>
      <c r="E37" s="662"/>
      <c r="F37" s="662"/>
      <c r="G37" s="662"/>
      <c r="H37" s="66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2" t="s">
        <v>18</v>
      </c>
      <c r="Q37" s="662"/>
      <c r="R37" s="662"/>
      <c r="S37" s="662"/>
      <c r="T37" s="662"/>
      <c r="U37" s="66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2" t="s">
        <v>18</v>
      </c>
      <c r="AI37" s="662"/>
      <c r="AJ37" s="662"/>
      <c r="AK37" s="662"/>
      <c r="AL37" s="662"/>
      <c r="AM37" s="662"/>
      <c r="AN37" s="13"/>
      <c r="AO37" s="19"/>
      <c r="AP37" s="23">
        <f t="shared" si="12"/>
        <v>0</v>
      </c>
      <c r="AQ37" s="19">
        <f t="shared" si="13"/>
        <v>0</v>
      </c>
      <c r="AS37" s="650" t="s">
        <v>18</v>
      </c>
      <c r="AT37" s="650"/>
      <c r="AU37" s="650"/>
      <c r="AV37" s="650"/>
      <c r="AW37" s="650"/>
      <c r="AX37" s="65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0" t="s">
        <v>18</v>
      </c>
      <c r="BH37" s="650"/>
      <c r="BI37" s="650"/>
      <c r="BJ37" s="650"/>
      <c r="BK37" s="650"/>
      <c r="BL37" s="65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0" t="s">
        <v>18</v>
      </c>
      <c r="BT37" s="650"/>
      <c r="BU37" s="650"/>
      <c r="BV37" s="650"/>
      <c r="BW37" s="650"/>
      <c r="BX37" s="65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0" t="s">
        <v>18</v>
      </c>
      <c r="CM37" s="650"/>
      <c r="CN37" s="650"/>
      <c r="CO37" s="650"/>
      <c r="CP37" s="650"/>
      <c r="CQ37" s="65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0" t="s">
        <v>18</v>
      </c>
      <c r="DE37" s="650"/>
      <c r="DF37" s="650"/>
      <c r="DG37" s="650"/>
      <c r="DH37" s="650"/>
      <c r="DI37" s="65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0" t="s">
        <v>18</v>
      </c>
      <c r="DY37" s="650"/>
      <c r="DZ37" s="650"/>
      <c r="EA37" s="650"/>
      <c r="EB37" s="650"/>
      <c r="EC37" s="65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0" t="s">
        <v>18</v>
      </c>
      <c r="ES37" s="650"/>
      <c r="ET37" s="650"/>
      <c r="EU37" s="650"/>
      <c r="EV37" s="650"/>
      <c r="EW37" s="65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0" t="s">
        <v>18</v>
      </c>
      <c r="FX37" s="650"/>
      <c r="FY37" s="650"/>
      <c r="FZ37" s="650"/>
      <c r="GA37" s="650"/>
      <c r="GB37" s="65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0" t="s">
        <v>18</v>
      </c>
      <c r="GU37" s="650"/>
      <c r="GV37" s="650"/>
      <c r="GW37" s="650"/>
      <c r="GX37" s="650"/>
      <c r="GY37" s="65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0" t="s">
        <v>18</v>
      </c>
      <c r="HP37" s="650"/>
      <c r="HQ37" s="650"/>
      <c r="HR37" s="650"/>
      <c r="HS37" s="650"/>
      <c r="HT37" s="65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0" t="s">
        <v>18</v>
      </c>
      <c r="IA37" s="650"/>
      <c r="IB37" s="650"/>
      <c r="IC37" s="650"/>
      <c r="ID37" s="650"/>
      <c r="IE37" s="65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0" t="s">
        <v>18</v>
      </c>
      <c r="IQ37" s="650"/>
      <c r="IR37" s="650"/>
      <c r="IS37" s="650"/>
      <c r="IT37" s="650"/>
      <c r="IU37" s="65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0" t="s">
        <v>18</v>
      </c>
      <c r="JC37" s="650"/>
      <c r="JD37" s="650"/>
      <c r="JE37" s="650"/>
      <c r="JF37" s="650"/>
      <c r="JG37" s="65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0" t="s">
        <v>18</v>
      </c>
      <c r="KI37" s="650"/>
      <c r="KJ37" s="650"/>
      <c r="KK37" s="650"/>
      <c r="KL37" s="650"/>
      <c r="KM37" s="65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0" t="s">
        <v>18</v>
      </c>
      <c r="KW37" s="650"/>
      <c r="KX37" s="650"/>
      <c r="KY37" s="650"/>
      <c r="KZ37" s="650"/>
      <c r="LA37" s="65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0" t="s">
        <v>18</v>
      </c>
      <c r="LJ37" s="650"/>
      <c r="LK37" s="650"/>
      <c r="LL37" s="650"/>
      <c r="LM37" s="650"/>
      <c r="LN37" s="65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0" t="s">
        <v>18</v>
      </c>
      <c r="MI37" s="650"/>
      <c r="MJ37" s="650"/>
      <c r="MK37" s="650"/>
      <c r="ML37" s="650"/>
      <c r="MM37" s="65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0" t="s">
        <v>18</v>
      </c>
      <c r="NH37" s="650"/>
      <c r="NI37" s="650"/>
      <c r="NJ37" s="650"/>
      <c r="NK37" s="650"/>
      <c r="NL37" s="65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2" t="s">
        <v>19</v>
      </c>
      <c r="D38" s="662"/>
      <c r="E38" s="662"/>
      <c r="F38" s="662"/>
      <c r="G38" s="662"/>
      <c r="H38" s="66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2" t="s">
        <v>19</v>
      </c>
      <c r="Q38" s="662"/>
      <c r="R38" s="662"/>
      <c r="S38" s="662"/>
      <c r="T38" s="662"/>
      <c r="U38" s="66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2" t="s">
        <v>19</v>
      </c>
      <c r="AI38" s="662"/>
      <c r="AJ38" s="662"/>
      <c r="AK38" s="662"/>
      <c r="AL38" s="662"/>
      <c r="AM38" s="662"/>
      <c r="AN38" s="13"/>
      <c r="AO38" s="19"/>
      <c r="AP38" s="23">
        <f t="shared" si="12"/>
        <v>0</v>
      </c>
      <c r="AQ38" s="19">
        <f t="shared" si="13"/>
        <v>0</v>
      </c>
      <c r="AS38" s="662" t="s">
        <v>19</v>
      </c>
      <c r="AT38" s="662"/>
      <c r="AU38" s="662"/>
      <c r="AV38" s="662"/>
      <c r="AW38" s="662"/>
      <c r="AX38" s="66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2" t="s">
        <v>19</v>
      </c>
      <c r="BH38" s="662"/>
      <c r="BI38" s="662"/>
      <c r="BJ38" s="662"/>
      <c r="BK38" s="662"/>
      <c r="BL38" s="66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2" t="s">
        <v>19</v>
      </c>
      <c r="BT38" s="662"/>
      <c r="BU38" s="662"/>
      <c r="BV38" s="662"/>
      <c r="BW38" s="662"/>
      <c r="BX38" s="66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2" t="s">
        <v>19</v>
      </c>
      <c r="CM38" s="662"/>
      <c r="CN38" s="662"/>
      <c r="CO38" s="662"/>
      <c r="CP38" s="662"/>
      <c r="CQ38" s="66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2" t="s">
        <v>19</v>
      </c>
      <c r="DE38" s="662"/>
      <c r="DF38" s="662"/>
      <c r="DG38" s="662"/>
      <c r="DH38" s="662"/>
      <c r="DI38" s="66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2" t="s">
        <v>19</v>
      </c>
      <c r="DY38" s="662"/>
      <c r="DZ38" s="662"/>
      <c r="EA38" s="662"/>
      <c r="EB38" s="662"/>
      <c r="EC38" s="66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2" t="s">
        <v>19</v>
      </c>
      <c r="ES38" s="662"/>
      <c r="ET38" s="662"/>
      <c r="EU38" s="662"/>
      <c r="EV38" s="662"/>
      <c r="EW38" s="66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2" t="s">
        <v>19</v>
      </c>
      <c r="FX38" s="662"/>
      <c r="FY38" s="662"/>
      <c r="FZ38" s="662"/>
      <c r="GA38" s="662"/>
      <c r="GB38" s="66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2" t="s">
        <v>19</v>
      </c>
      <c r="GU38" s="662"/>
      <c r="GV38" s="662"/>
      <c r="GW38" s="662"/>
      <c r="GX38" s="662"/>
      <c r="GY38" s="66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2" t="s">
        <v>19</v>
      </c>
      <c r="HP38" s="662"/>
      <c r="HQ38" s="662"/>
      <c r="HR38" s="662"/>
      <c r="HS38" s="662"/>
      <c r="HT38" s="662"/>
      <c r="HU38" s="13"/>
      <c r="HV38" s="19"/>
      <c r="HW38" s="30">
        <f t="shared" si="33"/>
        <v>0</v>
      </c>
      <c r="HX38" s="28">
        <f t="shared" si="0"/>
        <v>0</v>
      </c>
      <c r="HZ38" s="662" t="s">
        <v>19</v>
      </c>
      <c r="IA38" s="662"/>
      <c r="IB38" s="662"/>
      <c r="IC38" s="662"/>
      <c r="ID38" s="662"/>
      <c r="IE38" s="66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2" t="s">
        <v>19</v>
      </c>
      <c r="IQ38" s="662"/>
      <c r="IR38" s="662"/>
      <c r="IS38" s="662"/>
      <c r="IT38" s="662"/>
      <c r="IU38" s="662"/>
      <c r="IV38" s="13"/>
      <c r="IW38" s="19"/>
      <c r="IX38" s="23"/>
      <c r="IY38" s="30">
        <f t="shared" si="2"/>
        <v>0</v>
      </c>
      <c r="IZ38" s="28">
        <f t="shared" si="3"/>
        <v>0</v>
      </c>
      <c r="JB38" s="662" t="s">
        <v>19</v>
      </c>
      <c r="JC38" s="662"/>
      <c r="JD38" s="662"/>
      <c r="JE38" s="662"/>
      <c r="JF38" s="662"/>
      <c r="JG38" s="66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2" t="s">
        <v>19</v>
      </c>
      <c r="KI38" s="662"/>
      <c r="KJ38" s="662"/>
      <c r="KK38" s="662"/>
      <c r="KL38" s="662"/>
      <c r="KM38" s="66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2" t="s">
        <v>19</v>
      </c>
      <c r="KW38" s="662"/>
      <c r="KX38" s="662"/>
      <c r="KY38" s="662"/>
      <c r="KZ38" s="662"/>
      <c r="LA38" s="66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2" t="s">
        <v>19</v>
      </c>
      <c r="LJ38" s="662"/>
      <c r="LK38" s="662"/>
      <c r="LL38" s="662"/>
      <c r="LM38" s="662"/>
      <c r="LN38" s="66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2" t="s">
        <v>19</v>
      </c>
      <c r="MI38" s="662"/>
      <c r="MJ38" s="662"/>
      <c r="MK38" s="662"/>
      <c r="ML38" s="662"/>
      <c r="MM38" s="66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2" t="s">
        <v>19</v>
      </c>
      <c r="NH38" s="662"/>
      <c r="NI38" s="662"/>
      <c r="NJ38" s="662"/>
      <c r="NK38" s="662"/>
      <c r="NL38" s="66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2" t="s">
        <v>20</v>
      </c>
      <c r="D39" s="662"/>
      <c r="E39" s="662"/>
      <c r="F39" s="662"/>
      <c r="G39" s="662"/>
      <c r="H39" s="66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2" t="s">
        <v>20</v>
      </c>
      <c r="Q39" s="662"/>
      <c r="R39" s="662"/>
      <c r="S39" s="662"/>
      <c r="T39" s="662"/>
      <c r="U39" s="66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2" t="s">
        <v>20</v>
      </c>
      <c r="AI39" s="662"/>
      <c r="AJ39" s="662"/>
      <c r="AK39" s="662"/>
      <c r="AL39" s="662"/>
      <c r="AM39" s="662"/>
      <c r="AN39" s="13"/>
      <c r="AO39" s="19"/>
      <c r="AP39" s="23">
        <f t="shared" si="12"/>
        <v>0</v>
      </c>
      <c r="AQ39" s="19">
        <f t="shared" si="13"/>
        <v>0</v>
      </c>
      <c r="AS39" s="650" t="s">
        <v>20</v>
      </c>
      <c r="AT39" s="650"/>
      <c r="AU39" s="650"/>
      <c r="AV39" s="650"/>
      <c r="AW39" s="650"/>
      <c r="AX39" s="65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0" t="s">
        <v>20</v>
      </c>
      <c r="BH39" s="650"/>
      <c r="BI39" s="650"/>
      <c r="BJ39" s="650"/>
      <c r="BK39" s="650"/>
      <c r="BL39" s="65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0" t="s">
        <v>20</v>
      </c>
      <c r="BT39" s="650"/>
      <c r="BU39" s="650"/>
      <c r="BV39" s="650"/>
      <c r="BW39" s="650"/>
      <c r="BX39" s="65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0" t="s">
        <v>20</v>
      </c>
      <c r="CM39" s="650"/>
      <c r="CN39" s="650"/>
      <c r="CO39" s="650"/>
      <c r="CP39" s="650"/>
      <c r="CQ39" s="65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0" t="s">
        <v>20</v>
      </c>
      <c r="DE39" s="650"/>
      <c r="DF39" s="650"/>
      <c r="DG39" s="650"/>
      <c r="DH39" s="650"/>
      <c r="DI39" s="65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0" t="s">
        <v>20</v>
      </c>
      <c r="DY39" s="650"/>
      <c r="DZ39" s="650"/>
      <c r="EA39" s="650"/>
      <c r="EB39" s="650"/>
      <c r="EC39" s="65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0" t="s">
        <v>20</v>
      </c>
      <c r="ES39" s="650"/>
      <c r="ET39" s="650"/>
      <c r="EU39" s="650"/>
      <c r="EV39" s="650"/>
      <c r="EW39" s="65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0" t="s">
        <v>20</v>
      </c>
      <c r="FX39" s="650"/>
      <c r="FY39" s="650"/>
      <c r="FZ39" s="650"/>
      <c r="GA39" s="650"/>
      <c r="GB39" s="65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0" t="s">
        <v>20</v>
      </c>
      <c r="GU39" s="650"/>
      <c r="GV39" s="650"/>
      <c r="GW39" s="650"/>
      <c r="GX39" s="650"/>
      <c r="GY39" s="65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0" t="s">
        <v>20</v>
      </c>
      <c r="HP39" s="650"/>
      <c r="HQ39" s="650"/>
      <c r="HR39" s="650"/>
      <c r="HS39" s="650"/>
      <c r="HT39" s="65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0" t="s">
        <v>20</v>
      </c>
      <c r="IA39" s="650"/>
      <c r="IB39" s="650"/>
      <c r="IC39" s="650"/>
      <c r="ID39" s="650"/>
      <c r="IE39" s="65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0" t="s">
        <v>20</v>
      </c>
      <c r="IQ39" s="650"/>
      <c r="IR39" s="650"/>
      <c r="IS39" s="650"/>
      <c r="IT39" s="650"/>
      <c r="IU39" s="65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0" t="s">
        <v>20</v>
      </c>
      <c r="JC39" s="650"/>
      <c r="JD39" s="650"/>
      <c r="JE39" s="650"/>
      <c r="JF39" s="650"/>
      <c r="JG39" s="65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0" t="s">
        <v>20</v>
      </c>
      <c r="KI39" s="650"/>
      <c r="KJ39" s="650"/>
      <c r="KK39" s="650"/>
      <c r="KL39" s="650"/>
      <c r="KM39" s="65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0" t="s">
        <v>20</v>
      </c>
      <c r="KW39" s="650"/>
      <c r="KX39" s="650"/>
      <c r="KY39" s="650"/>
      <c r="KZ39" s="650"/>
      <c r="LA39" s="65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0" t="s">
        <v>20</v>
      </c>
      <c r="LJ39" s="650"/>
      <c r="LK39" s="650"/>
      <c r="LL39" s="650"/>
      <c r="LM39" s="650"/>
      <c r="LN39" s="65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0" t="s">
        <v>20</v>
      </c>
      <c r="MI39" s="650"/>
      <c r="MJ39" s="650"/>
      <c r="MK39" s="650"/>
      <c r="ML39" s="650"/>
      <c r="MM39" s="65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0" t="s">
        <v>20</v>
      </c>
      <c r="NH39" s="650"/>
      <c r="NI39" s="650"/>
      <c r="NJ39" s="650"/>
      <c r="NK39" s="650"/>
      <c r="NL39" s="65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2" t="s">
        <v>21</v>
      </c>
      <c r="D40" s="662"/>
      <c r="E40" s="662"/>
      <c r="F40" s="662"/>
      <c r="G40" s="662"/>
      <c r="H40" s="66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2" t="s">
        <v>21</v>
      </c>
      <c r="Q40" s="662"/>
      <c r="R40" s="662"/>
      <c r="S40" s="662"/>
      <c r="T40" s="662"/>
      <c r="U40" s="66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2" t="s">
        <v>21</v>
      </c>
      <c r="AI40" s="662"/>
      <c r="AJ40" s="662"/>
      <c r="AK40" s="662"/>
      <c r="AL40" s="662"/>
      <c r="AM40" s="662"/>
      <c r="AN40" s="13"/>
      <c r="AO40" s="19"/>
      <c r="AP40" s="23">
        <f t="shared" si="12"/>
        <v>0</v>
      </c>
      <c r="AQ40" s="19">
        <f t="shared" si="13"/>
        <v>0</v>
      </c>
      <c r="AS40" s="662" t="s">
        <v>21</v>
      </c>
      <c r="AT40" s="662"/>
      <c r="AU40" s="662"/>
      <c r="AV40" s="662"/>
      <c r="AW40" s="662"/>
      <c r="AX40" s="66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2" t="s">
        <v>21</v>
      </c>
      <c r="BH40" s="662"/>
      <c r="BI40" s="662"/>
      <c r="BJ40" s="662"/>
      <c r="BK40" s="662"/>
      <c r="BL40" s="66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2" t="s">
        <v>21</v>
      </c>
      <c r="BT40" s="662"/>
      <c r="BU40" s="662"/>
      <c r="BV40" s="662"/>
      <c r="BW40" s="662"/>
      <c r="BX40" s="66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2" t="s">
        <v>21</v>
      </c>
      <c r="CM40" s="662"/>
      <c r="CN40" s="662"/>
      <c r="CO40" s="662"/>
      <c r="CP40" s="662"/>
      <c r="CQ40" s="66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2" t="s">
        <v>21</v>
      </c>
      <c r="DE40" s="662"/>
      <c r="DF40" s="662"/>
      <c r="DG40" s="662"/>
      <c r="DH40" s="662"/>
      <c r="DI40" s="66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2" t="s">
        <v>21</v>
      </c>
      <c r="DY40" s="662"/>
      <c r="DZ40" s="662"/>
      <c r="EA40" s="662"/>
      <c r="EB40" s="662"/>
      <c r="EC40" s="66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2" t="s">
        <v>21</v>
      </c>
      <c r="ES40" s="662"/>
      <c r="ET40" s="662"/>
      <c r="EU40" s="662"/>
      <c r="EV40" s="662"/>
      <c r="EW40" s="66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2" t="s">
        <v>21</v>
      </c>
      <c r="FX40" s="662"/>
      <c r="FY40" s="662"/>
      <c r="FZ40" s="662"/>
      <c r="GA40" s="662"/>
      <c r="GB40" s="66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2" t="s">
        <v>21</v>
      </c>
      <c r="GU40" s="662"/>
      <c r="GV40" s="662"/>
      <c r="GW40" s="662"/>
      <c r="GX40" s="662"/>
      <c r="GY40" s="66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2" t="s">
        <v>21</v>
      </c>
      <c r="HP40" s="662"/>
      <c r="HQ40" s="662"/>
      <c r="HR40" s="662"/>
      <c r="HS40" s="662"/>
      <c r="HT40" s="66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2" t="s">
        <v>21</v>
      </c>
      <c r="IA40" s="662"/>
      <c r="IB40" s="662"/>
      <c r="IC40" s="662"/>
      <c r="ID40" s="662"/>
      <c r="IE40" s="66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2" t="s">
        <v>21</v>
      </c>
      <c r="IQ40" s="662"/>
      <c r="IR40" s="662"/>
      <c r="IS40" s="662"/>
      <c r="IT40" s="662"/>
      <c r="IU40" s="66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2" t="s">
        <v>21</v>
      </c>
      <c r="JC40" s="662"/>
      <c r="JD40" s="662"/>
      <c r="JE40" s="662"/>
      <c r="JF40" s="662"/>
      <c r="JG40" s="66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2" t="s">
        <v>21</v>
      </c>
      <c r="KI40" s="662"/>
      <c r="KJ40" s="662"/>
      <c r="KK40" s="662"/>
      <c r="KL40" s="662"/>
      <c r="KM40" s="66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2" t="s">
        <v>21</v>
      </c>
      <c r="KW40" s="662"/>
      <c r="KX40" s="662"/>
      <c r="KY40" s="662"/>
      <c r="KZ40" s="662"/>
      <c r="LA40" s="66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2" t="s">
        <v>21</v>
      </c>
      <c r="LJ40" s="662"/>
      <c r="LK40" s="662"/>
      <c r="LL40" s="662"/>
      <c r="LM40" s="662"/>
      <c r="LN40" s="66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2" t="s">
        <v>21</v>
      </c>
      <c r="MI40" s="662"/>
      <c r="MJ40" s="662"/>
      <c r="MK40" s="662"/>
      <c r="ML40" s="662"/>
      <c r="MM40" s="66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2" t="s">
        <v>21</v>
      </c>
      <c r="NH40" s="662"/>
      <c r="NI40" s="662"/>
      <c r="NJ40" s="662"/>
      <c r="NK40" s="662"/>
      <c r="NL40" s="66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2" t="s">
        <v>22</v>
      </c>
      <c r="D41" s="662"/>
      <c r="E41" s="662"/>
      <c r="F41" s="662"/>
      <c r="G41" s="662"/>
      <c r="H41" s="66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2" t="s">
        <v>22</v>
      </c>
      <c r="Q41" s="662"/>
      <c r="R41" s="662"/>
      <c r="S41" s="662"/>
      <c r="T41" s="662"/>
      <c r="U41" s="66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2" t="s">
        <v>22</v>
      </c>
      <c r="AI41" s="662"/>
      <c r="AJ41" s="662"/>
      <c r="AK41" s="662"/>
      <c r="AL41" s="662"/>
      <c r="AM41" s="662"/>
      <c r="AN41" s="13"/>
      <c r="AO41" s="19"/>
      <c r="AP41" s="23">
        <f t="shared" si="12"/>
        <v>0</v>
      </c>
      <c r="AQ41" s="19">
        <f t="shared" si="13"/>
        <v>0</v>
      </c>
      <c r="AS41" s="650" t="s">
        <v>22</v>
      </c>
      <c r="AT41" s="650"/>
      <c r="AU41" s="650"/>
      <c r="AV41" s="650"/>
      <c r="AW41" s="650"/>
      <c r="AX41" s="65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0" t="s">
        <v>22</v>
      </c>
      <c r="BH41" s="650"/>
      <c r="BI41" s="650"/>
      <c r="BJ41" s="650"/>
      <c r="BK41" s="650"/>
      <c r="BL41" s="65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0" t="s">
        <v>22</v>
      </c>
      <c r="BT41" s="650"/>
      <c r="BU41" s="650"/>
      <c r="BV41" s="650"/>
      <c r="BW41" s="650"/>
      <c r="BX41" s="65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0" t="s">
        <v>22</v>
      </c>
      <c r="CM41" s="650"/>
      <c r="CN41" s="650"/>
      <c r="CO41" s="650"/>
      <c r="CP41" s="650"/>
      <c r="CQ41" s="65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0" t="s">
        <v>22</v>
      </c>
      <c r="DE41" s="650"/>
      <c r="DF41" s="650"/>
      <c r="DG41" s="650"/>
      <c r="DH41" s="650"/>
      <c r="DI41" s="65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0" t="s">
        <v>22</v>
      </c>
      <c r="DY41" s="650"/>
      <c r="DZ41" s="650"/>
      <c r="EA41" s="650"/>
      <c r="EB41" s="650"/>
      <c r="EC41" s="65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0" t="s">
        <v>22</v>
      </c>
      <c r="ES41" s="650"/>
      <c r="ET41" s="650"/>
      <c r="EU41" s="650"/>
      <c r="EV41" s="650"/>
      <c r="EW41" s="65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0" t="s">
        <v>22</v>
      </c>
      <c r="FX41" s="650"/>
      <c r="FY41" s="650"/>
      <c r="FZ41" s="650"/>
      <c r="GA41" s="650"/>
      <c r="GB41" s="65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0" t="s">
        <v>22</v>
      </c>
      <c r="GU41" s="650"/>
      <c r="GV41" s="650"/>
      <c r="GW41" s="650"/>
      <c r="GX41" s="650"/>
      <c r="GY41" s="65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0" t="s">
        <v>22</v>
      </c>
      <c r="HP41" s="650"/>
      <c r="HQ41" s="650"/>
      <c r="HR41" s="650"/>
      <c r="HS41" s="650"/>
      <c r="HT41" s="650"/>
      <c r="HU41" s="28"/>
      <c r="HV41" s="28"/>
      <c r="HW41" s="30">
        <f t="shared" si="44"/>
        <v>0</v>
      </c>
      <c r="HX41" s="28">
        <f t="shared" si="45"/>
        <v>0</v>
      </c>
      <c r="HZ41" s="650" t="s">
        <v>22</v>
      </c>
      <c r="IA41" s="650"/>
      <c r="IB41" s="650"/>
      <c r="IC41" s="650"/>
      <c r="ID41" s="650"/>
      <c r="IE41" s="65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0" t="s">
        <v>22</v>
      </c>
      <c r="IQ41" s="650"/>
      <c r="IR41" s="650"/>
      <c r="IS41" s="650"/>
      <c r="IT41" s="650"/>
      <c r="IU41" s="65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0" t="s">
        <v>22</v>
      </c>
      <c r="JC41" s="650"/>
      <c r="JD41" s="650"/>
      <c r="JE41" s="650"/>
      <c r="JF41" s="650"/>
      <c r="JG41" s="65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0" t="s">
        <v>22</v>
      </c>
      <c r="KI41" s="650"/>
      <c r="KJ41" s="650"/>
      <c r="KK41" s="650"/>
      <c r="KL41" s="650"/>
      <c r="KM41" s="65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0" t="s">
        <v>22</v>
      </c>
      <c r="KW41" s="650"/>
      <c r="KX41" s="650"/>
      <c r="KY41" s="650"/>
      <c r="KZ41" s="650"/>
      <c r="LA41" s="65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0" t="s">
        <v>22</v>
      </c>
      <c r="LJ41" s="650"/>
      <c r="LK41" s="650"/>
      <c r="LL41" s="650"/>
      <c r="LM41" s="650"/>
      <c r="LN41" s="65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0" t="s">
        <v>22</v>
      </c>
      <c r="MI41" s="650"/>
      <c r="MJ41" s="650"/>
      <c r="MK41" s="650"/>
      <c r="ML41" s="650"/>
      <c r="MM41" s="65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0" t="s">
        <v>22</v>
      </c>
      <c r="NH41" s="650"/>
      <c r="NI41" s="650"/>
      <c r="NJ41" s="650"/>
      <c r="NK41" s="650"/>
      <c r="NL41" s="65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2" t="s">
        <v>23</v>
      </c>
      <c r="D42" s="662"/>
      <c r="E42" s="662"/>
      <c r="F42" s="662"/>
      <c r="G42" s="662"/>
      <c r="H42" s="66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2" t="s">
        <v>23</v>
      </c>
      <c r="Q42" s="662"/>
      <c r="R42" s="662"/>
      <c r="S42" s="662"/>
      <c r="T42" s="662"/>
      <c r="U42" s="66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2" t="s">
        <v>23</v>
      </c>
      <c r="AI42" s="662"/>
      <c r="AJ42" s="662"/>
      <c r="AK42" s="662"/>
      <c r="AL42" s="662"/>
      <c r="AM42" s="662"/>
      <c r="AN42" s="13"/>
      <c r="AO42" s="19"/>
      <c r="AP42" s="23">
        <f t="shared" si="12"/>
        <v>0</v>
      </c>
      <c r="AQ42" s="19">
        <f t="shared" si="13"/>
        <v>0</v>
      </c>
      <c r="AS42" s="662" t="s">
        <v>23</v>
      </c>
      <c r="AT42" s="662"/>
      <c r="AU42" s="662"/>
      <c r="AV42" s="662"/>
      <c r="AW42" s="662"/>
      <c r="AX42" s="66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2" t="s">
        <v>23</v>
      </c>
      <c r="BH42" s="662"/>
      <c r="BI42" s="662"/>
      <c r="BJ42" s="662"/>
      <c r="BK42" s="662"/>
      <c r="BL42" s="66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2" t="s">
        <v>23</v>
      </c>
      <c r="BT42" s="662"/>
      <c r="BU42" s="662"/>
      <c r="BV42" s="662"/>
      <c r="BW42" s="662"/>
      <c r="BX42" s="66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2" t="s">
        <v>23</v>
      </c>
      <c r="CM42" s="662"/>
      <c r="CN42" s="662"/>
      <c r="CO42" s="662"/>
      <c r="CP42" s="662"/>
      <c r="CQ42" s="66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2" t="s">
        <v>23</v>
      </c>
      <c r="DE42" s="662"/>
      <c r="DF42" s="662"/>
      <c r="DG42" s="662"/>
      <c r="DH42" s="662"/>
      <c r="DI42" s="66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2" t="s">
        <v>23</v>
      </c>
      <c r="DY42" s="662"/>
      <c r="DZ42" s="662"/>
      <c r="EA42" s="662"/>
      <c r="EB42" s="662"/>
      <c r="EC42" s="66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2" t="s">
        <v>23</v>
      </c>
      <c r="ES42" s="662"/>
      <c r="ET42" s="662"/>
      <c r="EU42" s="662"/>
      <c r="EV42" s="662"/>
      <c r="EW42" s="66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2" t="s">
        <v>23</v>
      </c>
      <c r="FX42" s="662"/>
      <c r="FY42" s="662"/>
      <c r="FZ42" s="662"/>
      <c r="GA42" s="662"/>
      <c r="GB42" s="66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2" t="s">
        <v>23</v>
      </c>
      <c r="GU42" s="662"/>
      <c r="GV42" s="662"/>
      <c r="GW42" s="662"/>
      <c r="GX42" s="662"/>
      <c r="GY42" s="66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2" t="s">
        <v>23</v>
      </c>
      <c r="HP42" s="662"/>
      <c r="HQ42" s="662"/>
      <c r="HR42" s="662"/>
      <c r="HS42" s="662"/>
      <c r="HT42" s="662"/>
      <c r="HU42" s="13"/>
      <c r="HV42" s="19"/>
      <c r="HW42" s="30">
        <f t="shared" si="44"/>
        <v>0</v>
      </c>
      <c r="HX42" s="28">
        <f t="shared" si="45"/>
        <v>0</v>
      </c>
      <c r="HZ42" s="662" t="s">
        <v>23</v>
      </c>
      <c r="IA42" s="662"/>
      <c r="IB42" s="662"/>
      <c r="IC42" s="662"/>
      <c r="ID42" s="662"/>
      <c r="IE42" s="66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2" t="s">
        <v>23</v>
      </c>
      <c r="IQ42" s="662"/>
      <c r="IR42" s="662"/>
      <c r="IS42" s="662"/>
      <c r="IT42" s="662"/>
      <c r="IU42" s="66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2" t="s">
        <v>23</v>
      </c>
      <c r="JC42" s="662"/>
      <c r="JD42" s="662"/>
      <c r="JE42" s="662"/>
      <c r="JF42" s="662"/>
      <c r="JG42" s="66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2" t="s">
        <v>23</v>
      </c>
      <c r="KI42" s="662"/>
      <c r="KJ42" s="662"/>
      <c r="KK42" s="662"/>
      <c r="KL42" s="662"/>
      <c r="KM42" s="66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2" t="s">
        <v>23</v>
      </c>
      <c r="KW42" s="662"/>
      <c r="KX42" s="662"/>
      <c r="KY42" s="662"/>
      <c r="KZ42" s="662"/>
      <c r="LA42" s="66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2" t="s">
        <v>23</v>
      </c>
      <c r="LJ42" s="662"/>
      <c r="LK42" s="662"/>
      <c r="LL42" s="662"/>
      <c r="LM42" s="662"/>
      <c r="LN42" s="66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2" t="s">
        <v>23</v>
      </c>
      <c r="MI42" s="662"/>
      <c r="MJ42" s="662"/>
      <c r="MK42" s="662"/>
      <c r="ML42" s="662"/>
      <c r="MM42" s="66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2" t="s">
        <v>23</v>
      </c>
      <c r="NH42" s="662"/>
      <c r="NI42" s="662"/>
      <c r="NJ42" s="662"/>
      <c r="NK42" s="662"/>
      <c r="NL42" s="66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2" t="s">
        <v>24</v>
      </c>
      <c r="D43" s="662"/>
      <c r="E43" s="662"/>
      <c r="F43" s="662"/>
      <c r="G43" s="662"/>
      <c r="H43" s="66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2" t="s">
        <v>24</v>
      </c>
      <c r="Q43" s="662"/>
      <c r="R43" s="662"/>
      <c r="S43" s="662"/>
      <c r="T43" s="662"/>
      <c r="U43" s="66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2" t="s">
        <v>24</v>
      </c>
      <c r="AI43" s="662"/>
      <c r="AJ43" s="662"/>
      <c r="AK43" s="662"/>
      <c r="AL43" s="662"/>
      <c r="AM43" s="662"/>
      <c r="AN43" s="13"/>
      <c r="AO43" s="19"/>
      <c r="AP43" s="23">
        <f t="shared" si="12"/>
        <v>0</v>
      </c>
      <c r="AQ43" s="19">
        <f t="shared" si="13"/>
        <v>0</v>
      </c>
      <c r="AS43" s="650" t="s">
        <v>24</v>
      </c>
      <c r="AT43" s="650"/>
      <c r="AU43" s="650"/>
      <c r="AV43" s="650"/>
      <c r="AW43" s="650"/>
      <c r="AX43" s="65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0" t="s">
        <v>24</v>
      </c>
      <c r="BH43" s="650"/>
      <c r="BI43" s="650"/>
      <c r="BJ43" s="650"/>
      <c r="BK43" s="650"/>
      <c r="BL43" s="65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0" t="s">
        <v>24</v>
      </c>
      <c r="BT43" s="650"/>
      <c r="BU43" s="650"/>
      <c r="BV43" s="650"/>
      <c r="BW43" s="650"/>
      <c r="BX43" s="65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0" t="s">
        <v>24</v>
      </c>
      <c r="CM43" s="650"/>
      <c r="CN43" s="650"/>
      <c r="CO43" s="650"/>
      <c r="CP43" s="650"/>
      <c r="CQ43" s="65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0" t="s">
        <v>24</v>
      </c>
      <c r="DE43" s="650"/>
      <c r="DF43" s="650"/>
      <c r="DG43" s="650"/>
      <c r="DH43" s="650"/>
      <c r="DI43" s="65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0" t="s">
        <v>24</v>
      </c>
      <c r="DY43" s="650"/>
      <c r="DZ43" s="650"/>
      <c r="EA43" s="650"/>
      <c r="EB43" s="650"/>
      <c r="EC43" s="65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0" t="s">
        <v>24</v>
      </c>
      <c r="ES43" s="650"/>
      <c r="ET43" s="650"/>
      <c r="EU43" s="650"/>
      <c r="EV43" s="650"/>
      <c r="EW43" s="65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0" t="s">
        <v>24</v>
      </c>
      <c r="FX43" s="650"/>
      <c r="FY43" s="650"/>
      <c r="FZ43" s="650"/>
      <c r="GA43" s="650"/>
      <c r="GB43" s="65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0" t="s">
        <v>24</v>
      </c>
      <c r="GU43" s="650"/>
      <c r="GV43" s="650"/>
      <c r="GW43" s="650"/>
      <c r="GX43" s="650"/>
      <c r="GY43" s="65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0" t="s">
        <v>24</v>
      </c>
      <c r="HP43" s="650"/>
      <c r="HQ43" s="650"/>
      <c r="HR43" s="650"/>
      <c r="HS43" s="650"/>
      <c r="HT43" s="65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0" t="s">
        <v>24</v>
      </c>
      <c r="IA43" s="650"/>
      <c r="IB43" s="650"/>
      <c r="IC43" s="650"/>
      <c r="ID43" s="650"/>
      <c r="IE43" s="65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0" t="s">
        <v>24</v>
      </c>
      <c r="IQ43" s="650"/>
      <c r="IR43" s="650"/>
      <c r="IS43" s="650"/>
      <c r="IT43" s="650"/>
      <c r="IU43" s="65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0" t="s">
        <v>24</v>
      </c>
      <c r="JC43" s="650"/>
      <c r="JD43" s="650"/>
      <c r="JE43" s="650"/>
      <c r="JF43" s="650"/>
      <c r="JG43" s="65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0" t="s">
        <v>24</v>
      </c>
      <c r="KI43" s="650"/>
      <c r="KJ43" s="650"/>
      <c r="KK43" s="650"/>
      <c r="KL43" s="650"/>
      <c r="KM43" s="65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0" t="s">
        <v>24</v>
      </c>
      <c r="KW43" s="650"/>
      <c r="KX43" s="650"/>
      <c r="KY43" s="650"/>
      <c r="KZ43" s="650"/>
      <c r="LA43" s="65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0" t="s">
        <v>24</v>
      </c>
      <c r="LJ43" s="650"/>
      <c r="LK43" s="650"/>
      <c r="LL43" s="650"/>
      <c r="LM43" s="650"/>
      <c r="LN43" s="65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0" t="s">
        <v>24</v>
      </c>
      <c r="MI43" s="650"/>
      <c r="MJ43" s="650"/>
      <c r="MK43" s="650"/>
      <c r="ML43" s="650"/>
      <c r="MM43" s="65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0" t="s">
        <v>24</v>
      </c>
      <c r="NH43" s="650"/>
      <c r="NI43" s="650"/>
      <c r="NJ43" s="650"/>
      <c r="NK43" s="650"/>
      <c r="NL43" s="65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2" t="s">
        <v>25</v>
      </c>
      <c r="D44" s="662"/>
      <c r="E44" s="662"/>
      <c r="F44" s="662"/>
      <c r="G44" s="662"/>
      <c r="H44" s="66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2" t="s">
        <v>25</v>
      </c>
      <c r="Q44" s="662"/>
      <c r="R44" s="662"/>
      <c r="S44" s="662"/>
      <c r="T44" s="662"/>
      <c r="U44" s="66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2" t="s">
        <v>25</v>
      </c>
      <c r="AI44" s="662"/>
      <c r="AJ44" s="662"/>
      <c r="AK44" s="662"/>
      <c r="AL44" s="662"/>
      <c r="AM44" s="662"/>
      <c r="AN44" s="13"/>
      <c r="AO44" s="19"/>
      <c r="AP44" s="23">
        <f t="shared" si="12"/>
        <v>0</v>
      </c>
      <c r="AQ44" s="19">
        <f t="shared" si="13"/>
        <v>0</v>
      </c>
      <c r="AS44" s="662" t="s">
        <v>25</v>
      </c>
      <c r="AT44" s="662"/>
      <c r="AU44" s="662"/>
      <c r="AV44" s="662"/>
      <c r="AW44" s="662"/>
      <c r="AX44" s="66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2" t="s">
        <v>25</v>
      </c>
      <c r="BH44" s="662"/>
      <c r="BI44" s="662"/>
      <c r="BJ44" s="662"/>
      <c r="BK44" s="662"/>
      <c r="BL44" s="66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2" t="s">
        <v>25</v>
      </c>
      <c r="BT44" s="662"/>
      <c r="BU44" s="662"/>
      <c r="BV44" s="662"/>
      <c r="BW44" s="662"/>
      <c r="BX44" s="66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2" t="s">
        <v>25</v>
      </c>
      <c r="CM44" s="662"/>
      <c r="CN44" s="662"/>
      <c r="CO44" s="662"/>
      <c r="CP44" s="662"/>
      <c r="CQ44" s="66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2" t="s">
        <v>25</v>
      </c>
      <c r="DE44" s="662"/>
      <c r="DF44" s="662"/>
      <c r="DG44" s="662"/>
      <c r="DH44" s="662"/>
      <c r="DI44" s="66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2" t="s">
        <v>25</v>
      </c>
      <c r="DY44" s="662"/>
      <c r="DZ44" s="662"/>
      <c r="EA44" s="662"/>
      <c r="EB44" s="662"/>
      <c r="EC44" s="66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2" t="s">
        <v>25</v>
      </c>
      <c r="ES44" s="662"/>
      <c r="ET44" s="662"/>
      <c r="EU44" s="662"/>
      <c r="EV44" s="662"/>
      <c r="EW44" s="66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2" t="s">
        <v>25</v>
      </c>
      <c r="FX44" s="662"/>
      <c r="FY44" s="662"/>
      <c r="FZ44" s="662"/>
      <c r="GA44" s="662"/>
      <c r="GB44" s="66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2" t="s">
        <v>25</v>
      </c>
      <c r="GU44" s="662"/>
      <c r="GV44" s="662"/>
      <c r="GW44" s="662"/>
      <c r="GX44" s="662"/>
      <c r="GY44" s="66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2" t="s">
        <v>25</v>
      </c>
      <c r="HP44" s="662"/>
      <c r="HQ44" s="662"/>
      <c r="HR44" s="662"/>
      <c r="HS44" s="662"/>
      <c r="HT44" s="662"/>
      <c r="HU44" s="13"/>
      <c r="HV44" s="19"/>
      <c r="HW44" s="30">
        <f t="shared" si="44"/>
        <v>0</v>
      </c>
      <c r="HX44" s="28">
        <f t="shared" si="45"/>
        <v>0</v>
      </c>
      <c r="HZ44" s="662" t="s">
        <v>25</v>
      </c>
      <c r="IA44" s="662"/>
      <c r="IB44" s="662"/>
      <c r="IC44" s="662"/>
      <c r="ID44" s="662"/>
      <c r="IE44" s="66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2" t="s">
        <v>25</v>
      </c>
      <c r="IQ44" s="662"/>
      <c r="IR44" s="662"/>
      <c r="IS44" s="662"/>
      <c r="IT44" s="662"/>
      <c r="IU44" s="66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2" t="s">
        <v>25</v>
      </c>
      <c r="JC44" s="662"/>
      <c r="JD44" s="662"/>
      <c r="JE44" s="662"/>
      <c r="JF44" s="662"/>
      <c r="JG44" s="66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2" t="s">
        <v>25</v>
      </c>
      <c r="KI44" s="662"/>
      <c r="KJ44" s="662"/>
      <c r="KK44" s="662"/>
      <c r="KL44" s="662"/>
      <c r="KM44" s="66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2" t="s">
        <v>25</v>
      </c>
      <c r="KW44" s="662"/>
      <c r="KX44" s="662"/>
      <c r="KY44" s="662"/>
      <c r="KZ44" s="662"/>
      <c r="LA44" s="66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2" t="s">
        <v>25</v>
      </c>
      <c r="LJ44" s="662"/>
      <c r="LK44" s="662"/>
      <c r="LL44" s="662"/>
      <c r="LM44" s="662"/>
      <c r="LN44" s="66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2" t="s">
        <v>25</v>
      </c>
      <c r="MI44" s="662"/>
      <c r="MJ44" s="662"/>
      <c r="MK44" s="662"/>
      <c r="ML44" s="662"/>
      <c r="MM44" s="66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2" t="s">
        <v>25</v>
      </c>
      <c r="NH44" s="662"/>
      <c r="NI44" s="662"/>
      <c r="NJ44" s="662"/>
      <c r="NK44" s="662"/>
      <c r="NL44" s="66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2" t="s">
        <v>26</v>
      </c>
      <c r="D45" s="662"/>
      <c r="E45" s="662"/>
      <c r="F45" s="662"/>
      <c r="G45" s="662"/>
      <c r="H45" s="66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2" t="s">
        <v>26</v>
      </c>
      <c r="Q45" s="662"/>
      <c r="R45" s="662"/>
      <c r="S45" s="662"/>
      <c r="T45" s="662"/>
      <c r="U45" s="66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2" t="s">
        <v>26</v>
      </c>
      <c r="AI45" s="662"/>
      <c r="AJ45" s="662"/>
      <c r="AK45" s="662"/>
      <c r="AL45" s="662"/>
      <c r="AM45" s="662"/>
      <c r="AN45" s="13"/>
      <c r="AO45" s="19"/>
      <c r="AP45" s="23">
        <f t="shared" si="12"/>
        <v>0</v>
      </c>
      <c r="AQ45" s="19">
        <f t="shared" si="13"/>
        <v>0</v>
      </c>
      <c r="AS45" s="650" t="s">
        <v>26</v>
      </c>
      <c r="AT45" s="650"/>
      <c r="AU45" s="650"/>
      <c r="AV45" s="650"/>
      <c r="AW45" s="650"/>
      <c r="AX45" s="65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0" t="s">
        <v>26</v>
      </c>
      <c r="BH45" s="650"/>
      <c r="BI45" s="650"/>
      <c r="BJ45" s="650"/>
      <c r="BK45" s="650"/>
      <c r="BL45" s="65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0" t="s">
        <v>26</v>
      </c>
      <c r="BT45" s="650"/>
      <c r="BU45" s="650"/>
      <c r="BV45" s="650"/>
      <c r="BW45" s="650"/>
      <c r="BX45" s="65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0" t="s">
        <v>26</v>
      </c>
      <c r="CM45" s="650"/>
      <c r="CN45" s="650"/>
      <c r="CO45" s="650"/>
      <c r="CP45" s="650"/>
      <c r="CQ45" s="65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0" t="s">
        <v>26</v>
      </c>
      <c r="DE45" s="650"/>
      <c r="DF45" s="650"/>
      <c r="DG45" s="650"/>
      <c r="DH45" s="650"/>
      <c r="DI45" s="65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0" t="s">
        <v>26</v>
      </c>
      <c r="DY45" s="650"/>
      <c r="DZ45" s="650"/>
      <c r="EA45" s="650"/>
      <c r="EB45" s="650"/>
      <c r="EC45" s="65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0" t="s">
        <v>26</v>
      </c>
      <c r="ES45" s="650"/>
      <c r="ET45" s="650"/>
      <c r="EU45" s="650"/>
      <c r="EV45" s="650"/>
      <c r="EW45" s="65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0" t="s">
        <v>26</v>
      </c>
      <c r="FX45" s="650"/>
      <c r="FY45" s="650"/>
      <c r="FZ45" s="650"/>
      <c r="GA45" s="650"/>
      <c r="GB45" s="65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0" t="s">
        <v>26</v>
      </c>
      <c r="GU45" s="650"/>
      <c r="GV45" s="650"/>
      <c r="GW45" s="650"/>
      <c r="GX45" s="650"/>
      <c r="GY45" s="65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0" t="s">
        <v>26</v>
      </c>
      <c r="HP45" s="650"/>
      <c r="HQ45" s="650"/>
      <c r="HR45" s="650"/>
      <c r="HS45" s="650"/>
      <c r="HT45" s="650"/>
      <c r="HU45" s="28"/>
      <c r="HV45" s="28"/>
      <c r="HW45" s="30">
        <f t="shared" si="44"/>
        <v>0</v>
      </c>
      <c r="HX45" s="28">
        <f t="shared" si="45"/>
        <v>0</v>
      </c>
      <c r="HZ45" s="650" t="s">
        <v>26</v>
      </c>
      <c r="IA45" s="650"/>
      <c r="IB45" s="650"/>
      <c r="IC45" s="650"/>
      <c r="ID45" s="650"/>
      <c r="IE45" s="65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0" t="s">
        <v>26</v>
      </c>
      <c r="IQ45" s="650"/>
      <c r="IR45" s="650"/>
      <c r="IS45" s="650"/>
      <c r="IT45" s="650"/>
      <c r="IU45" s="65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0" t="s">
        <v>26</v>
      </c>
      <c r="JC45" s="650"/>
      <c r="JD45" s="650"/>
      <c r="JE45" s="650"/>
      <c r="JF45" s="650"/>
      <c r="JG45" s="65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0" t="s">
        <v>26</v>
      </c>
      <c r="KI45" s="650"/>
      <c r="KJ45" s="650"/>
      <c r="KK45" s="650"/>
      <c r="KL45" s="650"/>
      <c r="KM45" s="65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0" t="s">
        <v>26</v>
      </c>
      <c r="KW45" s="650"/>
      <c r="KX45" s="650"/>
      <c r="KY45" s="650"/>
      <c r="KZ45" s="650"/>
      <c r="LA45" s="65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0" t="s">
        <v>26</v>
      </c>
      <c r="LJ45" s="650"/>
      <c r="LK45" s="650"/>
      <c r="LL45" s="650"/>
      <c r="LM45" s="650"/>
      <c r="LN45" s="65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0" t="s">
        <v>26</v>
      </c>
      <c r="MI45" s="650"/>
      <c r="MJ45" s="650"/>
      <c r="MK45" s="650"/>
      <c r="ML45" s="650"/>
      <c r="MM45" s="65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0" t="s">
        <v>26</v>
      </c>
      <c r="NH45" s="650"/>
      <c r="NI45" s="650"/>
      <c r="NJ45" s="650"/>
      <c r="NK45" s="650"/>
      <c r="NL45" s="65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2" t="s">
        <v>27</v>
      </c>
      <c r="D46" s="662"/>
      <c r="E46" s="662"/>
      <c r="F46" s="662"/>
      <c r="G46" s="662"/>
      <c r="H46" s="66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2" t="s">
        <v>27</v>
      </c>
      <c r="Q46" s="662"/>
      <c r="R46" s="662"/>
      <c r="S46" s="662"/>
      <c r="T46" s="662"/>
      <c r="U46" s="66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2" t="s">
        <v>27</v>
      </c>
      <c r="AI46" s="662"/>
      <c r="AJ46" s="662"/>
      <c r="AK46" s="662"/>
      <c r="AL46" s="662"/>
      <c r="AM46" s="662"/>
      <c r="AN46" s="13"/>
      <c r="AO46" s="19"/>
      <c r="AP46" s="23">
        <f t="shared" si="12"/>
        <v>0</v>
      </c>
      <c r="AQ46" s="19">
        <f t="shared" si="13"/>
        <v>0</v>
      </c>
      <c r="AS46" s="662" t="s">
        <v>27</v>
      </c>
      <c r="AT46" s="662"/>
      <c r="AU46" s="662"/>
      <c r="AV46" s="662"/>
      <c r="AW46" s="662"/>
      <c r="AX46" s="66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2" t="s">
        <v>27</v>
      </c>
      <c r="BH46" s="662"/>
      <c r="BI46" s="662"/>
      <c r="BJ46" s="662"/>
      <c r="BK46" s="662"/>
      <c r="BL46" s="66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2" t="s">
        <v>27</v>
      </c>
      <c r="BT46" s="662"/>
      <c r="BU46" s="662"/>
      <c r="BV46" s="662"/>
      <c r="BW46" s="662"/>
      <c r="BX46" s="66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2" t="s">
        <v>27</v>
      </c>
      <c r="CM46" s="662"/>
      <c r="CN46" s="662"/>
      <c r="CO46" s="662"/>
      <c r="CP46" s="662"/>
      <c r="CQ46" s="66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2" t="s">
        <v>27</v>
      </c>
      <c r="DE46" s="662"/>
      <c r="DF46" s="662"/>
      <c r="DG46" s="662"/>
      <c r="DH46" s="662"/>
      <c r="DI46" s="66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2" t="s">
        <v>27</v>
      </c>
      <c r="DY46" s="662"/>
      <c r="DZ46" s="662"/>
      <c r="EA46" s="662"/>
      <c r="EB46" s="662"/>
      <c r="EC46" s="66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2" t="s">
        <v>27</v>
      </c>
      <c r="ES46" s="662"/>
      <c r="ET46" s="662"/>
      <c r="EU46" s="662"/>
      <c r="EV46" s="662"/>
      <c r="EW46" s="66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2" t="s">
        <v>27</v>
      </c>
      <c r="FX46" s="662"/>
      <c r="FY46" s="662"/>
      <c r="FZ46" s="662"/>
      <c r="GA46" s="662"/>
      <c r="GB46" s="66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2" t="s">
        <v>27</v>
      </c>
      <c r="GU46" s="662"/>
      <c r="GV46" s="662"/>
      <c r="GW46" s="662"/>
      <c r="GX46" s="662"/>
      <c r="GY46" s="66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2" t="s">
        <v>27</v>
      </c>
      <c r="HP46" s="662"/>
      <c r="HQ46" s="662"/>
      <c r="HR46" s="662"/>
      <c r="HS46" s="662"/>
      <c r="HT46" s="66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2" t="s">
        <v>27</v>
      </c>
      <c r="IA46" s="662"/>
      <c r="IB46" s="662"/>
      <c r="IC46" s="662"/>
      <c r="ID46" s="662"/>
      <c r="IE46" s="66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2" t="s">
        <v>27</v>
      </c>
      <c r="IQ46" s="662"/>
      <c r="IR46" s="662"/>
      <c r="IS46" s="662"/>
      <c r="IT46" s="662"/>
      <c r="IU46" s="66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2" t="s">
        <v>27</v>
      </c>
      <c r="JC46" s="662"/>
      <c r="JD46" s="662"/>
      <c r="JE46" s="662"/>
      <c r="JF46" s="662"/>
      <c r="JG46" s="66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2" t="s">
        <v>27</v>
      </c>
      <c r="KI46" s="662"/>
      <c r="KJ46" s="662"/>
      <c r="KK46" s="662"/>
      <c r="KL46" s="662"/>
      <c r="KM46" s="66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2" t="s">
        <v>27</v>
      </c>
      <c r="KW46" s="662"/>
      <c r="KX46" s="662"/>
      <c r="KY46" s="662"/>
      <c r="KZ46" s="662"/>
      <c r="LA46" s="66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2" t="s">
        <v>27</v>
      </c>
      <c r="LJ46" s="662"/>
      <c r="LK46" s="662"/>
      <c r="LL46" s="662"/>
      <c r="LM46" s="662"/>
      <c r="LN46" s="66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2" t="s">
        <v>27</v>
      </c>
      <c r="MI46" s="662"/>
      <c r="MJ46" s="662"/>
      <c r="MK46" s="662"/>
      <c r="ML46" s="662"/>
      <c r="MM46" s="66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2" t="s">
        <v>27</v>
      </c>
      <c r="NH46" s="662"/>
      <c r="NI46" s="662"/>
      <c r="NJ46" s="662"/>
      <c r="NK46" s="662"/>
      <c r="NL46" s="66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2" t="s">
        <v>28</v>
      </c>
      <c r="D47" s="662"/>
      <c r="E47" s="662"/>
      <c r="F47" s="662"/>
      <c r="G47" s="662"/>
      <c r="H47" s="66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2" t="s">
        <v>28</v>
      </c>
      <c r="Q47" s="662"/>
      <c r="R47" s="662"/>
      <c r="S47" s="662"/>
      <c r="T47" s="662"/>
      <c r="U47" s="66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2" t="s">
        <v>28</v>
      </c>
      <c r="AI47" s="662"/>
      <c r="AJ47" s="662"/>
      <c r="AK47" s="662"/>
      <c r="AL47" s="662"/>
      <c r="AM47" s="662"/>
      <c r="AN47" s="13"/>
      <c r="AO47" s="19"/>
      <c r="AP47" s="23">
        <f t="shared" si="12"/>
        <v>0</v>
      </c>
      <c r="AQ47" s="19">
        <f t="shared" si="13"/>
        <v>0</v>
      </c>
      <c r="AS47" s="650" t="s">
        <v>28</v>
      </c>
      <c r="AT47" s="650"/>
      <c r="AU47" s="650"/>
      <c r="AV47" s="650"/>
      <c r="AW47" s="650"/>
      <c r="AX47" s="65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0" t="s">
        <v>28</v>
      </c>
      <c r="BH47" s="650"/>
      <c r="BI47" s="650"/>
      <c r="BJ47" s="650"/>
      <c r="BK47" s="650"/>
      <c r="BL47" s="65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0" t="s">
        <v>28</v>
      </c>
      <c r="BT47" s="650"/>
      <c r="BU47" s="650"/>
      <c r="BV47" s="650"/>
      <c r="BW47" s="650"/>
      <c r="BX47" s="65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0" t="s">
        <v>28</v>
      </c>
      <c r="CM47" s="650"/>
      <c r="CN47" s="650"/>
      <c r="CO47" s="650"/>
      <c r="CP47" s="650"/>
      <c r="CQ47" s="65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0" t="s">
        <v>28</v>
      </c>
      <c r="DE47" s="650"/>
      <c r="DF47" s="650"/>
      <c r="DG47" s="650"/>
      <c r="DH47" s="650"/>
      <c r="DI47" s="65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0" t="s">
        <v>28</v>
      </c>
      <c r="DY47" s="650"/>
      <c r="DZ47" s="650"/>
      <c r="EA47" s="650"/>
      <c r="EB47" s="650"/>
      <c r="EC47" s="65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0" t="s">
        <v>28</v>
      </c>
      <c r="ES47" s="650"/>
      <c r="ET47" s="650"/>
      <c r="EU47" s="650"/>
      <c r="EV47" s="650"/>
      <c r="EW47" s="65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0" t="s">
        <v>28</v>
      </c>
      <c r="FX47" s="650"/>
      <c r="FY47" s="650"/>
      <c r="FZ47" s="650"/>
      <c r="GA47" s="650"/>
      <c r="GB47" s="65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0" t="s">
        <v>28</v>
      </c>
      <c r="GU47" s="650"/>
      <c r="GV47" s="650"/>
      <c r="GW47" s="650"/>
      <c r="GX47" s="650"/>
      <c r="GY47" s="65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0" t="s">
        <v>28</v>
      </c>
      <c r="HP47" s="650"/>
      <c r="HQ47" s="650"/>
      <c r="HR47" s="650"/>
      <c r="HS47" s="650"/>
      <c r="HT47" s="65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0" t="s">
        <v>28</v>
      </c>
      <c r="IA47" s="650"/>
      <c r="IB47" s="650"/>
      <c r="IC47" s="650"/>
      <c r="ID47" s="650"/>
      <c r="IE47" s="65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0" t="s">
        <v>28</v>
      </c>
      <c r="IQ47" s="650"/>
      <c r="IR47" s="650"/>
      <c r="IS47" s="650"/>
      <c r="IT47" s="650"/>
      <c r="IU47" s="65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0" t="s">
        <v>28</v>
      </c>
      <c r="JC47" s="650"/>
      <c r="JD47" s="650"/>
      <c r="JE47" s="650"/>
      <c r="JF47" s="650"/>
      <c r="JG47" s="65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0" t="s">
        <v>28</v>
      </c>
      <c r="KI47" s="650"/>
      <c r="KJ47" s="650"/>
      <c r="KK47" s="650"/>
      <c r="KL47" s="650"/>
      <c r="KM47" s="65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0" t="s">
        <v>28</v>
      </c>
      <c r="KW47" s="650"/>
      <c r="KX47" s="650"/>
      <c r="KY47" s="650"/>
      <c r="KZ47" s="650"/>
      <c r="LA47" s="65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0" t="s">
        <v>28</v>
      </c>
      <c r="LJ47" s="650"/>
      <c r="LK47" s="650"/>
      <c r="LL47" s="650"/>
      <c r="LM47" s="650"/>
      <c r="LN47" s="65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0" t="s">
        <v>28</v>
      </c>
      <c r="MI47" s="650"/>
      <c r="MJ47" s="650"/>
      <c r="MK47" s="650"/>
      <c r="ML47" s="650"/>
      <c r="MM47" s="65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0" t="s">
        <v>28</v>
      </c>
      <c r="NH47" s="650"/>
      <c r="NI47" s="650"/>
      <c r="NJ47" s="650"/>
      <c r="NK47" s="650"/>
      <c r="NL47" s="65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2" t="s">
        <v>29</v>
      </c>
      <c r="D48" s="662"/>
      <c r="E48" s="662"/>
      <c r="F48" s="662"/>
      <c r="G48" s="662"/>
      <c r="H48" s="66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2" t="s">
        <v>29</v>
      </c>
      <c r="Q48" s="662"/>
      <c r="R48" s="662"/>
      <c r="S48" s="662"/>
      <c r="T48" s="662"/>
      <c r="U48" s="66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2" t="s">
        <v>29</v>
      </c>
      <c r="AI48" s="662"/>
      <c r="AJ48" s="662"/>
      <c r="AK48" s="662"/>
      <c r="AL48" s="662"/>
      <c r="AM48" s="662"/>
      <c r="AN48" s="13"/>
      <c r="AO48" s="19"/>
      <c r="AP48" s="23">
        <f t="shared" si="12"/>
        <v>0</v>
      </c>
      <c r="AQ48" s="19">
        <f t="shared" si="13"/>
        <v>0</v>
      </c>
      <c r="AS48" s="662" t="s">
        <v>29</v>
      </c>
      <c r="AT48" s="662"/>
      <c r="AU48" s="662"/>
      <c r="AV48" s="662"/>
      <c r="AW48" s="662"/>
      <c r="AX48" s="66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2" t="s">
        <v>29</v>
      </c>
      <c r="BH48" s="662"/>
      <c r="BI48" s="662"/>
      <c r="BJ48" s="662"/>
      <c r="BK48" s="662"/>
      <c r="BL48" s="66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2" t="s">
        <v>29</v>
      </c>
      <c r="BT48" s="662"/>
      <c r="BU48" s="662"/>
      <c r="BV48" s="662"/>
      <c r="BW48" s="662"/>
      <c r="BX48" s="66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2" t="s">
        <v>29</v>
      </c>
      <c r="CM48" s="662"/>
      <c r="CN48" s="662"/>
      <c r="CO48" s="662"/>
      <c r="CP48" s="662"/>
      <c r="CQ48" s="66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2" t="s">
        <v>29</v>
      </c>
      <c r="DE48" s="662"/>
      <c r="DF48" s="662"/>
      <c r="DG48" s="662"/>
      <c r="DH48" s="662"/>
      <c r="DI48" s="66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2" t="s">
        <v>29</v>
      </c>
      <c r="DY48" s="662"/>
      <c r="DZ48" s="662"/>
      <c r="EA48" s="662"/>
      <c r="EB48" s="662"/>
      <c r="EC48" s="66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2" t="s">
        <v>29</v>
      </c>
      <c r="ES48" s="662"/>
      <c r="ET48" s="662"/>
      <c r="EU48" s="662"/>
      <c r="EV48" s="662"/>
      <c r="EW48" s="66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2" t="s">
        <v>29</v>
      </c>
      <c r="FX48" s="662"/>
      <c r="FY48" s="662"/>
      <c r="FZ48" s="662"/>
      <c r="GA48" s="662"/>
      <c r="GB48" s="66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2" t="s">
        <v>29</v>
      </c>
      <c r="GU48" s="662"/>
      <c r="GV48" s="662"/>
      <c r="GW48" s="662"/>
      <c r="GX48" s="662"/>
      <c r="GY48" s="66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2" t="s">
        <v>29</v>
      </c>
      <c r="HP48" s="662"/>
      <c r="HQ48" s="662"/>
      <c r="HR48" s="662"/>
      <c r="HS48" s="662"/>
      <c r="HT48" s="66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2" t="s">
        <v>29</v>
      </c>
      <c r="IA48" s="662"/>
      <c r="IB48" s="662"/>
      <c r="IC48" s="662"/>
      <c r="ID48" s="662"/>
      <c r="IE48" s="66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2" t="s">
        <v>29</v>
      </c>
      <c r="IQ48" s="662"/>
      <c r="IR48" s="662"/>
      <c r="IS48" s="662"/>
      <c r="IT48" s="662"/>
      <c r="IU48" s="66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2" t="s">
        <v>29</v>
      </c>
      <c r="JC48" s="662"/>
      <c r="JD48" s="662"/>
      <c r="JE48" s="662"/>
      <c r="JF48" s="662"/>
      <c r="JG48" s="66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2" t="s">
        <v>29</v>
      </c>
      <c r="KI48" s="662"/>
      <c r="KJ48" s="662"/>
      <c r="KK48" s="662"/>
      <c r="KL48" s="662"/>
      <c r="KM48" s="66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2" t="s">
        <v>29</v>
      </c>
      <c r="KW48" s="662"/>
      <c r="KX48" s="662"/>
      <c r="KY48" s="662"/>
      <c r="KZ48" s="662"/>
      <c r="LA48" s="66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2" t="s">
        <v>29</v>
      </c>
      <c r="LJ48" s="662"/>
      <c r="LK48" s="662"/>
      <c r="LL48" s="662"/>
      <c r="LM48" s="662"/>
      <c r="LN48" s="66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2" t="s">
        <v>29</v>
      </c>
      <c r="MI48" s="662"/>
      <c r="MJ48" s="662"/>
      <c r="MK48" s="662"/>
      <c r="ML48" s="662"/>
      <c r="MM48" s="66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2" t="s">
        <v>29</v>
      </c>
      <c r="NH48" s="662"/>
      <c r="NI48" s="662"/>
      <c r="NJ48" s="662"/>
      <c r="NK48" s="662"/>
      <c r="NL48" s="66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2" t="s">
        <v>113</v>
      </c>
      <c r="ES49" s="662"/>
      <c r="ET49" s="662"/>
      <c r="EU49" s="662"/>
      <c r="EV49" s="662"/>
      <c r="EW49" s="66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2" t="s">
        <v>113</v>
      </c>
      <c r="FX49" s="662"/>
      <c r="FY49" s="662"/>
      <c r="FZ49" s="662"/>
      <c r="GA49" s="662"/>
      <c r="GB49" s="66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2" t="s">
        <v>113</v>
      </c>
      <c r="GU49" s="662"/>
      <c r="GV49" s="662"/>
      <c r="GW49" s="662"/>
      <c r="GX49" s="662"/>
      <c r="GY49" s="66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2" t="s">
        <v>113</v>
      </c>
      <c r="HP49" s="662"/>
      <c r="HQ49" s="662"/>
      <c r="HR49" s="662"/>
      <c r="HS49" s="662"/>
      <c r="HT49" s="662"/>
      <c r="HU49" s="13"/>
      <c r="HV49" s="19"/>
      <c r="HW49" s="30">
        <f t="shared" si="44"/>
        <v>0</v>
      </c>
      <c r="HX49" s="28">
        <f t="shared" si="45"/>
        <v>0</v>
      </c>
      <c r="HZ49" s="662" t="s">
        <v>113</v>
      </c>
      <c r="IA49" s="662"/>
      <c r="IB49" s="662"/>
      <c r="IC49" s="662"/>
      <c r="ID49" s="662"/>
      <c r="IE49" s="66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2" t="s">
        <v>113</v>
      </c>
      <c r="IQ49" s="662"/>
      <c r="IR49" s="662"/>
      <c r="IS49" s="662"/>
      <c r="IT49" s="662"/>
      <c r="IU49" s="66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2" t="s">
        <v>113</v>
      </c>
      <c r="JC49" s="662"/>
      <c r="JD49" s="662"/>
      <c r="JE49" s="662"/>
      <c r="JF49" s="662"/>
      <c r="JG49" s="66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2" t="s">
        <v>113</v>
      </c>
      <c r="KI49" s="662"/>
      <c r="KJ49" s="662"/>
      <c r="KK49" s="662"/>
      <c r="KL49" s="662"/>
      <c r="KM49" s="66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2" t="s">
        <v>113</v>
      </c>
      <c r="KW49" s="662"/>
      <c r="KX49" s="662"/>
      <c r="KY49" s="662"/>
      <c r="KZ49" s="662"/>
      <c r="LA49" s="66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2" t="s">
        <v>113</v>
      </c>
      <c r="LJ49" s="662"/>
      <c r="LK49" s="662"/>
      <c r="LL49" s="662"/>
      <c r="LM49" s="662"/>
      <c r="LN49" s="66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2" t="s">
        <v>113</v>
      </c>
      <c r="MI49" s="662"/>
      <c r="MJ49" s="662"/>
      <c r="MK49" s="662"/>
      <c r="ML49" s="662"/>
      <c r="MM49" s="66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2" t="s">
        <v>113</v>
      </c>
      <c r="NH49" s="662"/>
      <c r="NI49" s="662"/>
      <c r="NJ49" s="662"/>
      <c r="NK49" s="662"/>
      <c r="NL49" s="66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2" t="s">
        <v>30</v>
      </c>
      <c r="D50" s="662"/>
      <c r="E50" s="662"/>
      <c r="F50" s="662"/>
      <c r="G50" s="662"/>
      <c r="H50" s="66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2" t="s">
        <v>30</v>
      </c>
      <c r="Q50" s="662"/>
      <c r="R50" s="662"/>
      <c r="S50" s="662"/>
      <c r="T50" s="662"/>
      <c r="U50" s="66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2" t="s">
        <v>30</v>
      </c>
      <c r="AI50" s="662"/>
      <c r="AJ50" s="662"/>
      <c r="AK50" s="662"/>
      <c r="AL50" s="662"/>
      <c r="AM50" s="662"/>
      <c r="AN50" s="13"/>
      <c r="AO50" s="19"/>
      <c r="AP50" s="23">
        <f t="shared" si="12"/>
        <v>0</v>
      </c>
      <c r="AQ50" s="19">
        <f t="shared" si="13"/>
        <v>0</v>
      </c>
      <c r="AS50" s="650" t="s">
        <v>30</v>
      </c>
      <c r="AT50" s="650"/>
      <c r="AU50" s="650"/>
      <c r="AV50" s="650"/>
      <c r="AW50" s="650"/>
      <c r="AX50" s="65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0" t="s">
        <v>30</v>
      </c>
      <c r="BH50" s="650"/>
      <c r="BI50" s="650"/>
      <c r="BJ50" s="650"/>
      <c r="BK50" s="650"/>
      <c r="BL50" s="65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0" t="s">
        <v>30</v>
      </c>
      <c r="BT50" s="650"/>
      <c r="BU50" s="650"/>
      <c r="BV50" s="650"/>
      <c r="BW50" s="650"/>
      <c r="BX50" s="65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0" t="s">
        <v>30</v>
      </c>
      <c r="CM50" s="650"/>
      <c r="CN50" s="650"/>
      <c r="CO50" s="650"/>
      <c r="CP50" s="650"/>
      <c r="CQ50" s="65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0" t="s">
        <v>30</v>
      </c>
      <c r="DE50" s="650"/>
      <c r="DF50" s="650"/>
      <c r="DG50" s="650"/>
      <c r="DH50" s="650"/>
      <c r="DI50" s="65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0" t="s">
        <v>30</v>
      </c>
      <c r="DY50" s="650"/>
      <c r="DZ50" s="650"/>
      <c r="EA50" s="650"/>
      <c r="EB50" s="650"/>
      <c r="EC50" s="65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0" t="s">
        <v>30</v>
      </c>
      <c r="ES50" s="650"/>
      <c r="ET50" s="650"/>
      <c r="EU50" s="650"/>
      <c r="EV50" s="650"/>
      <c r="EW50" s="65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0" t="s">
        <v>30</v>
      </c>
      <c r="FX50" s="650"/>
      <c r="FY50" s="650"/>
      <c r="FZ50" s="650"/>
      <c r="GA50" s="650"/>
      <c r="GB50" s="65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0" t="s">
        <v>30</v>
      </c>
      <c r="GU50" s="650"/>
      <c r="GV50" s="650"/>
      <c r="GW50" s="650"/>
      <c r="GX50" s="650"/>
      <c r="GY50" s="65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0" t="s">
        <v>30</v>
      </c>
      <c r="HP50" s="650"/>
      <c r="HQ50" s="650"/>
      <c r="HR50" s="650"/>
      <c r="HS50" s="650"/>
      <c r="HT50" s="65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0" t="s">
        <v>30</v>
      </c>
      <c r="IA50" s="650"/>
      <c r="IB50" s="650"/>
      <c r="IC50" s="650"/>
      <c r="ID50" s="650"/>
      <c r="IE50" s="65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0" t="s">
        <v>30</v>
      </c>
      <c r="IQ50" s="650"/>
      <c r="IR50" s="650"/>
      <c r="IS50" s="650"/>
      <c r="IT50" s="650"/>
      <c r="IU50" s="65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0" t="s">
        <v>30</v>
      </c>
      <c r="JC50" s="650"/>
      <c r="JD50" s="650"/>
      <c r="JE50" s="650"/>
      <c r="JF50" s="650"/>
      <c r="JG50" s="65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0" t="s">
        <v>30</v>
      </c>
      <c r="KI50" s="650"/>
      <c r="KJ50" s="650"/>
      <c r="KK50" s="650"/>
      <c r="KL50" s="650"/>
      <c r="KM50" s="65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0" t="s">
        <v>30</v>
      </c>
      <c r="KW50" s="650"/>
      <c r="KX50" s="650"/>
      <c r="KY50" s="650"/>
      <c r="KZ50" s="650"/>
      <c r="LA50" s="65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0" t="s">
        <v>30</v>
      </c>
      <c r="LJ50" s="650"/>
      <c r="LK50" s="650"/>
      <c r="LL50" s="650"/>
      <c r="LM50" s="650"/>
      <c r="LN50" s="65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0" t="s">
        <v>30</v>
      </c>
      <c r="MI50" s="650"/>
      <c r="MJ50" s="650"/>
      <c r="MK50" s="650"/>
      <c r="ML50" s="650"/>
      <c r="MM50" s="65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0" t="s">
        <v>30</v>
      </c>
      <c r="NH50" s="650"/>
      <c r="NI50" s="650"/>
      <c r="NJ50" s="650"/>
      <c r="NK50" s="650"/>
      <c r="NL50" s="65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2" t="s">
        <v>31</v>
      </c>
      <c r="D51" s="662"/>
      <c r="E51" s="662"/>
      <c r="F51" s="662"/>
      <c r="G51" s="662"/>
      <c r="H51" s="66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2" t="s">
        <v>31</v>
      </c>
      <c r="Q51" s="662"/>
      <c r="R51" s="662"/>
      <c r="S51" s="662"/>
      <c r="T51" s="662"/>
      <c r="U51" s="66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2" t="s">
        <v>31</v>
      </c>
      <c r="AI51" s="662"/>
      <c r="AJ51" s="662"/>
      <c r="AK51" s="662"/>
      <c r="AL51" s="662"/>
      <c r="AM51" s="66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2" t="s">
        <v>31</v>
      </c>
      <c r="AT51" s="662"/>
      <c r="AU51" s="662"/>
      <c r="AV51" s="662"/>
      <c r="AW51" s="662"/>
      <c r="AX51" s="66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2" t="s">
        <v>31</v>
      </c>
      <c r="BH51" s="662"/>
      <c r="BI51" s="662"/>
      <c r="BJ51" s="662"/>
      <c r="BK51" s="662"/>
      <c r="BL51" s="66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2" t="s">
        <v>31</v>
      </c>
      <c r="BT51" s="662"/>
      <c r="BU51" s="662"/>
      <c r="BV51" s="662"/>
      <c r="BW51" s="662"/>
      <c r="BX51" s="66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2" t="s">
        <v>31</v>
      </c>
      <c r="CM51" s="662"/>
      <c r="CN51" s="662"/>
      <c r="CO51" s="662"/>
      <c r="CP51" s="662"/>
      <c r="CQ51" s="66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2" t="s">
        <v>31</v>
      </c>
      <c r="DE51" s="662"/>
      <c r="DF51" s="662"/>
      <c r="DG51" s="662"/>
      <c r="DH51" s="662"/>
      <c r="DI51" s="66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2" t="s">
        <v>31</v>
      </c>
      <c r="DY51" s="662"/>
      <c r="DZ51" s="662"/>
      <c r="EA51" s="662"/>
      <c r="EB51" s="662"/>
      <c r="EC51" s="66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2" t="s">
        <v>31</v>
      </c>
      <c r="ES51" s="662"/>
      <c r="ET51" s="662"/>
      <c r="EU51" s="662"/>
      <c r="EV51" s="662"/>
      <c r="EW51" s="66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2" t="s">
        <v>31</v>
      </c>
      <c r="FX51" s="662"/>
      <c r="FY51" s="662"/>
      <c r="FZ51" s="662"/>
      <c r="GA51" s="662"/>
      <c r="GB51" s="66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2" t="s">
        <v>31</v>
      </c>
      <c r="GU51" s="662"/>
      <c r="GV51" s="662"/>
      <c r="GW51" s="662"/>
      <c r="GX51" s="662"/>
      <c r="GY51" s="66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2" t="s">
        <v>31</v>
      </c>
      <c r="HP51" s="662"/>
      <c r="HQ51" s="662"/>
      <c r="HR51" s="662"/>
      <c r="HS51" s="662"/>
      <c r="HT51" s="66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2" t="s">
        <v>31</v>
      </c>
      <c r="IA51" s="662"/>
      <c r="IB51" s="662"/>
      <c r="IC51" s="662"/>
      <c r="ID51" s="662"/>
      <c r="IE51" s="66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2" t="s">
        <v>31</v>
      </c>
      <c r="IQ51" s="662"/>
      <c r="IR51" s="662"/>
      <c r="IS51" s="662"/>
      <c r="IT51" s="662"/>
      <c r="IU51" s="66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2" t="s">
        <v>31</v>
      </c>
      <c r="JC51" s="662"/>
      <c r="JD51" s="662"/>
      <c r="JE51" s="662"/>
      <c r="JF51" s="662"/>
      <c r="JG51" s="66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2" t="s">
        <v>31</v>
      </c>
      <c r="KI51" s="662"/>
      <c r="KJ51" s="662"/>
      <c r="KK51" s="662"/>
      <c r="KL51" s="662"/>
      <c r="KM51" s="66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2" t="s">
        <v>31</v>
      </c>
      <c r="KW51" s="662"/>
      <c r="KX51" s="662"/>
      <c r="KY51" s="662"/>
      <c r="KZ51" s="662"/>
      <c r="LA51" s="66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2" t="s">
        <v>31</v>
      </c>
      <c r="LJ51" s="662"/>
      <c r="LK51" s="662"/>
      <c r="LL51" s="662"/>
      <c r="LM51" s="662"/>
      <c r="LN51" s="66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2" t="s">
        <v>31</v>
      </c>
      <c r="MI51" s="662"/>
      <c r="MJ51" s="662"/>
      <c r="MK51" s="662"/>
      <c r="ML51" s="662"/>
      <c r="MM51" s="66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2" t="s">
        <v>31</v>
      </c>
      <c r="NH51" s="662"/>
      <c r="NI51" s="662"/>
      <c r="NJ51" s="662"/>
      <c r="NK51" s="662"/>
      <c r="NL51" s="66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2" t="s">
        <v>32</v>
      </c>
      <c r="D52" s="662"/>
      <c r="E52" s="662"/>
      <c r="F52" s="662"/>
      <c r="G52" s="662"/>
      <c r="H52" s="66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2" t="s">
        <v>32</v>
      </c>
      <c r="Q52" s="662"/>
      <c r="R52" s="662"/>
      <c r="S52" s="662"/>
      <c r="T52" s="662"/>
      <c r="U52" s="66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2" t="s">
        <v>32</v>
      </c>
      <c r="AI52" s="662"/>
      <c r="AJ52" s="662"/>
      <c r="AK52" s="662"/>
      <c r="AL52" s="662"/>
      <c r="AM52" s="662"/>
      <c r="AN52" s="13"/>
      <c r="AO52" s="19"/>
      <c r="AP52" s="23">
        <f t="shared" si="12"/>
        <v>0</v>
      </c>
      <c r="AQ52" s="19">
        <f t="shared" si="13"/>
        <v>0</v>
      </c>
      <c r="AS52" s="650" t="s">
        <v>32</v>
      </c>
      <c r="AT52" s="650"/>
      <c r="AU52" s="650"/>
      <c r="AV52" s="650"/>
      <c r="AW52" s="650"/>
      <c r="AX52" s="65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0" t="s">
        <v>32</v>
      </c>
      <c r="BH52" s="650"/>
      <c r="BI52" s="650"/>
      <c r="BJ52" s="650"/>
      <c r="BK52" s="650"/>
      <c r="BL52" s="65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0" t="s">
        <v>32</v>
      </c>
      <c r="BT52" s="650"/>
      <c r="BU52" s="650"/>
      <c r="BV52" s="650"/>
      <c r="BW52" s="650"/>
      <c r="BX52" s="65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0" t="s">
        <v>32</v>
      </c>
      <c r="CM52" s="650"/>
      <c r="CN52" s="650"/>
      <c r="CO52" s="650"/>
      <c r="CP52" s="650"/>
      <c r="CQ52" s="65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0" t="s">
        <v>32</v>
      </c>
      <c r="DE52" s="650"/>
      <c r="DF52" s="650"/>
      <c r="DG52" s="650"/>
      <c r="DH52" s="650"/>
      <c r="DI52" s="65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0" t="s">
        <v>32</v>
      </c>
      <c r="DY52" s="650"/>
      <c r="DZ52" s="650"/>
      <c r="EA52" s="650"/>
      <c r="EB52" s="650"/>
      <c r="EC52" s="65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0" t="s">
        <v>32</v>
      </c>
      <c r="ES52" s="650"/>
      <c r="ET52" s="650"/>
      <c r="EU52" s="650"/>
      <c r="EV52" s="650"/>
      <c r="EW52" s="65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0" t="s">
        <v>32</v>
      </c>
      <c r="FX52" s="650"/>
      <c r="FY52" s="650"/>
      <c r="FZ52" s="650"/>
      <c r="GA52" s="650"/>
      <c r="GB52" s="65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0" t="s">
        <v>32</v>
      </c>
      <c r="GU52" s="650"/>
      <c r="GV52" s="650"/>
      <c r="GW52" s="650"/>
      <c r="GX52" s="650"/>
      <c r="GY52" s="65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0" t="s">
        <v>32</v>
      </c>
      <c r="HP52" s="650"/>
      <c r="HQ52" s="650"/>
      <c r="HR52" s="650"/>
      <c r="HS52" s="650"/>
      <c r="HT52" s="65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0" t="s">
        <v>32</v>
      </c>
      <c r="IA52" s="650"/>
      <c r="IB52" s="650"/>
      <c r="IC52" s="650"/>
      <c r="ID52" s="650"/>
      <c r="IE52" s="65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0" t="s">
        <v>32</v>
      </c>
      <c r="IQ52" s="650"/>
      <c r="IR52" s="650"/>
      <c r="IS52" s="650"/>
      <c r="IT52" s="650"/>
      <c r="IU52" s="65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0" t="s">
        <v>32</v>
      </c>
      <c r="JC52" s="650"/>
      <c r="JD52" s="650"/>
      <c r="JE52" s="650"/>
      <c r="JF52" s="650"/>
      <c r="JG52" s="65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0" t="s">
        <v>32</v>
      </c>
      <c r="KI52" s="650"/>
      <c r="KJ52" s="650"/>
      <c r="KK52" s="650"/>
      <c r="KL52" s="650"/>
      <c r="KM52" s="65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0" t="s">
        <v>32</v>
      </c>
      <c r="KW52" s="650"/>
      <c r="KX52" s="650"/>
      <c r="KY52" s="650"/>
      <c r="KZ52" s="650"/>
      <c r="LA52" s="65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0" t="s">
        <v>32</v>
      </c>
      <c r="LJ52" s="650"/>
      <c r="LK52" s="650"/>
      <c r="LL52" s="650"/>
      <c r="LM52" s="650"/>
      <c r="LN52" s="65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0" t="s">
        <v>32</v>
      </c>
      <c r="MI52" s="650"/>
      <c r="MJ52" s="650"/>
      <c r="MK52" s="650"/>
      <c r="ML52" s="650"/>
      <c r="MM52" s="65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0" t="s">
        <v>32</v>
      </c>
      <c r="NH52" s="650"/>
      <c r="NI52" s="650"/>
      <c r="NJ52" s="650"/>
      <c r="NK52" s="650"/>
      <c r="NL52" s="65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2" t="s">
        <v>33</v>
      </c>
      <c r="D53" s="662"/>
      <c r="E53" s="662"/>
      <c r="F53" s="662"/>
      <c r="G53" s="662"/>
      <c r="H53" s="66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2" t="s">
        <v>33</v>
      </c>
      <c r="Q53" s="662"/>
      <c r="R53" s="662"/>
      <c r="S53" s="662"/>
      <c r="T53" s="662"/>
      <c r="U53" s="66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2" t="s">
        <v>33</v>
      </c>
      <c r="AI53" s="662"/>
      <c r="AJ53" s="662"/>
      <c r="AK53" s="662"/>
      <c r="AL53" s="662"/>
      <c r="AM53" s="662"/>
      <c r="AN53" s="13"/>
      <c r="AO53" s="19"/>
      <c r="AP53" s="23">
        <f t="shared" si="12"/>
        <v>0</v>
      </c>
      <c r="AQ53" s="19">
        <f t="shared" si="13"/>
        <v>0</v>
      </c>
      <c r="AS53" s="662" t="s">
        <v>33</v>
      </c>
      <c r="AT53" s="662"/>
      <c r="AU53" s="662"/>
      <c r="AV53" s="662"/>
      <c r="AW53" s="662"/>
      <c r="AX53" s="66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2" t="s">
        <v>33</v>
      </c>
      <c r="BH53" s="662"/>
      <c r="BI53" s="662"/>
      <c r="BJ53" s="662"/>
      <c r="BK53" s="662"/>
      <c r="BL53" s="66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2" t="s">
        <v>33</v>
      </c>
      <c r="BT53" s="662"/>
      <c r="BU53" s="662"/>
      <c r="BV53" s="662"/>
      <c r="BW53" s="662"/>
      <c r="BX53" s="66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2" t="s">
        <v>33</v>
      </c>
      <c r="CM53" s="662"/>
      <c r="CN53" s="662"/>
      <c r="CO53" s="662"/>
      <c r="CP53" s="662"/>
      <c r="CQ53" s="66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2" t="s">
        <v>33</v>
      </c>
      <c r="DE53" s="662"/>
      <c r="DF53" s="662"/>
      <c r="DG53" s="662"/>
      <c r="DH53" s="662"/>
      <c r="DI53" s="66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2" t="s">
        <v>33</v>
      </c>
      <c r="DY53" s="662"/>
      <c r="DZ53" s="662"/>
      <c r="EA53" s="662"/>
      <c r="EB53" s="662"/>
      <c r="EC53" s="66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2" t="s">
        <v>33</v>
      </c>
      <c r="ES53" s="662"/>
      <c r="ET53" s="662"/>
      <c r="EU53" s="662"/>
      <c r="EV53" s="662"/>
      <c r="EW53" s="66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2" t="s">
        <v>33</v>
      </c>
      <c r="FX53" s="662"/>
      <c r="FY53" s="662"/>
      <c r="FZ53" s="662"/>
      <c r="GA53" s="662"/>
      <c r="GB53" s="66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2" t="s">
        <v>33</v>
      </c>
      <c r="GU53" s="662"/>
      <c r="GV53" s="662"/>
      <c r="GW53" s="662"/>
      <c r="GX53" s="662"/>
      <c r="GY53" s="66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2" t="s">
        <v>33</v>
      </c>
      <c r="HP53" s="662"/>
      <c r="HQ53" s="662"/>
      <c r="HR53" s="662"/>
      <c r="HS53" s="662"/>
      <c r="HT53" s="662"/>
      <c r="HU53" s="13"/>
      <c r="HV53" s="19"/>
      <c r="HW53" s="30">
        <f t="shared" si="44"/>
        <v>0</v>
      </c>
      <c r="HX53" s="28">
        <f t="shared" si="45"/>
        <v>0</v>
      </c>
      <c r="HZ53" s="662" t="s">
        <v>33</v>
      </c>
      <c r="IA53" s="662"/>
      <c r="IB53" s="662"/>
      <c r="IC53" s="662"/>
      <c r="ID53" s="662"/>
      <c r="IE53" s="66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2" t="s">
        <v>33</v>
      </c>
      <c r="IQ53" s="662"/>
      <c r="IR53" s="662"/>
      <c r="IS53" s="662"/>
      <c r="IT53" s="662"/>
      <c r="IU53" s="66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2" t="s">
        <v>33</v>
      </c>
      <c r="JC53" s="662"/>
      <c r="JD53" s="662"/>
      <c r="JE53" s="662"/>
      <c r="JF53" s="662"/>
      <c r="JG53" s="66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2" t="s">
        <v>33</v>
      </c>
      <c r="KI53" s="662"/>
      <c r="KJ53" s="662"/>
      <c r="KK53" s="662"/>
      <c r="KL53" s="662"/>
      <c r="KM53" s="66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2" t="s">
        <v>33</v>
      </c>
      <c r="KW53" s="662"/>
      <c r="KX53" s="662"/>
      <c r="KY53" s="662"/>
      <c r="KZ53" s="662"/>
      <c r="LA53" s="66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2" t="s">
        <v>33</v>
      </c>
      <c r="LJ53" s="662"/>
      <c r="LK53" s="662"/>
      <c r="LL53" s="662"/>
      <c r="LM53" s="662"/>
      <c r="LN53" s="66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2" t="s">
        <v>33</v>
      </c>
      <c r="MI53" s="662"/>
      <c r="MJ53" s="662"/>
      <c r="MK53" s="662"/>
      <c r="ML53" s="662"/>
      <c r="MM53" s="66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2" t="s">
        <v>33</v>
      </c>
      <c r="NH53" s="662"/>
      <c r="NI53" s="662"/>
      <c r="NJ53" s="662"/>
      <c r="NK53" s="662"/>
      <c r="NL53" s="66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2" t="s">
        <v>34</v>
      </c>
      <c r="D54" s="662"/>
      <c r="E54" s="662"/>
      <c r="F54" s="662"/>
      <c r="G54" s="662"/>
      <c r="H54" s="66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2" t="s">
        <v>34</v>
      </c>
      <c r="Q54" s="662"/>
      <c r="R54" s="662"/>
      <c r="S54" s="662"/>
      <c r="T54" s="662"/>
      <c r="U54" s="66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2" t="s">
        <v>34</v>
      </c>
      <c r="AI54" s="662"/>
      <c r="AJ54" s="662"/>
      <c r="AK54" s="662"/>
      <c r="AL54" s="662"/>
      <c r="AM54" s="662"/>
      <c r="AN54" s="13"/>
      <c r="AO54" s="19"/>
      <c r="AP54" s="23">
        <f t="shared" si="12"/>
        <v>0</v>
      </c>
      <c r="AQ54" s="19">
        <f t="shared" si="13"/>
        <v>0</v>
      </c>
      <c r="AS54" s="650" t="s">
        <v>34</v>
      </c>
      <c r="AT54" s="650"/>
      <c r="AU54" s="650"/>
      <c r="AV54" s="650"/>
      <c r="AW54" s="650"/>
      <c r="AX54" s="65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0" t="s">
        <v>34</v>
      </c>
      <c r="BH54" s="650"/>
      <c r="BI54" s="650"/>
      <c r="BJ54" s="650"/>
      <c r="BK54" s="650"/>
      <c r="BL54" s="65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0" t="s">
        <v>34</v>
      </c>
      <c r="BT54" s="650"/>
      <c r="BU54" s="650"/>
      <c r="BV54" s="650"/>
      <c r="BW54" s="650"/>
      <c r="BX54" s="65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0" t="s">
        <v>34</v>
      </c>
      <c r="CM54" s="650"/>
      <c r="CN54" s="650"/>
      <c r="CO54" s="650"/>
      <c r="CP54" s="650"/>
      <c r="CQ54" s="65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0" t="s">
        <v>34</v>
      </c>
      <c r="DE54" s="650"/>
      <c r="DF54" s="650"/>
      <c r="DG54" s="650"/>
      <c r="DH54" s="650"/>
      <c r="DI54" s="65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0" t="s">
        <v>34</v>
      </c>
      <c r="DY54" s="650"/>
      <c r="DZ54" s="650"/>
      <c r="EA54" s="650"/>
      <c r="EB54" s="650"/>
      <c r="EC54" s="65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0" t="s">
        <v>34</v>
      </c>
      <c r="ES54" s="650"/>
      <c r="ET54" s="650"/>
      <c r="EU54" s="650"/>
      <c r="EV54" s="650"/>
      <c r="EW54" s="65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0" t="s">
        <v>34</v>
      </c>
      <c r="FX54" s="650"/>
      <c r="FY54" s="650"/>
      <c r="FZ54" s="650"/>
      <c r="GA54" s="650"/>
      <c r="GB54" s="65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0" t="s">
        <v>34</v>
      </c>
      <c r="GU54" s="650"/>
      <c r="GV54" s="650"/>
      <c r="GW54" s="650"/>
      <c r="GX54" s="650"/>
      <c r="GY54" s="65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0" t="s">
        <v>34</v>
      </c>
      <c r="HP54" s="650"/>
      <c r="HQ54" s="650"/>
      <c r="HR54" s="650"/>
      <c r="HS54" s="650"/>
      <c r="HT54" s="65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0" t="s">
        <v>34</v>
      </c>
      <c r="IA54" s="650"/>
      <c r="IB54" s="650"/>
      <c r="IC54" s="650"/>
      <c r="ID54" s="650"/>
      <c r="IE54" s="65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0" t="s">
        <v>34</v>
      </c>
      <c r="IQ54" s="650"/>
      <c r="IR54" s="650"/>
      <c r="IS54" s="650"/>
      <c r="IT54" s="650"/>
      <c r="IU54" s="65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0" t="s">
        <v>34</v>
      </c>
      <c r="JC54" s="650"/>
      <c r="JD54" s="650"/>
      <c r="JE54" s="650"/>
      <c r="JF54" s="650"/>
      <c r="JG54" s="65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0" t="s">
        <v>34</v>
      </c>
      <c r="KI54" s="650"/>
      <c r="KJ54" s="650"/>
      <c r="KK54" s="650"/>
      <c r="KL54" s="650"/>
      <c r="KM54" s="65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0" t="s">
        <v>34</v>
      </c>
      <c r="KW54" s="650"/>
      <c r="KX54" s="650"/>
      <c r="KY54" s="650"/>
      <c r="KZ54" s="650"/>
      <c r="LA54" s="65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0" t="s">
        <v>34</v>
      </c>
      <c r="LJ54" s="650"/>
      <c r="LK54" s="650"/>
      <c r="LL54" s="650"/>
      <c r="LM54" s="650"/>
      <c r="LN54" s="65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0" t="s">
        <v>34</v>
      </c>
      <c r="MI54" s="650"/>
      <c r="MJ54" s="650"/>
      <c r="MK54" s="650"/>
      <c r="ML54" s="650"/>
      <c r="MM54" s="65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0" t="s">
        <v>34</v>
      </c>
      <c r="NH54" s="650"/>
      <c r="NI54" s="650"/>
      <c r="NJ54" s="650"/>
      <c r="NK54" s="650"/>
      <c r="NL54" s="65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2" t="s">
        <v>35</v>
      </c>
      <c r="D55" s="662"/>
      <c r="E55" s="662"/>
      <c r="F55" s="662"/>
      <c r="G55" s="662"/>
      <c r="H55" s="66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2" t="s">
        <v>35</v>
      </c>
      <c r="Q55" s="662"/>
      <c r="R55" s="662"/>
      <c r="S55" s="662"/>
      <c r="T55" s="662"/>
      <c r="U55" s="66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2" t="s">
        <v>35</v>
      </c>
      <c r="AI55" s="662"/>
      <c r="AJ55" s="662"/>
      <c r="AK55" s="662"/>
      <c r="AL55" s="662"/>
      <c r="AM55" s="66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2" t="s">
        <v>35</v>
      </c>
      <c r="AT55" s="662"/>
      <c r="AU55" s="662"/>
      <c r="AV55" s="662"/>
      <c r="AW55" s="662"/>
      <c r="AX55" s="66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2" t="s">
        <v>35</v>
      </c>
      <c r="BH55" s="662"/>
      <c r="BI55" s="662"/>
      <c r="BJ55" s="662"/>
      <c r="BK55" s="662"/>
      <c r="BL55" s="66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2" t="s">
        <v>35</v>
      </c>
      <c r="BT55" s="662"/>
      <c r="BU55" s="662"/>
      <c r="BV55" s="662"/>
      <c r="BW55" s="662"/>
      <c r="BX55" s="66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2" t="s">
        <v>35</v>
      </c>
      <c r="CM55" s="662"/>
      <c r="CN55" s="662"/>
      <c r="CO55" s="662"/>
      <c r="CP55" s="662"/>
      <c r="CQ55" s="66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2" t="s">
        <v>35</v>
      </c>
      <c r="DE55" s="662"/>
      <c r="DF55" s="662"/>
      <c r="DG55" s="662"/>
      <c r="DH55" s="662"/>
      <c r="DI55" s="66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2" t="s">
        <v>35</v>
      </c>
      <c r="DY55" s="662"/>
      <c r="DZ55" s="662"/>
      <c r="EA55" s="662"/>
      <c r="EB55" s="662"/>
      <c r="EC55" s="66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2" t="s">
        <v>35</v>
      </c>
      <c r="ES55" s="662"/>
      <c r="ET55" s="662"/>
      <c r="EU55" s="662"/>
      <c r="EV55" s="662"/>
      <c r="EW55" s="66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2" t="s">
        <v>35</v>
      </c>
      <c r="FX55" s="662"/>
      <c r="FY55" s="662"/>
      <c r="FZ55" s="662"/>
      <c r="GA55" s="662"/>
      <c r="GB55" s="66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2" t="s">
        <v>35</v>
      </c>
      <c r="GU55" s="662"/>
      <c r="GV55" s="662"/>
      <c r="GW55" s="662"/>
      <c r="GX55" s="662"/>
      <c r="GY55" s="66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2" t="s">
        <v>35</v>
      </c>
      <c r="HP55" s="662"/>
      <c r="HQ55" s="662"/>
      <c r="HR55" s="662"/>
      <c r="HS55" s="662"/>
      <c r="HT55" s="66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2" t="s">
        <v>35</v>
      </c>
      <c r="IA55" s="662"/>
      <c r="IB55" s="662"/>
      <c r="IC55" s="662"/>
      <c r="ID55" s="662"/>
      <c r="IE55" s="66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2" t="s">
        <v>35</v>
      </c>
      <c r="IQ55" s="662"/>
      <c r="IR55" s="662"/>
      <c r="IS55" s="662"/>
      <c r="IT55" s="662"/>
      <c r="IU55" s="66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2" t="s">
        <v>35</v>
      </c>
      <c r="JC55" s="662"/>
      <c r="JD55" s="662"/>
      <c r="JE55" s="662"/>
      <c r="JF55" s="662"/>
      <c r="JG55" s="66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2" t="s">
        <v>35</v>
      </c>
      <c r="KI55" s="662"/>
      <c r="KJ55" s="662"/>
      <c r="KK55" s="662"/>
      <c r="KL55" s="662"/>
      <c r="KM55" s="66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2" t="s">
        <v>35</v>
      </c>
      <c r="KW55" s="662"/>
      <c r="KX55" s="662"/>
      <c r="KY55" s="662"/>
      <c r="KZ55" s="662"/>
      <c r="LA55" s="66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2" t="s">
        <v>35</v>
      </c>
      <c r="LJ55" s="662"/>
      <c r="LK55" s="662"/>
      <c r="LL55" s="662"/>
      <c r="LM55" s="662"/>
      <c r="LN55" s="66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2" t="s">
        <v>35</v>
      </c>
      <c r="MI55" s="662"/>
      <c r="MJ55" s="662"/>
      <c r="MK55" s="662"/>
      <c r="ML55" s="662"/>
      <c r="MM55" s="66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2" t="s">
        <v>35</v>
      </c>
      <c r="NH55" s="662"/>
      <c r="NI55" s="662"/>
      <c r="NJ55" s="662"/>
      <c r="NK55" s="662"/>
      <c r="NL55" s="66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2" t="s">
        <v>36</v>
      </c>
      <c r="D56" s="662"/>
      <c r="E56" s="662"/>
      <c r="F56" s="662"/>
      <c r="G56" s="662"/>
      <c r="H56" s="66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2" t="s">
        <v>36</v>
      </c>
      <c r="Q56" s="662"/>
      <c r="R56" s="662"/>
      <c r="S56" s="662"/>
      <c r="T56" s="662"/>
      <c r="U56" s="66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2" t="s">
        <v>36</v>
      </c>
      <c r="AI56" s="662"/>
      <c r="AJ56" s="662"/>
      <c r="AK56" s="662"/>
      <c r="AL56" s="662"/>
      <c r="AM56" s="662"/>
      <c r="AN56" s="13"/>
      <c r="AO56" s="19"/>
      <c r="AP56" s="23">
        <f t="shared" si="12"/>
        <v>0</v>
      </c>
      <c r="AQ56" s="19">
        <f t="shared" si="13"/>
        <v>0</v>
      </c>
      <c r="AS56" s="650" t="s">
        <v>36</v>
      </c>
      <c r="AT56" s="650"/>
      <c r="AU56" s="650"/>
      <c r="AV56" s="650"/>
      <c r="AW56" s="650"/>
      <c r="AX56" s="65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0" t="s">
        <v>36</v>
      </c>
      <c r="BH56" s="650"/>
      <c r="BI56" s="650"/>
      <c r="BJ56" s="650"/>
      <c r="BK56" s="650"/>
      <c r="BL56" s="65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0" t="s">
        <v>36</v>
      </c>
      <c r="BT56" s="650"/>
      <c r="BU56" s="650"/>
      <c r="BV56" s="650"/>
      <c r="BW56" s="650"/>
      <c r="BX56" s="65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0" t="s">
        <v>36</v>
      </c>
      <c r="CM56" s="650"/>
      <c r="CN56" s="650"/>
      <c r="CO56" s="650"/>
      <c r="CP56" s="650"/>
      <c r="CQ56" s="65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0" t="s">
        <v>36</v>
      </c>
      <c r="DE56" s="650"/>
      <c r="DF56" s="650"/>
      <c r="DG56" s="650"/>
      <c r="DH56" s="650"/>
      <c r="DI56" s="65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0" t="s">
        <v>36</v>
      </c>
      <c r="DY56" s="650"/>
      <c r="DZ56" s="650"/>
      <c r="EA56" s="650"/>
      <c r="EB56" s="650"/>
      <c r="EC56" s="65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0" t="s">
        <v>36</v>
      </c>
      <c r="ES56" s="650"/>
      <c r="ET56" s="650"/>
      <c r="EU56" s="650"/>
      <c r="EV56" s="650"/>
      <c r="EW56" s="65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0" t="s">
        <v>36</v>
      </c>
      <c r="FX56" s="650"/>
      <c r="FY56" s="650"/>
      <c r="FZ56" s="650"/>
      <c r="GA56" s="650"/>
      <c r="GB56" s="65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0" t="s">
        <v>36</v>
      </c>
      <c r="GU56" s="650"/>
      <c r="GV56" s="650"/>
      <c r="GW56" s="650"/>
      <c r="GX56" s="650"/>
      <c r="GY56" s="65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0" t="s">
        <v>36</v>
      </c>
      <c r="HP56" s="650"/>
      <c r="HQ56" s="650"/>
      <c r="HR56" s="650"/>
      <c r="HS56" s="650"/>
      <c r="HT56" s="650"/>
      <c r="HU56" s="28"/>
      <c r="HV56" s="28"/>
      <c r="HW56" s="30">
        <f t="shared" si="44"/>
        <v>0</v>
      </c>
      <c r="HX56" s="28">
        <f t="shared" si="45"/>
        <v>0</v>
      </c>
      <c r="HZ56" s="650" t="s">
        <v>36</v>
      </c>
      <c r="IA56" s="650"/>
      <c r="IB56" s="650"/>
      <c r="IC56" s="650"/>
      <c r="ID56" s="650"/>
      <c r="IE56" s="65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0" t="s">
        <v>36</v>
      </c>
      <c r="IQ56" s="650"/>
      <c r="IR56" s="650"/>
      <c r="IS56" s="650"/>
      <c r="IT56" s="650"/>
      <c r="IU56" s="65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0" t="s">
        <v>36</v>
      </c>
      <c r="JC56" s="650"/>
      <c r="JD56" s="650"/>
      <c r="JE56" s="650"/>
      <c r="JF56" s="650"/>
      <c r="JG56" s="65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0" t="s">
        <v>36</v>
      </c>
      <c r="KI56" s="650"/>
      <c r="KJ56" s="650"/>
      <c r="KK56" s="650"/>
      <c r="KL56" s="650"/>
      <c r="KM56" s="65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0" t="s">
        <v>36</v>
      </c>
      <c r="KW56" s="650"/>
      <c r="KX56" s="650"/>
      <c r="KY56" s="650"/>
      <c r="KZ56" s="650"/>
      <c r="LA56" s="65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0" t="s">
        <v>36</v>
      </c>
      <c r="LJ56" s="650"/>
      <c r="LK56" s="650"/>
      <c r="LL56" s="650"/>
      <c r="LM56" s="650"/>
      <c r="LN56" s="65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0" t="s">
        <v>36</v>
      </c>
      <c r="MI56" s="650"/>
      <c r="MJ56" s="650"/>
      <c r="MK56" s="650"/>
      <c r="ML56" s="650"/>
      <c r="MM56" s="65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0" t="s">
        <v>36</v>
      </c>
      <c r="NH56" s="650"/>
      <c r="NI56" s="650"/>
      <c r="NJ56" s="650"/>
      <c r="NK56" s="650"/>
      <c r="NL56" s="65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2" t="s">
        <v>37</v>
      </c>
      <c r="D57" s="662"/>
      <c r="E57" s="662"/>
      <c r="F57" s="662"/>
      <c r="G57" s="662"/>
      <c r="H57" s="66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2" t="s">
        <v>37</v>
      </c>
      <c r="Q57" s="662"/>
      <c r="R57" s="662"/>
      <c r="S57" s="662"/>
      <c r="T57" s="662"/>
      <c r="U57" s="66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2" t="s">
        <v>37</v>
      </c>
      <c r="AI57" s="662"/>
      <c r="AJ57" s="662"/>
      <c r="AK57" s="662"/>
      <c r="AL57" s="662"/>
      <c r="AM57" s="662"/>
      <c r="AN57" s="13"/>
      <c r="AO57" s="19"/>
      <c r="AP57" s="23">
        <f t="shared" si="12"/>
        <v>0</v>
      </c>
      <c r="AQ57" s="19">
        <f t="shared" si="13"/>
        <v>0</v>
      </c>
      <c r="AS57" s="662" t="s">
        <v>37</v>
      </c>
      <c r="AT57" s="662"/>
      <c r="AU57" s="662"/>
      <c r="AV57" s="662"/>
      <c r="AW57" s="662"/>
      <c r="AX57" s="66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2" t="s">
        <v>37</v>
      </c>
      <c r="BH57" s="662"/>
      <c r="BI57" s="662"/>
      <c r="BJ57" s="662"/>
      <c r="BK57" s="662"/>
      <c r="BL57" s="66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2" t="s">
        <v>37</v>
      </c>
      <c r="BT57" s="662"/>
      <c r="BU57" s="662"/>
      <c r="BV57" s="662"/>
      <c r="BW57" s="662"/>
      <c r="BX57" s="66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2" t="s">
        <v>37</v>
      </c>
      <c r="CM57" s="662"/>
      <c r="CN57" s="662"/>
      <c r="CO57" s="662"/>
      <c r="CP57" s="662"/>
      <c r="CQ57" s="66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2" t="s">
        <v>37</v>
      </c>
      <c r="DE57" s="662"/>
      <c r="DF57" s="662"/>
      <c r="DG57" s="662"/>
      <c r="DH57" s="662"/>
      <c r="DI57" s="66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2" t="s">
        <v>37</v>
      </c>
      <c r="DY57" s="662"/>
      <c r="DZ57" s="662"/>
      <c r="EA57" s="662"/>
      <c r="EB57" s="662"/>
      <c r="EC57" s="66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2" t="s">
        <v>37</v>
      </c>
      <c r="ES57" s="662"/>
      <c r="ET57" s="662"/>
      <c r="EU57" s="662"/>
      <c r="EV57" s="662"/>
      <c r="EW57" s="66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2" t="s">
        <v>37</v>
      </c>
      <c r="FX57" s="662"/>
      <c r="FY57" s="662"/>
      <c r="FZ57" s="662"/>
      <c r="GA57" s="662"/>
      <c r="GB57" s="66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2" t="s">
        <v>37</v>
      </c>
      <c r="GU57" s="662"/>
      <c r="GV57" s="662"/>
      <c r="GW57" s="662"/>
      <c r="GX57" s="662"/>
      <c r="GY57" s="66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2" t="s">
        <v>37</v>
      </c>
      <c r="HP57" s="662"/>
      <c r="HQ57" s="662"/>
      <c r="HR57" s="662"/>
      <c r="HS57" s="662"/>
      <c r="HT57" s="662"/>
      <c r="HU57" s="13"/>
      <c r="HV57" s="19"/>
      <c r="HW57" s="30">
        <f t="shared" si="44"/>
        <v>0</v>
      </c>
      <c r="HX57" s="28">
        <f t="shared" si="45"/>
        <v>0</v>
      </c>
      <c r="HZ57" s="662" t="s">
        <v>37</v>
      </c>
      <c r="IA57" s="662"/>
      <c r="IB57" s="662"/>
      <c r="IC57" s="662"/>
      <c r="ID57" s="662"/>
      <c r="IE57" s="66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2" t="s">
        <v>37</v>
      </c>
      <c r="IQ57" s="662"/>
      <c r="IR57" s="662"/>
      <c r="IS57" s="662"/>
      <c r="IT57" s="662"/>
      <c r="IU57" s="66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2" t="s">
        <v>37</v>
      </c>
      <c r="JC57" s="662"/>
      <c r="JD57" s="662"/>
      <c r="JE57" s="662"/>
      <c r="JF57" s="662"/>
      <c r="JG57" s="66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2" t="s">
        <v>37</v>
      </c>
      <c r="KI57" s="662"/>
      <c r="KJ57" s="662"/>
      <c r="KK57" s="662"/>
      <c r="KL57" s="662"/>
      <c r="KM57" s="66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2" t="s">
        <v>37</v>
      </c>
      <c r="KW57" s="662"/>
      <c r="KX57" s="662"/>
      <c r="KY57" s="662"/>
      <c r="KZ57" s="662"/>
      <c r="LA57" s="66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2" t="s">
        <v>37</v>
      </c>
      <c r="LJ57" s="662"/>
      <c r="LK57" s="662"/>
      <c r="LL57" s="662"/>
      <c r="LM57" s="662"/>
      <c r="LN57" s="66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2" t="s">
        <v>37</v>
      </c>
      <c r="MI57" s="662"/>
      <c r="MJ57" s="662"/>
      <c r="MK57" s="662"/>
      <c r="ML57" s="662"/>
      <c r="MM57" s="66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2" t="s">
        <v>37</v>
      </c>
      <c r="NH57" s="662"/>
      <c r="NI57" s="662"/>
      <c r="NJ57" s="662"/>
      <c r="NK57" s="662"/>
      <c r="NL57" s="66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2" t="s">
        <v>38</v>
      </c>
      <c r="D58" s="662"/>
      <c r="E58" s="662"/>
      <c r="F58" s="662"/>
      <c r="G58" s="662"/>
      <c r="H58" s="66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2" t="s">
        <v>38</v>
      </c>
      <c r="Q58" s="662"/>
      <c r="R58" s="662"/>
      <c r="S58" s="662"/>
      <c r="T58" s="662"/>
      <c r="U58" s="66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2" t="s">
        <v>38</v>
      </c>
      <c r="AI58" s="662"/>
      <c r="AJ58" s="662"/>
      <c r="AK58" s="662"/>
      <c r="AL58" s="662"/>
      <c r="AM58" s="662"/>
      <c r="AN58" s="13"/>
      <c r="AO58" s="19"/>
      <c r="AP58" s="23">
        <f t="shared" si="12"/>
        <v>0</v>
      </c>
      <c r="AQ58" s="19">
        <f t="shared" si="13"/>
        <v>0</v>
      </c>
      <c r="AS58" s="650" t="s">
        <v>38</v>
      </c>
      <c r="AT58" s="650"/>
      <c r="AU58" s="650"/>
      <c r="AV58" s="650"/>
      <c r="AW58" s="650"/>
      <c r="AX58" s="65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0" t="s">
        <v>38</v>
      </c>
      <c r="BH58" s="650"/>
      <c r="BI58" s="650"/>
      <c r="BJ58" s="650"/>
      <c r="BK58" s="650"/>
      <c r="BL58" s="65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0" t="s">
        <v>38</v>
      </c>
      <c r="BT58" s="650"/>
      <c r="BU58" s="650"/>
      <c r="BV58" s="650"/>
      <c r="BW58" s="650"/>
      <c r="BX58" s="65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0" t="s">
        <v>38</v>
      </c>
      <c r="CM58" s="650"/>
      <c r="CN58" s="650"/>
      <c r="CO58" s="650"/>
      <c r="CP58" s="650"/>
      <c r="CQ58" s="65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0" t="s">
        <v>38</v>
      </c>
      <c r="DE58" s="650"/>
      <c r="DF58" s="650"/>
      <c r="DG58" s="650"/>
      <c r="DH58" s="650"/>
      <c r="DI58" s="65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0" t="s">
        <v>38</v>
      </c>
      <c r="DY58" s="650"/>
      <c r="DZ58" s="650"/>
      <c r="EA58" s="650"/>
      <c r="EB58" s="650"/>
      <c r="EC58" s="65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0" t="s">
        <v>38</v>
      </c>
      <c r="ES58" s="650"/>
      <c r="ET58" s="650"/>
      <c r="EU58" s="650"/>
      <c r="EV58" s="650"/>
      <c r="EW58" s="65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0" t="s">
        <v>38</v>
      </c>
      <c r="FX58" s="650"/>
      <c r="FY58" s="650"/>
      <c r="FZ58" s="650"/>
      <c r="GA58" s="650"/>
      <c r="GB58" s="65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0" t="s">
        <v>38</v>
      </c>
      <c r="GU58" s="650"/>
      <c r="GV58" s="650"/>
      <c r="GW58" s="650"/>
      <c r="GX58" s="650"/>
      <c r="GY58" s="65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0" t="s">
        <v>38</v>
      </c>
      <c r="HP58" s="650"/>
      <c r="HQ58" s="650"/>
      <c r="HR58" s="650"/>
      <c r="HS58" s="650"/>
      <c r="HT58" s="65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0" t="s">
        <v>38</v>
      </c>
      <c r="IA58" s="650"/>
      <c r="IB58" s="650"/>
      <c r="IC58" s="650"/>
      <c r="ID58" s="650"/>
      <c r="IE58" s="65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0" t="s">
        <v>38</v>
      </c>
      <c r="IQ58" s="650"/>
      <c r="IR58" s="650"/>
      <c r="IS58" s="650"/>
      <c r="IT58" s="650"/>
      <c r="IU58" s="65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0" t="s">
        <v>38</v>
      </c>
      <c r="JC58" s="650"/>
      <c r="JD58" s="650"/>
      <c r="JE58" s="650"/>
      <c r="JF58" s="650"/>
      <c r="JG58" s="65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0" t="s">
        <v>38</v>
      </c>
      <c r="KI58" s="650"/>
      <c r="KJ58" s="650"/>
      <c r="KK58" s="650"/>
      <c r="KL58" s="650"/>
      <c r="KM58" s="65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0" t="s">
        <v>38</v>
      </c>
      <c r="KW58" s="650"/>
      <c r="KX58" s="650"/>
      <c r="KY58" s="650"/>
      <c r="KZ58" s="650"/>
      <c r="LA58" s="65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0" t="s">
        <v>38</v>
      </c>
      <c r="LJ58" s="650"/>
      <c r="LK58" s="650"/>
      <c r="LL58" s="650"/>
      <c r="LM58" s="650"/>
      <c r="LN58" s="65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0" t="s">
        <v>38</v>
      </c>
      <c r="MI58" s="650"/>
      <c r="MJ58" s="650"/>
      <c r="MK58" s="650"/>
      <c r="ML58" s="650"/>
      <c r="MM58" s="65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0" t="s">
        <v>38</v>
      </c>
      <c r="NH58" s="650"/>
      <c r="NI58" s="650"/>
      <c r="NJ58" s="650"/>
      <c r="NK58" s="650"/>
      <c r="NL58" s="65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2" t="s">
        <v>39</v>
      </c>
      <c r="D59" s="662"/>
      <c r="E59" s="662"/>
      <c r="F59" s="662"/>
      <c r="G59" s="662"/>
      <c r="H59" s="66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2" t="s">
        <v>39</v>
      </c>
      <c r="Q59" s="662"/>
      <c r="R59" s="662"/>
      <c r="S59" s="662"/>
      <c r="T59" s="662"/>
      <c r="U59" s="66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2" t="s">
        <v>39</v>
      </c>
      <c r="AI59" s="662"/>
      <c r="AJ59" s="662"/>
      <c r="AK59" s="662"/>
      <c r="AL59" s="662"/>
      <c r="AM59" s="662"/>
      <c r="AN59" s="13"/>
      <c r="AO59" s="19"/>
      <c r="AP59" s="23">
        <f t="shared" si="12"/>
        <v>0</v>
      </c>
      <c r="AQ59" s="19">
        <f t="shared" si="13"/>
        <v>0</v>
      </c>
      <c r="AS59" s="662" t="s">
        <v>39</v>
      </c>
      <c r="AT59" s="662"/>
      <c r="AU59" s="662"/>
      <c r="AV59" s="662"/>
      <c r="AW59" s="662"/>
      <c r="AX59" s="66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2" t="s">
        <v>39</v>
      </c>
      <c r="BH59" s="662"/>
      <c r="BI59" s="662"/>
      <c r="BJ59" s="662"/>
      <c r="BK59" s="662"/>
      <c r="BL59" s="66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2" t="s">
        <v>39</v>
      </c>
      <c r="BT59" s="662"/>
      <c r="BU59" s="662"/>
      <c r="BV59" s="662"/>
      <c r="BW59" s="662"/>
      <c r="BX59" s="66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2" t="s">
        <v>39</v>
      </c>
      <c r="CM59" s="662"/>
      <c r="CN59" s="662"/>
      <c r="CO59" s="662"/>
      <c r="CP59" s="662"/>
      <c r="CQ59" s="66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2" t="s">
        <v>39</v>
      </c>
      <c r="DE59" s="662"/>
      <c r="DF59" s="662"/>
      <c r="DG59" s="662"/>
      <c r="DH59" s="662"/>
      <c r="DI59" s="66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2" t="s">
        <v>39</v>
      </c>
      <c r="DY59" s="662"/>
      <c r="DZ59" s="662"/>
      <c r="EA59" s="662"/>
      <c r="EB59" s="662"/>
      <c r="EC59" s="66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2" t="s">
        <v>39</v>
      </c>
      <c r="ES59" s="662"/>
      <c r="ET59" s="662"/>
      <c r="EU59" s="662"/>
      <c r="EV59" s="662"/>
      <c r="EW59" s="66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2" t="s">
        <v>39</v>
      </c>
      <c r="FX59" s="662"/>
      <c r="FY59" s="662"/>
      <c r="FZ59" s="662"/>
      <c r="GA59" s="662"/>
      <c r="GB59" s="66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2" t="s">
        <v>39</v>
      </c>
      <c r="GU59" s="662"/>
      <c r="GV59" s="662"/>
      <c r="GW59" s="662"/>
      <c r="GX59" s="662"/>
      <c r="GY59" s="66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2" t="s">
        <v>39</v>
      </c>
      <c r="HP59" s="662"/>
      <c r="HQ59" s="662"/>
      <c r="HR59" s="662"/>
      <c r="HS59" s="662"/>
      <c r="HT59" s="662"/>
      <c r="HU59" s="13"/>
      <c r="HV59" s="19"/>
      <c r="HW59" s="30">
        <f t="shared" si="44"/>
        <v>0</v>
      </c>
      <c r="HX59" s="28">
        <f t="shared" si="45"/>
        <v>0</v>
      </c>
      <c r="HZ59" s="662" t="s">
        <v>39</v>
      </c>
      <c r="IA59" s="662"/>
      <c r="IB59" s="662"/>
      <c r="IC59" s="662"/>
      <c r="ID59" s="662"/>
      <c r="IE59" s="66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2" t="s">
        <v>39</v>
      </c>
      <c r="IQ59" s="662"/>
      <c r="IR59" s="662"/>
      <c r="IS59" s="662"/>
      <c r="IT59" s="662"/>
      <c r="IU59" s="66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2" t="s">
        <v>39</v>
      </c>
      <c r="JC59" s="662"/>
      <c r="JD59" s="662"/>
      <c r="JE59" s="662"/>
      <c r="JF59" s="662"/>
      <c r="JG59" s="66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2" t="s">
        <v>39</v>
      </c>
      <c r="KI59" s="662"/>
      <c r="KJ59" s="662"/>
      <c r="KK59" s="662"/>
      <c r="KL59" s="662"/>
      <c r="KM59" s="66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2" t="s">
        <v>39</v>
      </c>
      <c r="KW59" s="662"/>
      <c r="KX59" s="662"/>
      <c r="KY59" s="662"/>
      <c r="KZ59" s="662"/>
      <c r="LA59" s="66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2" t="s">
        <v>39</v>
      </c>
      <c r="LJ59" s="662"/>
      <c r="LK59" s="662"/>
      <c r="LL59" s="662"/>
      <c r="LM59" s="662"/>
      <c r="LN59" s="66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2" t="s">
        <v>39</v>
      </c>
      <c r="MI59" s="662"/>
      <c r="MJ59" s="662"/>
      <c r="MK59" s="662"/>
      <c r="ML59" s="662"/>
      <c r="MM59" s="66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2" t="s">
        <v>39</v>
      </c>
      <c r="NH59" s="662"/>
      <c r="NI59" s="662"/>
      <c r="NJ59" s="662"/>
      <c r="NK59" s="662"/>
      <c r="NL59" s="66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2" t="s">
        <v>48</v>
      </c>
      <c r="D60" s="662"/>
      <c r="E60" s="662"/>
      <c r="F60" s="662"/>
      <c r="G60" s="662"/>
      <c r="H60" s="66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2" t="s">
        <v>48</v>
      </c>
      <c r="Q60" s="662"/>
      <c r="R60" s="662"/>
      <c r="S60" s="662"/>
      <c r="T60" s="662"/>
      <c r="U60" s="66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2" t="s">
        <v>48</v>
      </c>
      <c r="AI60" s="662"/>
      <c r="AJ60" s="662"/>
      <c r="AK60" s="662"/>
      <c r="AL60" s="662"/>
      <c r="AM60" s="662"/>
      <c r="AN60" s="13"/>
      <c r="AO60" s="19"/>
      <c r="AP60" s="23">
        <f t="shared" si="12"/>
        <v>0</v>
      </c>
      <c r="AQ60" s="19">
        <f t="shared" si="13"/>
        <v>0</v>
      </c>
      <c r="AS60" s="650" t="s">
        <v>48</v>
      </c>
      <c r="AT60" s="650"/>
      <c r="AU60" s="650"/>
      <c r="AV60" s="650"/>
      <c r="AW60" s="650"/>
      <c r="AX60" s="65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0" t="s">
        <v>48</v>
      </c>
      <c r="BH60" s="650"/>
      <c r="BI60" s="650"/>
      <c r="BJ60" s="650"/>
      <c r="BK60" s="650"/>
      <c r="BL60" s="65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0" t="s">
        <v>48</v>
      </c>
      <c r="BT60" s="650"/>
      <c r="BU60" s="650"/>
      <c r="BV60" s="650"/>
      <c r="BW60" s="650"/>
      <c r="BX60" s="65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0" t="s">
        <v>48</v>
      </c>
      <c r="CM60" s="650"/>
      <c r="CN60" s="650"/>
      <c r="CO60" s="650"/>
      <c r="CP60" s="650"/>
      <c r="CQ60" s="65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0" t="s">
        <v>48</v>
      </c>
      <c r="DE60" s="650"/>
      <c r="DF60" s="650"/>
      <c r="DG60" s="650"/>
      <c r="DH60" s="650"/>
      <c r="DI60" s="65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0" t="s">
        <v>48</v>
      </c>
      <c r="DY60" s="650"/>
      <c r="DZ60" s="650"/>
      <c r="EA60" s="650"/>
      <c r="EB60" s="650"/>
      <c r="EC60" s="65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0" t="s">
        <v>48</v>
      </c>
      <c r="ES60" s="650"/>
      <c r="ET60" s="650"/>
      <c r="EU60" s="650"/>
      <c r="EV60" s="650"/>
      <c r="EW60" s="65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0" t="s">
        <v>48</v>
      </c>
      <c r="FX60" s="650"/>
      <c r="FY60" s="650"/>
      <c r="FZ60" s="650"/>
      <c r="GA60" s="650"/>
      <c r="GB60" s="65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0" t="s">
        <v>48</v>
      </c>
      <c r="GU60" s="650"/>
      <c r="GV60" s="650"/>
      <c r="GW60" s="650"/>
      <c r="GX60" s="650"/>
      <c r="GY60" s="65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0" t="s">
        <v>48</v>
      </c>
      <c r="HP60" s="650"/>
      <c r="HQ60" s="650"/>
      <c r="HR60" s="650"/>
      <c r="HS60" s="650"/>
      <c r="HT60" s="650"/>
      <c r="HU60" s="28"/>
      <c r="HV60" s="28"/>
      <c r="HW60" s="30">
        <f t="shared" si="44"/>
        <v>0</v>
      </c>
      <c r="HX60" s="28">
        <f t="shared" si="45"/>
        <v>0</v>
      </c>
      <c r="HZ60" s="650" t="s">
        <v>48</v>
      </c>
      <c r="IA60" s="650"/>
      <c r="IB60" s="650"/>
      <c r="IC60" s="650"/>
      <c r="ID60" s="650"/>
      <c r="IE60" s="65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0" t="s">
        <v>48</v>
      </c>
      <c r="IQ60" s="650"/>
      <c r="IR60" s="650"/>
      <c r="IS60" s="650"/>
      <c r="IT60" s="650"/>
      <c r="IU60" s="65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0" t="s">
        <v>48</v>
      </c>
      <c r="JC60" s="650"/>
      <c r="JD60" s="650"/>
      <c r="JE60" s="650"/>
      <c r="JF60" s="650"/>
      <c r="JG60" s="65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0" t="s">
        <v>48</v>
      </c>
      <c r="KI60" s="650"/>
      <c r="KJ60" s="650"/>
      <c r="KK60" s="650"/>
      <c r="KL60" s="650"/>
      <c r="KM60" s="65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0" t="s">
        <v>48</v>
      </c>
      <c r="KW60" s="650"/>
      <c r="KX60" s="650"/>
      <c r="KY60" s="650"/>
      <c r="KZ60" s="650"/>
      <c r="LA60" s="65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0" t="s">
        <v>48</v>
      </c>
      <c r="LJ60" s="650"/>
      <c r="LK60" s="650"/>
      <c r="LL60" s="650"/>
      <c r="LM60" s="650"/>
      <c r="LN60" s="65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0" t="s">
        <v>48</v>
      </c>
      <c r="MI60" s="650"/>
      <c r="MJ60" s="650"/>
      <c r="MK60" s="650"/>
      <c r="ML60" s="650"/>
      <c r="MM60" s="65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0" t="s">
        <v>48</v>
      </c>
      <c r="NH60" s="650"/>
      <c r="NI60" s="650"/>
      <c r="NJ60" s="650"/>
      <c r="NK60" s="650"/>
      <c r="NL60" s="65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2" t="s">
        <v>40</v>
      </c>
      <c r="D61" s="662"/>
      <c r="E61" s="662"/>
      <c r="F61" s="662"/>
      <c r="G61" s="662"/>
      <c r="H61" s="66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2" t="s">
        <v>40</v>
      </c>
      <c r="Q61" s="662"/>
      <c r="R61" s="662"/>
      <c r="S61" s="662"/>
      <c r="T61" s="662"/>
      <c r="U61" s="66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2" t="s">
        <v>40</v>
      </c>
      <c r="AI61" s="662"/>
      <c r="AJ61" s="662"/>
      <c r="AK61" s="662"/>
      <c r="AL61" s="662"/>
      <c r="AM61" s="662"/>
      <c r="AN61" s="13"/>
      <c r="AO61" s="19"/>
      <c r="AP61" s="23">
        <f t="shared" si="12"/>
        <v>0</v>
      </c>
      <c r="AQ61" s="19">
        <f t="shared" si="13"/>
        <v>0</v>
      </c>
      <c r="AS61" s="662" t="s">
        <v>40</v>
      </c>
      <c r="AT61" s="662"/>
      <c r="AU61" s="662"/>
      <c r="AV61" s="662"/>
      <c r="AW61" s="662"/>
      <c r="AX61" s="66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2" t="s">
        <v>40</v>
      </c>
      <c r="BH61" s="662"/>
      <c r="BI61" s="662"/>
      <c r="BJ61" s="662"/>
      <c r="BK61" s="662"/>
      <c r="BL61" s="66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2" t="s">
        <v>40</v>
      </c>
      <c r="BT61" s="662"/>
      <c r="BU61" s="662"/>
      <c r="BV61" s="662"/>
      <c r="BW61" s="662"/>
      <c r="BX61" s="66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2" t="s">
        <v>40</v>
      </c>
      <c r="CM61" s="662"/>
      <c r="CN61" s="662"/>
      <c r="CO61" s="662"/>
      <c r="CP61" s="662"/>
      <c r="CQ61" s="66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2" t="s">
        <v>40</v>
      </c>
      <c r="DE61" s="662"/>
      <c r="DF61" s="662"/>
      <c r="DG61" s="662"/>
      <c r="DH61" s="662"/>
      <c r="DI61" s="66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2" t="s">
        <v>40</v>
      </c>
      <c r="DY61" s="662"/>
      <c r="DZ61" s="662"/>
      <c r="EA61" s="662"/>
      <c r="EB61" s="662"/>
      <c r="EC61" s="66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2" t="s">
        <v>40</v>
      </c>
      <c r="ES61" s="662"/>
      <c r="ET61" s="662"/>
      <c r="EU61" s="662"/>
      <c r="EV61" s="662"/>
      <c r="EW61" s="66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2" t="s">
        <v>40</v>
      </c>
      <c r="FX61" s="662"/>
      <c r="FY61" s="662"/>
      <c r="FZ61" s="662"/>
      <c r="GA61" s="662"/>
      <c r="GB61" s="66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2" t="s">
        <v>40</v>
      </c>
      <c r="GU61" s="662"/>
      <c r="GV61" s="662"/>
      <c r="GW61" s="662"/>
      <c r="GX61" s="662"/>
      <c r="GY61" s="66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2" t="s">
        <v>40</v>
      </c>
      <c r="HP61" s="662"/>
      <c r="HQ61" s="662"/>
      <c r="HR61" s="662"/>
      <c r="HS61" s="662"/>
      <c r="HT61" s="662"/>
      <c r="HU61" s="13"/>
      <c r="HV61" s="19"/>
      <c r="HW61" s="30">
        <f t="shared" si="44"/>
        <v>0</v>
      </c>
      <c r="HX61" s="28">
        <f t="shared" si="45"/>
        <v>0</v>
      </c>
      <c r="HZ61" s="662" t="s">
        <v>40</v>
      </c>
      <c r="IA61" s="662"/>
      <c r="IB61" s="662"/>
      <c r="IC61" s="662"/>
      <c r="ID61" s="662"/>
      <c r="IE61" s="66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2" t="s">
        <v>40</v>
      </c>
      <c r="IQ61" s="662"/>
      <c r="IR61" s="662"/>
      <c r="IS61" s="662"/>
      <c r="IT61" s="662"/>
      <c r="IU61" s="66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2" t="s">
        <v>40</v>
      </c>
      <c r="JC61" s="662"/>
      <c r="JD61" s="662"/>
      <c r="JE61" s="662"/>
      <c r="JF61" s="662"/>
      <c r="JG61" s="66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2" t="s">
        <v>40</v>
      </c>
      <c r="KI61" s="662"/>
      <c r="KJ61" s="662"/>
      <c r="KK61" s="662"/>
      <c r="KL61" s="662"/>
      <c r="KM61" s="66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2" t="s">
        <v>40</v>
      </c>
      <c r="KW61" s="662"/>
      <c r="KX61" s="662"/>
      <c r="KY61" s="662"/>
      <c r="KZ61" s="662"/>
      <c r="LA61" s="66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2" t="s">
        <v>40</v>
      </c>
      <c r="LJ61" s="662"/>
      <c r="LK61" s="662"/>
      <c r="LL61" s="662"/>
      <c r="LM61" s="662"/>
      <c r="LN61" s="66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2" t="s">
        <v>40</v>
      </c>
      <c r="MI61" s="662"/>
      <c r="MJ61" s="662"/>
      <c r="MK61" s="662"/>
      <c r="ML61" s="662"/>
      <c r="MM61" s="66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2" t="s">
        <v>40</v>
      </c>
      <c r="NH61" s="662"/>
      <c r="NI61" s="662"/>
      <c r="NJ61" s="662"/>
      <c r="NK61" s="662"/>
      <c r="NL61" s="66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2" t="s">
        <v>41</v>
      </c>
      <c r="D62" s="662"/>
      <c r="E62" s="662"/>
      <c r="F62" s="662"/>
      <c r="G62" s="662"/>
      <c r="H62" s="66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2" t="s">
        <v>41</v>
      </c>
      <c r="Q62" s="662"/>
      <c r="R62" s="662"/>
      <c r="S62" s="662"/>
      <c r="T62" s="662"/>
      <c r="U62" s="66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2" t="s">
        <v>41</v>
      </c>
      <c r="AI62" s="662"/>
      <c r="AJ62" s="662"/>
      <c r="AK62" s="662"/>
      <c r="AL62" s="662"/>
      <c r="AM62" s="662"/>
      <c r="AN62" s="13"/>
      <c r="AO62" s="19"/>
      <c r="AP62" s="23">
        <f t="shared" si="12"/>
        <v>0</v>
      </c>
      <c r="AQ62" s="19">
        <f t="shared" si="13"/>
        <v>0</v>
      </c>
      <c r="AS62" s="650" t="s">
        <v>41</v>
      </c>
      <c r="AT62" s="650"/>
      <c r="AU62" s="650"/>
      <c r="AV62" s="650"/>
      <c r="AW62" s="650"/>
      <c r="AX62" s="65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0" t="s">
        <v>41</v>
      </c>
      <c r="BH62" s="650"/>
      <c r="BI62" s="650"/>
      <c r="BJ62" s="650"/>
      <c r="BK62" s="650"/>
      <c r="BL62" s="65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0" t="s">
        <v>41</v>
      </c>
      <c r="BT62" s="650"/>
      <c r="BU62" s="650"/>
      <c r="BV62" s="650"/>
      <c r="BW62" s="650"/>
      <c r="BX62" s="65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0" t="s">
        <v>41</v>
      </c>
      <c r="CM62" s="650"/>
      <c r="CN62" s="650"/>
      <c r="CO62" s="650"/>
      <c r="CP62" s="650"/>
      <c r="CQ62" s="65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0" t="s">
        <v>41</v>
      </c>
      <c r="DE62" s="650"/>
      <c r="DF62" s="650"/>
      <c r="DG62" s="650"/>
      <c r="DH62" s="650"/>
      <c r="DI62" s="65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0" t="s">
        <v>41</v>
      </c>
      <c r="DY62" s="650"/>
      <c r="DZ62" s="650"/>
      <c r="EA62" s="650"/>
      <c r="EB62" s="650"/>
      <c r="EC62" s="65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0" t="s">
        <v>41</v>
      </c>
      <c r="ES62" s="650"/>
      <c r="ET62" s="650"/>
      <c r="EU62" s="650"/>
      <c r="EV62" s="650"/>
      <c r="EW62" s="65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0" t="s">
        <v>41</v>
      </c>
      <c r="FX62" s="650"/>
      <c r="FY62" s="650"/>
      <c r="FZ62" s="650"/>
      <c r="GA62" s="650"/>
      <c r="GB62" s="65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0" t="s">
        <v>41</v>
      </c>
      <c r="GU62" s="650"/>
      <c r="GV62" s="650"/>
      <c r="GW62" s="650"/>
      <c r="GX62" s="650"/>
      <c r="GY62" s="65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0" t="s">
        <v>41</v>
      </c>
      <c r="HP62" s="650"/>
      <c r="HQ62" s="650"/>
      <c r="HR62" s="650"/>
      <c r="HS62" s="650"/>
      <c r="HT62" s="65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0" t="s">
        <v>41</v>
      </c>
      <c r="IA62" s="650"/>
      <c r="IB62" s="650"/>
      <c r="IC62" s="650"/>
      <c r="ID62" s="650"/>
      <c r="IE62" s="65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0" t="s">
        <v>41</v>
      </c>
      <c r="IQ62" s="650"/>
      <c r="IR62" s="650"/>
      <c r="IS62" s="650"/>
      <c r="IT62" s="650"/>
      <c r="IU62" s="65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0" t="s">
        <v>41</v>
      </c>
      <c r="JC62" s="650"/>
      <c r="JD62" s="650"/>
      <c r="JE62" s="650"/>
      <c r="JF62" s="650"/>
      <c r="JG62" s="65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0" t="s">
        <v>41</v>
      </c>
      <c r="KI62" s="650"/>
      <c r="KJ62" s="650"/>
      <c r="KK62" s="650"/>
      <c r="KL62" s="650"/>
      <c r="KM62" s="65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0" t="s">
        <v>41</v>
      </c>
      <c r="KW62" s="650"/>
      <c r="KX62" s="650"/>
      <c r="KY62" s="650"/>
      <c r="KZ62" s="650"/>
      <c r="LA62" s="65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0" t="s">
        <v>41</v>
      </c>
      <c r="LJ62" s="650"/>
      <c r="LK62" s="650"/>
      <c r="LL62" s="650"/>
      <c r="LM62" s="650"/>
      <c r="LN62" s="65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0" t="s">
        <v>41</v>
      </c>
      <c r="MI62" s="650"/>
      <c r="MJ62" s="650"/>
      <c r="MK62" s="650"/>
      <c r="ML62" s="650"/>
      <c r="MM62" s="65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0" t="s">
        <v>41</v>
      </c>
      <c r="NH62" s="650"/>
      <c r="NI62" s="650"/>
      <c r="NJ62" s="650"/>
      <c r="NK62" s="650"/>
      <c r="NL62" s="65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2" t="s">
        <v>42</v>
      </c>
      <c r="D63" s="662"/>
      <c r="E63" s="662"/>
      <c r="F63" s="662"/>
      <c r="G63" s="662"/>
      <c r="H63" s="66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2" t="s">
        <v>42</v>
      </c>
      <c r="Q63" s="662"/>
      <c r="R63" s="662"/>
      <c r="S63" s="662"/>
      <c r="T63" s="662"/>
      <c r="U63" s="66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2" t="s">
        <v>42</v>
      </c>
      <c r="AI63" s="662"/>
      <c r="AJ63" s="662"/>
      <c r="AK63" s="662"/>
      <c r="AL63" s="662"/>
      <c r="AM63" s="662"/>
      <c r="AN63" s="13"/>
      <c r="AO63" s="19"/>
      <c r="AP63" s="23">
        <f t="shared" si="12"/>
        <v>0</v>
      </c>
      <c r="AQ63" s="19">
        <f t="shared" si="13"/>
        <v>0</v>
      </c>
      <c r="AS63" s="662" t="s">
        <v>42</v>
      </c>
      <c r="AT63" s="662"/>
      <c r="AU63" s="662"/>
      <c r="AV63" s="662"/>
      <c r="AW63" s="662"/>
      <c r="AX63" s="66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2" t="s">
        <v>42</v>
      </c>
      <c r="BH63" s="662"/>
      <c r="BI63" s="662"/>
      <c r="BJ63" s="662"/>
      <c r="BK63" s="662"/>
      <c r="BL63" s="66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2" t="s">
        <v>42</v>
      </c>
      <c r="BT63" s="662"/>
      <c r="BU63" s="662"/>
      <c r="BV63" s="662"/>
      <c r="BW63" s="662"/>
      <c r="BX63" s="66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2" t="s">
        <v>42</v>
      </c>
      <c r="CM63" s="662"/>
      <c r="CN63" s="662"/>
      <c r="CO63" s="662"/>
      <c r="CP63" s="662"/>
      <c r="CQ63" s="66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2" t="s">
        <v>42</v>
      </c>
      <c r="DE63" s="662"/>
      <c r="DF63" s="662"/>
      <c r="DG63" s="662"/>
      <c r="DH63" s="662"/>
      <c r="DI63" s="66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2" t="s">
        <v>42</v>
      </c>
      <c r="DY63" s="662"/>
      <c r="DZ63" s="662"/>
      <c r="EA63" s="662"/>
      <c r="EB63" s="662"/>
      <c r="EC63" s="66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2" t="s">
        <v>42</v>
      </c>
      <c r="ES63" s="662"/>
      <c r="ET63" s="662"/>
      <c r="EU63" s="662"/>
      <c r="EV63" s="662"/>
      <c r="EW63" s="66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2" t="s">
        <v>42</v>
      </c>
      <c r="FX63" s="662"/>
      <c r="FY63" s="662"/>
      <c r="FZ63" s="662"/>
      <c r="GA63" s="662"/>
      <c r="GB63" s="66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2" t="s">
        <v>42</v>
      </c>
      <c r="GU63" s="662"/>
      <c r="GV63" s="662"/>
      <c r="GW63" s="662"/>
      <c r="GX63" s="662"/>
      <c r="GY63" s="66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2" t="s">
        <v>42</v>
      </c>
      <c r="HP63" s="662"/>
      <c r="HQ63" s="662"/>
      <c r="HR63" s="662"/>
      <c r="HS63" s="662"/>
      <c r="HT63" s="66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2" t="s">
        <v>42</v>
      </c>
      <c r="IA63" s="662"/>
      <c r="IB63" s="662"/>
      <c r="IC63" s="662"/>
      <c r="ID63" s="662"/>
      <c r="IE63" s="66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2" t="s">
        <v>42</v>
      </c>
      <c r="IQ63" s="662"/>
      <c r="IR63" s="662"/>
      <c r="IS63" s="662"/>
      <c r="IT63" s="662"/>
      <c r="IU63" s="66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2" t="s">
        <v>42</v>
      </c>
      <c r="JC63" s="662"/>
      <c r="JD63" s="662"/>
      <c r="JE63" s="662"/>
      <c r="JF63" s="662"/>
      <c r="JG63" s="66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2" t="s">
        <v>42</v>
      </c>
      <c r="KI63" s="662"/>
      <c r="KJ63" s="662"/>
      <c r="KK63" s="662"/>
      <c r="KL63" s="662"/>
      <c r="KM63" s="66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2" t="s">
        <v>42</v>
      </c>
      <c r="KW63" s="662"/>
      <c r="KX63" s="662"/>
      <c r="KY63" s="662"/>
      <c r="KZ63" s="662"/>
      <c r="LA63" s="66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2" t="s">
        <v>42</v>
      </c>
      <c r="LJ63" s="662"/>
      <c r="LK63" s="662"/>
      <c r="LL63" s="662"/>
      <c r="LM63" s="662"/>
      <c r="LN63" s="66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2" t="s">
        <v>42</v>
      </c>
      <c r="MI63" s="662"/>
      <c r="MJ63" s="662"/>
      <c r="MK63" s="662"/>
      <c r="ML63" s="662"/>
      <c r="MM63" s="66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2" t="s">
        <v>42</v>
      </c>
      <c r="NH63" s="662"/>
      <c r="NI63" s="662"/>
      <c r="NJ63" s="662"/>
      <c r="NK63" s="662"/>
      <c r="NL63" s="66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2" t="s">
        <v>45</v>
      </c>
      <c r="D64" s="662"/>
      <c r="E64" s="662"/>
      <c r="F64" s="662"/>
      <c r="G64" s="662"/>
      <c r="H64" s="66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2" t="s">
        <v>45</v>
      </c>
      <c r="Q64" s="662"/>
      <c r="R64" s="662"/>
      <c r="S64" s="662"/>
      <c r="T64" s="662"/>
      <c r="U64" s="66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2" t="s">
        <v>45</v>
      </c>
      <c r="AI64" s="662"/>
      <c r="AJ64" s="662"/>
      <c r="AK64" s="662"/>
      <c r="AL64" s="662"/>
      <c r="AM64" s="662"/>
      <c r="AN64" s="13"/>
      <c r="AO64" s="19"/>
      <c r="AP64" s="23">
        <f t="shared" si="12"/>
        <v>0</v>
      </c>
      <c r="AQ64" s="19">
        <f t="shared" si="13"/>
        <v>0</v>
      </c>
      <c r="AS64" s="650" t="s">
        <v>45</v>
      </c>
      <c r="AT64" s="650"/>
      <c r="AU64" s="650"/>
      <c r="AV64" s="650"/>
      <c r="AW64" s="650"/>
      <c r="AX64" s="65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0" t="s">
        <v>45</v>
      </c>
      <c r="BH64" s="650"/>
      <c r="BI64" s="650"/>
      <c r="BJ64" s="650"/>
      <c r="BK64" s="650"/>
      <c r="BL64" s="65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0" t="s">
        <v>45</v>
      </c>
      <c r="BT64" s="650"/>
      <c r="BU64" s="650"/>
      <c r="BV64" s="650"/>
      <c r="BW64" s="650"/>
      <c r="BX64" s="65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0" t="s">
        <v>45</v>
      </c>
      <c r="CM64" s="650"/>
      <c r="CN64" s="650"/>
      <c r="CO64" s="650"/>
      <c r="CP64" s="650"/>
      <c r="CQ64" s="65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0" t="s">
        <v>45</v>
      </c>
      <c r="DE64" s="650"/>
      <c r="DF64" s="650"/>
      <c r="DG64" s="650"/>
      <c r="DH64" s="650"/>
      <c r="DI64" s="65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0" t="s">
        <v>45</v>
      </c>
      <c r="DY64" s="650"/>
      <c r="DZ64" s="650"/>
      <c r="EA64" s="650"/>
      <c r="EB64" s="650"/>
      <c r="EC64" s="65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0" t="s">
        <v>45</v>
      </c>
      <c r="ES64" s="650"/>
      <c r="ET64" s="650"/>
      <c r="EU64" s="650"/>
      <c r="EV64" s="650"/>
      <c r="EW64" s="65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0" t="s">
        <v>45</v>
      </c>
      <c r="FX64" s="650"/>
      <c r="FY64" s="650"/>
      <c r="FZ64" s="650"/>
      <c r="GA64" s="650"/>
      <c r="GB64" s="65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0" t="s">
        <v>45</v>
      </c>
      <c r="GU64" s="650"/>
      <c r="GV64" s="650"/>
      <c r="GW64" s="650"/>
      <c r="GX64" s="650"/>
      <c r="GY64" s="65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0" t="s">
        <v>45</v>
      </c>
      <c r="HP64" s="650"/>
      <c r="HQ64" s="650"/>
      <c r="HR64" s="650"/>
      <c r="HS64" s="650"/>
      <c r="HT64" s="650"/>
      <c r="HU64" s="28"/>
      <c r="HV64" s="28"/>
      <c r="HW64" s="30">
        <f t="shared" si="44"/>
        <v>0</v>
      </c>
      <c r="HX64" s="28">
        <f t="shared" si="45"/>
        <v>0</v>
      </c>
      <c r="HZ64" s="650" t="s">
        <v>45</v>
      </c>
      <c r="IA64" s="650"/>
      <c r="IB64" s="650"/>
      <c r="IC64" s="650"/>
      <c r="ID64" s="650"/>
      <c r="IE64" s="65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0" t="s">
        <v>45</v>
      </c>
      <c r="IQ64" s="650"/>
      <c r="IR64" s="650"/>
      <c r="IS64" s="650"/>
      <c r="IT64" s="650"/>
      <c r="IU64" s="65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0" t="s">
        <v>45</v>
      </c>
      <c r="JC64" s="650"/>
      <c r="JD64" s="650"/>
      <c r="JE64" s="650"/>
      <c r="JF64" s="650"/>
      <c r="JG64" s="65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0" t="s">
        <v>45</v>
      </c>
      <c r="KI64" s="650"/>
      <c r="KJ64" s="650"/>
      <c r="KK64" s="650"/>
      <c r="KL64" s="650"/>
      <c r="KM64" s="65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0" t="s">
        <v>45</v>
      </c>
      <c r="KW64" s="650"/>
      <c r="KX64" s="650"/>
      <c r="KY64" s="650"/>
      <c r="KZ64" s="650"/>
      <c r="LA64" s="65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0" t="s">
        <v>45</v>
      </c>
      <c r="LJ64" s="650"/>
      <c r="LK64" s="650"/>
      <c r="LL64" s="650"/>
      <c r="LM64" s="650"/>
      <c r="LN64" s="65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0" t="s">
        <v>45</v>
      </c>
      <c r="MI64" s="650"/>
      <c r="MJ64" s="650"/>
      <c r="MK64" s="650"/>
      <c r="ML64" s="650"/>
      <c r="MM64" s="65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0" t="s">
        <v>45</v>
      </c>
      <c r="NH64" s="650"/>
      <c r="NI64" s="650"/>
      <c r="NJ64" s="650"/>
      <c r="NK64" s="650"/>
      <c r="NL64" s="65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0" t="s">
        <v>115</v>
      </c>
      <c r="ES65" s="650"/>
      <c r="ET65" s="650"/>
      <c r="EU65" s="650"/>
      <c r="EV65" s="650"/>
      <c r="EW65" s="65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0" t="s">
        <v>115</v>
      </c>
      <c r="FX65" s="650"/>
      <c r="FY65" s="650"/>
      <c r="FZ65" s="650"/>
      <c r="GA65" s="650"/>
      <c r="GB65" s="65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0" t="s">
        <v>115</v>
      </c>
      <c r="GU65" s="650"/>
      <c r="GV65" s="650"/>
      <c r="GW65" s="650"/>
      <c r="GX65" s="650"/>
      <c r="GY65" s="65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0" t="s">
        <v>115</v>
      </c>
      <c r="HP65" s="650"/>
      <c r="HQ65" s="650"/>
      <c r="HR65" s="650"/>
      <c r="HS65" s="650"/>
      <c r="HT65" s="650"/>
      <c r="HU65" s="28"/>
      <c r="HV65" s="28"/>
      <c r="HW65" s="30">
        <f t="shared" si="44"/>
        <v>0</v>
      </c>
      <c r="HX65" s="28">
        <f t="shared" si="45"/>
        <v>0</v>
      </c>
      <c r="HZ65" s="650" t="s">
        <v>115</v>
      </c>
      <c r="IA65" s="650"/>
      <c r="IB65" s="650"/>
      <c r="IC65" s="650"/>
      <c r="ID65" s="650"/>
      <c r="IE65" s="65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0" t="s">
        <v>115</v>
      </c>
      <c r="IQ65" s="650"/>
      <c r="IR65" s="650"/>
      <c r="IS65" s="650"/>
      <c r="IT65" s="650"/>
      <c r="IU65" s="65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0" t="s">
        <v>115</v>
      </c>
      <c r="JC65" s="650"/>
      <c r="JD65" s="650"/>
      <c r="JE65" s="650"/>
      <c r="JF65" s="650"/>
      <c r="JG65" s="65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0" t="s">
        <v>115</v>
      </c>
      <c r="KI65" s="650"/>
      <c r="KJ65" s="650"/>
      <c r="KK65" s="650"/>
      <c r="KL65" s="650"/>
      <c r="KM65" s="65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0" t="s">
        <v>115</v>
      </c>
      <c r="KW65" s="650"/>
      <c r="KX65" s="650"/>
      <c r="KY65" s="650"/>
      <c r="KZ65" s="650"/>
      <c r="LA65" s="65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0" t="s">
        <v>115</v>
      </c>
      <c r="LJ65" s="650"/>
      <c r="LK65" s="650"/>
      <c r="LL65" s="650"/>
      <c r="LM65" s="650"/>
      <c r="LN65" s="65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0" t="s">
        <v>115</v>
      </c>
      <c r="MI65" s="650"/>
      <c r="MJ65" s="650"/>
      <c r="MK65" s="650"/>
      <c r="ML65" s="650"/>
      <c r="MM65" s="65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0" t="s">
        <v>115</v>
      </c>
      <c r="NH65" s="650"/>
      <c r="NI65" s="650"/>
      <c r="NJ65" s="650"/>
      <c r="NK65" s="650"/>
      <c r="NL65" s="65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2" t="s">
        <v>43</v>
      </c>
      <c r="D66" s="662"/>
      <c r="E66" s="662"/>
      <c r="F66" s="662"/>
      <c r="G66" s="662"/>
      <c r="H66" s="66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2" t="s">
        <v>43</v>
      </c>
      <c r="Q66" s="662"/>
      <c r="R66" s="662"/>
      <c r="S66" s="662"/>
      <c r="T66" s="662"/>
      <c r="U66" s="66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2" t="s">
        <v>43</v>
      </c>
      <c r="AI66" s="662"/>
      <c r="AJ66" s="662"/>
      <c r="AK66" s="662"/>
      <c r="AL66" s="662"/>
      <c r="AM66" s="662"/>
      <c r="AN66" s="13"/>
      <c r="AO66" s="19"/>
      <c r="AP66" s="23">
        <f t="shared" si="12"/>
        <v>0</v>
      </c>
      <c r="AQ66" s="19">
        <f t="shared" si="13"/>
        <v>0</v>
      </c>
      <c r="AS66" s="662" t="s">
        <v>43</v>
      </c>
      <c r="AT66" s="662"/>
      <c r="AU66" s="662"/>
      <c r="AV66" s="662"/>
      <c r="AW66" s="662"/>
      <c r="AX66" s="66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2" t="s">
        <v>43</v>
      </c>
      <c r="BH66" s="662"/>
      <c r="BI66" s="662"/>
      <c r="BJ66" s="662"/>
      <c r="BK66" s="662"/>
      <c r="BL66" s="66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2" t="s">
        <v>43</v>
      </c>
      <c r="BT66" s="662"/>
      <c r="BU66" s="662"/>
      <c r="BV66" s="662"/>
      <c r="BW66" s="662"/>
      <c r="BX66" s="66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2" t="s">
        <v>43</v>
      </c>
      <c r="CM66" s="662"/>
      <c r="CN66" s="662"/>
      <c r="CO66" s="662"/>
      <c r="CP66" s="662"/>
      <c r="CQ66" s="66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2" t="s">
        <v>43</v>
      </c>
      <c r="DE66" s="662"/>
      <c r="DF66" s="662"/>
      <c r="DG66" s="662"/>
      <c r="DH66" s="662"/>
      <c r="DI66" s="66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2" t="s">
        <v>43</v>
      </c>
      <c r="DY66" s="662"/>
      <c r="DZ66" s="662"/>
      <c r="EA66" s="662"/>
      <c r="EB66" s="662"/>
      <c r="EC66" s="66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2" t="s">
        <v>43</v>
      </c>
      <c r="ES66" s="662"/>
      <c r="ET66" s="662"/>
      <c r="EU66" s="662"/>
      <c r="EV66" s="662"/>
      <c r="EW66" s="66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2" t="s">
        <v>43</v>
      </c>
      <c r="FX66" s="662"/>
      <c r="FY66" s="662"/>
      <c r="FZ66" s="662"/>
      <c r="GA66" s="662"/>
      <c r="GB66" s="66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2" t="s">
        <v>43</v>
      </c>
      <c r="GU66" s="662"/>
      <c r="GV66" s="662"/>
      <c r="GW66" s="662"/>
      <c r="GX66" s="662"/>
      <c r="GY66" s="66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2" t="s">
        <v>43</v>
      </c>
      <c r="HP66" s="662"/>
      <c r="HQ66" s="662"/>
      <c r="HR66" s="662"/>
      <c r="HS66" s="662"/>
      <c r="HT66" s="66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2" t="s">
        <v>43</v>
      </c>
      <c r="IA66" s="662"/>
      <c r="IB66" s="662"/>
      <c r="IC66" s="662"/>
      <c r="ID66" s="662"/>
      <c r="IE66" s="66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2" t="s">
        <v>43</v>
      </c>
      <c r="IQ66" s="662"/>
      <c r="IR66" s="662"/>
      <c r="IS66" s="662"/>
      <c r="IT66" s="662"/>
      <c r="IU66" s="66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2" t="s">
        <v>43</v>
      </c>
      <c r="JC66" s="662"/>
      <c r="JD66" s="662"/>
      <c r="JE66" s="662"/>
      <c r="JF66" s="662"/>
      <c r="JG66" s="66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2" t="s">
        <v>43</v>
      </c>
      <c r="KI66" s="662"/>
      <c r="KJ66" s="662"/>
      <c r="KK66" s="662"/>
      <c r="KL66" s="662"/>
      <c r="KM66" s="66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2" t="s">
        <v>43</v>
      </c>
      <c r="KW66" s="662"/>
      <c r="KX66" s="662"/>
      <c r="KY66" s="662"/>
      <c r="KZ66" s="662"/>
      <c r="LA66" s="66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2" t="s">
        <v>43</v>
      </c>
      <c r="LJ66" s="662"/>
      <c r="LK66" s="662"/>
      <c r="LL66" s="662"/>
      <c r="LM66" s="662"/>
      <c r="LN66" s="66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2" t="s">
        <v>43</v>
      </c>
      <c r="MI66" s="662"/>
      <c r="MJ66" s="662"/>
      <c r="MK66" s="662"/>
      <c r="ML66" s="662"/>
      <c r="MM66" s="66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2" t="s">
        <v>43</v>
      </c>
      <c r="NH66" s="662"/>
      <c r="NI66" s="662"/>
      <c r="NJ66" s="662"/>
      <c r="NK66" s="662"/>
      <c r="NL66" s="66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2" t="s">
        <v>46</v>
      </c>
      <c r="D67" s="662"/>
      <c r="E67" s="662"/>
      <c r="F67" s="662"/>
      <c r="G67" s="662"/>
      <c r="H67" s="66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2" t="s">
        <v>46</v>
      </c>
      <c r="Q67" s="662"/>
      <c r="R67" s="662"/>
      <c r="S67" s="662"/>
      <c r="T67" s="662"/>
      <c r="U67" s="66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2" t="s">
        <v>46</v>
      </c>
      <c r="AI67" s="662"/>
      <c r="AJ67" s="662"/>
      <c r="AK67" s="662"/>
      <c r="AL67" s="662"/>
      <c r="AM67" s="662"/>
      <c r="AN67" s="13"/>
      <c r="AO67" s="19"/>
      <c r="AP67" s="23">
        <f t="shared" si="12"/>
        <v>0</v>
      </c>
      <c r="AQ67" s="19">
        <f t="shared" si="13"/>
        <v>0</v>
      </c>
      <c r="AS67" s="650" t="s">
        <v>46</v>
      </c>
      <c r="AT67" s="650"/>
      <c r="AU67" s="650"/>
      <c r="AV67" s="650"/>
      <c r="AW67" s="650"/>
      <c r="AX67" s="65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0" t="s">
        <v>46</v>
      </c>
      <c r="BH67" s="650"/>
      <c r="BI67" s="650"/>
      <c r="BJ67" s="650"/>
      <c r="BK67" s="650"/>
      <c r="BL67" s="65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0" t="s">
        <v>46</v>
      </c>
      <c r="BT67" s="650"/>
      <c r="BU67" s="650"/>
      <c r="BV67" s="650"/>
      <c r="BW67" s="650"/>
      <c r="BX67" s="65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0" t="s">
        <v>46</v>
      </c>
      <c r="CM67" s="650"/>
      <c r="CN67" s="650"/>
      <c r="CO67" s="650"/>
      <c r="CP67" s="650"/>
      <c r="CQ67" s="65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0" t="s">
        <v>46</v>
      </c>
      <c r="DE67" s="650"/>
      <c r="DF67" s="650"/>
      <c r="DG67" s="650"/>
      <c r="DH67" s="650"/>
      <c r="DI67" s="65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0" t="s">
        <v>46</v>
      </c>
      <c r="DY67" s="650"/>
      <c r="DZ67" s="650"/>
      <c r="EA67" s="650"/>
      <c r="EB67" s="650"/>
      <c r="EC67" s="65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0" t="s">
        <v>46</v>
      </c>
      <c r="ES67" s="650"/>
      <c r="ET67" s="650"/>
      <c r="EU67" s="650"/>
      <c r="EV67" s="650"/>
      <c r="EW67" s="65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0" t="s">
        <v>46</v>
      </c>
      <c r="FX67" s="650"/>
      <c r="FY67" s="650"/>
      <c r="FZ67" s="650"/>
      <c r="GA67" s="650"/>
      <c r="GB67" s="65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0" t="s">
        <v>46</v>
      </c>
      <c r="GU67" s="650"/>
      <c r="GV67" s="650"/>
      <c r="GW67" s="650"/>
      <c r="GX67" s="650"/>
      <c r="GY67" s="65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0" t="s">
        <v>46</v>
      </c>
      <c r="HP67" s="650"/>
      <c r="HQ67" s="650"/>
      <c r="HR67" s="650"/>
      <c r="HS67" s="650"/>
      <c r="HT67" s="650"/>
      <c r="HU67" s="28"/>
      <c r="HV67" s="28"/>
      <c r="HW67" s="30">
        <f t="shared" si="44"/>
        <v>0</v>
      </c>
      <c r="HX67" s="28">
        <f t="shared" si="45"/>
        <v>0</v>
      </c>
      <c r="HZ67" s="650" t="s">
        <v>46</v>
      </c>
      <c r="IA67" s="650"/>
      <c r="IB67" s="650"/>
      <c r="IC67" s="650"/>
      <c r="ID67" s="650"/>
      <c r="IE67" s="65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0" t="s">
        <v>46</v>
      </c>
      <c r="IQ67" s="650"/>
      <c r="IR67" s="650"/>
      <c r="IS67" s="650"/>
      <c r="IT67" s="650"/>
      <c r="IU67" s="65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0" t="s">
        <v>46</v>
      </c>
      <c r="JC67" s="650"/>
      <c r="JD67" s="650"/>
      <c r="JE67" s="650"/>
      <c r="JF67" s="650"/>
      <c r="JG67" s="65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0" t="s">
        <v>46</v>
      </c>
      <c r="KI67" s="650"/>
      <c r="KJ67" s="650"/>
      <c r="KK67" s="650"/>
      <c r="KL67" s="650"/>
      <c r="KM67" s="65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0" t="s">
        <v>46</v>
      </c>
      <c r="KW67" s="650"/>
      <c r="KX67" s="650"/>
      <c r="KY67" s="650"/>
      <c r="KZ67" s="650"/>
      <c r="LA67" s="65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0" t="s">
        <v>46</v>
      </c>
      <c r="LJ67" s="650"/>
      <c r="LK67" s="650"/>
      <c r="LL67" s="650"/>
      <c r="LM67" s="650"/>
      <c r="LN67" s="65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0" t="s">
        <v>46</v>
      </c>
      <c r="MI67" s="650"/>
      <c r="MJ67" s="650"/>
      <c r="MK67" s="650"/>
      <c r="ML67" s="650"/>
      <c r="MM67" s="65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0" t="s">
        <v>46</v>
      </c>
      <c r="NH67" s="650"/>
      <c r="NI67" s="650"/>
      <c r="NJ67" s="650"/>
      <c r="NK67" s="650"/>
      <c r="NL67" s="65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2" t="s">
        <v>44</v>
      </c>
      <c r="D68" s="662"/>
      <c r="E68" s="662"/>
      <c r="F68" s="662"/>
      <c r="G68" s="662"/>
      <c r="H68" s="66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2" t="s">
        <v>44</v>
      </c>
      <c r="Q68" s="662"/>
      <c r="R68" s="662"/>
      <c r="S68" s="662"/>
      <c r="T68" s="662"/>
      <c r="U68" s="66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2" t="s">
        <v>44</v>
      </c>
      <c r="AI68" s="662"/>
      <c r="AJ68" s="662"/>
      <c r="AK68" s="662"/>
      <c r="AL68" s="662"/>
      <c r="AM68" s="662"/>
      <c r="AN68" s="13"/>
      <c r="AO68" s="19"/>
      <c r="AP68" s="23">
        <f t="shared" si="12"/>
        <v>0</v>
      </c>
      <c r="AQ68" s="19">
        <f t="shared" si="13"/>
        <v>0</v>
      </c>
      <c r="AS68" s="662" t="s">
        <v>44</v>
      </c>
      <c r="AT68" s="662"/>
      <c r="AU68" s="662"/>
      <c r="AV68" s="662"/>
      <c r="AW68" s="662"/>
      <c r="AX68" s="66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2" t="s">
        <v>44</v>
      </c>
      <c r="BH68" s="662"/>
      <c r="BI68" s="662"/>
      <c r="BJ68" s="662"/>
      <c r="BK68" s="662"/>
      <c r="BL68" s="66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2" t="s">
        <v>44</v>
      </c>
      <c r="BT68" s="662"/>
      <c r="BU68" s="662"/>
      <c r="BV68" s="662"/>
      <c r="BW68" s="662"/>
      <c r="BX68" s="66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2" t="s">
        <v>44</v>
      </c>
      <c r="CM68" s="662"/>
      <c r="CN68" s="662"/>
      <c r="CO68" s="662"/>
      <c r="CP68" s="662"/>
      <c r="CQ68" s="66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2" t="s">
        <v>44</v>
      </c>
      <c r="DE68" s="662"/>
      <c r="DF68" s="662"/>
      <c r="DG68" s="662"/>
      <c r="DH68" s="662"/>
      <c r="DI68" s="66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2" t="s">
        <v>44</v>
      </c>
      <c r="DY68" s="662"/>
      <c r="DZ68" s="662"/>
      <c r="EA68" s="662"/>
      <c r="EB68" s="662"/>
      <c r="EC68" s="66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2" t="s">
        <v>44</v>
      </c>
      <c r="ES68" s="662"/>
      <c r="ET68" s="662"/>
      <c r="EU68" s="662"/>
      <c r="EV68" s="662"/>
      <c r="EW68" s="66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2" t="s">
        <v>44</v>
      </c>
      <c r="FX68" s="662"/>
      <c r="FY68" s="662"/>
      <c r="FZ68" s="662"/>
      <c r="GA68" s="662"/>
      <c r="GB68" s="66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2" t="s">
        <v>44</v>
      </c>
      <c r="GU68" s="662"/>
      <c r="GV68" s="662"/>
      <c r="GW68" s="662"/>
      <c r="GX68" s="662"/>
      <c r="GY68" s="66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2" t="s">
        <v>44</v>
      </c>
      <c r="HP68" s="662"/>
      <c r="HQ68" s="662"/>
      <c r="HR68" s="662"/>
      <c r="HS68" s="662"/>
      <c r="HT68" s="66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2" t="s">
        <v>219</v>
      </c>
      <c r="IA68" s="662"/>
      <c r="IB68" s="662"/>
      <c r="IC68" s="662"/>
      <c r="ID68" s="662"/>
      <c r="IE68" s="66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2" t="s">
        <v>219</v>
      </c>
      <c r="IQ68" s="662"/>
      <c r="IR68" s="662"/>
      <c r="IS68" s="662"/>
      <c r="IT68" s="662"/>
      <c r="IU68" s="66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2" t="s">
        <v>219</v>
      </c>
      <c r="JC68" s="662"/>
      <c r="JD68" s="662"/>
      <c r="JE68" s="662"/>
      <c r="JF68" s="662"/>
      <c r="JG68" s="66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2" t="s">
        <v>219</v>
      </c>
      <c r="KI68" s="662"/>
      <c r="KJ68" s="662"/>
      <c r="KK68" s="662"/>
      <c r="KL68" s="662"/>
      <c r="KM68" s="66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2" t="s">
        <v>219</v>
      </c>
      <c r="KW68" s="662"/>
      <c r="KX68" s="662"/>
      <c r="KY68" s="662"/>
      <c r="KZ68" s="662"/>
      <c r="LA68" s="66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2" t="s">
        <v>219</v>
      </c>
      <c r="LJ68" s="662"/>
      <c r="LK68" s="662"/>
      <c r="LL68" s="662"/>
      <c r="LM68" s="662"/>
      <c r="LN68" s="66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2" t="s">
        <v>219</v>
      </c>
      <c r="MI68" s="662"/>
      <c r="MJ68" s="662"/>
      <c r="MK68" s="662"/>
      <c r="ML68" s="662"/>
      <c r="MM68" s="66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2" t="s">
        <v>219</v>
      </c>
      <c r="NH68" s="662"/>
      <c r="NI68" s="662"/>
      <c r="NJ68" s="662"/>
      <c r="NK68" s="662"/>
      <c r="NL68" s="66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2" t="s">
        <v>114</v>
      </c>
      <c r="ES69" s="662"/>
      <c r="ET69" s="662"/>
      <c r="EU69" s="662"/>
      <c r="EV69" s="662"/>
      <c r="EW69" s="66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2" t="s">
        <v>114</v>
      </c>
      <c r="FX69" s="662"/>
      <c r="FY69" s="662"/>
      <c r="FZ69" s="662"/>
      <c r="GA69" s="662"/>
      <c r="GB69" s="66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2" t="s">
        <v>114</v>
      </c>
      <c r="GU69" s="662"/>
      <c r="GV69" s="662"/>
      <c r="GW69" s="662"/>
      <c r="GX69" s="662"/>
      <c r="GY69" s="66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2" t="s">
        <v>114</v>
      </c>
      <c r="HP69" s="662"/>
      <c r="HQ69" s="662"/>
      <c r="HR69" s="662"/>
      <c r="HS69" s="662"/>
      <c r="HT69" s="662"/>
      <c r="HU69" s="13"/>
      <c r="HV69" s="19"/>
      <c r="HW69" s="30">
        <f t="shared" si="44"/>
        <v>0</v>
      </c>
      <c r="HX69" s="28">
        <f t="shared" si="45"/>
        <v>0</v>
      </c>
      <c r="HZ69" s="662" t="s">
        <v>114</v>
      </c>
      <c r="IA69" s="662"/>
      <c r="IB69" s="662"/>
      <c r="IC69" s="662"/>
      <c r="ID69" s="662"/>
      <c r="IE69" s="66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2" t="s">
        <v>114</v>
      </c>
      <c r="IQ69" s="662"/>
      <c r="IR69" s="662"/>
      <c r="IS69" s="662"/>
      <c r="IT69" s="662"/>
      <c r="IU69" s="66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2" t="s">
        <v>114</v>
      </c>
      <c r="JC69" s="662"/>
      <c r="JD69" s="662"/>
      <c r="JE69" s="662"/>
      <c r="JF69" s="662"/>
      <c r="JG69" s="66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2" t="s">
        <v>114</v>
      </c>
      <c r="KI69" s="662"/>
      <c r="KJ69" s="662"/>
      <c r="KK69" s="662"/>
      <c r="KL69" s="662"/>
      <c r="KM69" s="66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2" t="s">
        <v>114</v>
      </c>
      <c r="KW69" s="662"/>
      <c r="KX69" s="662"/>
      <c r="KY69" s="662"/>
      <c r="KZ69" s="662"/>
      <c r="LA69" s="66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2" t="s">
        <v>114</v>
      </c>
      <c r="LJ69" s="662"/>
      <c r="LK69" s="662"/>
      <c r="LL69" s="662"/>
      <c r="LM69" s="662"/>
      <c r="LN69" s="66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2" t="s">
        <v>114</v>
      </c>
      <c r="MI69" s="662"/>
      <c r="MJ69" s="662"/>
      <c r="MK69" s="662"/>
      <c r="ML69" s="662"/>
      <c r="MM69" s="66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2" t="s">
        <v>114</v>
      </c>
      <c r="NH69" s="662"/>
      <c r="NI69" s="662"/>
      <c r="NJ69" s="662"/>
      <c r="NK69" s="662"/>
      <c r="NL69" s="66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2" t="s">
        <v>47</v>
      </c>
      <c r="D70" s="662"/>
      <c r="E70" s="662"/>
      <c r="F70" s="662"/>
      <c r="G70" s="662"/>
      <c r="H70" s="66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2" t="s">
        <v>47</v>
      </c>
      <c r="Q70" s="662"/>
      <c r="R70" s="662"/>
      <c r="S70" s="662"/>
      <c r="T70" s="662"/>
      <c r="U70" s="66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2" t="s">
        <v>47</v>
      </c>
      <c r="AI70" s="662"/>
      <c r="AJ70" s="662"/>
      <c r="AK70" s="662"/>
      <c r="AL70" s="662"/>
      <c r="AM70" s="662"/>
      <c r="AN70" s="13"/>
      <c r="AO70" s="20"/>
      <c r="AP70" s="23">
        <f t="shared" si="12"/>
        <v>0</v>
      </c>
      <c r="AQ70" s="19">
        <f t="shared" si="13"/>
        <v>0</v>
      </c>
      <c r="AS70" s="650" t="s">
        <v>47</v>
      </c>
      <c r="AT70" s="650"/>
      <c r="AU70" s="650"/>
      <c r="AV70" s="650"/>
      <c r="AW70" s="650"/>
      <c r="AX70" s="65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0" t="s">
        <v>47</v>
      </c>
      <c r="BH70" s="650"/>
      <c r="BI70" s="650"/>
      <c r="BJ70" s="650"/>
      <c r="BK70" s="650"/>
      <c r="BL70" s="65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0" t="s">
        <v>47</v>
      </c>
      <c r="BT70" s="650"/>
      <c r="BU70" s="650"/>
      <c r="BV70" s="650"/>
      <c r="BW70" s="650"/>
      <c r="BX70" s="65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0" t="s">
        <v>47</v>
      </c>
      <c r="CM70" s="650"/>
      <c r="CN70" s="650"/>
      <c r="CO70" s="650"/>
      <c r="CP70" s="650"/>
      <c r="CQ70" s="65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0" t="s">
        <v>47</v>
      </c>
      <c r="DE70" s="650"/>
      <c r="DF70" s="650"/>
      <c r="DG70" s="650"/>
      <c r="DH70" s="650"/>
      <c r="DI70" s="65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0" t="s">
        <v>47</v>
      </c>
      <c r="DY70" s="650"/>
      <c r="DZ70" s="650"/>
      <c r="EA70" s="650"/>
      <c r="EB70" s="650"/>
      <c r="EC70" s="65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0" t="s">
        <v>47</v>
      </c>
      <c r="ES70" s="650"/>
      <c r="ET70" s="650"/>
      <c r="EU70" s="650"/>
      <c r="EV70" s="650"/>
      <c r="EW70" s="65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0" t="s">
        <v>47</v>
      </c>
      <c r="FX70" s="650"/>
      <c r="FY70" s="650"/>
      <c r="FZ70" s="650"/>
      <c r="GA70" s="650"/>
      <c r="GB70" s="65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0" t="s">
        <v>47</v>
      </c>
      <c r="GU70" s="650"/>
      <c r="GV70" s="650"/>
      <c r="GW70" s="650"/>
      <c r="GX70" s="650"/>
      <c r="GY70" s="65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0" t="s">
        <v>47</v>
      </c>
      <c r="HP70" s="650"/>
      <c r="HQ70" s="650"/>
      <c r="HR70" s="650"/>
      <c r="HS70" s="650"/>
      <c r="HT70" s="650"/>
      <c r="HU70" s="28"/>
      <c r="HV70" s="29"/>
      <c r="HW70" s="30">
        <f t="shared" si="44"/>
        <v>0</v>
      </c>
      <c r="HX70" s="28">
        <f t="shared" si="45"/>
        <v>0</v>
      </c>
      <c r="HZ70" s="650" t="s">
        <v>47</v>
      </c>
      <c r="IA70" s="650"/>
      <c r="IB70" s="650"/>
      <c r="IC70" s="650"/>
      <c r="ID70" s="650"/>
      <c r="IE70" s="65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0" t="s">
        <v>47</v>
      </c>
      <c r="IQ70" s="650"/>
      <c r="IR70" s="650"/>
      <c r="IS70" s="650"/>
      <c r="IT70" s="650"/>
      <c r="IU70" s="65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0" t="s">
        <v>47</v>
      </c>
      <c r="JC70" s="650"/>
      <c r="JD70" s="650"/>
      <c r="JE70" s="650"/>
      <c r="JF70" s="650"/>
      <c r="JG70" s="65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0" t="s">
        <v>47</v>
      </c>
      <c r="KI70" s="650"/>
      <c r="KJ70" s="650"/>
      <c r="KK70" s="650"/>
      <c r="KL70" s="650"/>
      <c r="KM70" s="65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0" t="s">
        <v>47</v>
      </c>
      <c r="KW70" s="650"/>
      <c r="KX70" s="650"/>
      <c r="KY70" s="650"/>
      <c r="KZ70" s="650"/>
      <c r="LA70" s="65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0" t="s">
        <v>47</v>
      </c>
      <c r="LJ70" s="650"/>
      <c r="LK70" s="650"/>
      <c r="LL70" s="650"/>
      <c r="LM70" s="650"/>
      <c r="LN70" s="65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0" t="s">
        <v>47</v>
      </c>
      <c r="MI70" s="650"/>
      <c r="MJ70" s="650"/>
      <c r="MK70" s="650"/>
      <c r="ML70" s="650"/>
      <c r="MM70" s="65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0" t="s">
        <v>47</v>
      </c>
      <c r="NH70" s="650"/>
      <c r="NI70" s="650"/>
      <c r="NJ70" s="650"/>
      <c r="NK70" s="650"/>
      <c r="NL70" s="65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2" t="s">
        <v>58</v>
      </c>
      <c r="D71" s="662"/>
      <c r="E71" s="662"/>
      <c r="F71" s="662"/>
      <c r="G71" s="66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2" t="s">
        <v>58</v>
      </c>
      <c r="Q71" s="662"/>
      <c r="R71" s="662"/>
      <c r="S71" s="662"/>
      <c r="T71" s="66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2" t="s">
        <v>58</v>
      </c>
      <c r="AI71" s="662"/>
      <c r="AJ71" s="662"/>
      <c r="AK71" s="662"/>
      <c r="AL71" s="66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9" t="s">
        <v>58</v>
      </c>
      <c r="AT71" s="660"/>
      <c r="AU71" s="660"/>
      <c r="AV71" s="660"/>
      <c r="AW71" s="660"/>
      <c r="AX71" s="66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9" t="s">
        <v>58</v>
      </c>
      <c r="BH71" s="660"/>
      <c r="BI71" s="660"/>
      <c r="BJ71" s="660"/>
      <c r="BK71" s="660"/>
      <c r="BL71" s="66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9" t="s">
        <v>58</v>
      </c>
      <c r="BT71" s="660"/>
      <c r="BU71" s="660"/>
      <c r="BV71" s="660"/>
      <c r="BW71" s="660"/>
      <c r="BX71" s="66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9" t="s">
        <v>58</v>
      </c>
      <c r="CM71" s="660"/>
      <c r="CN71" s="660"/>
      <c r="CO71" s="660"/>
      <c r="CP71" s="660"/>
      <c r="CQ71" s="66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9" t="s">
        <v>58</v>
      </c>
      <c r="DE71" s="660"/>
      <c r="DF71" s="660"/>
      <c r="DG71" s="660"/>
      <c r="DH71" s="660"/>
      <c r="DI71" s="66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9" t="s">
        <v>58</v>
      </c>
      <c r="DY71" s="660"/>
      <c r="DZ71" s="660"/>
      <c r="EA71" s="660"/>
      <c r="EB71" s="660"/>
      <c r="EC71" s="66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9" t="s">
        <v>58</v>
      </c>
      <c r="ES71" s="660"/>
      <c r="ET71" s="660"/>
      <c r="EU71" s="660"/>
      <c r="EV71" s="660"/>
      <c r="EW71" s="66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59" t="s">
        <v>58</v>
      </c>
      <c r="FX71" s="660"/>
      <c r="FY71" s="660"/>
      <c r="FZ71" s="660"/>
      <c r="GA71" s="660"/>
      <c r="GB71" s="66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59" t="s">
        <v>58</v>
      </c>
      <c r="GU71" s="660"/>
      <c r="GV71" s="660"/>
      <c r="GW71" s="660"/>
      <c r="GX71" s="660"/>
      <c r="GY71" s="66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59" t="s">
        <v>58</v>
      </c>
      <c r="HP71" s="660"/>
      <c r="HQ71" s="660"/>
      <c r="HR71" s="660"/>
      <c r="HS71" s="660"/>
      <c r="HT71" s="66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9" t="s">
        <v>58</v>
      </c>
      <c r="IA71" s="660"/>
      <c r="IB71" s="660"/>
      <c r="IC71" s="660"/>
      <c r="ID71" s="660"/>
      <c r="IE71" s="66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9" t="s">
        <v>58</v>
      </c>
      <c r="IQ71" s="660"/>
      <c r="IR71" s="660"/>
      <c r="IS71" s="660"/>
      <c r="IT71" s="660"/>
      <c r="IU71" s="66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59" t="s">
        <v>58</v>
      </c>
      <c r="JC71" s="660"/>
      <c r="JD71" s="660"/>
      <c r="JE71" s="660"/>
      <c r="JF71" s="660"/>
      <c r="JG71" s="66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59" t="s">
        <v>58</v>
      </c>
      <c r="KI71" s="660"/>
      <c r="KJ71" s="660"/>
      <c r="KK71" s="660"/>
      <c r="KL71" s="660"/>
      <c r="KM71" s="66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59" t="s">
        <v>58</v>
      </c>
      <c r="KW71" s="660"/>
      <c r="KX71" s="660"/>
      <c r="KY71" s="660"/>
      <c r="KZ71" s="660"/>
      <c r="LA71" s="66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59" t="s">
        <v>58</v>
      </c>
      <c r="LJ71" s="660"/>
      <c r="LK71" s="660"/>
      <c r="LL71" s="660"/>
      <c r="LM71" s="660"/>
      <c r="LN71" s="66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59" t="s">
        <v>58</v>
      </c>
      <c r="MI71" s="660"/>
      <c r="MJ71" s="660"/>
      <c r="MK71" s="660"/>
      <c r="ML71" s="660"/>
      <c r="MM71" s="66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59" t="s">
        <v>58</v>
      </c>
      <c r="NH71" s="660"/>
      <c r="NI71" s="660"/>
      <c r="NJ71" s="660"/>
      <c r="NK71" s="660"/>
      <c r="NL71" s="66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2" t="s">
        <v>117</v>
      </c>
      <c r="ES72" s="662"/>
      <c r="ET72" s="662"/>
      <c r="EU72" s="662"/>
      <c r="EV72" s="662"/>
      <c r="EW72" s="66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2" t="s">
        <v>117</v>
      </c>
      <c r="FX72" s="662"/>
      <c r="FY72" s="662"/>
      <c r="FZ72" s="662"/>
      <c r="GA72" s="662"/>
      <c r="GB72" s="66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2" t="s">
        <v>117</v>
      </c>
      <c r="GU72" s="662"/>
      <c r="GV72" s="662"/>
      <c r="GW72" s="662"/>
      <c r="GX72" s="662"/>
      <c r="GY72" s="66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2" t="s">
        <v>117</v>
      </c>
      <c r="HP72" s="662"/>
      <c r="HQ72" s="662"/>
      <c r="HR72" s="662"/>
      <c r="HS72" s="662"/>
      <c r="HT72" s="662"/>
      <c r="HU72" s="13">
        <v>18</v>
      </c>
      <c r="HV72" s="32"/>
      <c r="HW72" s="30">
        <f>SUM(HV72:HV72)</f>
        <v>0</v>
      </c>
      <c r="HX72" s="28">
        <f>HW72*HU72</f>
        <v>0</v>
      </c>
      <c r="HZ72" s="662" t="s">
        <v>117</v>
      </c>
      <c r="IA72" s="662"/>
      <c r="IB72" s="662"/>
      <c r="IC72" s="662"/>
      <c r="ID72" s="662"/>
      <c r="IE72" s="66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2" t="s">
        <v>117</v>
      </c>
      <c r="IQ72" s="662"/>
      <c r="IR72" s="662"/>
      <c r="IS72" s="662"/>
      <c r="IT72" s="662"/>
      <c r="IU72" s="66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2" t="s">
        <v>117</v>
      </c>
      <c r="JC72" s="662"/>
      <c r="JD72" s="662"/>
      <c r="JE72" s="662"/>
      <c r="JF72" s="662"/>
      <c r="JG72" s="66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2" t="s">
        <v>117</v>
      </c>
      <c r="KI72" s="662"/>
      <c r="KJ72" s="662"/>
      <c r="KK72" s="662"/>
      <c r="KL72" s="662"/>
      <c r="KM72" s="66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0" t="s">
        <v>117</v>
      </c>
      <c r="KW72" s="650"/>
      <c r="KX72" s="650"/>
      <c r="KY72" s="650"/>
      <c r="KZ72" s="650"/>
      <c r="LA72" s="65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0" t="s">
        <v>117</v>
      </c>
      <c r="LJ72" s="650"/>
      <c r="LK72" s="650"/>
      <c r="LL72" s="650"/>
      <c r="LM72" s="650"/>
      <c r="LN72" s="65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0" t="s">
        <v>117</v>
      </c>
      <c r="MI72" s="650"/>
      <c r="MJ72" s="650"/>
      <c r="MK72" s="650"/>
      <c r="ML72" s="650"/>
      <c r="MM72" s="65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0" t="s">
        <v>117</v>
      </c>
      <c r="NH72" s="650"/>
      <c r="NI72" s="650"/>
      <c r="NJ72" s="650"/>
      <c r="NK72" s="650"/>
      <c r="NL72" s="65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2" t="s">
        <v>194</v>
      </c>
      <c r="GU73" s="662"/>
      <c r="GV73" s="662"/>
      <c r="GW73" s="662"/>
      <c r="GX73" s="662"/>
      <c r="GY73" s="66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2" t="s">
        <v>194</v>
      </c>
      <c r="HP73" s="662"/>
      <c r="HQ73" s="662"/>
      <c r="HR73" s="662"/>
      <c r="HS73" s="662"/>
      <c r="HT73" s="662"/>
      <c r="HU73" s="13">
        <v>75</v>
      </c>
      <c r="HV73" s="32"/>
      <c r="HW73" s="30">
        <f>SUM(HV73:HV73)</f>
        <v>0</v>
      </c>
      <c r="HX73" s="28">
        <f>HW73*HU73</f>
        <v>0</v>
      </c>
      <c r="HZ73" s="662" t="s">
        <v>194</v>
      </c>
      <c r="IA73" s="662"/>
      <c r="IB73" s="662"/>
      <c r="IC73" s="662"/>
      <c r="ID73" s="662"/>
      <c r="IE73" s="66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2" t="s">
        <v>194</v>
      </c>
      <c r="IQ73" s="662"/>
      <c r="IR73" s="662"/>
      <c r="IS73" s="662"/>
      <c r="IT73" s="662"/>
      <c r="IU73" s="66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2" t="s">
        <v>194</v>
      </c>
      <c r="JC73" s="662"/>
      <c r="JD73" s="662"/>
      <c r="JE73" s="662"/>
      <c r="JF73" s="662"/>
      <c r="JG73" s="66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2" t="s">
        <v>194</v>
      </c>
      <c r="KI73" s="662"/>
      <c r="KJ73" s="662"/>
      <c r="KK73" s="662"/>
      <c r="KL73" s="662"/>
      <c r="KM73" s="66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2" t="s">
        <v>194</v>
      </c>
      <c r="KW73" s="662"/>
      <c r="KX73" s="662"/>
      <c r="KY73" s="662"/>
      <c r="KZ73" s="662"/>
      <c r="LA73" s="66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2" t="s">
        <v>194</v>
      </c>
      <c r="LJ73" s="662"/>
      <c r="LK73" s="662"/>
      <c r="LL73" s="662"/>
      <c r="LM73" s="662"/>
      <c r="LN73" s="66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2" t="s">
        <v>194</v>
      </c>
      <c r="MI73" s="662"/>
      <c r="MJ73" s="662"/>
      <c r="MK73" s="662"/>
      <c r="ML73" s="662"/>
      <c r="MM73" s="66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2" t="s">
        <v>194</v>
      </c>
      <c r="NH73" s="662"/>
      <c r="NI73" s="662"/>
      <c r="NJ73" s="662"/>
      <c r="NK73" s="662"/>
      <c r="NL73" s="66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2" t="s">
        <v>232</v>
      </c>
      <c r="JC74" s="662"/>
      <c r="JD74" s="662"/>
      <c r="JE74" s="662"/>
      <c r="JF74" s="662"/>
      <c r="JG74" s="66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2" t="s">
        <v>232</v>
      </c>
      <c r="KI74" s="662"/>
      <c r="KJ74" s="662"/>
      <c r="KK74" s="662"/>
      <c r="KL74" s="662"/>
      <c r="KM74" s="66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0" t="s">
        <v>232</v>
      </c>
      <c r="KW74" s="650"/>
      <c r="KX74" s="650"/>
      <c r="KY74" s="650"/>
      <c r="KZ74" s="650"/>
      <c r="LA74" s="65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0" t="s">
        <v>232</v>
      </c>
      <c r="LJ74" s="650"/>
      <c r="LK74" s="650"/>
      <c r="LL74" s="650"/>
      <c r="LM74" s="650"/>
      <c r="LN74" s="65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0" t="s">
        <v>232</v>
      </c>
      <c r="MI74" s="650"/>
      <c r="MJ74" s="650"/>
      <c r="MK74" s="650"/>
      <c r="ML74" s="650"/>
      <c r="MM74" s="65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0" t="s">
        <v>232</v>
      </c>
      <c r="NH74" s="650"/>
      <c r="NI74" s="650"/>
      <c r="NJ74" s="650"/>
      <c r="NK74" s="650"/>
      <c r="NL74" s="65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59" t="s">
        <v>235</v>
      </c>
      <c r="JC75" s="660"/>
      <c r="JD75" s="660"/>
      <c r="JE75" s="660"/>
      <c r="JF75" s="660"/>
      <c r="JG75" s="66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3" t="s">
        <v>235</v>
      </c>
      <c r="KI75" s="664"/>
      <c r="KJ75" s="664"/>
      <c r="KK75" s="664"/>
      <c r="KL75" s="664"/>
      <c r="KM75" s="66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3" t="s">
        <v>235</v>
      </c>
      <c r="KW75" s="664"/>
      <c r="KX75" s="664"/>
      <c r="KY75" s="664"/>
      <c r="KZ75" s="664"/>
      <c r="LA75" s="66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3" t="s">
        <v>235</v>
      </c>
      <c r="LJ75" s="664"/>
      <c r="LK75" s="664"/>
      <c r="LL75" s="664"/>
      <c r="LM75" s="664"/>
      <c r="LN75" s="66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3" t="s">
        <v>235</v>
      </c>
      <c r="MI75" s="664"/>
      <c r="MJ75" s="664"/>
      <c r="MK75" s="664"/>
      <c r="ML75" s="664"/>
      <c r="MM75" s="66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3" t="s">
        <v>235</v>
      </c>
      <c r="NH75" s="664"/>
      <c r="NI75" s="664"/>
      <c r="NJ75" s="664"/>
      <c r="NK75" s="664"/>
      <c r="NL75" s="66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6" t="s">
        <v>260</v>
      </c>
      <c r="KW76" s="667"/>
      <c r="KX76" s="667"/>
      <c r="KY76" s="667"/>
      <c r="KZ76" s="667"/>
      <c r="LA76" s="66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6" t="s">
        <v>260</v>
      </c>
      <c r="LJ76" s="667"/>
      <c r="LK76" s="667"/>
      <c r="LL76" s="667"/>
      <c r="LM76" s="667"/>
      <c r="LN76" s="66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6" t="s">
        <v>260</v>
      </c>
      <c r="MI76" s="667"/>
      <c r="MJ76" s="667"/>
      <c r="MK76" s="667"/>
      <c r="ML76" s="667"/>
      <c r="MM76" s="66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6" t="s">
        <v>260</v>
      </c>
      <c r="NH76" s="667"/>
      <c r="NI76" s="667"/>
      <c r="NJ76" s="667"/>
      <c r="NK76" s="667"/>
      <c r="NL76" s="66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4" t="s">
        <v>246</v>
      </c>
      <c r="KW77" s="645"/>
      <c r="KX77" s="645"/>
      <c r="KY77" s="645"/>
      <c r="KZ77" s="645"/>
      <c r="LA77" s="64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4" t="s">
        <v>246</v>
      </c>
      <c r="LJ77" s="645"/>
      <c r="LK77" s="645"/>
      <c r="LL77" s="645"/>
      <c r="LM77" s="645"/>
      <c r="LN77" s="64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4" t="s">
        <v>246</v>
      </c>
      <c r="MI77" s="645"/>
      <c r="MJ77" s="645"/>
      <c r="MK77" s="645"/>
      <c r="ML77" s="645"/>
      <c r="MM77" s="64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4" t="s">
        <v>246</v>
      </c>
      <c r="NH77" s="645"/>
      <c r="NI77" s="645"/>
      <c r="NJ77" s="645"/>
      <c r="NK77" s="645"/>
      <c r="NL77" s="64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47" t="s">
        <v>247</v>
      </c>
      <c r="KW78" s="648"/>
      <c r="KX78" s="648"/>
      <c r="KY78" s="648"/>
      <c r="KZ78" s="648"/>
      <c r="LA78" s="64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47" t="s">
        <v>247</v>
      </c>
      <c r="LJ78" s="648"/>
      <c r="LK78" s="648"/>
      <c r="LL78" s="648"/>
      <c r="LM78" s="648"/>
      <c r="LN78" s="64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47" t="s">
        <v>247</v>
      </c>
      <c r="MI78" s="648"/>
      <c r="MJ78" s="648"/>
      <c r="MK78" s="648"/>
      <c r="ML78" s="648"/>
      <c r="MM78" s="64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47" t="s">
        <v>247</v>
      </c>
      <c r="NH78" s="648"/>
      <c r="NI78" s="648"/>
      <c r="NJ78" s="648"/>
      <c r="NK78" s="648"/>
      <c r="NL78" s="64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4" t="s">
        <v>249</v>
      </c>
      <c r="KW79" s="645"/>
      <c r="KX79" s="645"/>
      <c r="KY79" s="645"/>
      <c r="KZ79" s="645"/>
      <c r="LA79" s="64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4" t="s">
        <v>249</v>
      </c>
      <c r="LJ79" s="645"/>
      <c r="LK79" s="645"/>
      <c r="LL79" s="645"/>
      <c r="LM79" s="645"/>
      <c r="LN79" s="64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4" t="s">
        <v>249</v>
      </c>
      <c r="MI79" s="645"/>
      <c r="MJ79" s="645"/>
      <c r="MK79" s="645"/>
      <c r="ML79" s="645"/>
      <c r="MM79" s="64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4" t="s">
        <v>249</v>
      </c>
      <c r="NH79" s="645"/>
      <c r="NI79" s="645"/>
      <c r="NJ79" s="645"/>
      <c r="NK79" s="645"/>
      <c r="NL79" s="64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47" t="s">
        <v>250</v>
      </c>
      <c r="KW80" s="648"/>
      <c r="KX80" s="648"/>
      <c r="KY80" s="648"/>
      <c r="KZ80" s="648"/>
      <c r="LA80" s="64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47" t="s">
        <v>250</v>
      </c>
      <c r="LJ80" s="648"/>
      <c r="LK80" s="648"/>
      <c r="LL80" s="648"/>
      <c r="LM80" s="648"/>
      <c r="LN80" s="64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47" t="s">
        <v>250</v>
      </c>
      <c r="MI80" s="648"/>
      <c r="MJ80" s="648"/>
      <c r="MK80" s="648"/>
      <c r="ML80" s="648"/>
      <c r="MM80" s="64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47" t="s">
        <v>250</v>
      </c>
      <c r="NH80" s="648"/>
      <c r="NI80" s="648"/>
      <c r="NJ80" s="648"/>
      <c r="NK80" s="648"/>
      <c r="NL80" s="64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4" t="s">
        <v>251</v>
      </c>
      <c r="KW81" s="645"/>
      <c r="KX81" s="645"/>
      <c r="KY81" s="645"/>
      <c r="KZ81" s="645"/>
      <c r="LA81" s="64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4" t="s">
        <v>251</v>
      </c>
      <c r="LJ81" s="645"/>
      <c r="LK81" s="645"/>
      <c r="LL81" s="645"/>
      <c r="LM81" s="645"/>
      <c r="LN81" s="64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4" t="s">
        <v>251</v>
      </c>
      <c r="MI81" s="645"/>
      <c r="MJ81" s="645"/>
      <c r="MK81" s="645"/>
      <c r="ML81" s="645"/>
      <c r="MM81" s="64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4" t="s">
        <v>251</v>
      </c>
      <c r="NH81" s="645"/>
      <c r="NI81" s="645"/>
      <c r="NJ81" s="645"/>
      <c r="NK81" s="645"/>
      <c r="NL81" s="64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47" t="s">
        <v>252</v>
      </c>
      <c r="KW82" s="648"/>
      <c r="KX82" s="648"/>
      <c r="KY82" s="648"/>
      <c r="KZ82" s="648"/>
      <c r="LA82" s="64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47" t="s">
        <v>252</v>
      </c>
      <c r="LJ82" s="648"/>
      <c r="LK82" s="648"/>
      <c r="LL82" s="648"/>
      <c r="LM82" s="648"/>
      <c r="LN82" s="64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47" t="s">
        <v>252</v>
      </c>
      <c r="MI82" s="648"/>
      <c r="MJ82" s="648"/>
      <c r="MK82" s="648"/>
      <c r="ML82" s="648"/>
      <c r="MM82" s="64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47" t="s">
        <v>252</v>
      </c>
      <c r="NH82" s="648"/>
      <c r="NI82" s="648"/>
      <c r="NJ82" s="648"/>
      <c r="NK82" s="648"/>
      <c r="NL82" s="64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4" t="s">
        <v>253</v>
      </c>
      <c r="KW83" s="645"/>
      <c r="KX83" s="645"/>
      <c r="KY83" s="645"/>
      <c r="KZ83" s="645"/>
      <c r="LA83" s="64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4" t="s">
        <v>253</v>
      </c>
      <c r="LJ83" s="645"/>
      <c r="LK83" s="645"/>
      <c r="LL83" s="645"/>
      <c r="LM83" s="645"/>
      <c r="LN83" s="64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4" t="s">
        <v>253</v>
      </c>
      <c r="MI83" s="645"/>
      <c r="MJ83" s="645"/>
      <c r="MK83" s="645"/>
      <c r="ML83" s="645"/>
      <c r="MM83" s="64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4" t="s">
        <v>253</v>
      </c>
      <c r="NH83" s="645"/>
      <c r="NI83" s="645"/>
      <c r="NJ83" s="645"/>
      <c r="NK83" s="645"/>
      <c r="NL83" s="64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47" t="s">
        <v>248</v>
      </c>
      <c r="KW84" s="648"/>
      <c r="KX84" s="648"/>
      <c r="KY84" s="648"/>
      <c r="KZ84" s="648"/>
      <c r="LA84" s="64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47" t="s">
        <v>248</v>
      </c>
      <c r="LJ84" s="648"/>
      <c r="LK84" s="648"/>
      <c r="LL84" s="648"/>
      <c r="LM84" s="648"/>
      <c r="LN84" s="64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47" t="s">
        <v>248</v>
      </c>
      <c r="MI84" s="648"/>
      <c r="MJ84" s="648"/>
      <c r="MK84" s="648"/>
      <c r="ML84" s="648"/>
      <c r="MM84" s="64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47" t="s">
        <v>248</v>
      </c>
      <c r="NH84" s="648"/>
      <c r="NI84" s="648"/>
      <c r="NJ84" s="648"/>
      <c r="NK84" s="648"/>
      <c r="NL84" s="64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4" t="s">
        <v>254</v>
      </c>
      <c r="KW85" s="645"/>
      <c r="KX85" s="645"/>
      <c r="KY85" s="645"/>
      <c r="KZ85" s="645"/>
      <c r="LA85" s="64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4" t="s">
        <v>254</v>
      </c>
      <c r="LJ85" s="645"/>
      <c r="LK85" s="645"/>
      <c r="LL85" s="645"/>
      <c r="LM85" s="645"/>
      <c r="LN85" s="64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4" t="s">
        <v>254</v>
      </c>
      <c r="MI85" s="645"/>
      <c r="MJ85" s="645"/>
      <c r="MK85" s="645"/>
      <c r="ML85" s="645"/>
      <c r="MM85" s="64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4" t="s">
        <v>254</v>
      </c>
      <c r="NH85" s="645"/>
      <c r="NI85" s="645"/>
      <c r="NJ85" s="645"/>
      <c r="NK85" s="645"/>
      <c r="NL85" s="64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47" t="s">
        <v>255</v>
      </c>
      <c r="KW86" s="648"/>
      <c r="KX86" s="648"/>
      <c r="KY86" s="648"/>
      <c r="KZ86" s="648"/>
      <c r="LA86" s="64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47" t="s">
        <v>255</v>
      </c>
      <c r="LJ86" s="648"/>
      <c r="LK86" s="648"/>
      <c r="LL86" s="648"/>
      <c r="LM86" s="648"/>
      <c r="LN86" s="64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47" t="s">
        <v>255</v>
      </c>
      <c r="MI86" s="648"/>
      <c r="MJ86" s="648"/>
      <c r="MK86" s="648"/>
      <c r="ML86" s="648"/>
      <c r="MM86" s="64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47" t="s">
        <v>255</v>
      </c>
      <c r="NH86" s="648"/>
      <c r="NI86" s="648"/>
      <c r="NJ86" s="648"/>
      <c r="NK86" s="648"/>
      <c r="NL86" s="64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4" t="s">
        <v>256</v>
      </c>
      <c r="KW87" s="645"/>
      <c r="KX87" s="645"/>
      <c r="KY87" s="645"/>
      <c r="KZ87" s="645"/>
      <c r="LA87" s="64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4" t="s">
        <v>256</v>
      </c>
      <c r="LJ87" s="645"/>
      <c r="LK87" s="645"/>
      <c r="LL87" s="645"/>
      <c r="LM87" s="645"/>
      <c r="LN87" s="64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4" t="s">
        <v>256</v>
      </c>
      <c r="MI87" s="645"/>
      <c r="MJ87" s="645"/>
      <c r="MK87" s="645"/>
      <c r="ML87" s="645"/>
      <c r="MM87" s="64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4" t="s">
        <v>256</v>
      </c>
      <c r="NH87" s="645"/>
      <c r="NI87" s="645"/>
      <c r="NJ87" s="645"/>
      <c r="NK87" s="645"/>
      <c r="NL87" s="64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47" t="s">
        <v>257</v>
      </c>
      <c r="KW88" s="648"/>
      <c r="KX88" s="648"/>
      <c r="KY88" s="648"/>
      <c r="KZ88" s="648"/>
      <c r="LA88" s="64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47" t="s">
        <v>257</v>
      </c>
      <c r="LJ88" s="648"/>
      <c r="LK88" s="648"/>
      <c r="LL88" s="648"/>
      <c r="LM88" s="648"/>
      <c r="LN88" s="64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47" t="s">
        <v>257</v>
      </c>
      <c r="MI88" s="648"/>
      <c r="MJ88" s="648"/>
      <c r="MK88" s="648"/>
      <c r="ML88" s="648"/>
      <c r="MM88" s="64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47" t="s">
        <v>257</v>
      </c>
      <c r="NH88" s="648"/>
      <c r="NI88" s="648"/>
      <c r="NJ88" s="648"/>
      <c r="NK88" s="648"/>
      <c r="NL88" s="64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4" t="s">
        <v>258</v>
      </c>
      <c r="KW89" s="645"/>
      <c r="KX89" s="645"/>
      <c r="KY89" s="645"/>
      <c r="KZ89" s="645"/>
      <c r="LA89" s="64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4" t="s">
        <v>258</v>
      </c>
      <c r="LJ89" s="645"/>
      <c r="LK89" s="645"/>
      <c r="LL89" s="645"/>
      <c r="LM89" s="645"/>
      <c r="LN89" s="64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4" t="s">
        <v>258</v>
      </c>
      <c r="MI89" s="645"/>
      <c r="MJ89" s="645"/>
      <c r="MK89" s="645"/>
      <c r="ML89" s="645"/>
      <c r="MM89" s="64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4" t="s">
        <v>258</v>
      </c>
      <c r="NH89" s="645"/>
      <c r="NI89" s="645"/>
      <c r="NJ89" s="645"/>
      <c r="NK89" s="645"/>
      <c r="NL89" s="64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47" t="s">
        <v>259</v>
      </c>
      <c r="KW90" s="648"/>
      <c r="KX90" s="648"/>
      <c r="KY90" s="648"/>
      <c r="KZ90" s="648"/>
      <c r="LA90" s="64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47" t="s">
        <v>259</v>
      </c>
      <c r="LJ90" s="648"/>
      <c r="LK90" s="648"/>
      <c r="LL90" s="648"/>
      <c r="LM90" s="648"/>
      <c r="LN90" s="64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0" t="s">
        <v>259</v>
      </c>
      <c r="MI90" s="650"/>
      <c r="MJ90" s="650"/>
      <c r="MK90" s="650"/>
      <c r="ML90" s="650"/>
      <c r="MM90" s="65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0" t="s">
        <v>259</v>
      </c>
      <c r="NH90" s="650"/>
      <c r="NI90" s="650"/>
      <c r="NJ90" s="650"/>
      <c r="NK90" s="650"/>
      <c r="NL90" s="65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1" t="s">
        <v>274</v>
      </c>
      <c r="LJ91" s="651"/>
      <c r="LK91" s="651"/>
      <c r="LL91" s="651"/>
      <c r="LM91" s="651"/>
      <c r="LN91" s="65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1" t="s">
        <v>274</v>
      </c>
      <c r="MI91" s="651"/>
      <c r="MJ91" s="651"/>
      <c r="MK91" s="651"/>
      <c r="ML91" s="651"/>
      <c r="MM91" s="65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1" t="s">
        <v>274</v>
      </c>
      <c r="NH91" s="651"/>
      <c r="NI91" s="651"/>
      <c r="NJ91" s="651"/>
      <c r="NK91" s="651"/>
      <c r="NL91" s="65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0" t="s">
        <v>275</v>
      </c>
      <c r="LJ92" s="650"/>
      <c r="LK92" s="650"/>
      <c r="LL92" s="650"/>
      <c r="LM92" s="650"/>
      <c r="LN92" s="65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0" t="s">
        <v>275</v>
      </c>
      <c r="MI92" s="650"/>
      <c r="MJ92" s="650"/>
      <c r="MK92" s="650"/>
      <c r="ML92" s="650"/>
      <c r="MM92" s="65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0" t="s">
        <v>275</v>
      </c>
      <c r="NH92" s="650"/>
      <c r="NI92" s="650"/>
      <c r="NJ92" s="650"/>
      <c r="NK92" s="650"/>
      <c r="NL92" s="65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1" t="s">
        <v>276</v>
      </c>
      <c r="LJ93" s="651"/>
      <c r="LK93" s="651"/>
      <c r="LL93" s="651"/>
      <c r="LM93" s="651"/>
      <c r="LN93" s="65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1" t="s">
        <v>276</v>
      </c>
      <c r="MI93" s="651"/>
      <c r="MJ93" s="651"/>
      <c r="MK93" s="651"/>
      <c r="ML93" s="651"/>
      <c r="MM93" s="65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1" t="s">
        <v>276</v>
      </c>
      <c r="NH93" s="651"/>
      <c r="NI93" s="651"/>
      <c r="NJ93" s="651"/>
      <c r="NK93" s="651"/>
      <c r="NL93" s="65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0"/>
      <c r="MI94" s="650"/>
      <c r="MJ94" s="650"/>
      <c r="MK94" s="650"/>
      <c r="ML94" s="650"/>
      <c r="MM94" s="65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0"/>
      <c r="NH94" s="650"/>
      <c r="NI94" s="650"/>
      <c r="NJ94" s="650"/>
      <c r="NK94" s="650"/>
      <c r="NL94" s="65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1"/>
      <c r="MI95" s="651"/>
      <c r="MJ95" s="651"/>
      <c r="MK95" s="651"/>
      <c r="ML95" s="651"/>
      <c r="MM95" s="65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1"/>
      <c r="NH95" s="651"/>
      <c r="NI95" s="651"/>
      <c r="NJ95" s="651"/>
      <c r="NK95" s="651"/>
      <c r="NL95" s="65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0"/>
      <c r="MI96" s="650"/>
      <c r="MJ96" s="650"/>
      <c r="MK96" s="650"/>
      <c r="ML96" s="650"/>
      <c r="MM96" s="65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0"/>
      <c r="NH96" s="650"/>
      <c r="NI96" s="650"/>
      <c r="NJ96" s="650"/>
      <c r="NK96" s="650"/>
      <c r="NL96" s="65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1"/>
      <c r="MI97" s="651"/>
      <c r="MJ97" s="651"/>
      <c r="MK97" s="651"/>
      <c r="ML97" s="651"/>
      <c r="MM97" s="65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1"/>
      <c r="NH97" s="651"/>
      <c r="NI97" s="651"/>
      <c r="NJ97" s="651"/>
      <c r="NK97" s="651"/>
      <c r="NL97" s="65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0"/>
      <c r="MI98" s="650"/>
      <c r="MJ98" s="650"/>
      <c r="MK98" s="650"/>
      <c r="ML98" s="650"/>
      <c r="MM98" s="65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0"/>
      <c r="NH98" s="650"/>
      <c r="NI98" s="650"/>
      <c r="NJ98" s="650"/>
      <c r="NK98" s="650"/>
      <c r="NL98" s="65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1"/>
      <c r="MI99" s="651"/>
      <c r="MJ99" s="651"/>
      <c r="MK99" s="651"/>
      <c r="ML99" s="651"/>
      <c r="MM99" s="65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1"/>
      <c r="NH99" s="651"/>
      <c r="NI99" s="651"/>
      <c r="NJ99" s="651"/>
      <c r="NK99" s="651"/>
      <c r="NL99" s="65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0"/>
      <c r="MI100" s="650"/>
      <c r="MJ100" s="650"/>
      <c r="MK100" s="650"/>
      <c r="ML100" s="650"/>
      <c r="MM100" s="65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0"/>
      <c r="NH100" s="650"/>
      <c r="NI100" s="650"/>
      <c r="NJ100" s="650"/>
      <c r="NK100" s="650"/>
      <c r="NL100" s="65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26" t="s">
        <v>64</v>
      </c>
      <c r="BT101" s="726"/>
      <c r="BU101" s="726"/>
      <c r="BV101" s="726"/>
      <c r="BW101" s="726"/>
      <c r="BX101" s="72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26" t="s">
        <v>66</v>
      </c>
      <c r="CM101" s="726"/>
      <c r="CN101" s="726"/>
      <c r="CO101" s="726"/>
      <c r="CP101" s="726"/>
      <c r="CQ101" s="72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5" t="s">
        <v>72</v>
      </c>
      <c r="KI101" s="696"/>
      <c r="KJ101" s="696"/>
      <c r="KK101" s="696"/>
      <c r="KL101" s="696"/>
      <c r="KM101" s="69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5" t="s">
        <v>72</v>
      </c>
      <c r="KW101" s="696"/>
      <c r="KX101" s="696"/>
      <c r="KY101" s="696"/>
      <c r="KZ101" s="696"/>
      <c r="LA101" s="69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5" t="s">
        <v>72</v>
      </c>
      <c r="LJ101" s="696"/>
      <c r="LK101" s="696"/>
      <c r="LL101" s="696"/>
      <c r="LM101" s="696"/>
      <c r="LN101" s="69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3" t="s">
        <v>72</v>
      </c>
      <c r="MI101" s="654"/>
      <c r="MJ101" s="654"/>
      <c r="MK101" s="654"/>
      <c r="ML101" s="654"/>
      <c r="MM101" s="65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3" t="s">
        <v>72</v>
      </c>
      <c r="NH101" s="654"/>
      <c r="NI101" s="654"/>
      <c r="NJ101" s="654"/>
      <c r="NK101" s="654"/>
      <c r="NL101" s="65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26" t="s">
        <v>68</v>
      </c>
      <c r="CM102" s="726"/>
      <c r="CN102" s="726"/>
      <c r="CO102" s="726"/>
      <c r="CP102" s="726"/>
      <c r="CQ102" s="72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56" t="s">
        <v>243</v>
      </c>
      <c r="KI102" s="657"/>
      <c r="KJ102" s="657"/>
      <c r="KK102" s="657"/>
      <c r="KL102" s="657"/>
      <c r="KM102" s="65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6" t="s">
        <v>243</v>
      </c>
      <c r="KW102" s="657"/>
      <c r="KX102" s="657"/>
      <c r="KY102" s="657"/>
      <c r="KZ102" s="657"/>
      <c r="LA102" s="65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6" t="s">
        <v>243</v>
      </c>
      <c r="LJ102" s="657"/>
      <c r="LK102" s="657"/>
      <c r="LL102" s="657"/>
      <c r="LM102" s="657"/>
      <c r="LN102" s="65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6" t="s">
        <v>243</v>
      </c>
      <c r="MI102" s="657"/>
      <c r="MJ102" s="657"/>
      <c r="MK102" s="657"/>
      <c r="ML102" s="657"/>
      <c r="MM102" s="65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6" t="s">
        <v>243</v>
      </c>
      <c r="NH102" s="657"/>
      <c r="NI102" s="657"/>
      <c r="NJ102" s="657"/>
      <c r="NK102" s="657"/>
      <c r="NL102" s="65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3" t="s">
        <v>84</v>
      </c>
      <c r="B103" s="713"/>
      <c r="C103" s="713"/>
      <c r="D103" s="713"/>
      <c r="E103" s="713"/>
      <c r="F103" s="713"/>
      <c r="G103" s="713"/>
      <c r="H103" s="713"/>
      <c r="I103" s="713"/>
      <c r="J103" s="713"/>
      <c r="K103" s="713"/>
      <c r="L103" s="713"/>
      <c r="M103" s="713"/>
      <c r="N103" s="713"/>
      <c r="O103" s="713"/>
      <c r="P103" s="713"/>
      <c r="Q103" s="713"/>
      <c r="R103" s="713"/>
      <c r="S103" s="713"/>
      <c r="T103" s="713"/>
      <c r="U103" s="713"/>
      <c r="V103" s="713"/>
      <c r="W103" s="713"/>
      <c r="X103" s="713"/>
      <c r="Y103" s="71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1"/>
      <c r="FX103" s="691"/>
      <c r="FY103" s="691"/>
      <c r="FZ103" s="691"/>
      <c r="GA103" s="691"/>
      <c r="GB103" s="691"/>
      <c r="IH103" s="94"/>
      <c r="II103" s="94"/>
      <c r="IJ103" s="94"/>
      <c r="IK103" s="94"/>
      <c r="IL103" s="94"/>
    </row>
    <row r="104" spans="1:394" ht="14.45" customHeight="1" x14ac:dyDescent="0.25">
      <c r="A104" s="713"/>
      <c r="B104" s="713"/>
      <c r="C104" s="713"/>
      <c r="D104" s="713"/>
      <c r="E104" s="713"/>
      <c r="F104" s="713"/>
      <c r="G104" s="713"/>
      <c r="H104" s="713"/>
      <c r="I104" s="713"/>
      <c r="J104" s="713"/>
      <c r="K104" s="713"/>
      <c r="L104" s="713"/>
      <c r="M104" s="713"/>
      <c r="N104" s="713"/>
      <c r="O104" s="713"/>
      <c r="P104" s="713"/>
      <c r="Q104" s="713"/>
      <c r="R104" s="713"/>
      <c r="S104" s="713"/>
      <c r="T104" s="713"/>
      <c r="U104" s="713"/>
      <c r="V104" s="713"/>
      <c r="W104" s="713"/>
      <c r="X104" s="713"/>
      <c r="Y104" s="71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1"/>
      <c r="FX104" s="691"/>
      <c r="FY104" s="691"/>
      <c r="FZ104" s="691"/>
      <c r="GA104" s="691"/>
      <c r="GB104" s="691"/>
      <c r="IH104" s="94"/>
      <c r="II104" s="94"/>
      <c r="IJ104" s="94"/>
      <c r="IK104" s="94"/>
      <c r="IL104" s="94"/>
    </row>
    <row r="105" spans="1:394" ht="14.45" customHeight="1" x14ac:dyDescent="0.25">
      <c r="A105" s="713"/>
      <c r="B105" s="713"/>
      <c r="C105" s="713"/>
      <c r="D105" s="713"/>
      <c r="E105" s="713"/>
      <c r="F105" s="713"/>
      <c r="G105" s="713"/>
      <c r="H105" s="713"/>
      <c r="I105" s="713"/>
      <c r="J105" s="713"/>
      <c r="K105" s="713"/>
      <c r="L105" s="713"/>
      <c r="M105" s="713"/>
      <c r="N105" s="713"/>
      <c r="O105" s="713"/>
      <c r="P105" s="713"/>
      <c r="Q105" s="713"/>
      <c r="R105" s="713"/>
      <c r="S105" s="713"/>
      <c r="T105" s="713"/>
      <c r="U105" s="713"/>
      <c r="V105" s="713"/>
      <c r="W105" s="713"/>
      <c r="X105" s="713"/>
      <c r="Y105" s="71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1"/>
      <c r="FX105" s="691"/>
      <c r="FY105" s="691"/>
      <c r="FZ105" s="691"/>
      <c r="GA105" s="691"/>
      <c r="GB105" s="69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1"/>
      <c r="FX106" s="691"/>
      <c r="FY106" s="691"/>
      <c r="FZ106" s="691"/>
      <c r="GA106" s="691"/>
      <c r="GB106" s="69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2" t="s">
        <v>2</v>
      </c>
      <c r="D107" s="743"/>
      <c r="E107" s="743"/>
      <c r="F107" s="743"/>
      <c r="G107" s="743"/>
      <c r="H107" s="744"/>
      <c r="I107" s="641" t="s">
        <v>73</v>
      </c>
      <c r="J107" s="642"/>
      <c r="K107" s="642"/>
      <c r="L107" s="727"/>
      <c r="M107" s="710" t="s">
        <v>74</v>
      </c>
      <c r="N107" s="642"/>
      <c r="O107" s="642"/>
      <c r="P107" s="643"/>
      <c r="Q107" s="710" t="s">
        <v>96</v>
      </c>
      <c r="R107" s="642"/>
      <c r="S107" s="642"/>
      <c r="T107" s="643"/>
      <c r="U107" s="710" t="s">
        <v>181</v>
      </c>
      <c r="V107" s="642"/>
      <c r="W107" s="642"/>
      <c r="X107" s="643"/>
      <c r="Y107" s="641" t="s">
        <v>264</v>
      </c>
      <c r="Z107" s="642"/>
      <c r="AA107" s="642"/>
      <c r="AB107" s="642"/>
      <c r="AC107" s="642" t="s">
        <v>265</v>
      </c>
      <c r="AD107" s="642"/>
      <c r="AE107" s="642"/>
      <c r="AF107" s="642"/>
      <c r="AG107" s="642"/>
      <c r="AH107" s="642"/>
      <c r="AI107" s="642"/>
      <c r="AJ107" s="641" t="s">
        <v>288</v>
      </c>
      <c r="AK107" s="642"/>
      <c r="AL107" s="642"/>
      <c r="AM107" s="643"/>
      <c r="AN107" s="693" t="s">
        <v>72</v>
      </c>
      <c r="AO107" s="694"/>
      <c r="AP107" s="694"/>
      <c r="AQ107" s="69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1" t="s">
        <v>55</v>
      </c>
      <c r="D108" s="651"/>
      <c r="E108" s="651"/>
      <c r="F108" s="651"/>
      <c r="G108" s="651"/>
      <c r="H108" s="644"/>
      <c r="I108" s="706">
        <f t="shared" ref="I108:I139" si="72">M8+Y8+AP8+BD8</f>
        <v>0</v>
      </c>
      <c r="J108" s="699"/>
      <c r="K108" s="633">
        <f t="shared" ref="K108:K139" si="73">N8+Z8+AQ8+BE8</f>
        <v>0</v>
      </c>
      <c r="L108" s="700"/>
      <c r="M108" s="699">
        <f t="shared" ref="M108:M139" si="74">BP8+CI8+DA8+DU8</f>
        <v>26</v>
      </c>
      <c r="N108" s="699"/>
      <c r="O108" s="633">
        <f t="shared" ref="O108:O139" si="75">BQ8+CJ8+DB8+DV8</f>
        <v>194</v>
      </c>
      <c r="P108" s="634"/>
      <c r="Q108" s="699">
        <f t="shared" ref="Q108:Q139" si="76">EO8+FT8</f>
        <v>5</v>
      </c>
      <c r="R108" s="699"/>
      <c r="S108" s="633">
        <f t="shared" ref="S108:S139" si="77">EP8+FU8</f>
        <v>37.5</v>
      </c>
      <c r="T108" s="634"/>
      <c r="U108" s="699">
        <f t="shared" ref="U108:U139" si="78">GQ8+HL8+HW8+IM8</f>
        <v>6</v>
      </c>
      <c r="V108" s="699"/>
      <c r="W108" s="701">
        <f t="shared" ref="W108:W139" si="79">GR8+HM8+HX8+IN8</f>
        <v>47</v>
      </c>
      <c r="X108" s="701"/>
      <c r="Y108" s="708">
        <f t="shared" ref="Y108:Y139" si="80">IY8+KE8+KS8+LF8</f>
        <v>27</v>
      </c>
      <c r="Z108" s="698"/>
      <c r="AA108" s="633">
        <f t="shared" ref="AA108:AA139" si="81">IZ8+KF8+KT8+LG8</f>
        <v>216</v>
      </c>
      <c r="AB108" s="705"/>
      <c r="AC108" s="707">
        <f t="shared" ref="AC108:AC139" si="82">ME8+ND8</f>
        <v>29</v>
      </c>
      <c r="AD108" s="707"/>
      <c r="AE108" s="707"/>
      <c r="AF108" s="707"/>
      <c r="AG108" s="707"/>
      <c r="AH108" s="701">
        <f t="shared" ref="AH108:AH139" si="83">MF8+NE8</f>
        <v>232</v>
      </c>
      <c r="AI108" s="633"/>
      <c r="AJ108" s="631">
        <f>OC8</f>
        <v>26</v>
      </c>
      <c r="AK108" s="632"/>
      <c r="AL108" s="633">
        <f>OD8</f>
        <v>208</v>
      </c>
      <c r="AM108" s="634"/>
      <c r="AN108" s="689">
        <f>I108+M108+Q108+U108+Y108+AC108+AJ108</f>
        <v>119</v>
      </c>
      <c r="AO108" s="690"/>
      <c r="AP108" s="692">
        <f>K108+O108+S108+W108+AA108+AH108+AL108</f>
        <v>934.5</v>
      </c>
      <c r="AQ108" s="69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1" t="s">
        <v>4</v>
      </c>
      <c r="D109" s="651"/>
      <c r="E109" s="651"/>
      <c r="F109" s="651"/>
      <c r="G109" s="651"/>
      <c r="H109" s="644"/>
      <c r="I109" s="706">
        <f t="shared" si="72"/>
        <v>33</v>
      </c>
      <c r="J109" s="699"/>
      <c r="K109" s="633">
        <f t="shared" si="73"/>
        <v>431</v>
      </c>
      <c r="L109" s="700"/>
      <c r="M109" s="699">
        <f t="shared" si="74"/>
        <v>22</v>
      </c>
      <c r="N109" s="699"/>
      <c r="O109" s="633">
        <f t="shared" si="75"/>
        <v>329</v>
      </c>
      <c r="P109" s="634"/>
      <c r="Q109" s="699">
        <f t="shared" si="76"/>
        <v>49</v>
      </c>
      <c r="R109" s="699"/>
      <c r="S109" s="633">
        <f t="shared" si="77"/>
        <v>735</v>
      </c>
      <c r="T109" s="634"/>
      <c r="U109" s="699">
        <f t="shared" si="78"/>
        <v>49</v>
      </c>
      <c r="V109" s="699"/>
      <c r="W109" s="701">
        <f t="shared" si="79"/>
        <v>774</v>
      </c>
      <c r="X109" s="701"/>
      <c r="Y109" s="708">
        <f t="shared" si="80"/>
        <v>91</v>
      </c>
      <c r="Z109" s="698"/>
      <c r="AA109" s="633">
        <f t="shared" si="81"/>
        <v>1371</v>
      </c>
      <c r="AB109" s="705"/>
      <c r="AC109" s="707">
        <f t="shared" si="82"/>
        <v>155</v>
      </c>
      <c r="AD109" s="707"/>
      <c r="AE109" s="707"/>
      <c r="AF109" s="707"/>
      <c r="AG109" s="707"/>
      <c r="AH109" s="701">
        <f t="shared" si="83"/>
        <v>2325</v>
      </c>
      <c r="AI109" s="633"/>
      <c r="AJ109" s="631">
        <f t="shared" ref="AJ109:AJ172" si="84">OC9</f>
        <v>3</v>
      </c>
      <c r="AK109" s="632"/>
      <c r="AL109" s="633">
        <f t="shared" ref="AL109:AL172" si="85">OD9</f>
        <v>45</v>
      </c>
      <c r="AM109" s="634"/>
      <c r="AN109" s="689">
        <f t="shared" ref="AN109:AN172" si="86">I109+M109+Q109+U109+Y109+AC109+AJ109</f>
        <v>402</v>
      </c>
      <c r="AO109" s="690"/>
      <c r="AP109" s="692">
        <f t="shared" ref="AP109:AP172" si="87">K109+O109+S109+W109+AA109+AH109+AL109</f>
        <v>6010</v>
      </c>
      <c r="AQ109" s="69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1" t="s">
        <v>5</v>
      </c>
      <c r="D110" s="651"/>
      <c r="E110" s="651"/>
      <c r="F110" s="651"/>
      <c r="G110" s="651"/>
      <c r="H110" s="644"/>
      <c r="I110" s="706">
        <f t="shared" si="72"/>
        <v>12</v>
      </c>
      <c r="J110" s="699"/>
      <c r="K110" s="633">
        <f t="shared" si="73"/>
        <v>437</v>
      </c>
      <c r="L110" s="700"/>
      <c r="M110" s="699">
        <f t="shared" si="74"/>
        <v>18</v>
      </c>
      <c r="N110" s="699"/>
      <c r="O110" s="633">
        <f t="shared" si="75"/>
        <v>718</v>
      </c>
      <c r="P110" s="634"/>
      <c r="Q110" s="699">
        <f t="shared" si="76"/>
        <v>19</v>
      </c>
      <c r="R110" s="699"/>
      <c r="S110" s="633">
        <f t="shared" si="77"/>
        <v>760</v>
      </c>
      <c r="T110" s="634"/>
      <c r="U110" s="699">
        <f t="shared" si="78"/>
        <v>18</v>
      </c>
      <c r="V110" s="699"/>
      <c r="W110" s="701">
        <f t="shared" si="79"/>
        <v>736</v>
      </c>
      <c r="X110" s="701"/>
      <c r="Y110" s="708">
        <f t="shared" si="80"/>
        <v>41</v>
      </c>
      <c r="Z110" s="698"/>
      <c r="AA110" s="633">
        <f t="shared" si="81"/>
        <v>1701</v>
      </c>
      <c r="AB110" s="705"/>
      <c r="AC110" s="707">
        <f t="shared" si="82"/>
        <v>107</v>
      </c>
      <c r="AD110" s="707"/>
      <c r="AE110" s="707"/>
      <c r="AF110" s="707"/>
      <c r="AG110" s="707"/>
      <c r="AH110" s="701">
        <f t="shared" si="83"/>
        <v>4173</v>
      </c>
      <c r="AI110" s="633"/>
      <c r="AJ110" s="631">
        <f t="shared" si="84"/>
        <v>37</v>
      </c>
      <c r="AK110" s="632"/>
      <c r="AL110" s="633">
        <f t="shared" si="85"/>
        <v>1443</v>
      </c>
      <c r="AM110" s="634"/>
      <c r="AN110" s="689">
        <f t="shared" si="86"/>
        <v>252</v>
      </c>
      <c r="AO110" s="690"/>
      <c r="AP110" s="692">
        <f t="shared" si="87"/>
        <v>9968</v>
      </c>
      <c r="AQ110" s="69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1" t="s">
        <v>56</v>
      </c>
      <c r="D111" s="651"/>
      <c r="E111" s="651"/>
      <c r="F111" s="651"/>
      <c r="G111" s="651"/>
      <c r="H111" s="644"/>
      <c r="I111" s="706">
        <f t="shared" si="72"/>
        <v>0</v>
      </c>
      <c r="J111" s="699"/>
      <c r="K111" s="633">
        <f t="shared" si="73"/>
        <v>0</v>
      </c>
      <c r="L111" s="700"/>
      <c r="M111" s="699">
        <f t="shared" si="74"/>
        <v>1</v>
      </c>
      <c r="N111" s="699"/>
      <c r="O111" s="633">
        <f t="shared" si="75"/>
        <v>12</v>
      </c>
      <c r="P111" s="634"/>
      <c r="Q111" s="699">
        <f t="shared" si="76"/>
        <v>1</v>
      </c>
      <c r="R111" s="699"/>
      <c r="S111" s="633">
        <f t="shared" si="77"/>
        <v>12</v>
      </c>
      <c r="T111" s="634"/>
      <c r="U111" s="699">
        <f t="shared" si="78"/>
        <v>9</v>
      </c>
      <c r="V111" s="699"/>
      <c r="W111" s="701">
        <f t="shared" si="79"/>
        <v>108</v>
      </c>
      <c r="X111" s="701"/>
      <c r="Y111" s="708">
        <f t="shared" si="80"/>
        <v>13</v>
      </c>
      <c r="Z111" s="698"/>
      <c r="AA111" s="633">
        <f t="shared" si="81"/>
        <v>169</v>
      </c>
      <c r="AB111" s="705"/>
      <c r="AC111" s="707">
        <f t="shared" si="82"/>
        <v>35</v>
      </c>
      <c r="AD111" s="707"/>
      <c r="AE111" s="707"/>
      <c r="AF111" s="707"/>
      <c r="AG111" s="707"/>
      <c r="AH111" s="701">
        <f t="shared" si="83"/>
        <v>455</v>
      </c>
      <c r="AI111" s="633"/>
      <c r="AJ111" s="631">
        <f t="shared" si="84"/>
        <v>7</v>
      </c>
      <c r="AK111" s="632"/>
      <c r="AL111" s="633">
        <f t="shared" si="85"/>
        <v>91</v>
      </c>
      <c r="AM111" s="634"/>
      <c r="AN111" s="689">
        <f t="shared" si="86"/>
        <v>66</v>
      </c>
      <c r="AO111" s="690"/>
      <c r="AP111" s="692">
        <f t="shared" si="87"/>
        <v>847</v>
      </c>
      <c r="AQ111" s="69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1" t="s">
        <v>49</v>
      </c>
      <c r="D112" s="651"/>
      <c r="E112" s="651"/>
      <c r="F112" s="651"/>
      <c r="G112" s="651"/>
      <c r="H112" s="644"/>
      <c r="I112" s="706">
        <f t="shared" si="72"/>
        <v>0</v>
      </c>
      <c r="J112" s="699"/>
      <c r="K112" s="633">
        <f t="shared" si="73"/>
        <v>0</v>
      </c>
      <c r="L112" s="700"/>
      <c r="M112" s="699">
        <f t="shared" si="74"/>
        <v>22</v>
      </c>
      <c r="N112" s="699"/>
      <c r="O112" s="633">
        <f t="shared" si="75"/>
        <v>593</v>
      </c>
      <c r="P112" s="634"/>
      <c r="Q112" s="699">
        <f t="shared" si="76"/>
        <v>19</v>
      </c>
      <c r="R112" s="699"/>
      <c r="S112" s="633">
        <f t="shared" si="77"/>
        <v>513</v>
      </c>
      <c r="T112" s="634"/>
      <c r="U112" s="699">
        <f t="shared" si="78"/>
        <v>21</v>
      </c>
      <c r="V112" s="699"/>
      <c r="W112" s="701">
        <f t="shared" si="79"/>
        <v>582</v>
      </c>
      <c r="X112" s="701"/>
      <c r="Y112" s="708">
        <f t="shared" si="80"/>
        <v>42</v>
      </c>
      <c r="Z112" s="698"/>
      <c r="AA112" s="633">
        <f t="shared" si="81"/>
        <v>1160</v>
      </c>
      <c r="AB112" s="705"/>
      <c r="AC112" s="707">
        <f t="shared" si="82"/>
        <v>106</v>
      </c>
      <c r="AD112" s="707"/>
      <c r="AE112" s="707"/>
      <c r="AF112" s="707"/>
      <c r="AG112" s="707"/>
      <c r="AH112" s="701">
        <f t="shared" si="83"/>
        <v>2756</v>
      </c>
      <c r="AI112" s="633"/>
      <c r="AJ112" s="631">
        <f t="shared" si="84"/>
        <v>9</v>
      </c>
      <c r="AK112" s="632"/>
      <c r="AL112" s="633">
        <f t="shared" si="85"/>
        <v>234</v>
      </c>
      <c r="AM112" s="634"/>
      <c r="AN112" s="689">
        <f t="shared" si="86"/>
        <v>219</v>
      </c>
      <c r="AO112" s="690"/>
      <c r="AP112" s="692">
        <f t="shared" si="87"/>
        <v>5838</v>
      </c>
      <c r="AQ112" s="69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1" t="s">
        <v>50</v>
      </c>
      <c r="D113" s="651"/>
      <c r="E113" s="651"/>
      <c r="F113" s="651"/>
      <c r="G113" s="651"/>
      <c r="H113" s="644"/>
      <c r="I113" s="706">
        <f t="shared" si="72"/>
        <v>0</v>
      </c>
      <c r="J113" s="699"/>
      <c r="K113" s="633">
        <f t="shared" si="73"/>
        <v>0</v>
      </c>
      <c r="L113" s="700"/>
      <c r="M113" s="699">
        <f t="shared" si="74"/>
        <v>1</v>
      </c>
      <c r="N113" s="699"/>
      <c r="O113" s="633">
        <f t="shared" si="75"/>
        <v>7</v>
      </c>
      <c r="P113" s="634"/>
      <c r="Q113" s="699">
        <f t="shared" si="76"/>
        <v>0</v>
      </c>
      <c r="R113" s="699"/>
      <c r="S113" s="633">
        <f t="shared" si="77"/>
        <v>0</v>
      </c>
      <c r="T113" s="634"/>
      <c r="U113" s="699">
        <f t="shared" si="78"/>
        <v>1</v>
      </c>
      <c r="V113" s="699"/>
      <c r="W113" s="701">
        <f t="shared" si="79"/>
        <v>8</v>
      </c>
      <c r="X113" s="701"/>
      <c r="Y113" s="708">
        <f t="shared" si="80"/>
        <v>14</v>
      </c>
      <c r="Z113" s="698"/>
      <c r="AA113" s="633">
        <f t="shared" si="81"/>
        <v>98</v>
      </c>
      <c r="AB113" s="705"/>
      <c r="AC113" s="707">
        <f t="shared" si="82"/>
        <v>4</v>
      </c>
      <c r="AD113" s="707"/>
      <c r="AE113" s="707"/>
      <c r="AF113" s="707"/>
      <c r="AG113" s="707"/>
      <c r="AH113" s="701">
        <f t="shared" si="83"/>
        <v>28</v>
      </c>
      <c r="AI113" s="633"/>
      <c r="AJ113" s="631">
        <f t="shared" si="84"/>
        <v>1</v>
      </c>
      <c r="AK113" s="632"/>
      <c r="AL113" s="633">
        <f t="shared" si="85"/>
        <v>7</v>
      </c>
      <c r="AM113" s="634"/>
      <c r="AN113" s="689">
        <f t="shared" si="86"/>
        <v>21</v>
      </c>
      <c r="AO113" s="690"/>
      <c r="AP113" s="692">
        <f t="shared" si="87"/>
        <v>148</v>
      </c>
      <c r="AQ113" s="69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1" t="s">
        <v>6</v>
      </c>
      <c r="D114" s="651"/>
      <c r="E114" s="651"/>
      <c r="F114" s="651"/>
      <c r="G114" s="651"/>
      <c r="H114" s="644"/>
      <c r="I114" s="706">
        <f t="shared" si="72"/>
        <v>23</v>
      </c>
      <c r="J114" s="699"/>
      <c r="K114" s="633">
        <f t="shared" si="73"/>
        <v>231</v>
      </c>
      <c r="L114" s="700"/>
      <c r="M114" s="699">
        <f t="shared" si="74"/>
        <v>2</v>
      </c>
      <c r="N114" s="699"/>
      <c r="O114" s="633">
        <f t="shared" si="75"/>
        <v>21</v>
      </c>
      <c r="P114" s="634"/>
      <c r="Q114" s="699">
        <f t="shared" si="76"/>
        <v>3</v>
      </c>
      <c r="R114" s="699"/>
      <c r="S114" s="633">
        <f t="shared" si="77"/>
        <v>31.5</v>
      </c>
      <c r="T114" s="634"/>
      <c r="U114" s="699">
        <f t="shared" si="78"/>
        <v>13</v>
      </c>
      <c r="V114" s="699"/>
      <c r="W114" s="701">
        <f t="shared" si="79"/>
        <v>134</v>
      </c>
      <c r="X114" s="701"/>
      <c r="Y114" s="708">
        <f t="shared" si="80"/>
        <v>24</v>
      </c>
      <c r="Z114" s="698"/>
      <c r="AA114" s="633">
        <f t="shared" si="81"/>
        <v>264</v>
      </c>
      <c r="AB114" s="705"/>
      <c r="AC114" s="707">
        <f t="shared" si="82"/>
        <v>42</v>
      </c>
      <c r="AD114" s="707"/>
      <c r="AE114" s="707"/>
      <c r="AF114" s="707"/>
      <c r="AG114" s="707"/>
      <c r="AH114" s="701">
        <f t="shared" si="83"/>
        <v>462</v>
      </c>
      <c r="AI114" s="633"/>
      <c r="AJ114" s="631">
        <f t="shared" si="84"/>
        <v>14</v>
      </c>
      <c r="AK114" s="632"/>
      <c r="AL114" s="633">
        <f t="shared" si="85"/>
        <v>154</v>
      </c>
      <c r="AM114" s="634"/>
      <c r="AN114" s="689">
        <f t="shared" si="86"/>
        <v>121</v>
      </c>
      <c r="AO114" s="690"/>
      <c r="AP114" s="692">
        <f t="shared" si="87"/>
        <v>1297.5</v>
      </c>
      <c r="AQ114" s="69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1" t="s">
        <v>7</v>
      </c>
      <c r="D115" s="651"/>
      <c r="E115" s="651"/>
      <c r="F115" s="651"/>
      <c r="G115" s="651"/>
      <c r="H115" s="644"/>
      <c r="I115" s="706">
        <f t="shared" si="72"/>
        <v>5</v>
      </c>
      <c r="J115" s="699"/>
      <c r="K115" s="633">
        <f t="shared" si="73"/>
        <v>140</v>
      </c>
      <c r="L115" s="700"/>
      <c r="M115" s="699">
        <f t="shared" si="74"/>
        <v>7</v>
      </c>
      <c r="N115" s="699"/>
      <c r="O115" s="633">
        <f t="shared" si="75"/>
        <v>210</v>
      </c>
      <c r="P115" s="634"/>
      <c r="Q115" s="699">
        <f t="shared" si="76"/>
        <v>11</v>
      </c>
      <c r="R115" s="699"/>
      <c r="S115" s="633">
        <f t="shared" si="77"/>
        <v>330</v>
      </c>
      <c r="T115" s="634"/>
      <c r="U115" s="699">
        <f t="shared" si="78"/>
        <v>6</v>
      </c>
      <c r="V115" s="699"/>
      <c r="W115" s="701">
        <f t="shared" si="79"/>
        <v>190</v>
      </c>
      <c r="X115" s="701"/>
      <c r="Y115" s="708">
        <f t="shared" si="80"/>
        <v>11</v>
      </c>
      <c r="Z115" s="698"/>
      <c r="AA115" s="633">
        <f t="shared" si="81"/>
        <v>365</v>
      </c>
      <c r="AB115" s="705"/>
      <c r="AC115" s="707">
        <f t="shared" si="82"/>
        <v>38</v>
      </c>
      <c r="AD115" s="707"/>
      <c r="AE115" s="707"/>
      <c r="AF115" s="707"/>
      <c r="AG115" s="707"/>
      <c r="AH115" s="701">
        <f t="shared" si="83"/>
        <v>1140</v>
      </c>
      <c r="AI115" s="633"/>
      <c r="AJ115" s="631">
        <f t="shared" si="84"/>
        <v>11</v>
      </c>
      <c r="AK115" s="632"/>
      <c r="AL115" s="633">
        <f t="shared" si="85"/>
        <v>330</v>
      </c>
      <c r="AM115" s="634"/>
      <c r="AN115" s="689">
        <f t="shared" si="86"/>
        <v>89</v>
      </c>
      <c r="AO115" s="690"/>
      <c r="AP115" s="692">
        <f t="shared" si="87"/>
        <v>2705</v>
      </c>
      <c r="AQ115" s="69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1" t="s">
        <v>8</v>
      </c>
      <c r="D116" s="651"/>
      <c r="E116" s="651"/>
      <c r="F116" s="651"/>
      <c r="G116" s="651"/>
      <c r="H116" s="644"/>
      <c r="I116" s="706">
        <f t="shared" si="72"/>
        <v>12</v>
      </c>
      <c r="J116" s="699"/>
      <c r="K116" s="633">
        <f t="shared" si="73"/>
        <v>144</v>
      </c>
      <c r="L116" s="700"/>
      <c r="M116" s="699">
        <f t="shared" si="74"/>
        <v>7</v>
      </c>
      <c r="N116" s="699"/>
      <c r="O116" s="633">
        <f t="shared" si="75"/>
        <v>97</v>
      </c>
      <c r="P116" s="634"/>
      <c r="Q116" s="699">
        <f t="shared" si="76"/>
        <v>7</v>
      </c>
      <c r="R116" s="699"/>
      <c r="S116" s="633">
        <f t="shared" si="77"/>
        <v>98</v>
      </c>
      <c r="T116" s="634"/>
      <c r="U116" s="699">
        <f t="shared" si="78"/>
        <v>15</v>
      </c>
      <c r="V116" s="699"/>
      <c r="W116" s="701">
        <f t="shared" si="79"/>
        <v>214</v>
      </c>
      <c r="X116" s="701"/>
      <c r="Y116" s="708">
        <f t="shared" si="80"/>
        <v>39</v>
      </c>
      <c r="Z116" s="698"/>
      <c r="AA116" s="633">
        <f t="shared" si="81"/>
        <v>546</v>
      </c>
      <c r="AB116" s="705"/>
      <c r="AC116" s="707">
        <f t="shared" si="82"/>
        <v>49</v>
      </c>
      <c r="AD116" s="707"/>
      <c r="AE116" s="707"/>
      <c r="AF116" s="707"/>
      <c r="AG116" s="707"/>
      <c r="AH116" s="701">
        <f t="shared" si="83"/>
        <v>686</v>
      </c>
      <c r="AI116" s="633"/>
      <c r="AJ116" s="631">
        <f t="shared" si="84"/>
        <v>25</v>
      </c>
      <c r="AK116" s="632"/>
      <c r="AL116" s="633">
        <f t="shared" si="85"/>
        <v>350</v>
      </c>
      <c r="AM116" s="634"/>
      <c r="AN116" s="689">
        <f t="shared" si="86"/>
        <v>154</v>
      </c>
      <c r="AO116" s="690"/>
      <c r="AP116" s="692">
        <f t="shared" si="87"/>
        <v>2135</v>
      </c>
      <c r="AQ116" s="69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1" t="s">
        <v>9</v>
      </c>
      <c r="D117" s="651"/>
      <c r="E117" s="651"/>
      <c r="F117" s="651"/>
      <c r="G117" s="651"/>
      <c r="H117" s="644"/>
      <c r="I117" s="706">
        <f t="shared" si="72"/>
        <v>22</v>
      </c>
      <c r="J117" s="699"/>
      <c r="K117" s="633">
        <f t="shared" si="73"/>
        <v>618</v>
      </c>
      <c r="L117" s="700"/>
      <c r="M117" s="699">
        <f t="shared" si="74"/>
        <v>41</v>
      </c>
      <c r="N117" s="699"/>
      <c r="O117" s="633">
        <f t="shared" si="75"/>
        <v>1221</v>
      </c>
      <c r="P117" s="634"/>
      <c r="Q117" s="699">
        <f t="shared" si="76"/>
        <v>24</v>
      </c>
      <c r="R117" s="699"/>
      <c r="S117" s="633">
        <f t="shared" si="77"/>
        <v>720</v>
      </c>
      <c r="T117" s="634"/>
      <c r="U117" s="699">
        <f t="shared" si="78"/>
        <v>50</v>
      </c>
      <c r="V117" s="699"/>
      <c r="W117" s="701">
        <f t="shared" si="79"/>
        <v>1504</v>
      </c>
      <c r="X117" s="701"/>
      <c r="Y117" s="708">
        <f t="shared" si="80"/>
        <v>55</v>
      </c>
      <c r="Z117" s="698"/>
      <c r="AA117" s="633">
        <f t="shared" si="81"/>
        <v>1748</v>
      </c>
      <c r="AB117" s="705"/>
      <c r="AC117" s="707">
        <f t="shared" si="82"/>
        <v>115</v>
      </c>
      <c r="AD117" s="707"/>
      <c r="AE117" s="707"/>
      <c r="AF117" s="707"/>
      <c r="AG117" s="707"/>
      <c r="AH117" s="701">
        <f t="shared" si="83"/>
        <v>3450</v>
      </c>
      <c r="AI117" s="633"/>
      <c r="AJ117" s="631">
        <f t="shared" si="84"/>
        <v>37</v>
      </c>
      <c r="AK117" s="632"/>
      <c r="AL117" s="633">
        <f t="shared" si="85"/>
        <v>1110</v>
      </c>
      <c r="AM117" s="634"/>
      <c r="AN117" s="689">
        <f t="shared" si="86"/>
        <v>344</v>
      </c>
      <c r="AO117" s="690"/>
      <c r="AP117" s="692">
        <f t="shared" si="87"/>
        <v>10371</v>
      </c>
      <c r="AQ117" s="69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1" t="s">
        <v>10</v>
      </c>
      <c r="D118" s="651"/>
      <c r="E118" s="651"/>
      <c r="F118" s="651"/>
      <c r="G118" s="651"/>
      <c r="H118" s="644"/>
      <c r="I118" s="706">
        <f t="shared" si="72"/>
        <v>17</v>
      </c>
      <c r="J118" s="699"/>
      <c r="K118" s="633">
        <f t="shared" si="73"/>
        <v>509</v>
      </c>
      <c r="L118" s="700"/>
      <c r="M118" s="699">
        <f t="shared" si="74"/>
        <v>12</v>
      </c>
      <c r="N118" s="699"/>
      <c r="O118" s="633">
        <f t="shared" si="75"/>
        <v>383</v>
      </c>
      <c r="P118" s="634"/>
      <c r="Q118" s="699">
        <f t="shared" si="76"/>
        <v>7</v>
      </c>
      <c r="R118" s="699"/>
      <c r="S118" s="633">
        <f t="shared" si="77"/>
        <v>224</v>
      </c>
      <c r="T118" s="634"/>
      <c r="U118" s="699">
        <f t="shared" si="78"/>
        <v>8</v>
      </c>
      <c r="V118" s="699"/>
      <c r="W118" s="701">
        <f t="shared" si="79"/>
        <v>261</v>
      </c>
      <c r="X118" s="701"/>
      <c r="Y118" s="708">
        <f t="shared" si="80"/>
        <v>19</v>
      </c>
      <c r="Z118" s="698"/>
      <c r="AA118" s="633">
        <f t="shared" si="81"/>
        <v>628</v>
      </c>
      <c r="AB118" s="705"/>
      <c r="AC118" s="707">
        <f t="shared" si="82"/>
        <v>45</v>
      </c>
      <c r="AD118" s="707"/>
      <c r="AE118" s="707"/>
      <c r="AF118" s="707"/>
      <c r="AG118" s="707"/>
      <c r="AH118" s="701">
        <f t="shared" si="83"/>
        <v>1395</v>
      </c>
      <c r="AI118" s="633"/>
      <c r="AJ118" s="631">
        <f t="shared" si="84"/>
        <v>7</v>
      </c>
      <c r="AK118" s="632"/>
      <c r="AL118" s="633">
        <f t="shared" si="85"/>
        <v>217</v>
      </c>
      <c r="AM118" s="634"/>
      <c r="AN118" s="689">
        <f t="shared" si="86"/>
        <v>115</v>
      </c>
      <c r="AO118" s="690"/>
      <c r="AP118" s="692">
        <f t="shared" si="87"/>
        <v>3617</v>
      </c>
      <c r="AQ118" s="69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1" t="s">
        <v>11</v>
      </c>
      <c r="D119" s="651"/>
      <c r="E119" s="651"/>
      <c r="F119" s="651"/>
      <c r="G119" s="651"/>
      <c r="H119" s="644"/>
      <c r="I119" s="706">
        <f t="shared" si="72"/>
        <v>9</v>
      </c>
      <c r="J119" s="699"/>
      <c r="K119" s="633">
        <f t="shared" si="73"/>
        <v>905</v>
      </c>
      <c r="L119" s="700"/>
      <c r="M119" s="699">
        <f t="shared" si="74"/>
        <v>16</v>
      </c>
      <c r="N119" s="699"/>
      <c r="O119" s="633">
        <f t="shared" si="75"/>
        <v>1690</v>
      </c>
      <c r="P119" s="634"/>
      <c r="Q119" s="699">
        <f t="shared" si="76"/>
        <v>12</v>
      </c>
      <c r="R119" s="699"/>
      <c r="S119" s="633">
        <f t="shared" si="77"/>
        <v>1268</v>
      </c>
      <c r="T119" s="634"/>
      <c r="U119" s="699">
        <f t="shared" si="78"/>
        <v>23</v>
      </c>
      <c r="V119" s="699"/>
      <c r="W119" s="701">
        <f t="shared" si="79"/>
        <v>2470</v>
      </c>
      <c r="X119" s="701"/>
      <c r="Y119" s="708">
        <f t="shared" si="80"/>
        <v>28</v>
      </c>
      <c r="Z119" s="698"/>
      <c r="AA119" s="633">
        <f t="shared" si="81"/>
        <v>3108</v>
      </c>
      <c r="AB119" s="705"/>
      <c r="AC119" s="707">
        <f t="shared" si="82"/>
        <v>60</v>
      </c>
      <c r="AD119" s="707"/>
      <c r="AE119" s="707"/>
      <c r="AF119" s="707"/>
      <c r="AG119" s="707"/>
      <c r="AH119" s="701">
        <f t="shared" si="83"/>
        <v>6360</v>
      </c>
      <c r="AI119" s="633"/>
      <c r="AJ119" s="631">
        <f t="shared" si="84"/>
        <v>29</v>
      </c>
      <c r="AK119" s="632"/>
      <c r="AL119" s="633">
        <f t="shared" si="85"/>
        <v>3074</v>
      </c>
      <c r="AM119" s="634"/>
      <c r="AN119" s="689">
        <f t="shared" si="86"/>
        <v>177</v>
      </c>
      <c r="AO119" s="690"/>
      <c r="AP119" s="692">
        <f t="shared" si="87"/>
        <v>18875</v>
      </c>
      <c r="AQ119" s="69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1" t="s">
        <v>57</v>
      </c>
      <c r="D120" s="651"/>
      <c r="E120" s="651"/>
      <c r="F120" s="651"/>
      <c r="G120" s="651"/>
      <c r="H120" s="644"/>
      <c r="I120" s="706">
        <f t="shared" si="72"/>
        <v>0</v>
      </c>
      <c r="J120" s="699"/>
      <c r="K120" s="633">
        <f t="shared" si="73"/>
        <v>0</v>
      </c>
      <c r="L120" s="700"/>
      <c r="M120" s="699">
        <f t="shared" si="74"/>
        <v>7</v>
      </c>
      <c r="N120" s="699"/>
      <c r="O120" s="633">
        <f t="shared" si="75"/>
        <v>350</v>
      </c>
      <c r="P120" s="634"/>
      <c r="Q120" s="699">
        <f t="shared" si="76"/>
        <v>15</v>
      </c>
      <c r="R120" s="699"/>
      <c r="S120" s="633">
        <f t="shared" si="77"/>
        <v>750</v>
      </c>
      <c r="T120" s="634"/>
      <c r="U120" s="699">
        <f t="shared" si="78"/>
        <v>6</v>
      </c>
      <c r="V120" s="699"/>
      <c r="W120" s="701">
        <f t="shared" si="79"/>
        <v>324</v>
      </c>
      <c r="X120" s="701"/>
      <c r="Y120" s="708">
        <f t="shared" si="80"/>
        <v>33</v>
      </c>
      <c r="Z120" s="698"/>
      <c r="AA120" s="633">
        <f t="shared" si="81"/>
        <v>1710</v>
      </c>
      <c r="AB120" s="705"/>
      <c r="AC120" s="707">
        <f t="shared" si="82"/>
        <v>86</v>
      </c>
      <c r="AD120" s="707"/>
      <c r="AE120" s="707"/>
      <c r="AF120" s="707"/>
      <c r="AG120" s="707"/>
      <c r="AH120" s="701">
        <f t="shared" si="83"/>
        <v>4300</v>
      </c>
      <c r="AI120" s="633"/>
      <c r="AJ120" s="631">
        <f t="shared" si="84"/>
        <v>17</v>
      </c>
      <c r="AK120" s="632"/>
      <c r="AL120" s="633">
        <f t="shared" si="85"/>
        <v>850</v>
      </c>
      <c r="AM120" s="634"/>
      <c r="AN120" s="689">
        <f t="shared" si="86"/>
        <v>164</v>
      </c>
      <c r="AO120" s="690"/>
      <c r="AP120" s="692">
        <f t="shared" si="87"/>
        <v>8284</v>
      </c>
      <c r="AQ120" s="69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1" t="s">
        <v>51</v>
      </c>
      <c r="D121" s="651"/>
      <c r="E121" s="651"/>
      <c r="F121" s="651"/>
      <c r="G121" s="651"/>
      <c r="H121" s="644"/>
      <c r="I121" s="706">
        <f t="shared" si="72"/>
        <v>0</v>
      </c>
      <c r="J121" s="699"/>
      <c r="K121" s="633">
        <f t="shared" si="73"/>
        <v>0</v>
      </c>
      <c r="L121" s="700"/>
      <c r="M121" s="699">
        <f t="shared" si="74"/>
        <v>0</v>
      </c>
      <c r="N121" s="699"/>
      <c r="O121" s="633">
        <f t="shared" si="75"/>
        <v>0</v>
      </c>
      <c r="P121" s="634"/>
      <c r="Q121" s="699">
        <f t="shared" si="76"/>
        <v>2</v>
      </c>
      <c r="R121" s="699"/>
      <c r="S121" s="633">
        <f t="shared" si="77"/>
        <v>96</v>
      </c>
      <c r="T121" s="634"/>
      <c r="U121" s="699">
        <f t="shared" si="78"/>
        <v>3</v>
      </c>
      <c r="V121" s="699"/>
      <c r="W121" s="701">
        <f t="shared" si="79"/>
        <v>144</v>
      </c>
      <c r="X121" s="701"/>
      <c r="Y121" s="708">
        <f t="shared" si="80"/>
        <v>7</v>
      </c>
      <c r="Z121" s="698"/>
      <c r="AA121" s="633">
        <f t="shared" si="81"/>
        <v>346</v>
      </c>
      <c r="AB121" s="705"/>
      <c r="AC121" s="707">
        <f t="shared" si="82"/>
        <v>15</v>
      </c>
      <c r="AD121" s="707"/>
      <c r="AE121" s="707"/>
      <c r="AF121" s="707"/>
      <c r="AG121" s="707"/>
      <c r="AH121" s="701">
        <f t="shared" si="83"/>
        <v>690</v>
      </c>
      <c r="AI121" s="633"/>
      <c r="AJ121" s="631">
        <f t="shared" si="84"/>
        <v>2</v>
      </c>
      <c r="AK121" s="632"/>
      <c r="AL121" s="633">
        <f t="shared" si="85"/>
        <v>92</v>
      </c>
      <c r="AM121" s="634"/>
      <c r="AN121" s="689">
        <f t="shared" si="86"/>
        <v>29</v>
      </c>
      <c r="AO121" s="690"/>
      <c r="AP121" s="692">
        <f t="shared" si="87"/>
        <v>1368</v>
      </c>
      <c r="AQ121" s="69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1" t="s">
        <v>52</v>
      </c>
      <c r="D122" s="651"/>
      <c r="E122" s="651"/>
      <c r="F122" s="651"/>
      <c r="G122" s="651"/>
      <c r="H122" s="644"/>
      <c r="I122" s="706">
        <f t="shared" si="72"/>
        <v>0</v>
      </c>
      <c r="J122" s="699"/>
      <c r="K122" s="633">
        <f t="shared" si="73"/>
        <v>0</v>
      </c>
      <c r="L122" s="700"/>
      <c r="M122" s="699">
        <f t="shared" si="74"/>
        <v>0</v>
      </c>
      <c r="N122" s="699"/>
      <c r="O122" s="633">
        <f t="shared" si="75"/>
        <v>0</v>
      </c>
      <c r="P122" s="634"/>
      <c r="Q122" s="699">
        <f t="shared" si="76"/>
        <v>1</v>
      </c>
      <c r="R122" s="699"/>
      <c r="S122" s="633">
        <f t="shared" si="77"/>
        <v>63</v>
      </c>
      <c r="T122" s="634"/>
      <c r="U122" s="699">
        <f t="shared" si="78"/>
        <v>0</v>
      </c>
      <c r="V122" s="699"/>
      <c r="W122" s="701">
        <f t="shared" si="79"/>
        <v>0</v>
      </c>
      <c r="X122" s="701"/>
      <c r="Y122" s="708">
        <f t="shared" si="80"/>
        <v>0</v>
      </c>
      <c r="Z122" s="698"/>
      <c r="AA122" s="633">
        <f t="shared" si="81"/>
        <v>0</v>
      </c>
      <c r="AB122" s="705"/>
      <c r="AC122" s="707">
        <f t="shared" si="82"/>
        <v>8</v>
      </c>
      <c r="AD122" s="707"/>
      <c r="AE122" s="707"/>
      <c r="AF122" s="707"/>
      <c r="AG122" s="707"/>
      <c r="AH122" s="701">
        <f t="shared" si="83"/>
        <v>488</v>
      </c>
      <c r="AI122" s="633"/>
      <c r="AJ122" s="631">
        <f t="shared" si="84"/>
        <v>1</v>
      </c>
      <c r="AK122" s="632"/>
      <c r="AL122" s="633">
        <f t="shared" si="85"/>
        <v>61</v>
      </c>
      <c r="AM122" s="634"/>
      <c r="AN122" s="689">
        <f t="shared" si="86"/>
        <v>10</v>
      </c>
      <c r="AO122" s="690"/>
      <c r="AP122" s="692">
        <f t="shared" si="87"/>
        <v>612</v>
      </c>
      <c r="AQ122" s="69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1" t="s">
        <v>12</v>
      </c>
      <c r="D123" s="651"/>
      <c r="E123" s="651"/>
      <c r="F123" s="651"/>
      <c r="G123" s="651"/>
      <c r="H123" s="644"/>
      <c r="I123" s="706">
        <f t="shared" si="72"/>
        <v>6</v>
      </c>
      <c r="J123" s="699"/>
      <c r="K123" s="633">
        <f t="shared" si="73"/>
        <v>156</v>
      </c>
      <c r="L123" s="700"/>
      <c r="M123" s="699">
        <f t="shared" si="74"/>
        <v>48</v>
      </c>
      <c r="N123" s="699"/>
      <c r="O123" s="633">
        <f t="shared" si="75"/>
        <v>1432</v>
      </c>
      <c r="P123" s="634"/>
      <c r="Q123" s="699">
        <f t="shared" si="76"/>
        <v>18</v>
      </c>
      <c r="R123" s="699"/>
      <c r="S123" s="633">
        <f t="shared" si="77"/>
        <v>558</v>
      </c>
      <c r="T123" s="634"/>
      <c r="U123" s="699">
        <f t="shared" si="78"/>
        <v>38</v>
      </c>
      <c r="V123" s="699"/>
      <c r="W123" s="701">
        <f t="shared" si="79"/>
        <v>1178</v>
      </c>
      <c r="X123" s="701"/>
      <c r="Y123" s="708">
        <f t="shared" si="80"/>
        <v>28</v>
      </c>
      <c r="Z123" s="698"/>
      <c r="AA123" s="633">
        <f t="shared" si="81"/>
        <v>928</v>
      </c>
      <c r="AB123" s="705"/>
      <c r="AC123" s="707">
        <f t="shared" si="82"/>
        <v>72</v>
      </c>
      <c r="AD123" s="707"/>
      <c r="AE123" s="707"/>
      <c r="AF123" s="707"/>
      <c r="AG123" s="707"/>
      <c r="AH123" s="701">
        <f t="shared" si="83"/>
        <v>2232</v>
      </c>
      <c r="AI123" s="633"/>
      <c r="AJ123" s="631">
        <f t="shared" si="84"/>
        <v>0</v>
      </c>
      <c r="AK123" s="632"/>
      <c r="AL123" s="633">
        <f t="shared" si="85"/>
        <v>0</v>
      </c>
      <c r="AM123" s="634"/>
      <c r="AN123" s="689">
        <f t="shared" si="86"/>
        <v>210</v>
      </c>
      <c r="AO123" s="690"/>
      <c r="AP123" s="692">
        <f t="shared" si="87"/>
        <v>6484</v>
      </c>
      <c r="AQ123" s="69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1" t="s">
        <v>13</v>
      </c>
      <c r="D124" s="651"/>
      <c r="E124" s="651"/>
      <c r="F124" s="651"/>
      <c r="G124" s="651"/>
      <c r="H124" s="644"/>
      <c r="I124" s="706">
        <f t="shared" si="72"/>
        <v>86</v>
      </c>
      <c r="J124" s="699"/>
      <c r="K124" s="633">
        <f t="shared" si="73"/>
        <v>2418</v>
      </c>
      <c r="L124" s="700"/>
      <c r="M124" s="699">
        <f t="shared" si="74"/>
        <v>135</v>
      </c>
      <c r="N124" s="699"/>
      <c r="O124" s="633">
        <f t="shared" si="75"/>
        <v>4415</v>
      </c>
      <c r="P124" s="634"/>
      <c r="Q124" s="699">
        <f t="shared" si="76"/>
        <v>146</v>
      </c>
      <c r="R124" s="699"/>
      <c r="S124" s="633">
        <f t="shared" si="77"/>
        <v>4818</v>
      </c>
      <c r="T124" s="634"/>
      <c r="U124" s="699">
        <f t="shared" si="78"/>
        <v>96</v>
      </c>
      <c r="V124" s="699"/>
      <c r="W124" s="701">
        <f t="shared" si="79"/>
        <v>3283</v>
      </c>
      <c r="X124" s="701"/>
      <c r="Y124" s="708">
        <f t="shared" si="80"/>
        <v>196</v>
      </c>
      <c r="Z124" s="698"/>
      <c r="AA124" s="633">
        <f t="shared" si="81"/>
        <v>6961</v>
      </c>
      <c r="AB124" s="705"/>
      <c r="AC124" s="707">
        <f t="shared" si="82"/>
        <v>612</v>
      </c>
      <c r="AD124" s="707"/>
      <c r="AE124" s="707"/>
      <c r="AF124" s="707"/>
      <c r="AG124" s="707"/>
      <c r="AH124" s="701">
        <f t="shared" si="83"/>
        <v>20808</v>
      </c>
      <c r="AI124" s="633"/>
      <c r="AJ124" s="631">
        <f t="shared" si="84"/>
        <v>145</v>
      </c>
      <c r="AK124" s="632"/>
      <c r="AL124" s="633">
        <f t="shared" si="85"/>
        <v>4930</v>
      </c>
      <c r="AM124" s="634"/>
      <c r="AN124" s="689">
        <f t="shared" si="86"/>
        <v>1416</v>
      </c>
      <c r="AO124" s="690"/>
      <c r="AP124" s="692">
        <f t="shared" si="87"/>
        <v>47633</v>
      </c>
      <c r="AQ124" s="69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69" t="s">
        <v>67</v>
      </c>
      <c r="D125" s="669"/>
      <c r="E125" s="669"/>
      <c r="F125" s="669"/>
      <c r="G125" s="669"/>
      <c r="H125" s="712"/>
      <c r="I125" s="706">
        <f t="shared" si="72"/>
        <v>0</v>
      </c>
      <c r="J125" s="699"/>
      <c r="K125" s="633">
        <f t="shared" si="73"/>
        <v>0</v>
      </c>
      <c r="L125" s="700"/>
      <c r="M125" s="699">
        <f t="shared" si="74"/>
        <v>8</v>
      </c>
      <c r="N125" s="699"/>
      <c r="O125" s="633">
        <f t="shared" si="75"/>
        <v>224</v>
      </c>
      <c r="P125" s="634"/>
      <c r="Q125" s="699">
        <f t="shared" si="76"/>
        <v>1</v>
      </c>
      <c r="R125" s="699"/>
      <c r="S125" s="633">
        <f t="shared" si="77"/>
        <v>28</v>
      </c>
      <c r="T125" s="634"/>
      <c r="U125" s="699">
        <f t="shared" si="78"/>
        <v>2</v>
      </c>
      <c r="V125" s="699"/>
      <c r="W125" s="701">
        <f t="shared" si="79"/>
        <v>50</v>
      </c>
      <c r="X125" s="701"/>
      <c r="Y125" s="708">
        <f t="shared" si="80"/>
        <v>0</v>
      </c>
      <c r="Z125" s="698"/>
      <c r="AA125" s="633">
        <f t="shared" si="81"/>
        <v>0</v>
      </c>
      <c r="AB125" s="705"/>
      <c r="AC125" s="707">
        <f t="shared" si="82"/>
        <v>0</v>
      </c>
      <c r="AD125" s="707"/>
      <c r="AE125" s="707"/>
      <c r="AF125" s="707"/>
      <c r="AG125" s="707"/>
      <c r="AH125" s="701">
        <f t="shared" si="83"/>
        <v>0</v>
      </c>
      <c r="AI125" s="633"/>
      <c r="AJ125" s="631">
        <f t="shared" si="84"/>
        <v>0</v>
      </c>
      <c r="AK125" s="632"/>
      <c r="AL125" s="633">
        <f t="shared" si="85"/>
        <v>0</v>
      </c>
      <c r="AM125" s="634"/>
      <c r="AN125" s="689">
        <f t="shared" si="86"/>
        <v>11</v>
      </c>
      <c r="AO125" s="690"/>
      <c r="AP125" s="692">
        <f t="shared" si="87"/>
        <v>302</v>
      </c>
      <c r="AQ125" s="69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4" t="s">
        <v>98</v>
      </c>
      <c r="D126" s="645"/>
      <c r="E126" s="645"/>
      <c r="F126" s="645"/>
      <c r="G126" s="645"/>
      <c r="H126" s="745"/>
      <c r="I126" s="706">
        <f t="shared" si="72"/>
        <v>0</v>
      </c>
      <c r="J126" s="699"/>
      <c r="K126" s="633">
        <f t="shared" si="73"/>
        <v>0</v>
      </c>
      <c r="L126" s="700"/>
      <c r="M126" s="699">
        <f t="shared" si="74"/>
        <v>0</v>
      </c>
      <c r="N126" s="699"/>
      <c r="O126" s="633">
        <f t="shared" si="75"/>
        <v>0</v>
      </c>
      <c r="P126" s="634"/>
      <c r="Q126" s="699">
        <f t="shared" si="76"/>
        <v>0</v>
      </c>
      <c r="R126" s="699"/>
      <c r="S126" s="633">
        <f t="shared" si="77"/>
        <v>0</v>
      </c>
      <c r="T126" s="634"/>
      <c r="U126" s="699">
        <f t="shared" si="78"/>
        <v>0</v>
      </c>
      <c r="V126" s="699"/>
      <c r="W126" s="701">
        <f t="shared" si="79"/>
        <v>0</v>
      </c>
      <c r="X126" s="701"/>
      <c r="Y126" s="708">
        <f t="shared" si="80"/>
        <v>0</v>
      </c>
      <c r="Z126" s="698"/>
      <c r="AA126" s="633">
        <f t="shared" si="81"/>
        <v>0</v>
      </c>
      <c r="AB126" s="705"/>
      <c r="AC126" s="707">
        <f t="shared" si="82"/>
        <v>0</v>
      </c>
      <c r="AD126" s="707"/>
      <c r="AE126" s="707"/>
      <c r="AF126" s="707"/>
      <c r="AG126" s="707"/>
      <c r="AH126" s="701">
        <f t="shared" si="83"/>
        <v>0</v>
      </c>
      <c r="AI126" s="633"/>
      <c r="AJ126" s="631">
        <f t="shared" si="84"/>
        <v>0</v>
      </c>
      <c r="AK126" s="632"/>
      <c r="AL126" s="633">
        <f t="shared" si="85"/>
        <v>0</v>
      </c>
      <c r="AM126" s="634"/>
      <c r="AN126" s="689">
        <f t="shared" si="86"/>
        <v>0</v>
      </c>
      <c r="AO126" s="690"/>
      <c r="AP126" s="692">
        <f t="shared" si="87"/>
        <v>0</v>
      </c>
      <c r="AQ126" s="69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4" t="s">
        <v>99</v>
      </c>
      <c r="D127" s="645"/>
      <c r="E127" s="645"/>
      <c r="F127" s="645"/>
      <c r="G127" s="645"/>
      <c r="H127" s="745"/>
      <c r="I127" s="706">
        <f t="shared" si="72"/>
        <v>0</v>
      </c>
      <c r="J127" s="699"/>
      <c r="K127" s="633">
        <f t="shared" si="73"/>
        <v>0</v>
      </c>
      <c r="L127" s="700"/>
      <c r="M127" s="699">
        <f t="shared" si="74"/>
        <v>0</v>
      </c>
      <c r="N127" s="699"/>
      <c r="O127" s="633">
        <f t="shared" si="75"/>
        <v>0</v>
      </c>
      <c r="P127" s="634"/>
      <c r="Q127" s="699">
        <f t="shared" si="76"/>
        <v>0</v>
      </c>
      <c r="R127" s="699"/>
      <c r="S127" s="633">
        <f t="shared" si="77"/>
        <v>0</v>
      </c>
      <c r="T127" s="634"/>
      <c r="U127" s="699">
        <f t="shared" si="78"/>
        <v>0</v>
      </c>
      <c r="V127" s="699"/>
      <c r="W127" s="701">
        <f t="shared" si="79"/>
        <v>0</v>
      </c>
      <c r="X127" s="701"/>
      <c r="Y127" s="708">
        <f t="shared" si="80"/>
        <v>1</v>
      </c>
      <c r="Z127" s="698"/>
      <c r="AA127" s="633">
        <f t="shared" si="81"/>
        <v>135</v>
      </c>
      <c r="AB127" s="705"/>
      <c r="AC127" s="707">
        <f t="shared" si="82"/>
        <v>0</v>
      </c>
      <c r="AD127" s="707"/>
      <c r="AE127" s="707"/>
      <c r="AF127" s="707"/>
      <c r="AG127" s="707"/>
      <c r="AH127" s="701">
        <f t="shared" si="83"/>
        <v>0</v>
      </c>
      <c r="AI127" s="633"/>
      <c r="AJ127" s="631">
        <f t="shared" si="84"/>
        <v>1</v>
      </c>
      <c r="AK127" s="632"/>
      <c r="AL127" s="633">
        <f t="shared" si="85"/>
        <v>125</v>
      </c>
      <c r="AM127" s="634"/>
      <c r="AN127" s="689">
        <f t="shared" si="86"/>
        <v>2</v>
      </c>
      <c r="AO127" s="690"/>
      <c r="AP127" s="692">
        <f t="shared" si="87"/>
        <v>260</v>
      </c>
      <c r="AQ127" s="69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4" t="s">
        <v>100</v>
      </c>
      <c r="D128" s="645"/>
      <c r="E128" s="645"/>
      <c r="F128" s="645"/>
      <c r="G128" s="645"/>
      <c r="H128" s="745"/>
      <c r="I128" s="706">
        <f t="shared" si="72"/>
        <v>0</v>
      </c>
      <c r="J128" s="699"/>
      <c r="K128" s="633">
        <f t="shared" si="73"/>
        <v>0</v>
      </c>
      <c r="L128" s="700"/>
      <c r="M128" s="699">
        <f t="shared" si="74"/>
        <v>0</v>
      </c>
      <c r="N128" s="699"/>
      <c r="O128" s="633">
        <f t="shared" si="75"/>
        <v>0</v>
      </c>
      <c r="P128" s="634"/>
      <c r="Q128" s="699">
        <f t="shared" si="76"/>
        <v>0</v>
      </c>
      <c r="R128" s="699"/>
      <c r="S128" s="633">
        <f t="shared" si="77"/>
        <v>0</v>
      </c>
      <c r="T128" s="634"/>
      <c r="U128" s="699">
        <f t="shared" si="78"/>
        <v>0</v>
      </c>
      <c r="V128" s="699"/>
      <c r="W128" s="701">
        <f t="shared" si="79"/>
        <v>0</v>
      </c>
      <c r="X128" s="701"/>
      <c r="Y128" s="708">
        <f t="shared" si="80"/>
        <v>0</v>
      </c>
      <c r="Z128" s="698"/>
      <c r="AA128" s="633">
        <f t="shared" si="81"/>
        <v>0</v>
      </c>
      <c r="AB128" s="705"/>
      <c r="AC128" s="707">
        <f t="shared" si="82"/>
        <v>4</v>
      </c>
      <c r="AD128" s="707"/>
      <c r="AE128" s="707"/>
      <c r="AF128" s="707"/>
      <c r="AG128" s="707"/>
      <c r="AH128" s="701">
        <f t="shared" si="83"/>
        <v>480</v>
      </c>
      <c r="AI128" s="633"/>
      <c r="AJ128" s="631">
        <f t="shared" si="84"/>
        <v>1</v>
      </c>
      <c r="AK128" s="632"/>
      <c r="AL128" s="633">
        <f t="shared" si="85"/>
        <v>120</v>
      </c>
      <c r="AM128" s="634"/>
      <c r="AN128" s="689">
        <f t="shared" si="86"/>
        <v>5</v>
      </c>
      <c r="AO128" s="690"/>
      <c r="AP128" s="692">
        <f t="shared" si="87"/>
        <v>600</v>
      </c>
      <c r="AQ128" s="69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4" t="s">
        <v>101</v>
      </c>
      <c r="D129" s="645"/>
      <c r="E129" s="645"/>
      <c r="F129" s="645"/>
      <c r="G129" s="645"/>
      <c r="H129" s="745"/>
      <c r="I129" s="706">
        <f t="shared" si="72"/>
        <v>0</v>
      </c>
      <c r="J129" s="699"/>
      <c r="K129" s="633">
        <f t="shared" si="73"/>
        <v>0</v>
      </c>
      <c r="L129" s="700"/>
      <c r="M129" s="699">
        <f t="shared" si="74"/>
        <v>0</v>
      </c>
      <c r="N129" s="699"/>
      <c r="O129" s="633">
        <f t="shared" si="75"/>
        <v>0</v>
      </c>
      <c r="P129" s="634"/>
      <c r="Q129" s="699">
        <f t="shared" si="76"/>
        <v>0</v>
      </c>
      <c r="R129" s="699"/>
      <c r="S129" s="633">
        <f t="shared" si="77"/>
        <v>0</v>
      </c>
      <c r="T129" s="634"/>
      <c r="U129" s="699">
        <f t="shared" si="78"/>
        <v>0</v>
      </c>
      <c r="V129" s="699"/>
      <c r="W129" s="701">
        <f t="shared" si="79"/>
        <v>0</v>
      </c>
      <c r="X129" s="701"/>
      <c r="Y129" s="708">
        <f t="shared" si="80"/>
        <v>0</v>
      </c>
      <c r="Z129" s="698"/>
      <c r="AA129" s="633">
        <f t="shared" si="81"/>
        <v>0</v>
      </c>
      <c r="AB129" s="705"/>
      <c r="AC129" s="707">
        <f t="shared" si="82"/>
        <v>1</v>
      </c>
      <c r="AD129" s="707"/>
      <c r="AE129" s="707"/>
      <c r="AF129" s="707"/>
      <c r="AG129" s="707"/>
      <c r="AH129" s="701">
        <f t="shared" si="83"/>
        <v>115</v>
      </c>
      <c r="AI129" s="633"/>
      <c r="AJ129" s="631">
        <f t="shared" si="84"/>
        <v>1</v>
      </c>
      <c r="AK129" s="632"/>
      <c r="AL129" s="633">
        <f t="shared" si="85"/>
        <v>115</v>
      </c>
      <c r="AM129" s="634"/>
      <c r="AN129" s="689">
        <f t="shared" si="86"/>
        <v>2</v>
      </c>
      <c r="AO129" s="690"/>
      <c r="AP129" s="692">
        <f t="shared" si="87"/>
        <v>230</v>
      </c>
      <c r="AQ129" s="69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1" t="s">
        <v>53</v>
      </c>
      <c r="D130" s="651"/>
      <c r="E130" s="651"/>
      <c r="F130" s="651"/>
      <c r="G130" s="651"/>
      <c r="H130" s="644"/>
      <c r="I130" s="706">
        <f t="shared" si="72"/>
        <v>0</v>
      </c>
      <c r="J130" s="699"/>
      <c r="K130" s="633">
        <f t="shared" si="73"/>
        <v>0</v>
      </c>
      <c r="L130" s="700"/>
      <c r="M130" s="699">
        <f t="shared" si="74"/>
        <v>0</v>
      </c>
      <c r="N130" s="699"/>
      <c r="O130" s="633">
        <f t="shared" si="75"/>
        <v>0</v>
      </c>
      <c r="P130" s="634"/>
      <c r="Q130" s="699">
        <f t="shared" si="76"/>
        <v>2</v>
      </c>
      <c r="R130" s="699"/>
      <c r="S130" s="633">
        <f t="shared" si="77"/>
        <v>50</v>
      </c>
      <c r="T130" s="634"/>
      <c r="U130" s="699">
        <f t="shared" si="78"/>
        <v>2</v>
      </c>
      <c r="V130" s="699"/>
      <c r="W130" s="701">
        <f t="shared" si="79"/>
        <v>50</v>
      </c>
      <c r="X130" s="701"/>
      <c r="Y130" s="708">
        <f t="shared" si="80"/>
        <v>0</v>
      </c>
      <c r="Z130" s="698"/>
      <c r="AA130" s="633">
        <f t="shared" si="81"/>
        <v>0</v>
      </c>
      <c r="AB130" s="705"/>
      <c r="AC130" s="707">
        <f t="shared" si="82"/>
        <v>0</v>
      </c>
      <c r="AD130" s="707"/>
      <c r="AE130" s="707"/>
      <c r="AF130" s="707"/>
      <c r="AG130" s="707"/>
      <c r="AH130" s="701">
        <f t="shared" si="83"/>
        <v>0</v>
      </c>
      <c r="AI130" s="633"/>
      <c r="AJ130" s="631">
        <f t="shared" si="84"/>
        <v>0</v>
      </c>
      <c r="AK130" s="632"/>
      <c r="AL130" s="633">
        <f t="shared" si="85"/>
        <v>0</v>
      </c>
      <c r="AM130" s="634"/>
      <c r="AN130" s="689">
        <f t="shared" si="86"/>
        <v>4</v>
      </c>
      <c r="AO130" s="690"/>
      <c r="AP130" s="692">
        <f t="shared" si="87"/>
        <v>100</v>
      </c>
      <c r="AQ130" s="69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1" t="s">
        <v>14</v>
      </c>
      <c r="D131" s="651"/>
      <c r="E131" s="651"/>
      <c r="F131" s="651"/>
      <c r="G131" s="651"/>
      <c r="H131" s="644"/>
      <c r="I131" s="706">
        <f t="shared" si="72"/>
        <v>1</v>
      </c>
      <c r="J131" s="699"/>
      <c r="K131" s="633">
        <f t="shared" si="73"/>
        <v>90</v>
      </c>
      <c r="L131" s="700"/>
      <c r="M131" s="699">
        <f t="shared" si="74"/>
        <v>0</v>
      </c>
      <c r="N131" s="699"/>
      <c r="O131" s="633">
        <f t="shared" si="75"/>
        <v>0</v>
      </c>
      <c r="P131" s="634"/>
      <c r="Q131" s="699">
        <f t="shared" si="76"/>
        <v>1</v>
      </c>
      <c r="R131" s="699"/>
      <c r="S131" s="633">
        <f t="shared" si="77"/>
        <v>105</v>
      </c>
      <c r="T131" s="634"/>
      <c r="U131" s="699">
        <f t="shared" si="78"/>
        <v>1</v>
      </c>
      <c r="V131" s="699"/>
      <c r="W131" s="701">
        <f t="shared" si="79"/>
        <v>95</v>
      </c>
      <c r="X131" s="701"/>
      <c r="Y131" s="708">
        <f t="shared" si="80"/>
        <v>3</v>
      </c>
      <c r="Z131" s="698"/>
      <c r="AA131" s="633">
        <f t="shared" si="81"/>
        <v>270</v>
      </c>
      <c r="AB131" s="705"/>
      <c r="AC131" s="707">
        <f t="shared" si="82"/>
        <v>1</v>
      </c>
      <c r="AD131" s="707"/>
      <c r="AE131" s="707"/>
      <c r="AF131" s="707"/>
      <c r="AG131" s="707"/>
      <c r="AH131" s="701">
        <f t="shared" si="83"/>
        <v>90</v>
      </c>
      <c r="AI131" s="633"/>
      <c r="AJ131" s="631">
        <f t="shared" si="84"/>
        <v>1</v>
      </c>
      <c r="AK131" s="632"/>
      <c r="AL131" s="633">
        <f t="shared" si="85"/>
        <v>90</v>
      </c>
      <c r="AM131" s="634"/>
      <c r="AN131" s="689">
        <f t="shared" si="86"/>
        <v>8</v>
      </c>
      <c r="AO131" s="690"/>
      <c r="AP131" s="692">
        <f t="shared" si="87"/>
        <v>740</v>
      </c>
      <c r="AQ131" s="69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1" t="s">
        <v>15</v>
      </c>
      <c r="D132" s="651"/>
      <c r="E132" s="651"/>
      <c r="F132" s="651"/>
      <c r="G132" s="651"/>
      <c r="H132" s="644"/>
      <c r="I132" s="706">
        <f t="shared" si="72"/>
        <v>2</v>
      </c>
      <c r="J132" s="699"/>
      <c r="K132" s="633">
        <f t="shared" si="73"/>
        <v>190</v>
      </c>
      <c r="L132" s="700"/>
      <c r="M132" s="699">
        <f t="shared" si="74"/>
        <v>3</v>
      </c>
      <c r="N132" s="699"/>
      <c r="O132" s="633">
        <f t="shared" si="75"/>
        <v>315</v>
      </c>
      <c r="P132" s="634"/>
      <c r="Q132" s="699">
        <f t="shared" si="76"/>
        <v>1</v>
      </c>
      <c r="R132" s="699"/>
      <c r="S132" s="633">
        <f t="shared" si="77"/>
        <v>100</v>
      </c>
      <c r="T132" s="634"/>
      <c r="U132" s="699">
        <f t="shared" si="78"/>
        <v>0</v>
      </c>
      <c r="V132" s="699"/>
      <c r="W132" s="701">
        <f t="shared" si="79"/>
        <v>0</v>
      </c>
      <c r="X132" s="701"/>
      <c r="Y132" s="708">
        <f t="shared" si="80"/>
        <v>2</v>
      </c>
      <c r="Z132" s="698"/>
      <c r="AA132" s="633">
        <f t="shared" si="81"/>
        <v>190</v>
      </c>
      <c r="AB132" s="705"/>
      <c r="AC132" s="707">
        <f t="shared" si="82"/>
        <v>0</v>
      </c>
      <c r="AD132" s="707"/>
      <c r="AE132" s="707"/>
      <c r="AF132" s="707"/>
      <c r="AG132" s="707"/>
      <c r="AH132" s="701">
        <f t="shared" si="83"/>
        <v>0</v>
      </c>
      <c r="AI132" s="633"/>
      <c r="AJ132" s="631">
        <f t="shared" si="84"/>
        <v>0</v>
      </c>
      <c r="AK132" s="632"/>
      <c r="AL132" s="633">
        <f t="shared" si="85"/>
        <v>0</v>
      </c>
      <c r="AM132" s="634"/>
      <c r="AN132" s="689">
        <f t="shared" si="86"/>
        <v>8</v>
      </c>
      <c r="AO132" s="690"/>
      <c r="AP132" s="692">
        <f t="shared" si="87"/>
        <v>795</v>
      </c>
      <c r="AQ132" s="69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1" t="s">
        <v>16</v>
      </c>
      <c r="D133" s="651"/>
      <c r="E133" s="651"/>
      <c r="F133" s="651"/>
      <c r="G133" s="651"/>
      <c r="H133" s="644"/>
      <c r="I133" s="706">
        <f t="shared" si="72"/>
        <v>3</v>
      </c>
      <c r="J133" s="699"/>
      <c r="K133" s="633">
        <f t="shared" si="73"/>
        <v>405</v>
      </c>
      <c r="L133" s="700"/>
      <c r="M133" s="699">
        <f t="shared" si="74"/>
        <v>0</v>
      </c>
      <c r="N133" s="699"/>
      <c r="O133" s="633">
        <f t="shared" si="75"/>
        <v>0</v>
      </c>
      <c r="P133" s="634"/>
      <c r="Q133" s="699">
        <f t="shared" si="76"/>
        <v>0</v>
      </c>
      <c r="R133" s="699"/>
      <c r="S133" s="633">
        <f t="shared" si="77"/>
        <v>0</v>
      </c>
      <c r="T133" s="634"/>
      <c r="U133" s="699">
        <f t="shared" si="78"/>
        <v>0</v>
      </c>
      <c r="V133" s="699"/>
      <c r="W133" s="701">
        <f t="shared" si="79"/>
        <v>0</v>
      </c>
      <c r="X133" s="701"/>
      <c r="Y133" s="708">
        <f t="shared" si="80"/>
        <v>0</v>
      </c>
      <c r="Z133" s="698"/>
      <c r="AA133" s="633">
        <f t="shared" si="81"/>
        <v>0</v>
      </c>
      <c r="AB133" s="705"/>
      <c r="AC133" s="707">
        <f t="shared" si="82"/>
        <v>1</v>
      </c>
      <c r="AD133" s="707"/>
      <c r="AE133" s="707"/>
      <c r="AF133" s="707"/>
      <c r="AG133" s="707"/>
      <c r="AH133" s="701">
        <f t="shared" si="83"/>
        <v>145</v>
      </c>
      <c r="AI133" s="633"/>
      <c r="AJ133" s="631">
        <f t="shared" si="84"/>
        <v>0</v>
      </c>
      <c r="AK133" s="632"/>
      <c r="AL133" s="633">
        <f t="shared" si="85"/>
        <v>0</v>
      </c>
      <c r="AM133" s="634"/>
      <c r="AN133" s="689">
        <f t="shared" si="86"/>
        <v>4</v>
      </c>
      <c r="AO133" s="690"/>
      <c r="AP133" s="692">
        <f t="shared" si="87"/>
        <v>550</v>
      </c>
      <c r="AQ133" s="69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1" t="s">
        <v>54</v>
      </c>
      <c r="D134" s="651"/>
      <c r="E134" s="651"/>
      <c r="F134" s="651"/>
      <c r="G134" s="651"/>
      <c r="H134" s="644"/>
      <c r="I134" s="706">
        <f t="shared" si="72"/>
        <v>0</v>
      </c>
      <c r="J134" s="699"/>
      <c r="K134" s="633">
        <f t="shared" si="73"/>
        <v>0</v>
      </c>
      <c r="L134" s="700"/>
      <c r="M134" s="699">
        <f t="shared" si="74"/>
        <v>5</v>
      </c>
      <c r="N134" s="699"/>
      <c r="O134" s="633">
        <f t="shared" si="75"/>
        <v>500</v>
      </c>
      <c r="P134" s="634"/>
      <c r="Q134" s="699">
        <f t="shared" si="76"/>
        <v>5</v>
      </c>
      <c r="R134" s="699"/>
      <c r="S134" s="633">
        <f t="shared" si="77"/>
        <v>500</v>
      </c>
      <c r="T134" s="634"/>
      <c r="U134" s="699">
        <f t="shared" si="78"/>
        <v>6</v>
      </c>
      <c r="V134" s="699"/>
      <c r="W134" s="701">
        <f t="shared" si="79"/>
        <v>600</v>
      </c>
      <c r="X134" s="701"/>
      <c r="Y134" s="708">
        <f t="shared" si="80"/>
        <v>6</v>
      </c>
      <c r="Z134" s="698"/>
      <c r="AA134" s="633">
        <f t="shared" si="81"/>
        <v>600</v>
      </c>
      <c r="AB134" s="705"/>
      <c r="AC134" s="707">
        <f t="shared" si="82"/>
        <v>4</v>
      </c>
      <c r="AD134" s="707"/>
      <c r="AE134" s="707"/>
      <c r="AF134" s="707"/>
      <c r="AG134" s="707"/>
      <c r="AH134" s="701">
        <f t="shared" si="83"/>
        <v>400</v>
      </c>
      <c r="AI134" s="633"/>
      <c r="AJ134" s="631">
        <f t="shared" si="84"/>
        <v>2</v>
      </c>
      <c r="AK134" s="632"/>
      <c r="AL134" s="633">
        <f t="shared" si="85"/>
        <v>200</v>
      </c>
      <c r="AM134" s="634"/>
      <c r="AN134" s="689">
        <f t="shared" si="86"/>
        <v>28</v>
      </c>
      <c r="AO134" s="690"/>
      <c r="AP134" s="692">
        <f t="shared" si="87"/>
        <v>2800</v>
      </c>
      <c r="AQ134" s="69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1" t="s">
        <v>17</v>
      </c>
      <c r="D135" s="651"/>
      <c r="E135" s="651"/>
      <c r="F135" s="651"/>
      <c r="G135" s="651"/>
      <c r="H135" s="644"/>
      <c r="I135" s="706">
        <f t="shared" si="72"/>
        <v>0</v>
      </c>
      <c r="J135" s="699"/>
      <c r="K135" s="633">
        <f t="shared" si="73"/>
        <v>0</v>
      </c>
      <c r="L135" s="700"/>
      <c r="M135" s="699">
        <f t="shared" si="74"/>
        <v>0</v>
      </c>
      <c r="N135" s="699"/>
      <c r="O135" s="633">
        <f t="shared" si="75"/>
        <v>0</v>
      </c>
      <c r="P135" s="634"/>
      <c r="Q135" s="699">
        <f t="shared" si="76"/>
        <v>0</v>
      </c>
      <c r="R135" s="699"/>
      <c r="S135" s="633">
        <f t="shared" si="77"/>
        <v>0</v>
      </c>
      <c r="T135" s="634"/>
      <c r="U135" s="699">
        <f t="shared" si="78"/>
        <v>0</v>
      </c>
      <c r="V135" s="699"/>
      <c r="W135" s="701">
        <f t="shared" si="79"/>
        <v>0</v>
      </c>
      <c r="X135" s="701"/>
      <c r="Y135" s="708">
        <f t="shared" si="80"/>
        <v>0</v>
      </c>
      <c r="Z135" s="698"/>
      <c r="AA135" s="633">
        <f t="shared" si="81"/>
        <v>0</v>
      </c>
      <c r="AB135" s="705"/>
      <c r="AC135" s="707">
        <f t="shared" si="82"/>
        <v>0</v>
      </c>
      <c r="AD135" s="707"/>
      <c r="AE135" s="707"/>
      <c r="AF135" s="707"/>
      <c r="AG135" s="707"/>
      <c r="AH135" s="701">
        <f t="shared" si="83"/>
        <v>0</v>
      </c>
      <c r="AI135" s="633"/>
      <c r="AJ135" s="631">
        <f t="shared" si="84"/>
        <v>0</v>
      </c>
      <c r="AK135" s="632"/>
      <c r="AL135" s="633">
        <f t="shared" si="85"/>
        <v>0</v>
      </c>
      <c r="AM135" s="634"/>
      <c r="AN135" s="689">
        <f t="shared" si="86"/>
        <v>0</v>
      </c>
      <c r="AO135" s="690"/>
      <c r="AP135" s="692">
        <f t="shared" si="87"/>
        <v>0</v>
      </c>
      <c r="AQ135" s="69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1" t="s">
        <v>59</v>
      </c>
      <c r="D136" s="651"/>
      <c r="E136" s="651"/>
      <c r="F136" s="651"/>
      <c r="G136" s="651"/>
      <c r="H136" s="644"/>
      <c r="I136" s="706">
        <f t="shared" si="72"/>
        <v>0</v>
      </c>
      <c r="J136" s="699"/>
      <c r="K136" s="633">
        <f t="shared" si="73"/>
        <v>0</v>
      </c>
      <c r="L136" s="700"/>
      <c r="M136" s="699">
        <f t="shared" si="74"/>
        <v>3</v>
      </c>
      <c r="N136" s="699"/>
      <c r="O136" s="633">
        <f t="shared" si="75"/>
        <v>300</v>
      </c>
      <c r="P136" s="634"/>
      <c r="Q136" s="699">
        <f t="shared" si="76"/>
        <v>5</v>
      </c>
      <c r="R136" s="699"/>
      <c r="S136" s="633">
        <f t="shared" si="77"/>
        <v>500</v>
      </c>
      <c r="T136" s="634"/>
      <c r="U136" s="699">
        <f t="shared" si="78"/>
        <v>5</v>
      </c>
      <c r="V136" s="699"/>
      <c r="W136" s="701">
        <f t="shared" si="79"/>
        <v>500</v>
      </c>
      <c r="X136" s="701"/>
      <c r="Y136" s="708">
        <f t="shared" si="80"/>
        <v>6</v>
      </c>
      <c r="Z136" s="698"/>
      <c r="AA136" s="633">
        <f t="shared" si="81"/>
        <v>590</v>
      </c>
      <c r="AB136" s="705"/>
      <c r="AC136" s="707">
        <f t="shared" si="82"/>
        <v>2</v>
      </c>
      <c r="AD136" s="707"/>
      <c r="AE136" s="707"/>
      <c r="AF136" s="707"/>
      <c r="AG136" s="707"/>
      <c r="AH136" s="701">
        <f t="shared" si="83"/>
        <v>190</v>
      </c>
      <c r="AI136" s="633"/>
      <c r="AJ136" s="631">
        <f t="shared" si="84"/>
        <v>4</v>
      </c>
      <c r="AK136" s="632"/>
      <c r="AL136" s="633">
        <f t="shared" si="85"/>
        <v>360</v>
      </c>
      <c r="AM136" s="634"/>
      <c r="AN136" s="689">
        <f t="shared" si="86"/>
        <v>25</v>
      </c>
      <c r="AO136" s="690"/>
      <c r="AP136" s="692">
        <f t="shared" si="87"/>
        <v>2440</v>
      </c>
      <c r="AQ136" s="69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1" t="s">
        <v>18</v>
      </c>
      <c r="D137" s="651"/>
      <c r="E137" s="651"/>
      <c r="F137" s="651"/>
      <c r="G137" s="651"/>
      <c r="H137" s="644"/>
      <c r="I137" s="706">
        <f t="shared" si="72"/>
        <v>0</v>
      </c>
      <c r="J137" s="699"/>
      <c r="K137" s="633">
        <f t="shared" si="73"/>
        <v>0</v>
      </c>
      <c r="L137" s="700"/>
      <c r="M137" s="699">
        <f t="shared" si="74"/>
        <v>1</v>
      </c>
      <c r="N137" s="699"/>
      <c r="O137" s="633">
        <f t="shared" si="75"/>
        <v>240</v>
      </c>
      <c r="P137" s="634"/>
      <c r="Q137" s="699">
        <f t="shared" si="76"/>
        <v>0</v>
      </c>
      <c r="R137" s="699"/>
      <c r="S137" s="633">
        <f t="shared" si="77"/>
        <v>0</v>
      </c>
      <c r="T137" s="634"/>
      <c r="U137" s="699">
        <f t="shared" si="78"/>
        <v>0</v>
      </c>
      <c r="V137" s="699"/>
      <c r="W137" s="701">
        <f t="shared" si="79"/>
        <v>0</v>
      </c>
      <c r="X137" s="701"/>
      <c r="Y137" s="708">
        <f t="shared" si="80"/>
        <v>0</v>
      </c>
      <c r="Z137" s="698"/>
      <c r="AA137" s="633">
        <f t="shared" si="81"/>
        <v>0</v>
      </c>
      <c r="AB137" s="705"/>
      <c r="AC137" s="707">
        <f t="shared" si="82"/>
        <v>0</v>
      </c>
      <c r="AD137" s="707"/>
      <c r="AE137" s="707"/>
      <c r="AF137" s="707"/>
      <c r="AG137" s="707"/>
      <c r="AH137" s="701">
        <f t="shared" si="83"/>
        <v>0</v>
      </c>
      <c r="AI137" s="633"/>
      <c r="AJ137" s="631">
        <f t="shared" si="84"/>
        <v>0</v>
      </c>
      <c r="AK137" s="632"/>
      <c r="AL137" s="633">
        <f t="shared" si="85"/>
        <v>0</v>
      </c>
      <c r="AM137" s="634"/>
      <c r="AN137" s="689">
        <f t="shared" si="86"/>
        <v>1</v>
      </c>
      <c r="AO137" s="690"/>
      <c r="AP137" s="692">
        <f t="shared" si="87"/>
        <v>240</v>
      </c>
      <c r="AQ137" s="69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1" t="s">
        <v>19</v>
      </c>
      <c r="D138" s="651"/>
      <c r="E138" s="651"/>
      <c r="F138" s="651"/>
      <c r="G138" s="651"/>
      <c r="H138" s="644"/>
      <c r="I138" s="706">
        <f t="shared" si="72"/>
        <v>0</v>
      </c>
      <c r="J138" s="699"/>
      <c r="K138" s="633">
        <f t="shared" si="73"/>
        <v>0</v>
      </c>
      <c r="L138" s="700"/>
      <c r="M138" s="699">
        <f t="shared" si="74"/>
        <v>0</v>
      </c>
      <c r="N138" s="699"/>
      <c r="O138" s="633">
        <f t="shared" si="75"/>
        <v>0</v>
      </c>
      <c r="P138" s="634"/>
      <c r="Q138" s="699">
        <f t="shared" si="76"/>
        <v>0</v>
      </c>
      <c r="R138" s="699"/>
      <c r="S138" s="633">
        <f t="shared" si="77"/>
        <v>0</v>
      </c>
      <c r="T138" s="634"/>
      <c r="U138" s="699">
        <f t="shared" si="78"/>
        <v>0</v>
      </c>
      <c r="V138" s="699"/>
      <c r="W138" s="701">
        <f t="shared" si="79"/>
        <v>0</v>
      </c>
      <c r="X138" s="701"/>
      <c r="Y138" s="708">
        <f t="shared" si="80"/>
        <v>0</v>
      </c>
      <c r="Z138" s="698"/>
      <c r="AA138" s="633">
        <f t="shared" si="81"/>
        <v>0</v>
      </c>
      <c r="AB138" s="705"/>
      <c r="AC138" s="707">
        <f t="shared" si="82"/>
        <v>0</v>
      </c>
      <c r="AD138" s="707"/>
      <c r="AE138" s="707"/>
      <c r="AF138" s="707"/>
      <c r="AG138" s="707"/>
      <c r="AH138" s="701">
        <f t="shared" si="83"/>
        <v>0</v>
      </c>
      <c r="AI138" s="633"/>
      <c r="AJ138" s="631">
        <f t="shared" si="84"/>
        <v>0</v>
      </c>
      <c r="AK138" s="632"/>
      <c r="AL138" s="633">
        <f t="shared" si="85"/>
        <v>0</v>
      </c>
      <c r="AM138" s="634"/>
      <c r="AN138" s="689">
        <f t="shared" si="86"/>
        <v>0</v>
      </c>
      <c r="AO138" s="690"/>
      <c r="AP138" s="692">
        <f t="shared" si="87"/>
        <v>0</v>
      </c>
      <c r="AQ138" s="69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1" t="s">
        <v>20</v>
      </c>
      <c r="D139" s="651"/>
      <c r="E139" s="651"/>
      <c r="F139" s="651"/>
      <c r="G139" s="651"/>
      <c r="H139" s="644"/>
      <c r="I139" s="706">
        <f t="shared" si="72"/>
        <v>0</v>
      </c>
      <c r="J139" s="699"/>
      <c r="K139" s="633">
        <f t="shared" si="73"/>
        <v>0</v>
      </c>
      <c r="L139" s="700"/>
      <c r="M139" s="699">
        <f t="shared" si="74"/>
        <v>2</v>
      </c>
      <c r="N139" s="699"/>
      <c r="O139" s="633">
        <f t="shared" si="75"/>
        <v>11</v>
      </c>
      <c r="P139" s="634"/>
      <c r="Q139" s="699">
        <f t="shared" si="76"/>
        <v>2</v>
      </c>
      <c r="R139" s="699"/>
      <c r="S139" s="633">
        <f t="shared" si="77"/>
        <v>11</v>
      </c>
      <c r="T139" s="634"/>
      <c r="U139" s="699">
        <f t="shared" si="78"/>
        <v>17</v>
      </c>
      <c r="V139" s="699"/>
      <c r="W139" s="701">
        <f t="shared" si="79"/>
        <v>93.5</v>
      </c>
      <c r="X139" s="701"/>
      <c r="Y139" s="708">
        <f t="shared" si="80"/>
        <v>1</v>
      </c>
      <c r="Z139" s="698"/>
      <c r="AA139" s="633">
        <f t="shared" si="81"/>
        <v>5.5</v>
      </c>
      <c r="AB139" s="705"/>
      <c r="AC139" s="707">
        <f t="shared" si="82"/>
        <v>27</v>
      </c>
      <c r="AD139" s="707"/>
      <c r="AE139" s="707"/>
      <c r="AF139" s="707"/>
      <c r="AG139" s="707"/>
      <c r="AH139" s="701">
        <f t="shared" si="83"/>
        <v>143</v>
      </c>
      <c r="AI139" s="633"/>
      <c r="AJ139" s="631">
        <f t="shared" si="84"/>
        <v>0</v>
      </c>
      <c r="AK139" s="632"/>
      <c r="AL139" s="633">
        <f t="shared" si="85"/>
        <v>0</v>
      </c>
      <c r="AM139" s="634"/>
      <c r="AN139" s="689">
        <f t="shared" si="86"/>
        <v>49</v>
      </c>
      <c r="AO139" s="690"/>
      <c r="AP139" s="692">
        <f t="shared" si="87"/>
        <v>264</v>
      </c>
      <c r="AQ139" s="69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1" t="s">
        <v>21</v>
      </c>
      <c r="D140" s="651"/>
      <c r="E140" s="651"/>
      <c r="F140" s="651"/>
      <c r="G140" s="651"/>
      <c r="H140" s="644"/>
      <c r="I140" s="706">
        <f t="shared" ref="I140:I171" si="88">M40+Y40+AP40+BD40</f>
        <v>0</v>
      </c>
      <c r="J140" s="699"/>
      <c r="K140" s="633">
        <f t="shared" ref="K140:K171" si="89">N40+Z40+AQ40+BE40</f>
        <v>0</v>
      </c>
      <c r="L140" s="700"/>
      <c r="M140" s="699">
        <f t="shared" ref="M140:M171" si="90">BP40+CI40+DA40+DU40</f>
        <v>1</v>
      </c>
      <c r="N140" s="699"/>
      <c r="O140" s="633">
        <f t="shared" ref="O140:O171" si="91">BQ40+CJ40+DB40+DV40</f>
        <v>13</v>
      </c>
      <c r="P140" s="634"/>
      <c r="Q140" s="699">
        <f t="shared" ref="Q140:Q171" si="92">EO40+FT40</f>
        <v>1</v>
      </c>
      <c r="R140" s="699"/>
      <c r="S140" s="633">
        <f t="shared" ref="S140:S171" si="93">EP40+FU40</f>
        <v>13</v>
      </c>
      <c r="T140" s="634"/>
      <c r="U140" s="699">
        <f t="shared" ref="U140:U171" si="94">GQ40+HL40+HW40+IM40</f>
        <v>3</v>
      </c>
      <c r="V140" s="699"/>
      <c r="W140" s="701">
        <f t="shared" ref="W140:W171" si="95">GR40+HM40+HX40+IN40</f>
        <v>39</v>
      </c>
      <c r="X140" s="701"/>
      <c r="Y140" s="708">
        <f t="shared" ref="Y140:Y171" si="96">IY40+KE40+KS40+LF40</f>
        <v>4</v>
      </c>
      <c r="Z140" s="698"/>
      <c r="AA140" s="633">
        <f t="shared" ref="AA140:AA171" si="97">IZ40+KF40+KT40+LG40</f>
        <v>52</v>
      </c>
      <c r="AB140" s="705"/>
      <c r="AC140" s="707">
        <f t="shared" ref="AC140:AC171" si="98">ME40+ND40</f>
        <v>7</v>
      </c>
      <c r="AD140" s="707"/>
      <c r="AE140" s="707"/>
      <c r="AF140" s="707"/>
      <c r="AG140" s="707"/>
      <c r="AH140" s="701">
        <f t="shared" ref="AH140:AH171" si="99">MF40+NE40</f>
        <v>91</v>
      </c>
      <c r="AI140" s="633"/>
      <c r="AJ140" s="631">
        <f t="shared" si="84"/>
        <v>2</v>
      </c>
      <c r="AK140" s="632"/>
      <c r="AL140" s="633">
        <f t="shared" si="85"/>
        <v>22</v>
      </c>
      <c r="AM140" s="634"/>
      <c r="AN140" s="689">
        <f t="shared" si="86"/>
        <v>18</v>
      </c>
      <c r="AO140" s="690"/>
      <c r="AP140" s="692">
        <f t="shared" si="87"/>
        <v>230</v>
      </c>
      <c r="AQ140" s="69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1" t="s">
        <v>22</v>
      </c>
      <c r="D141" s="651"/>
      <c r="E141" s="651"/>
      <c r="F141" s="651"/>
      <c r="G141" s="651"/>
      <c r="H141" s="644"/>
      <c r="I141" s="706">
        <f t="shared" si="88"/>
        <v>4</v>
      </c>
      <c r="J141" s="699"/>
      <c r="K141" s="633">
        <f t="shared" si="89"/>
        <v>44</v>
      </c>
      <c r="L141" s="700"/>
      <c r="M141" s="699">
        <f t="shared" si="90"/>
        <v>0</v>
      </c>
      <c r="N141" s="699"/>
      <c r="O141" s="633">
        <f t="shared" si="91"/>
        <v>0</v>
      </c>
      <c r="P141" s="634"/>
      <c r="Q141" s="699">
        <f t="shared" si="92"/>
        <v>0</v>
      </c>
      <c r="R141" s="699"/>
      <c r="S141" s="633">
        <f t="shared" si="93"/>
        <v>0</v>
      </c>
      <c r="T141" s="634"/>
      <c r="U141" s="699">
        <f t="shared" si="94"/>
        <v>6</v>
      </c>
      <c r="V141" s="699"/>
      <c r="W141" s="701">
        <f t="shared" si="95"/>
        <v>69</v>
      </c>
      <c r="X141" s="701"/>
      <c r="Y141" s="708">
        <f t="shared" si="96"/>
        <v>0</v>
      </c>
      <c r="Z141" s="698"/>
      <c r="AA141" s="633">
        <f t="shared" si="97"/>
        <v>0</v>
      </c>
      <c r="AB141" s="705"/>
      <c r="AC141" s="707">
        <f t="shared" si="98"/>
        <v>7</v>
      </c>
      <c r="AD141" s="707"/>
      <c r="AE141" s="707"/>
      <c r="AF141" s="707"/>
      <c r="AG141" s="707"/>
      <c r="AH141" s="701">
        <f t="shared" si="99"/>
        <v>78.5</v>
      </c>
      <c r="AI141" s="633"/>
      <c r="AJ141" s="631">
        <f t="shared" si="84"/>
        <v>1</v>
      </c>
      <c r="AK141" s="632"/>
      <c r="AL141" s="633">
        <f t="shared" si="85"/>
        <v>11</v>
      </c>
      <c r="AM141" s="634"/>
      <c r="AN141" s="689">
        <f t="shared" si="86"/>
        <v>18</v>
      </c>
      <c r="AO141" s="690"/>
      <c r="AP141" s="692">
        <f t="shared" si="87"/>
        <v>202.5</v>
      </c>
      <c r="AQ141" s="69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1" t="s">
        <v>23</v>
      </c>
      <c r="D142" s="651"/>
      <c r="E142" s="651"/>
      <c r="F142" s="651"/>
      <c r="G142" s="651"/>
      <c r="H142" s="644"/>
      <c r="I142" s="706">
        <f t="shared" si="88"/>
        <v>0</v>
      </c>
      <c r="J142" s="699"/>
      <c r="K142" s="633">
        <f t="shared" si="89"/>
        <v>0</v>
      </c>
      <c r="L142" s="700"/>
      <c r="M142" s="699">
        <f t="shared" si="90"/>
        <v>0</v>
      </c>
      <c r="N142" s="699"/>
      <c r="O142" s="633">
        <f t="shared" si="91"/>
        <v>0</v>
      </c>
      <c r="P142" s="634"/>
      <c r="Q142" s="699">
        <f t="shared" si="92"/>
        <v>0</v>
      </c>
      <c r="R142" s="699"/>
      <c r="S142" s="633">
        <f t="shared" si="93"/>
        <v>0</v>
      </c>
      <c r="T142" s="634"/>
      <c r="U142" s="699">
        <f t="shared" si="94"/>
        <v>11</v>
      </c>
      <c r="V142" s="699"/>
      <c r="W142" s="701">
        <f t="shared" si="95"/>
        <v>44</v>
      </c>
      <c r="X142" s="701"/>
      <c r="Y142" s="708">
        <f t="shared" si="96"/>
        <v>0</v>
      </c>
      <c r="Z142" s="698"/>
      <c r="AA142" s="633">
        <f t="shared" si="97"/>
        <v>0</v>
      </c>
      <c r="AB142" s="705"/>
      <c r="AC142" s="707">
        <f t="shared" si="98"/>
        <v>0</v>
      </c>
      <c r="AD142" s="707"/>
      <c r="AE142" s="707"/>
      <c r="AF142" s="707"/>
      <c r="AG142" s="707"/>
      <c r="AH142" s="701">
        <f t="shared" si="99"/>
        <v>0</v>
      </c>
      <c r="AI142" s="633"/>
      <c r="AJ142" s="631">
        <f t="shared" si="84"/>
        <v>0</v>
      </c>
      <c r="AK142" s="632"/>
      <c r="AL142" s="633">
        <f t="shared" si="85"/>
        <v>0</v>
      </c>
      <c r="AM142" s="634"/>
      <c r="AN142" s="689">
        <f t="shared" si="86"/>
        <v>11</v>
      </c>
      <c r="AO142" s="690"/>
      <c r="AP142" s="692">
        <f t="shared" si="87"/>
        <v>44</v>
      </c>
      <c r="AQ142" s="69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1" t="s">
        <v>24</v>
      </c>
      <c r="D143" s="651"/>
      <c r="E143" s="651"/>
      <c r="F143" s="651"/>
      <c r="G143" s="651"/>
      <c r="H143" s="644"/>
      <c r="I143" s="706">
        <f t="shared" si="88"/>
        <v>1</v>
      </c>
      <c r="J143" s="699"/>
      <c r="K143" s="633">
        <f t="shared" si="89"/>
        <v>6</v>
      </c>
      <c r="L143" s="700"/>
      <c r="M143" s="699">
        <f t="shared" si="90"/>
        <v>1</v>
      </c>
      <c r="N143" s="699"/>
      <c r="O143" s="633">
        <f t="shared" si="91"/>
        <v>8.5</v>
      </c>
      <c r="P143" s="634"/>
      <c r="Q143" s="699">
        <f t="shared" si="92"/>
        <v>1</v>
      </c>
      <c r="R143" s="699"/>
      <c r="S143" s="633">
        <f t="shared" si="93"/>
        <v>8.5</v>
      </c>
      <c r="T143" s="634"/>
      <c r="U143" s="699">
        <f t="shared" si="94"/>
        <v>3</v>
      </c>
      <c r="V143" s="699"/>
      <c r="W143" s="701">
        <f t="shared" si="95"/>
        <v>25.5</v>
      </c>
      <c r="X143" s="701"/>
      <c r="Y143" s="708">
        <f t="shared" si="96"/>
        <v>1</v>
      </c>
      <c r="Z143" s="698"/>
      <c r="AA143" s="633">
        <f t="shared" si="97"/>
        <v>8.5</v>
      </c>
      <c r="AB143" s="705"/>
      <c r="AC143" s="707">
        <f t="shared" si="98"/>
        <v>17</v>
      </c>
      <c r="AD143" s="707"/>
      <c r="AE143" s="707"/>
      <c r="AF143" s="707"/>
      <c r="AG143" s="707"/>
      <c r="AH143" s="701">
        <f t="shared" si="99"/>
        <v>109.5</v>
      </c>
      <c r="AI143" s="633"/>
      <c r="AJ143" s="631">
        <f t="shared" si="84"/>
        <v>0</v>
      </c>
      <c r="AK143" s="632"/>
      <c r="AL143" s="633">
        <f t="shared" si="85"/>
        <v>0</v>
      </c>
      <c r="AM143" s="634"/>
      <c r="AN143" s="689">
        <f t="shared" si="86"/>
        <v>24</v>
      </c>
      <c r="AO143" s="690"/>
      <c r="AP143" s="692">
        <f t="shared" si="87"/>
        <v>166.5</v>
      </c>
      <c r="AQ143" s="69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1" t="s">
        <v>25</v>
      </c>
      <c r="D144" s="651"/>
      <c r="E144" s="651"/>
      <c r="F144" s="651"/>
      <c r="G144" s="651"/>
      <c r="H144" s="644"/>
      <c r="I144" s="706">
        <f t="shared" si="88"/>
        <v>0</v>
      </c>
      <c r="J144" s="699"/>
      <c r="K144" s="633">
        <f t="shared" si="89"/>
        <v>0</v>
      </c>
      <c r="L144" s="700"/>
      <c r="M144" s="699">
        <f t="shared" si="90"/>
        <v>0</v>
      </c>
      <c r="N144" s="699"/>
      <c r="O144" s="633">
        <f t="shared" si="91"/>
        <v>0</v>
      </c>
      <c r="P144" s="634"/>
      <c r="Q144" s="699">
        <f t="shared" si="92"/>
        <v>0</v>
      </c>
      <c r="R144" s="699"/>
      <c r="S144" s="633">
        <f t="shared" si="93"/>
        <v>0</v>
      </c>
      <c r="T144" s="634"/>
      <c r="U144" s="699">
        <f t="shared" si="94"/>
        <v>2</v>
      </c>
      <c r="V144" s="699"/>
      <c r="W144" s="701">
        <f t="shared" si="95"/>
        <v>52</v>
      </c>
      <c r="X144" s="701"/>
      <c r="Y144" s="708">
        <f t="shared" si="96"/>
        <v>0</v>
      </c>
      <c r="Z144" s="698"/>
      <c r="AA144" s="633">
        <f t="shared" si="97"/>
        <v>0</v>
      </c>
      <c r="AB144" s="705"/>
      <c r="AC144" s="707">
        <f t="shared" si="98"/>
        <v>0</v>
      </c>
      <c r="AD144" s="707"/>
      <c r="AE144" s="707"/>
      <c r="AF144" s="707"/>
      <c r="AG144" s="707"/>
      <c r="AH144" s="701">
        <f t="shared" si="99"/>
        <v>0</v>
      </c>
      <c r="AI144" s="633"/>
      <c r="AJ144" s="631">
        <f t="shared" si="84"/>
        <v>0</v>
      </c>
      <c r="AK144" s="632"/>
      <c r="AL144" s="633">
        <f t="shared" si="85"/>
        <v>0</v>
      </c>
      <c r="AM144" s="634"/>
      <c r="AN144" s="689">
        <f t="shared" si="86"/>
        <v>2</v>
      </c>
      <c r="AO144" s="690"/>
      <c r="AP144" s="692">
        <f t="shared" si="87"/>
        <v>52</v>
      </c>
      <c r="AQ144" s="69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1" t="s">
        <v>26</v>
      </c>
      <c r="D145" s="651"/>
      <c r="E145" s="651"/>
      <c r="F145" s="651"/>
      <c r="G145" s="651"/>
      <c r="H145" s="644"/>
      <c r="I145" s="706">
        <f t="shared" si="88"/>
        <v>0</v>
      </c>
      <c r="J145" s="699"/>
      <c r="K145" s="633">
        <f t="shared" si="89"/>
        <v>0</v>
      </c>
      <c r="L145" s="700"/>
      <c r="M145" s="699">
        <f t="shared" si="90"/>
        <v>0</v>
      </c>
      <c r="N145" s="699"/>
      <c r="O145" s="633">
        <f t="shared" si="91"/>
        <v>0</v>
      </c>
      <c r="P145" s="634"/>
      <c r="Q145" s="699">
        <f t="shared" si="92"/>
        <v>0</v>
      </c>
      <c r="R145" s="699"/>
      <c r="S145" s="633">
        <f t="shared" si="93"/>
        <v>0</v>
      </c>
      <c r="T145" s="634"/>
      <c r="U145" s="699">
        <f t="shared" si="94"/>
        <v>1</v>
      </c>
      <c r="V145" s="699"/>
      <c r="W145" s="701">
        <f t="shared" si="95"/>
        <v>40</v>
      </c>
      <c r="X145" s="701"/>
      <c r="Y145" s="708">
        <f t="shared" si="96"/>
        <v>0</v>
      </c>
      <c r="Z145" s="698"/>
      <c r="AA145" s="633">
        <f t="shared" si="97"/>
        <v>0</v>
      </c>
      <c r="AB145" s="705"/>
      <c r="AC145" s="707">
        <f t="shared" si="98"/>
        <v>1</v>
      </c>
      <c r="AD145" s="707"/>
      <c r="AE145" s="707"/>
      <c r="AF145" s="707"/>
      <c r="AG145" s="707"/>
      <c r="AH145" s="701">
        <f t="shared" si="99"/>
        <v>40</v>
      </c>
      <c r="AI145" s="633"/>
      <c r="AJ145" s="631">
        <f t="shared" si="84"/>
        <v>0</v>
      </c>
      <c r="AK145" s="632"/>
      <c r="AL145" s="633">
        <f t="shared" si="85"/>
        <v>0</v>
      </c>
      <c r="AM145" s="634"/>
      <c r="AN145" s="689">
        <f t="shared" si="86"/>
        <v>2</v>
      </c>
      <c r="AO145" s="690"/>
      <c r="AP145" s="692">
        <f t="shared" si="87"/>
        <v>80</v>
      </c>
      <c r="AQ145" s="69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1" t="s">
        <v>27</v>
      </c>
      <c r="D146" s="651"/>
      <c r="E146" s="651"/>
      <c r="F146" s="651"/>
      <c r="G146" s="651"/>
      <c r="H146" s="644"/>
      <c r="I146" s="706">
        <f t="shared" si="88"/>
        <v>1</v>
      </c>
      <c r="J146" s="699"/>
      <c r="K146" s="633">
        <f t="shared" si="89"/>
        <v>120</v>
      </c>
      <c r="L146" s="700"/>
      <c r="M146" s="699">
        <f t="shared" si="90"/>
        <v>2</v>
      </c>
      <c r="N146" s="699"/>
      <c r="O146" s="633">
        <f t="shared" si="91"/>
        <v>270</v>
      </c>
      <c r="P146" s="634"/>
      <c r="Q146" s="699">
        <f t="shared" si="92"/>
        <v>0</v>
      </c>
      <c r="R146" s="699"/>
      <c r="S146" s="633">
        <f t="shared" si="93"/>
        <v>0</v>
      </c>
      <c r="T146" s="634"/>
      <c r="U146" s="699">
        <f t="shared" si="94"/>
        <v>6</v>
      </c>
      <c r="V146" s="699"/>
      <c r="W146" s="701">
        <f t="shared" si="95"/>
        <v>810</v>
      </c>
      <c r="X146" s="701"/>
      <c r="Y146" s="708">
        <f t="shared" si="96"/>
        <v>2</v>
      </c>
      <c r="Z146" s="698"/>
      <c r="AA146" s="633">
        <f t="shared" si="97"/>
        <v>270</v>
      </c>
      <c r="AB146" s="705"/>
      <c r="AC146" s="707">
        <f t="shared" si="98"/>
        <v>12</v>
      </c>
      <c r="AD146" s="707"/>
      <c r="AE146" s="707"/>
      <c r="AF146" s="707"/>
      <c r="AG146" s="707"/>
      <c r="AH146" s="701">
        <f t="shared" si="99"/>
        <v>1590</v>
      </c>
      <c r="AI146" s="633"/>
      <c r="AJ146" s="631">
        <f t="shared" si="84"/>
        <v>11</v>
      </c>
      <c r="AK146" s="632"/>
      <c r="AL146" s="633">
        <f t="shared" si="85"/>
        <v>1430</v>
      </c>
      <c r="AM146" s="634"/>
      <c r="AN146" s="689">
        <f t="shared" si="86"/>
        <v>34</v>
      </c>
      <c r="AO146" s="690"/>
      <c r="AP146" s="692">
        <f t="shared" si="87"/>
        <v>4490</v>
      </c>
      <c r="AQ146" s="69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1" t="s">
        <v>28</v>
      </c>
      <c r="D147" s="651"/>
      <c r="E147" s="651"/>
      <c r="F147" s="651"/>
      <c r="G147" s="651"/>
      <c r="H147" s="644"/>
      <c r="I147" s="706">
        <f t="shared" si="88"/>
        <v>3</v>
      </c>
      <c r="J147" s="699"/>
      <c r="K147" s="633">
        <f t="shared" si="89"/>
        <v>84</v>
      </c>
      <c r="L147" s="700"/>
      <c r="M147" s="699">
        <f t="shared" si="90"/>
        <v>4</v>
      </c>
      <c r="N147" s="699"/>
      <c r="O147" s="633">
        <f t="shared" si="91"/>
        <v>140</v>
      </c>
      <c r="P147" s="634"/>
      <c r="Q147" s="699">
        <f t="shared" si="92"/>
        <v>3</v>
      </c>
      <c r="R147" s="699"/>
      <c r="S147" s="633">
        <f t="shared" si="93"/>
        <v>105</v>
      </c>
      <c r="T147" s="634"/>
      <c r="U147" s="699">
        <f t="shared" si="94"/>
        <v>0</v>
      </c>
      <c r="V147" s="699"/>
      <c r="W147" s="701">
        <f t="shared" si="95"/>
        <v>0</v>
      </c>
      <c r="X147" s="701"/>
      <c r="Y147" s="708">
        <f t="shared" si="96"/>
        <v>4</v>
      </c>
      <c r="Z147" s="698"/>
      <c r="AA147" s="633">
        <f t="shared" si="97"/>
        <v>140</v>
      </c>
      <c r="AB147" s="705"/>
      <c r="AC147" s="707">
        <f t="shared" si="98"/>
        <v>6</v>
      </c>
      <c r="AD147" s="707"/>
      <c r="AE147" s="707"/>
      <c r="AF147" s="707"/>
      <c r="AG147" s="707"/>
      <c r="AH147" s="701">
        <f t="shared" si="99"/>
        <v>210</v>
      </c>
      <c r="AI147" s="633"/>
      <c r="AJ147" s="631">
        <f t="shared" si="84"/>
        <v>4</v>
      </c>
      <c r="AK147" s="632"/>
      <c r="AL147" s="633">
        <f t="shared" si="85"/>
        <v>120</v>
      </c>
      <c r="AM147" s="634"/>
      <c r="AN147" s="689">
        <f t="shared" si="86"/>
        <v>24</v>
      </c>
      <c r="AO147" s="690"/>
      <c r="AP147" s="692">
        <f t="shared" si="87"/>
        <v>799</v>
      </c>
      <c r="AQ147" s="69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1" t="s">
        <v>29</v>
      </c>
      <c r="D148" s="651"/>
      <c r="E148" s="651"/>
      <c r="F148" s="651"/>
      <c r="G148" s="651"/>
      <c r="H148" s="644"/>
      <c r="I148" s="706">
        <f t="shared" si="88"/>
        <v>0</v>
      </c>
      <c r="J148" s="699"/>
      <c r="K148" s="633">
        <f t="shared" si="89"/>
        <v>0</v>
      </c>
      <c r="L148" s="700"/>
      <c r="M148" s="699">
        <f t="shared" si="90"/>
        <v>0</v>
      </c>
      <c r="N148" s="699"/>
      <c r="O148" s="633">
        <f t="shared" si="91"/>
        <v>0</v>
      </c>
      <c r="P148" s="634"/>
      <c r="Q148" s="699">
        <f t="shared" si="92"/>
        <v>1</v>
      </c>
      <c r="R148" s="699"/>
      <c r="S148" s="633">
        <f t="shared" si="93"/>
        <v>135</v>
      </c>
      <c r="T148" s="634"/>
      <c r="U148" s="699">
        <f t="shared" si="94"/>
        <v>1</v>
      </c>
      <c r="V148" s="699"/>
      <c r="W148" s="701">
        <f t="shared" si="95"/>
        <v>135</v>
      </c>
      <c r="X148" s="701"/>
      <c r="Y148" s="708">
        <f t="shared" si="96"/>
        <v>6</v>
      </c>
      <c r="Z148" s="698"/>
      <c r="AA148" s="633">
        <f t="shared" si="97"/>
        <v>810</v>
      </c>
      <c r="AB148" s="705"/>
      <c r="AC148" s="707">
        <f t="shared" si="98"/>
        <v>13</v>
      </c>
      <c r="AD148" s="707"/>
      <c r="AE148" s="707"/>
      <c r="AF148" s="707"/>
      <c r="AG148" s="707"/>
      <c r="AH148" s="701">
        <f t="shared" si="99"/>
        <v>1730</v>
      </c>
      <c r="AI148" s="633"/>
      <c r="AJ148" s="631">
        <f t="shared" si="84"/>
        <v>5</v>
      </c>
      <c r="AK148" s="632"/>
      <c r="AL148" s="633">
        <f t="shared" si="85"/>
        <v>650</v>
      </c>
      <c r="AM148" s="634"/>
      <c r="AN148" s="689">
        <f t="shared" si="86"/>
        <v>26</v>
      </c>
      <c r="AO148" s="690"/>
      <c r="AP148" s="692">
        <f t="shared" si="87"/>
        <v>3460</v>
      </c>
      <c r="AQ148" s="69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1" t="s">
        <v>113</v>
      </c>
      <c r="D149" s="651"/>
      <c r="E149" s="651"/>
      <c r="F149" s="651"/>
      <c r="G149" s="651"/>
      <c r="H149" s="644"/>
      <c r="I149" s="706">
        <f t="shared" si="88"/>
        <v>0</v>
      </c>
      <c r="J149" s="699"/>
      <c r="K149" s="633">
        <f t="shared" si="89"/>
        <v>0</v>
      </c>
      <c r="L149" s="700"/>
      <c r="M149" s="699">
        <f t="shared" si="90"/>
        <v>0</v>
      </c>
      <c r="N149" s="699"/>
      <c r="O149" s="633">
        <f t="shared" si="91"/>
        <v>0</v>
      </c>
      <c r="P149" s="634"/>
      <c r="Q149" s="699">
        <f t="shared" si="92"/>
        <v>0</v>
      </c>
      <c r="R149" s="699"/>
      <c r="S149" s="633">
        <f t="shared" si="93"/>
        <v>0</v>
      </c>
      <c r="T149" s="634"/>
      <c r="U149" s="699">
        <f t="shared" si="94"/>
        <v>0</v>
      </c>
      <c r="V149" s="699"/>
      <c r="W149" s="701">
        <f t="shared" si="95"/>
        <v>0</v>
      </c>
      <c r="X149" s="701"/>
      <c r="Y149" s="708">
        <f t="shared" si="96"/>
        <v>2</v>
      </c>
      <c r="Z149" s="698"/>
      <c r="AA149" s="633">
        <f t="shared" si="97"/>
        <v>70</v>
      </c>
      <c r="AB149" s="705"/>
      <c r="AC149" s="707">
        <f t="shared" si="98"/>
        <v>6</v>
      </c>
      <c r="AD149" s="707"/>
      <c r="AE149" s="707"/>
      <c r="AF149" s="707"/>
      <c r="AG149" s="707"/>
      <c r="AH149" s="701">
        <f t="shared" si="99"/>
        <v>210</v>
      </c>
      <c r="AI149" s="633"/>
      <c r="AJ149" s="631">
        <f t="shared" si="84"/>
        <v>3</v>
      </c>
      <c r="AK149" s="632"/>
      <c r="AL149" s="633">
        <f t="shared" si="85"/>
        <v>90</v>
      </c>
      <c r="AM149" s="634"/>
      <c r="AN149" s="689">
        <f t="shared" si="86"/>
        <v>11</v>
      </c>
      <c r="AO149" s="690"/>
      <c r="AP149" s="692">
        <f t="shared" si="87"/>
        <v>370</v>
      </c>
      <c r="AQ149" s="69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1" t="s">
        <v>30</v>
      </c>
      <c r="D150" s="651"/>
      <c r="E150" s="651"/>
      <c r="F150" s="651"/>
      <c r="G150" s="651"/>
      <c r="H150" s="644"/>
      <c r="I150" s="706">
        <f t="shared" si="88"/>
        <v>0</v>
      </c>
      <c r="J150" s="699"/>
      <c r="K150" s="633">
        <f t="shared" si="89"/>
        <v>0</v>
      </c>
      <c r="L150" s="700"/>
      <c r="M150" s="699">
        <f t="shared" si="90"/>
        <v>6</v>
      </c>
      <c r="N150" s="699"/>
      <c r="O150" s="633">
        <f t="shared" si="91"/>
        <v>810</v>
      </c>
      <c r="P150" s="634"/>
      <c r="Q150" s="699">
        <f t="shared" si="92"/>
        <v>0</v>
      </c>
      <c r="R150" s="699"/>
      <c r="S150" s="633">
        <f t="shared" si="93"/>
        <v>0</v>
      </c>
      <c r="T150" s="634"/>
      <c r="U150" s="699">
        <f t="shared" si="94"/>
        <v>0</v>
      </c>
      <c r="V150" s="699"/>
      <c r="W150" s="701">
        <f t="shared" si="95"/>
        <v>0</v>
      </c>
      <c r="X150" s="701"/>
      <c r="Y150" s="708">
        <f t="shared" si="96"/>
        <v>3</v>
      </c>
      <c r="Z150" s="698"/>
      <c r="AA150" s="633">
        <f t="shared" si="97"/>
        <v>405</v>
      </c>
      <c r="AB150" s="705"/>
      <c r="AC150" s="707">
        <f t="shared" si="98"/>
        <v>5</v>
      </c>
      <c r="AD150" s="707"/>
      <c r="AE150" s="707"/>
      <c r="AF150" s="707"/>
      <c r="AG150" s="707"/>
      <c r="AH150" s="701">
        <f t="shared" si="99"/>
        <v>660</v>
      </c>
      <c r="AI150" s="633"/>
      <c r="AJ150" s="631">
        <f t="shared" si="84"/>
        <v>2</v>
      </c>
      <c r="AK150" s="632"/>
      <c r="AL150" s="633">
        <f t="shared" si="85"/>
        <v>260</v>
      </c>
      <c r="AM150" s="634"/>
      <c r="AN150" s="689">
        <f t="shared" si="86"/>
        <v>16</v>
      </c>
      <c r="AO150" s="690"/>
      <c r="AP150" s="692">
        <f t="shared" si="87"/>
        <v>2135</v>
      </c>
      <c r="AQ150" s="69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1" t="s">
        <v>31</v>
      </c>
      <c r="D151" s="651"/>
      <c r="E151" s="651"/>
      <c r="F151" s="651"/>
      <c r="G151" s="651"/>
      <c r="H151" s="644"/>
      <c r="I151" s="706">
        <f t="shared" si="88"/>
        <v>1</v>
      </c>
      <c r="J151" s="699"/>
      <c r="K151" s="633">
        <f t="shared" si="89"/>
        <v>35</v>
      </c>
      <c r="L151" s="700"/>
      <c r="M151" s="699">
        <f t="shared" si="90"/>
        <v>3</v>
      </c>
      <c r="N151" s="699"/>
      <c r="O151" s="633">
        <f t="shared" si="91"/>
        <v>105</v>
      </c>
      <c r="P151" s="634"/>
      <c r="Q151" s="699">
        <f t="shared" si="92"/>
        <v>0</v>
      </c>
      <c r="R151" s="699"/>
      <c r="S151" s="633">
        <f t="shared" si="93"/>
        <v>0</v>
      </c>
      <c r="T151" s="634"/>
      <c r="U151" s="699">
        <f t="shared" si="94"/>
        <v>0</v>
      </c>
      <c r="V151" s="699"/>
      <c r="W151" s="701">
        <f t="shared" si="95"/>
        <v>0</v>
      </c>
      <c r="X151" s="701"/>
      <c r="Y151" s="708">
        <f t="shared" si="96"/>
        <v>0</v>
      </c>
      <c r="Z151" s="698"/>
      <c r="AA151" s="633">
        <f t="shared" si="97"/>
        <v>0</v>
      </c>
      <c r="AB151" s="705"/>
      <c r="AC151" s="707">
        <f t="shared" si="98"/>
        <v>4</v>
      </c>
      <c r="AD151" s="707"/>
      <c r="AE151" s="707"/>
      <c r="AF151" s="707"/>
      <c r="AG151" s="707"/>
      <c r="AH151" s="701">
        <f t="shared" si="99"/>
        <v>140</v>
      </c>
      <c r="AI151" s="633"/>
      <c r="AJ151" s="631">
        <f t="shared" si="84"/>
        <v>0</v>
      </c>
      <c r="AK151" s="632"/>
      <c r="AL151" s="633">
        <f t="shared" si="85"/>
        <v>0</v>
      </c>
      <c r="AM151" s="634"/>
      <c r="AN151" s="689">
        <f t="shared" si="86"/>
        <v>8</v>
      </c>
      <c r="AO151" s="690"/>
      <c r="AP151" s="692">
        <f t="shared" si="87"/>
        <v>280</v>
      </c>
      <c r="AQ151" s="69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1" t="s">
        <v>32</v>
      </c>
      <c r="D152" s="651"/>
      <c r="E152" s="651"/>
      <c r="F152" s="651"/>
      <c r="G152" s="651"/>
      <c r="H152" s="644"/>
      <c r="I152" s="706">
        <f t="shared" si="88"/>
        <v>0</v>
      </c>
      <c r="J152" s="699"/>
      <c r="K152" s="633">
        <f t="shared" si="89"/>
        <v>0</v>
      </c>
      <c r="L152" s="700"/>
      <c r="M152" s="699">
        <f t="shared" si="90"/>
        <v>0</v>
      </c>
      <c r="N152" s="699"/>
      <c r="O152" s="633">
        <f t="shared" si="91"/>
        <v>0</v>
      </c>
      <c r="P152" s="634"/>
      <c r="Q152" s="699">
        <f t="shared" si="92"/>
        <v>0</v>
      </c>
      <c r="R152" s="699"/>
      <c r="S152" s="633">
        <f t="shared" si="93"/>
        <v>0</v>
      </c>
      <c r="T152" s="634"/>
      <c r="U152" s="699">
        <f t="shared" si="94"/>
        <v>10</v>
      </c>
      <c r="V152" s="699"/>
      <c r="W152" s="701">
        <f t="shared" si="95"/>
        <v>180</v>
      </c>
      <c r="X152" s="701"/>
      <c r="Y152" s="708">
        <f t="shared" si="96"/>
        <v>0</v>
      </c>
      <c r="Z152" s="698"/>
      <c r="AA152" s="633">
        <f t="shared" si="97"/>
        <v>0</v>
      </c>
      <c r="AB152" s="705"/>
      <c r="AC152" s="707">
        <f t="shared" si="98"/>
        <v>9</v>
      </c>
      <c r="AD152" s="707"/>
      <c r="AE152" s="707"/>
      <c r="AF152" s="707"/>
      <c r="AG152" s="707"/>
      <c r="AH152" s="701">
        <f t="shared" si="99"/>
        <v>160</v>
      </c>
      <c r="AI152" s="633"/>
      <c r="AJ152" s="631">
        <f t="shared" si="84"/>
        <v>1</v>
      </c>
      <c r="AK152" s="632"/>
      <c r="AL152" s="633">
        <f t="shared" si="85"/>
        <v>15</v>
      </c>
      <c r="AM152" s="634"/>
      <c r="AN152" s="689">
        <f t="shared" si="86"/>
        <v>20</v>
      </c>
      <c r="AO152" s="690"/>
      <c r="AP152" s="692">
        <f t="shared" si="87"/>
        <v>355</v>
      </c>
      <c r="AQ152" s="69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1" t="s">
        <v>33</v>
      </c>
      <c r="D153" s="651"/>
      <c r="E153" s="651"/>
      <c r="F153" s="651"/>
      <c r="G153" s="651"/>
      <c r="H153" s="644"/>
      <c r="I153" s="706">
        <f t="shared" si="88"/>
        <v>0</v>
      </c>
      <c r="J153" s="699"/>
      <c r="K153" s="633">
        <f t="shared" si="89"/>
        <v>0</v>
      </c>
      <c r="L153" s="700"/>
      <c r="M153" s="699">
        <f t="shared" si="90"/>
        <v>0</v>
      </c>
      <c r="N153" s="699"/>
      <c r="O153" s="633">
        <f t="shared" si="91"/>
        <v>0</v>
      </c>
      <c r="P153" s="634"/>
      <c r="Q153" s="699">
        <f t="shared" si="92"/>
        <v>0</v>
      </c>
      <c r="R153" s="699"/>
      <c r="S153" s="633">
        <f t="shared" si="93"/>
        <v>0</v>
      </c>
      <c r="T153" s="634"/>
      <c r="U153" s="699">
        <f t="shared" si="94"/>
        <v>10</v>
      </c>
      <c r="V153" s="699"/>
      <c r="W153" s="701">
        <f t="shared" si="95"/>
        <v>170</v>
      </c>
      <c r="X153" s="701"/>
      <c r="Y153" s="708">
        <f t="shared" si="96"/>
        <v>0</v>
      </c>
      <c r="Z153" s="698"/>
      <c r="AA153" s="633">
        <f t="shared" si="97"/>
        <v>0</v>
      </c>
      <c r="AB153" s="705"/>
      <c r="AC153" s="707">
        <f t="shared" si="98"/>
        <v>0</v>
      </c>
      <c r="AD153" s="707"/>
      <c r="AE153" s="707"/>
      <c r="AF153" s="707"/>
      <c r="AG153" s="707"/>
      <c r="AH153" s="701">
        <f t="shared" si="99"/>
        <v>0</v>
      </c>
      <c r="AI153" s="633"/>
      <c r="AJ153" s="631">
        <f t="shared" si="84"/>
        <v>0</v>
      </c>
      <c r="AK153" s="632"/>
      <c r="AL153" s="633">
        <f t="shared" si="85"/>
        <v>0</v>
      </c>
      <c r="AM153" s="634"/>
      <c r="AN153" s="689">
        <f t="shared" si="86"/>
        <v>10</v>
      </c>
      <c r="AO153" s="690"/>
      <c r="AP153" s="692">
        <f t="shared" si="87"/>
        <v>170</v>
      </c>
      <c r="AQ153" s="69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1" t="s">
        <v>34</v>
      </c>
      <c r="D154" s="651"/>
      <c r="E154" s="651"/>
      <c r="F154" s="651"/>
      <c r="G154" s="651"/>
      <c r="H154" s="644"/>
      <c r="I154" s="706">
        <f t="shared" si="88"/>
        <v>0</v>
      </c>
      <c r="J154" s="699"/>
      <c r="K154" s="633">
        <f t="shared" si="89"/>
        <v>0</v>
      </c>
      <c r="L154" s="700"/>
      <c r="M154" s="699">
        <f t="shared" si="90"/>
        <v>3</v>
      </c>
      <c r="N154" s="699"/>
      <c r="O154" s="633">
        <f t="shared" si="91"/>
        <v>51</v>
      </c>
      <c r="P154" s="634"/>
      <c r="Q154" s="699">
        <f t="shared" si="92"/>
        <v>0</v>
      </c>
      <c r="R154" s="699"/>
      <c r="S154" s="633">
        <f t="shared" si="93"/>
        <v>0</v>
      </c>
      <c r="T154" s="634"/>
      <c r="U154" s="699">
        <f t="shared" si="94"/>
        <v>7</v>
      </c>
      <c r="V154" s="699"/>
      <c r="W154" s="701">
        <f t="shared" si="95"/>
        <v>119</v>
      </c>
      <c r="X154" s="701"/>
      <c r="Y154" s="708">
        <f t="shared" si="96"/>
        <v>0</v>
      </c>
      <c r="Z154" s="698"/>
      <c r="AA154" s="633">
        <f t="shared" si="97"/>
        <v>0</v>
      </c>
      <c r="AB154" s="705"/>
      <c r="AC154" s="707">
        <f t="shared" si="98"/>
        <v>0</v>
      </c>
      <c r="AD154" s="707"/>
      <c r="AE154" s="707"/>
      <c r="AF154" s="707"/>
      <c r="AG154" s="707"/>
      <c r="AH154" s="701">
        <f t="shared" si="99"/>
        <v>0</v>
      </c>
      <c r="AI154" s="633"/>
      <c r="AJ154" s="631">
        <f t="shared" si="84"/>
        <v>0</v>
      </c>
      <c r="AK154" s="632"/>
      <c r="AL154" s="633">
        <f t="shared" si="85"/>
        <v>0</v>
      </c>
      <c r="AM154" s="634"/>
      <c r="AN154" s="689">
        <f t="shared" si="86"/>
        <v>10</v>
      </c>
      <c r="AO154" s="690"/>
      <c r="AP154" s="692">
        <f t="shared" si="87"/>
        <v>170</v>
      </c>
      <c r="AQ154" s="69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1" t="s">
        <v>35</v>
      </c>
      <c r="D155" s="651"/>
      <c r="E155" s="651"/>
      <c r="F155" s="651"/>
      <c r="G155" s="651"/>
      <c r="H155" s="644"/>
      <c r="I155" s="706">
        <f t="shared" si="88"/>
        <v>2</v>
      </c>
      <c r="J155" s="699"/>
      <c r="K155" s="633">
        <f t="shared" si="89"/>
        <v>14</v>
      </c>
      <c r="L155" s="700"/>
      <c r="M155" s="699">
        <f t="shared" si="90"/>
        <v>3</v>
      </c>
      <c r="N155" s="699"/>
      <c r="O155" s="633">
        <f t="shared" si="91"/>
        <v>21</v>
      </c>
      <c r="P155" s="634"/>
      <c r="Q155" s="699">
        <f t="shared" si="92"/>
        <v>0</v>
      </c>
      <c r="R155" s="699"/>
      <c r="S155" s="633">
        <f t="shared" si="93"/>
        <v>0</v>
      </c>
      <c r="T155" s="634"/>
      <c r="U155" s="699">
        <f t="shared" si="94"/>
        <v>5</v>
      </c>
      <c r="V155" s="699"/>
      <c r="W155" s="701">
        <f t="shared" si="95"/>
        <v>35</v>
      </c>
      <c r="X155" s="701"/>
      <c r="Y155" s="708">
        <f t="shared" si="96"/>
        <v>1</v>
      </c>
      <c r="Z155" s="698"/>
      <c r="AA155" s="633">
        <f t="shared" si="97"/>
        <v>7</v>
      </c>
      <c r="AB155" s="705"/>
      <c r="AC155" s="707">
        <f t="shared" si="98"/>
        <v>4</v>
      </c>
      <c r="AD155" s="707"/>
      <c r="AE155" s="707"/>
      <c r="AF155" s="707"/>
      <c r="AG155" s="707"/>
      <c r="AH155" s="701">
        <f t="shared" si="99"/>
        <v>28</v>
      </c>
      <c r="AI155" s="633"/>
      <c r="AJ155" s="631">
        <f t="shared" si="84"/>
        <v>0</v>
      </c>
      <c r="AK155" s="632"/>
      <c r="AL155" s="633">
        <f t="shared" si="85"/>
        <v>0</v>
      </c>
      <c r="AM155" s="634"/>
      <c r="AN155" s="689">
        <f t="shared" si="86"/>
        <v>15</v>
      </c>
      <c r="AO155" s="690"/>
      <c r="AP155" s="692">
        <f t="shared" si="87"/>
        <v>105</v>
      </c>
      <c r="AQ155" s="69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1" t="s">
        <v>36</v>
      </c>
      <c r="D156" s="651"/>
      <c r="E156" s="651"/>
      <c r="F156" s="651"/>
      <c r="G156" s="651"/>
      <c r="H156" s="644"/>
      <c r="I156" s="706">
        <f t="shared" si="88"/>
        <v>0</v>
      </c>
      <c r="J156" s="699"/>
      <c r="K156" s="633">
        <f t="shared" si="89"/>
        <v>0</v>
      </c>
      <c r="L156" s="700"/>
      <c r="M156" s="699">
        <f t="shared" si="90"/>
        <v>0</v>
      </c>
      <c r="N156" s="699"/>
      <c r="O156" s="633">
        <f t="shared" si="91"/>
        <v>0</v>
      </c>
      <c r="P156" s="634"/>
      <c r="Q156" s="699">
        <f t="shared" si="92"/>
        <v>0</v>
      </c>
      <c r="R156" s="699"/>
      <c r="S156" s="633">
        <f t="shared" si="93"/>
        <v>0</v>
      </c>
      <c r="T156" s="634"/>
      <c r="U156" s="699">
        <f t="shared" si="94"/>
        <v>22</v>
      </c>
      <c r="V156" s="699"/>
      <c r="W156" s="701">
        <f t="shared" si="95"/>
        <v>154</v>
      </c>
      <c r="X156" s="701"/>
      <c r="Y156" s="708">
        <f t="shared" si="96"/>
        <v>0</v>
      </c>
      <c r="Z156" s="698"/>
      <c r="AA156" s="633">
        <f t="shared" si="97"/>
        <v>0</v>
      </c>
      <c r="AB156" s="705"/>
      <c r="AC156" s="707">
        <f t="shared" si="98"/>
        <v>5</v>
      </c>
      <c r="AD156" s="707"/>
      <c r="AE156" s="707"/>
      <c r="AF156" s="707"/>
      <c r="AG156" s="707"/>
      <c r="AH156" s="701">
        <f t="shared" si="99"/>
        <v>35</v>
      </c>
      <c r="AI156" s="633"/>
      <c r="AJ156" s="631">
        <f t="shared" si="84"/>
        <v>1</v>
      </c>
      <c r="AK156" s="632"/>
      <c r="AL156" s="633">
        <f t="shared" si="85"/>
        <v>7</v>
      </c>
      <c r="AM156" s="634"/>
      <c r="AN156" s="689">
        <f t="shared" si="86"/>
        <v>28</v>
      </c>
      <c r="AO156" s="690"/>
      <c r="AP156" s="692">
        <f t="shared" si="87"/>
        <v>196</v>
      </c>
      <c r="AQ156" s="69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1" t="s">
        <v>37</v>
      </c>
      <c r="D157" s="651"/>
      <c r="E157" s="651"/>
      <c r="F157" s="651"/>
      <c r="G157" s="651"/>
      <c r="H157" s="644"/>
      <c r="I157" s="706">
        <f t="shared" si="88"/>
        <v>0</v>
      </c>
      <c r="J157" s="699"/>
      <c r="K157" s="633">
        <f t="shared" si="89"/>
        <v>0</v>
      </c>
      <c r="L157" s="700"/>
      <c r="M157" s="699">
        <f t="shared" si="90"/>
        <v>0</v>
      </c>
      <c r="N157" s="699"/>
      <c r="O157" s="633">
        <f t="shared" si="91"/>
        <v>0</v>
      </c>
      <c r="P157" s="634"/>
      <c r="Q157" s="699">
        <f t="shared" si="92"/>
        <v>0</v>
      </c>
      <c r="R157" s="699"/>
      <c r="S157" s="633">
        <f t="shared" si="93"/>
        <v>0</v>
      </c>
      <c r="T157" s="634"/>
      <c r="U157" s="699">
        <f t="shared" si="94"/>
        <v>10</v>
      </c>
      <c r="V157" s="699"/>
      <c r="W157" s="701">
        <f t="shared" si="95"/>
        <v>90</v>
      </c>
      <c r="X157" s="701"/>
      <c r="Y157" s="708">
        <f t="shared" si="96"/>
        <v>0</v>
      </c>
      <c r="Z157" s="698"/>
      <c r="AA157" s="633">
        <f t="shared" si="97"/>
        <v>0</v>
      </c>
      <c r="AB157" s="705"/>
      <c r="AC157" s="707">
        <f t="shared" si="98"/>
        <v>0</v>
      </c>
      <c r="AD157" s="707"/>
      <c r="AE157" s="707"/>
      <c r="AF157" s="707"/>
      <c r="AG157" s="707"/>
      <c r="AH157" s="701">
        <f t="shared" si="99"/>
        <v>0</v>
      </c>
      <c r="AI157" s="633"/>
      <c r="AJ157" s="631">
        <f t="shared" si="84"/>
        <v>0</v>
      </c>
      <c r="AK157" s="632"/>
      <c r="AL157" s="633">
        <f t="shared" si="85"/>
        <v>0</v>
      </c>
      <c r="AM157" s="634"/>
      <c r="AN157" s="689">
        <f t="shared" si="86"/>
        <v>10</v>
      </c>
      <c r="AO157" s="690"/>
      <c r="AP157" s="692">
        <f t="shared" si="87"/>
        <v>90</v>
      </c>
      <c r="AQ157" s="69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1" t="s">
        <v>38</v>
      </c>
      <c r="D158" s="651"/>
      <c r="E158" s="651"/>
      <c r="F158" s="651"/>
      <c r="G158" s="651"/>
      <c r="H158" s="644"/>
      <c r="I158" s="706">
        <f t="shared" si="88"/>
        <v>0</v>
      </c>
      <c r="J158" s="699"/>
      <c r="K158" s="633">
        <f t="shared" si="89"/>
        <v>0</v>
      </c>
      <c r="L158" s="700"/>
      <c r="M158" s="699">
        <f t="shared" si="90"/>
        <v>0</v>
      </c>
      <c r="N158" s="699"/>
      <c r="O158" s="633">
        <f t="shared" si="91"/>
        <v>0</v>
      </c>
      <c r="P158" s="634"/>
      <c r="Q158" s="699">
        <f t="shared" si="92"/>
        <v>1</v>
      </c>
      <c r="R158" s="699"/>
      <c r="S158" s="633">
        <f t="shared" si="93"/>
        <v>13</v>
      </c>
      <c r="T158" s="634"/>
      <c r="U158" s="699">
        <f t="shared" si="94"/>
        <v>8</v>
      </c>
      <c r="V158" s="699"/>
      <c r="W158" s="701">
        <f t="shared" si="95"/>
        <v>104</v>
      </c>
      <c r="X158" s="701"/>
      <c r="Y158" s="708">
        <f t="shared" si="96"/>
        <v>0</v>
      </c>
      <c r="Z158" s="698"/>
      <c r="AA158" s="633">
        <f t="shared" si="97"/>
        <v>0</v>
      </c>
      <c r="AB158" s="705"/>
      <c r="AC158" s="707">
        <f t="shared" si="98"/>
        <v>0</v>
      </c>
      <c r="AD158" s="707"/>
      <c r="AE158" s="707"/>
      <c r="AF158" s="707"/>
      <c r="AG158" s="707"/>
      <c r="AH158" s="701">
        <f t="shared" si="99"/>
        <v>0</v>
      </c>
      <c r="AI158" s="633"/>
      <c r="AJ158" s="631">
        <f t="shared" si="84"/>
        <v>1</v>
      </c>
      <c r="AK158" s="632"/>
      <c r="AL158" s="633">
        <f t="shared" si="85"/>
        <v>13</v>
      </c>
      <c r="AM158" s="634"/>
      <c r="AN158" s="689">
        <f t="shared" si="86"/>
        <v>10</v>
      </c>
      <c r="AO158" s="690"/>
      <c r="AP158" s="692">
        <f t="shared" si="87"/>
        <v>130</v>
      </c>
      <c r="AQ158" s="69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1" t="s">
        <v>39</v>
      </c>
      <c r="D159" s="651"/>
      <c r="E159" s="651"/>
      <c r="F159" s="651"/>
      <c r="G159" s="651"/>
      <c r="H159" s="644"/>
      <c r="I159" s="706">
        <f t="shared" si="88"/>
        <v>0</v>
      </c>
      <c r="J159" s="699"/>
      <c r="K159" s="633">
        <f t="shared" si="89"/>
        <v>0</v>
      </c>
      <c r="L159" s="700"/>
      <c r="M159" s="699">
        <f t="shared" si="90"/>
        <v>0</v>
      </c>
      <c r="N159" s="699"/>
      <c r="O159" s="633">
        <f t="shared" si="91"/>
        <v>0</v>
      </c>
      <c r="P159" s="634"/>
      <c r="Q159" s="699">
        <f t="shared" si="92"/>
        <v>0</v>
      </c>
      <c r="R159" s="699"/>
      <c r="S159" s="633">
        <f t="shared" si="93"/>
        <v>0</v>
      </c>
      <c r="T159" s="634"/>
      <c r="U159" s="699">
        <f t="shared" si="94"/>
        <v>9</v>
      </c>
      <c r="V159" s="699"/>
      <c r="W159" s="701">
        <f t="shared" si="95"/>
        <v>162</v>
      </c>
      <c r="X159" s="701"/>
      <c r="Y159" s="708">
        <f t="shared" si="96"/>
        <v>0</v>
      </c>
      <c r="Z159" s="698"/>
      <c r="AA159" s="633">
        <f t="shared" si="97"/>
        <v>0</v>
      </c>
      <c r="AB159" s="705"/>
      <c r="AC159" s="707">
        <f t="shared" si="98"/>
        <v>1</v>
      </c>
      <c r="AD159" s="707"/>
      <c r="AE159" s="707"/>
      <c r="AF159" s="707"/>
      <c r="AG159" s="707"/>
      <c r="AH159" s="701">
        <f t="shared" si="99"/>
        <v>18</v>
      </c>
      <c r="AI159" s="633"/>
      <c r="AJ159" s="631">
        <f t="shared" si="84"/>
        <v>0</v>
      </c>
      <c r="AK159" s="632"/>
      <c r="AL159" s="633">
        <f t="shared" si="85"/>
        <v>0</v>
      </c>
      <c r="AM159" s="634"/>
      <c r="AN159" s="689">
        <f t="shared" si="86"/>
        <v>10</v>
      </c>
      <c r="AO159" s="690"/>
      <c r="AP159" s="692">
        <f t="shared" si="87"/>
        <v>180</v>
      </c>
      <c r="AQ159" s="69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1" t="s">
        <v>48</v>
      </c>
      <c r="D160" s="651"/>
      <c r="E160" s="651"/>
      <c r="F160" s="651"/>
      <c r="G160" s="651"/>
      <c r="H160" s="644"/>
      <c r="I160" s="706">
        <f t="shared" si="88"/>
        <v>0</v>
      </c>
      <c r="J160" s="699"/>
      <c r="K160" s="633">
        <f t="shared" si="89"/>
        <v>0</v>
      </c>
      <c r="L160" s="700"/>
      <c r="M160" s="699">
        <f t="shared" si="90"/>
        <v>0</v>
      </c>
      <c r="N160" s="699"/>
      <c r="O160" s="633">
        <f t="shared" si="91"/>
        <v>0</v>
      </c>
      <c r="P160" s="634"/>
      <c r="Q160" s="699">
        <f t="shared" si="92"/>
        <v>0</v>
      </c>
      <c r="R160" s="699"/>
      <c r="S160" s="633">
        <f t="shared" si="93"/>
        <v>0</v>
      </c>
      <c r="T160" s="634"/>
      <c r="U160" s="699">
        <f t="shared" si="94"/>
        <v>1</v>
      </c>
      <c r="V160" s="699"/>
      <c r="W160" s="701">
        <f t="shared" si="95"/>
        <v>100</v>
      </c>
      <c r="X160" s="701"/>
      <c r="Y160" s="708">
        <f t="shared" si="96"/>
        <v>0</v>
      </c>
      <c r="Z160" s="698"/>
      <c r="AA160" s="633">
        <f t="shared" si="97"/>
        <v>0</v>
      </c>
      <c r="AB160" s="705"/>
      <c r="AC160" s="707">
        <f t="shared" si="98"/>
        <v>0</v>
      </c>
      <c r="AD160" s="707"/>
      <c r="AE160" s="707"/>
      <c r="AF160" s="707"/>
      <c r="AG160" s="707"/>
      <c r="AH160" s="701">
        <f t="shared" si="99"/>
        <v>0</v>
      </c>
      <c r="AI160" s="633"/>
      <c r="AJ160" s="631">
        <f t="shared" si="84"/>
        <v>0</v>
      </c>
      <c r="AK160" s="632"/>
      <c r="AL160" s="633">
        <f t="shared" si="85"/>
        <v>0</v>
      </c>
      <c r="AM160" s="634"/>
      <c r="AN160" s="689">
        <f t="shared" si="86"/>
        <v>1</v>
      </c>
      <c r="AO160" s="690"/>
      <c r="AP160" s="692">
        <f t="shared" si="87"/>
        <v>100</v>
      </c>
      <c r="AQ160" s="69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1" t="s">
        <v>40</v>
      </c>
      <c r="D161" s="651"/>
      <c r="E161" s="651"/>
      <c r="F161" s="651"/>
      <c r="G161" s="651"/>
      <c r="H161" s="644"/>
      <c r="I161" s="706">
        <f t="shared" si="88"/>
        <v>0</v>
      </c>
      <c r="J161" s="699"/>
      <c r="K161" s="633">
        <f t="shared" si="89"/>
        <v>0</v>
      </c>
      <c r="L161" s="700"/>
      <c r="M161" s="699">
        <f t="shared" si="90"/>
        <v>0</v>
      </c>
      <c r="N161" s="699"/>
      <c r="O161" s="633">
        <f t="shared" si="91"/>
        <v>0</v>
      </c>
      <c r="P161" s="634"/>
      <c r="Q161" s="699">
        <f t="shared" si="92"/>
        <v>0</v>
      </c>
      <c r="R161" s="699"/>
      <c r="S161" s="633">
        <f t="shared" si="93"/>
        <v>0</v>
      </c>
      <c r="T161" s="634"/>
      <c r="U161" s="699">
        <f t="shared" si="94"/>
        <v>1</v>
      </c>
      <c r="V161" s="699"/>
      <c r="W161" s="701">
        <f t="shared" si="95"/>
        <v>90</v>
      </c>
      <c r="X161" s="701"/>
      <c r="Y161" s="708">
        <f t="shared" si="96"/>
        <v>0</v>
      </c>
      <c r="Z161" s="698"/>
      <c r="AA161" s="633">
        <f t="shared" si="97"/>
        <v>0</v>
      </c>
      <c r="AB161" s="705"/>
      <c r="AC161" s="707">
        <f t="shared" si="98"/>
        <v>0</v>
      </c>
      <c r="AD161" s="707"/>
      <c r="AE161" s="707"/>
      <c r="AF161" s="707"/>
      <c r="AG161" s="707"/>
      <c r="AH161" s="701">
        <f t="shared" si="99"/>
        <v>0</v>
      </c>
      <c r="AI161" s="633"/>
      <c r="AJ161" s="631">
        <f t="shared" si="84"/>
        <v>0</v>
      </c>
      <c r="AK161" s="632"/>
      <c r="AL161" s="633">
        <f t="shared" si="85"/>
        <v>0</v>
      </c>
      <c r="AM161" s="634"/>
      <c r="AN161" s="689">
        <f t="shared" si="86"/>
        <v>1</v>
      </c>
      <c r="AO161" s="690"/>
      <c r="AP161" s="692">
        <f t="shared" si="87"/>
        <v>90</v>
      </c>
      <c r="AQ161" s="69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1" t="s">
        <v>41</v>
      </c>
      <c r="D162" s="651"/>
      <c r="E162" s="651"/>
      <c r="F162" s="651"/>
      <c r="G162" s="651"/>
      <c r="H162" s="644"/>
      <c r="I162" s="706">
        <f t="shared" si="88"/>
        <v>0</v>
      </c>
      <c r="J162" s="699"/>
      <c r="K162" s="633">
        <f t="shared" si="89"/>
        <v>0</v>
      </c>
      <c r="L162" s="700"/>
      <c r="M162" s="699">
        <f t="shared" si="90"/>
        <v>9</v>
      </c>
      <c r="N162" s="699"/>
      <c r="O162" s="633">
        <f t="shared" si="91"/>
        <v>54</v>
      </c>
      <c r="P162" s="634"/>
      <c r="Q162" s="699">
        <f t="shared" si="92"/>
        <v>0</v>
      </c>
      <c r="R162" s="699"/>
      <c r="S162" s="633">
        <f t="shared" si="93"/>
        <v>0</v>
      </c>
      <c r="T162" s="634"/>
      <c r="U162" s="699">
        <f t="shared" si="94"/>
        <v>12</v>
      </c>
      <c r="V162" s="699"/>
      <c r="W162" s="701">
        <f t="shared" si="95"/>
        <v>72</v>
      </c>
      <c r="X162" s="701"/>
      <c r="Y162" s="708">
        <f t="shared" si="96"/>
        <v>17</v>
      </c>
      <c r="Z162" s="698"/>
      <c r="AA162" s="633">
        <f t="shared" si="97"/>
        <v>126.9</v>
      </c>
      <c r="AB162" s="705"/>
      <c r="AC162" s="707">
        <f t="shared" si="98"/>
        <v>13</v>
      </c>
      <c r="AD162" s="707"/>
      <c r="AE162" s="707"/>
      <c r="AF162" s="707"/>
      <c r="AG162" s="707"/>
      <c r="AH162" s="701">
        <f t="shared" si="99"/>
        <v>117</v>
      </c>
      <c r="AI162" s="633"/>
      <c r="AJ162" s="631">
        <f t="shared" si="84"/>
        <v>0</v>
      </c>
      <c r="AK162" s="632"/>
      <c r="AL162" s="633">
        <f t="shared" si="85"/>
        <v>0</v>
      </c>
      <c r="AM162" s="634"/>
      <c r="AN162" s="689">
        <f t="shared" si="86"/>
        <v>51</v>
      </c>
      <c r="AO162" s="690"/>
      <c r="AP162" s="692">
        <f t="shared" si="87"/>
        <v>369.9</v>
      </c>
      <c r="AQ162" s="69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1" t="s">
        <v>42</v>
      </c>
      <c r="D163" s="651"/>
      <c r="E163" s="651"/>
      <c r="F163" s="651"/>
      <c r="G163" s="651"/>
      <c r="H163" s="644"/>
      <c r="I163" s="706">
        <f t="shared" si="88"/>
        <v>0</v>
      </c>
      <c r="J163" s="699"/>
      <c r="K163" s="633">
        <f t="shared" si="89"/>
        <v>0</v>
      </c>
      <c r="L163" s="700"/>
      <c r="M163" s="699">
        <f t="shared" si="90"/>
        <v>3</v>
      </c>
      <c r="N163" s="699"/>
      <c r="O163" s="633">
        <f t="shared" si="91"/>
        <v>18</v>
      </c>
      <c r="P163" s="634"/>
      <c r="Q163" s="699">
        <f t="shared" si="92"/>
        <v>0</v>
      </c>
      <c r="R163" s="699"/>
      <c r="S163" s="633">
        <f t="shared" si="93"/>
        <v>0</v>
      </c>
      <c r="T163" s="634"/>
      <c r="U163" s="699">
        <f t="shared" si="94"/>
        <v>6</v>
      </c>
      <c r="V163" s="699"/>
      <c r="W163" s="701">
        <f t="shared" si="95"/>
        <v>36</v>
      </c>
      <c r="X163" s="701"/>
      <c r="Y163" s="708">
        <f t="shared" si="96"/>
        <v>3</v>
      </c>
      <c r="Z163" s="698"/>
      <c r="AA163" s="633">
        <f t="shared" si="97"/>
        <v>17.100000000000001</v>
      </c>
      <c r="AB163" s="705"/>
      <c r="AC163" s="707">
        <f t="shared" si="98"/>
        <v>12</v>
      </c>
      <c r="AD163" s="707"/>
      <c r="AE163" s="707"/>
      <c r="AF163" s="707"/>
      <c r="AG163" s="707"/>
      <c r="AH163" s="701">
        <f t="shared" si="99"/>
        <v>108</v>
      </c>
      <c r="AI163" s="633"/>
      <c r="AJ163" s="631">
        <f t="shared" si="84"/>
        <v>0</v>
      </c>
      <c r="AK163" s="632"/>
      <c r="AL163" s="633">
        <f t="shared" si="85"/>
        <v>0</v>
      </c>
      <c r="AM163" s="634"/>
      <c r="AN163" s="689">
        <f t="shared" si="86"/>
        <v>24</v>
      </c>
      <c r="AO163" s="690"/>
      <c r="AP163" s="692">
        <f t="shared" si="87"/>
        <v>179.1</v>
      </c>
      <c r="AQ163" s="69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1" t="s">
        <v>45</v>
      </c>
      <c r="D164" s="651"/>
      <c r="E164" s="651"/>
      <c r="F164" s="651"/>
      <c r="G164" s="651"/>
      <c r="H164" s="644"/>
      <c r="I164" s="706">
        <f t="shared" si="88"/>
        <v>0</v>
      </c>
      <c r="J164" s="699"/>
      <c r="K164" s="633">
        <f t="shared" si="89"/>
        <v>0</v>
      </c>
      <c r="L164" s="700"/>
      <c r="M164" s="699">
        <f t="shared" si="90"/>
        <v>0</v>
      </c>
      <c r="N164" s="699"/>
      <c r="O164" s="633">
        <f t="shared" si="91"/>
        <v>0</v>
      </c>
      <c r="P164" s="634"/>
      <c r="Q164" s="699">
        <f t="shared" si="92"/>
        <v>0</v>
      </c>
      <c r="R164" s="699"/>
      <c r="S164" s="633">
        <f t="shared" si="93"/>
        <v>0</v>
      </c>
      <c r="T164" s="634"/>
      <c r="U164" s="699">
        <f t="shared" si="94"/>
        <v>3</v>
      </c>
      <c r="V164" s="699"/>
      <c r="W164" s="701">
        <f t="shared" si="95"/>
        <v>34.5</v>
      </c>
      <c r="X164" s="701"/>
      <c r="Y164" s="708">
        <f t="shared" si="96"/>
        <v>0</v>
      </c>
      <c r="Z164" s="698"/>
      <c r="AA164" s="633">
        <f t="shared" si="97"/>
        <v>0</v>
      </c>
      <c r="AB164" s="705"/>
      <c r="AC164" s="707">
        <f t="shared" si="98"/>
        <v>0</v>
      </c>
      <c r="AD164" s="707"/>
      <c r="AE164" s="707"/>
      <c r="AF164" s="707"/>
      <c r="AG164" s="707"/>
      <c r="AH164" s="701">
        <f t="shared" si="99"/>
        <v>0</v>
      </c>
      <c r="AI164" s="633"/>
      <c r="AJ164" s="631">
        <f t="shared" si="84"/>
        <v>0</v>
      </c>
      <c r="AK164" s="632"/>
      <c r="AL164" s="633">
        <f t="shared" si="85"/>
        <v>0</v>
      </c>
      <c r="AM164" s="634"/>
      <c r="AN164" s="689">
        <f t="shared" si="86"/>
        <v>3</v>
      </c>
      <c r="AO164" s="690"/>
      <c r="AP164" s="692">
        <f t="shared" si="87"/>
        <v>34.5</v>
      </c>
      <c r="AQ164" s="69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1" t="s">
        <v>115</v>
      </c>
      <c r="D165" s="651"/>
      <c r="E165" s="651"/>
      <c r="F165" s="651"/>
      <c r="G165" s="651"/>
      <c r="H165" s="644"/>
      <c r="I165" s="706">
        <f t="shared" si="88"/>
        <v>0</v>
      </c>
      <c r="J165" s="699"/>
      <c r="K165" s="633">
        <f t="shared" si="89"/>
        <v>0</v>
      </c>
      <c r="L165" s="700"/>
      <c r="M165" s="699">
        <f t="shared" si="90"/>
        <v>0</v>
      </c>
      <c r="N165" s="699"/>
      <c r="O165" s="633">
        <f t="shared" si="91"/>
        <v>0</v>
      </c>
      <c r="P165" s="634"/>
      <c r="Q165" s="699">
        <f t="shared" si="92"/>
        <v>0</v>
      </c>
      <c r="R165" s="699"/>
      <c r="S165" s="633">
        <f t="shared" si="93"/>
        <v>0</v>
      </c>
      <c r="T165" s="634"/>
      <c r="U165" s="699">
        <f t="shared" si="94"/>
        <v>6</v>
      </c>
      <c r="V165" s="699"/>
      <c r="W165" s="701">
        <f t="shared" si="95"/>
        <v>36</v>
      </c>
      <c r="X165" s="701"/>
      <c r="Y165" s="708">
        <f t="shared" si="96"/>
        <v>0</v>
      </c>
      <c r="Z165" s="698"/>
      <c r="AA165" s="633">
        <f t="shared" si="97"/>
        <v>0</v>
      </c>
      <c r="AB165" s="705"/>
      <c r="AC165" s="707">
        <f t="shared" si="98"/>
        <v>0</v>
      </c>
      <c r="AD165" s="707"/>
      <c r="AE165" s="707"/>
      <c r="AF165" s="707"/>
      <c r="AG165" s="707"/>
      <c r="AH165" s="701">
        <f t="shared" si="99"/>
        <v>0</v>
      </c>
      <c r="AI165" s="633"/>
      <c r="AJ165" s="631">
        <f t="shared" si="84"/>
        <v>0</v>
      </c>
      <c r="AK165" s="632"/>
      <c r="AL165" s="633">
        <f t="shared" si="85"/>
        <v>0</v>
      </c>
      <c r="AM165" s="634"/>
      <c r="AN165" s="689">
        <f t="shared" si="86"/>
        <v>6</v>
      </c>
      <c r="AO165" s="690"/>
      <c r="AP165" s="692">
        <f t="shared" si="87"/>
        <v>36</v>
      </c>
      <c r="AQ165" s="69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1" t="s">
        <v>43</v>
      </c>
      <c r="D166" s="651"/>
      <c r="E166" s="651"/>
      <c r="F166" s="651"/>
      <c r="G166" s="651"/>
      <c r="H166" s="644"/>
      <c r="I166" s="706">
        <f t="shared" si="88"/>
        <v>0</v>
      </c>
      <c r="J166" s="699"/>
      <c r="K166" s="633">
        <f t="shared" si="89"/>
        <v>0</v>
      </c>
      <c r="L166" s="700"/>
      <c r="M166" s="699">
        <f t="shared" si="90"/>
        <v>3</v>
      </c>
      <c r="N166" s="699"/>
      <c r="O166" s="633">
        <f t="shared" si="91"/>
        <v>18</v>
      </c>
      <c r="P166" s="634"/>
      <c r="Q166" s="699">
        <f t="shared" si="92"/>
        <v>0</v>
      </c>
      <c r="R166" s="699"/>
      <c r="S166" s="633">
        <f t="shared" si="93"/>
        <v>0</v>
      </c>
      <c r="T166" s="634"/>
      <c r="U166" s="699">
        <f t="shared" si="94"/>
        <v>2</v>
      </c>
      <c r="V166" s="699"/>
      <c r="W166" s="701">
        <f t="shared" si="95"/>
        <v>12</v>
      </c>
      <c r="X166" s="701"/>
      <c r="Y166" s="708">
        <f t="shared" si="96"/>
        <v>0</v>
      </c>
      <c r="Z166" s="698"/>
      <c r="AA166" s="633">
        <f t="shared" si="97"/>
        <v>0</v>
      </c>
      <c r="AB166" s="705"/>
      <c r="AC166" s="707">
        <f t="shared" si="98"/>
        <v>0</v>
      </c>
      <c r="AD166" s="707"/>
      <c r="AE166" s="707"/>
      <c r="AF166" s="707"/>
      <c r="AG166" s="707"/>
      <c r="AH166" s="701">
        <f t="shared" si="99"/>
        <v>0</v>
      </c>
      <c r="AI166" s="633"/>
      <c r="AJ166" s="631">
        <f t="shared" si="84"/>
        <v>0</v>
      </c>
      <c r="AK166" s="632"/>
      <c r="AL166" s="633">
        <f t="shared" si="85"/>
        <v>0</v>
      </c>
      <c r="AM166" s="634"/>
      <c r="AN166" s="689">
        <f t="shared" si="86"/>
        <v>5</v>
      </c>
      <c r="AO166" s="690"/>
      <c r="AP166" s="692">
        <f t="shared" si="87"/>
        <v>30</v>
      </c>
      <c r="AQ166" s="69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1" t="s">
        <v>46</v>
      </c>
      <c r="D167" s="651"/>
      <c r="E167" s="651"/>
      <c r="F167" s="651"/>
      <c r="G167" s="651"/>
      <c r="H167" s="644"/>
      <c r="I167" s="706">
        <f t="shared" si="88"/>
        <v>0</v>
      </c>
      <c r="J167" s="699"/>
      <c r="K167" s="633">
        <f t="shared" si="89"/>
        <v>0</v>
      </c>
      <c r="L167" s="700"/>
      <c r="M167" s="699">
        <f t="shared" si="90"/>
        <v>0</v>
      </c>
      <c r="N167" s="699"/>
      <c r="O167" s="633">
        <f t="shared" si="91"/>
        <v>0</v>
      </c>
      <c r="P167" s="634"/>
      <c r="Q167" s="699">
        <f t="shared" si="92"/>
        <v>0</v>
      </c>
      <c r="R167" s="699"/>
      <c r="S167" s="633">
        <f t="shared" si="93"/>
        <v>0</v>
      </c>
      <c r="T167" s="634"/>
      <c r="U167" s="699">
        <f t="shared" si="94"/>
        <v>3</v>
      </c>
      <c r="V167" s="699"/>
      <c r="W167" s="701">
        <f t="shared" si="95"/>
        <v>34.5</v>
      </c>
      <c r="X167" s="701"/>
      <c r="Y167" s="708">
        <f t="shared" si="96"/>
        <v>0</v>
      </c>
      <c r="Z167" s="698"/>
      <c r="AA167" s="633">
        <f t="shared" si="97"/>
        <v>0</v>
      </c>
      <c r="AB167" s="705"/>
      <c r="AC167" s="707">
        <f t="shared" si="98"/>
        <v>0</v>
      </c>
      <c r="AD167" s="707"/>
      <c r="AE167" s="707"/>
      <c r="AF167" s="707"/>
      <c r="AG167" s="707"/>
      <c r="AH167" s="701">
        <f t="shared" si="99"/>
        <v>0</v>
      </c>
      <c r="AI167" s="633"/>
      <c r="AJ167" s="631">
        <f t="shared" si="84"/>
        <v>0</v>
      </c>
      <c r="AK167" s="632"/>
      <c r="AL167" s="633">
        <f t="shared" si="85"/>
        <v>0</v>
      </c>
      <c r="AM167" s="634"/>
      <c r="AN167" s="689">
        <f t="shared" si="86"/>
        <v>3</v>
      </c>
      <c r="AO167" s="690"/>
      <c r="AP167" s="692">
        <f t="shared" si="87"/>
        <v>34.5</v>
      </c>
      <c r="AQ167" s="69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1" t="s">
        <v>44</v>
      </c>
      <c r="D168" s="651"/>
      <c r="E168" s="651"/>
      <c r="F168" s="651"/>
      <c r="G168" s="651"/>
      <c r="H168" s="644"/>
      <c r="I168" s="706">
        <f t="shared" si="88"/>
        <v>0</v>
      </c>
      <c r="J168" s="699"/>
      <c r="K168" s="633">
        <f t="shared" si="89"/>
        <v>0</v>
      </c>
      <c r="L168" s="700"/>
      <c r="M168" s="699">
        <f t="shared" si="90"/>
        <v>3</v>
      </c>
      <c r="N168" s="699"/>
      <c r="O168" s="633">
        <f t="shared" si="91"/>
        <v>18</v>
      </c>
      <c r="P168" s="634"/>
      <c r="Q168" s="699">
        <f t="shared" si="92"/>
        <v>0</v>
      </c>
      <c r="R168" s="699"/>
      <c r="S168" s="633">
        <f t="shared" si="93"/>
        <v>0</v>
      </c>
      <c r="T168" s="634"/>
      <c r="U168" s="699">
        <f t="shared" si="94"/>
        <v>3</v>
      </c>
      <c r="V168" s="699"/>
      <c r="W168" s="701">
        <f t="shared" si="95"/>
        <v>18</v>
      </c>
      <c r="X168" s="701"/>
      <c r="Y168" s="708">
        <f t="shared" si="96"/>
        <v>0</v>
      </c>
      <c r="Z168" s="698"/>
      <c r="AA168" s="633">
        <f t="shared" si="97"/>
        <v>0</v>
      </c>
      <c r="AB168" s="705"/>
      <c r="AC168" s="707">
        <f t="shared" si="98"/>
        <v>0</v>
      </c>
      <c r="AD168" s="707"/>
      <c r="AE168" s="707"/>
      <c r="AF168" s="707"/>
      <c r="AG168" s="707"/>
      <c r="AH168" s="701">
        <f t="shared" si="99"/>
        <v>0</v>
      </c>
      <c r="AI168" s="633"/>
      <c r="AJ168" s="631">
        <f t="shared" si="84"/>
        <v>0</v>
      </c>
      <c r="AK168" s="632"/>
      <c r="AL168" s="633">
        <f t="shared" si="85"/>
        <v>0</v>
      </c>
      <c r="AM168" s="634"/>
      <c r="AN168" s="689">
        <f t="shared" si="86"/>
        <v>6</v>
      </c>
      <c r="AO168" s="690"/>
      <c r="AP168" s="692">
        <f t="shared" si="87"/>
        <v>36</v>
      </c>
      <c r="AQ168" s="69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1" t="s">
        <v>114</v>
      </c>
      <c r="D169" s="651"/>
      <c r="E169" s="651"/>
      <c r="F169" s="651"/>
      <c r="G169" s="651"/>
      <c r="H169" s="644"/>
      <c r="I169" s="706">
        <f t="shared" si="88"/>
        <v>0</v>
      </c>
      <c r="J169" s="699"/>
      <c r="K169" s="633">
        <f t="shared" si="89"/>
        <v>0</v>
      </c>
      <c r="L169" s="700"/>
      <c r="M169" s="699">
        <f t="shared" si="90"/>
        <v>0</v>
      </c>
      <c r="N169" s="699"/>
      <c r="O169" s="633">
        <f t="shared" si="91"/>
        <v>0</v>
      </c>
      <c r="P169" s="634"/>
      <c r="Q169" s="699">
        <f t="shared" si="92"/>
        <v>0</v>
      </c>
      <c r="R169" s="699"/>
      <c r="S169" s="633">
        <f t="shared" si="93"/>
        <v>0</v>
      </c>
      <c r="T169" s="634"/>
      <c r="U169" s="699">
        <f t="shared" si="94"/>
        <v>6</v>
      </c>
      <c r="V169" s="699"/>
      <c r="W169" s="701">
        <f t="shared" si="95"/>
        <v>36</v>
      </c>
      <c r="X169" s="701"/>
      <c r="Y169" s="708">
        <f t="shared" si="96"/>
        <v>0</v>
      </c>
      <c r="Z169" s="698"/>
      <c r="AA169" s="633">
        <f t="shared" si="97"/>
        <v>0</v>
      </c>
      <c r="AB169" s="705"/>
      <c r="AC169" s="707">
        <f t="shared" si="98"/>
        <v>0</v>
      </c>
      <c r="AD169" s="707"/>
      <c r="AE169" s="707"/>
      <c r="AF169" s="707"/>
      <c r="AG169" s="707"/>
      <c r="AH169" s="701">
        <f t="shared" si="99"/>
        <v>0</v>
      </c>
      <c r="AI169" s="633"/>
      <c r="AJ169" s="631">
        <f t="shared" si="84"/>
        <v>0</v>
      </c>
      <c r="AK169" s="632"/>
      <c r="AL169" s="633">
        <f t="shared" si="85"/>
        <v>0</v>
      </c>
      <c r="AM169" s="634"/>
      <c r="AN169" s="689">
        <f t="shared" si="86"/>
        <v>6</v>
      </c>
      <c r="AO169" s="690"/>
      <c r="AP169" s="692">
        <f t="shared" si="87"/>
        <v>36</v>
      </c>
      <c r="AQ169" s="69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1" t="s">
        <v>47</v>
      </c>
      <c r="D170" s="651"/>
      <c r="E170" s="651"/>
      <c r="F170" s="651"/>
      <c r="G170" s="651"/>
      <c r="H170" s="644"/>
      <c r="I170" s="706">
        <f t="shared" si="88"/>
        <v>0</v>
      </c>
      <c r="J170" s="699"/>
      <c r="K170" s="633">
        <f t="shared" si="89"/>
        <v>0</v>
      </c>
      <c r="L170" s="700"/>
      <c r="M170" s="699">
        <f t="shared" si="90"/>
        <v>0</v>
      </c>
      <c r="N170" s="699"/>
      <c r="O170" s="633">
        <f t="shared" si="91"/>
        <v>0</v>
      </c>
      <c r="P170" s="634"/>
      <c r="Q170" s="699">
        <f t="shared" si="92"/>
        <v>0</v>
      </c>
      <c r="R170" s="699"/>
      <c r="S170" s="633">
        <f t="shared" si="93"/>
        <v>0</v>
      </c>
      <c r="T170" s="634"/>
      <c r="U170" s="699">
        <f t="shared" si="94"/>
        <v>3</v>
      </c>
      <c r="V170" s="699"/>
      <c r="W170" s="701">
        <f t="shared" si="95"/>
        <v>34.5</v>
      </c>
      <c r="X170" s="701"/>
      <c r="Y170" s="708">
        <f t="shared" si="96"/>
        <v>0</v>
      </c>
      <c r="Z170" s="698"/>
      <c r="AA170" s="633">
        <f t="shared" si="97"/>
        <v>0</v>
      </c>
      <c r="AB170" s="705"/>
      <c r="AC170" s="707">
        <f t="shared" si="98"/>
        <v>0</v>
      </c>
      <c r="AD170" s="707"/>
      <c r="AE170" s="707"/>
      <c r="AF170" s="707"/>
      <c r="AG170" s="707"/>
      <c r="AH170" s="701">
        <f t="shared" si="99"/>
        <v>0</v>
      </c>
      <c r="AI170" s="633"/>
      <c r="AJ170" s="631">
        <f t="shared" si="84"/>
        <v>0</v>
      </c>
      <c r="AK170" s="632"/>
      <c r="AL170" s="633">
        <f t="shared" si="85"/>
        <v>0</v>
      </c>
      <c r="AM170" s="634"/>
      <c r="AN170" s="689">
        <f t="shared" si="86"/>
        <v>3</v>
      </c>
      <c r="AO170" s="690"/>
      <c r="AP170" s="692">
        <f t="shared" si="87"/>
        <v>34.5</v>
      </c>
      <c r="AQ170" s="69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1" t="s">
        <v>58</v>
      </c>
      <c r="D171" s="651"/>
      <c r="E171" s="651"/>
      <c r="F171" s="651"/>
      <c r="G171" s="651"/>
      <c r="H171" s="644"/>
      <c r="I171" s="706">
        <f t="shared" si="88"/>
        <v>0</v>
      </c>
      <c r="J171" s="699"/>
      <c r="K171" s="633">
        <f t="shared" si="89"/>
        <v>0</v>
      </c>
      <c r="L171" s="700"/>
      <c r="M171" s="699">
        <f t="shared" si="90"/>
        <v>21</v>
      </c>
      <c r="N171" s="699"/>
      <c r="O171" s="633">
        <f t="shared" si="91"/>
        <v>315</v>
      </c>
      <c r="P171" s="634"/>
      <c r="Q171" s="699">
        <f t="shared" si="92"/>
        <v>25</v>
      </c>
      <c r="R171" s="699"/>
      <c r="S171" s="633">
        <f t="shared" si="93"/>
        <v>375</v>
      </c>
      <c r="T171" s="634"/>
      <c r="U171" s="699">
        <f t="shared" si="94"/>
        <v>1</v>
      </c>
      <c r="V171" s="699"/>
      <c r="W171" s="701">
        <f t="shared" si="95"/>
        <v>17</v>
      </c>
      <c r="X171" s="701"/>
      <c r="Y171" s="708">
        <f t="shared" si="96"/>
        <v>35</v>
      </c>
      <c r="Z171" s="698"/>
      <c r="AA171" s="633">
        <f t="shared" si="97"/>
        <v>577.5</v>
      </c>
      <c r="AB171" s="705"/>
      <c r="AC171" s="707">
        <f t="shared" si="98"/>
        <v>0</v>
      </c>
      <c r="AD171" s="707"/>
      <c r="AE171" s="707"/>
      <c r="AF171" s="707"/>
      <c r="AG171" s="707"/>
      <c r="AH171" s="701">
        <f t="shared" si="99"/>
        <v>0</v>
      </c>
      <c r="AI171" s="633"/>
      <c r="AJ171" s="631">
        <f t="shared" si="84"/>
        <v>10</v>
      </c>
      <c r="AK171" s="632"/>
      <c r="AL171" s="633">
        <f t="shared" si="85"/>
        <v>180</v>
      </c>
      <c r="AM171" s="634"/>
      <c r="AN171" s="689">
        <f t="shared" si="86"/>
        <v>92</v>
      </c>
      <c r="AO171" s="690"/>
      <c r="AP171" s="692">
        <f t="shared" si="87"/>
        <v>1464.5</v>
      </c>
      <c r="AQ171" s="69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1" t="s">
        <v>117</v>
      </c>
      <c r="D172" s="651"/>
      <c r="E172" s="651"/>
      <c r="F172" s="651"/>
      <c r="G172" s="651"/>
      <c r="H172" s="651"/>
      <c r="I172" s="698">
        <f>M72+Y72+AP72+BD72</f>
        <v>0</v>
      </c>
      <c r="J172" s="699"/>
      <c r="K172" s="633">
        <f>N72+Z72+AQ72+BE72</f>
        <v>0</v>
      </c>
      <c r="L172" s="700"/>
      <c r="M172" s="699">
        <f>BP72+CI72+DA72+DU72</f>
        <v>0</v>
      </c>
      <c r="N172" s="699"/>
      <c r="O172" s="633">
        <f>BQ72+CJ72+DB72+DV72</f>
        <v>0</v>
      </c>
      <c r="P172" s="634"/>
      <c r="Q172" s="699">
        <f>EO72+FT72</f>
        <v>0</v>
      </c>
      <c r="R172" s="699"/>
      <c r="S172" s="633">
        <f>EP72+FU72</f>
        <v>0</v>
      </c>
      <c r="T172" s="634"/>
      <c r="U172" s="699">
        <f t="shared" ref="U172:U190" si="100">GQ72+HL72+HW72+IM72</f>
        <v>0</v>
      </c>
      <c r="V172" s="699"/>
      <c r="W172" s="701">
        <f t="shared" ref="W172:W190" si="101">GR72+HM72+HX72+IN72</f>
        <v>0</v>
      </c>
      <c r="X172" s="701"/>
      <c r="Y172" s="708">
        <f t="shared" ref="Y172:Y190" si="102">IY72+KE72+KS72+LF72</f>
        <v>4</v>
      </c>
      <c r="Z172" s="698"/>
      <c r="AA172" s="633">
        <f t="shared" ref="AA172:AA190" si="103">IZ72+KF72+KT72+LG72</f>
        <v>72</v>
      </c>
      <c r="AB172" s="705"/>
      <c r="AC172" s="707">
        <f t="shared" ref="AC172:AC190" si="104">ME72+ND72</f>
        <v>0</v>
      </c>
      <c r="AD172" s="707"/>
      <c r="AE172" s="707"/>
      <c r="AF172" s="707"/>
      <c r="AG172" s="707"/>
      <c r="AH172" s="701">
        <f t="shared" ref="AH172:AH190" si="105">MF72+NE72</f>
        <v>0</v>
      </c>
      <c r="AI172" s="633"/>
      <c r="AJ172" s="631">
        <f t="shared" si="84"/>
        <v>5</v>
      </c>
      <c r="AK172" s="632"/>
      <c r="AL172" s="633">
        <f t="shared" si="85"/>
        <v>90</v>
      </c>
      <c r="AM172" s="634"/>
      <c r="AN172" s="689">
        <f t="shared" si="86"/>
        <v>9</v>
      </c>
      <c r="AO172" s="690"/>
      <c r="AP172" s="692">
        <f t="shared" si="87"/>
        <v>162</v>
      </c>
      <c r="AQ172" s="69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1" t="s">
        <v>194</v>
      </c>
      <c r="D173" s="651"/>
      <c r="E173" s="651"/>
      <c r="F173" s="651"/>
      <c r="G173" s="651"/>
      <c r="H173" s="651"/>
      <c r="I173" s="698">
        <f>M73+Y73+AP73+BD73</f>
        <v>0</v>
      </c>
      <c r="J173" s="699"/>
      <c r="K173" s="633">
        <f>N73+Z73+AQ73+BE73</f>
        <v>0</v>
      </c>
      <c r="L173" s="700"/>
      <c r="M173" s="699">
        <f>BP73+CI73+DA73+DU73</f>
        <v>0</v>
      </c>
      <c r="N173" s="699"/>
      <c r="O173" s="633">
        <f>BQ73+CJ73+DB73+DV73</f>
        <v>0</v>
      </c>
      <c r="P173" s="634"/>
      <c r="Q173" s="699">
        <f>EO73+FT73</f>
        <v>0</v>
      </c>
      <c r="R173" s="699"/>
      <c r="S173" s="633">
        <f>EP73+FU73</f>
        <v>0</v>
      </c>
      <c r="T173" s="634"/>
      <c r="U173" s="699">
        <f t="shared" si="100"/>
        <v>3</v>
      </c>
      <c r="V173" s="699"/>
      <c r="W173" s="701">
        <f t="shared" si="101"/>
        <v>225</v>
      </c>
      <c r="X173" s="701"/>
      <c r="Y173" s="708">
        <f t="shared" si="102"/>
        <v>0</v>
      </c>
      <c r="Z173" s="698"/>
      <c r="AA173" s="633">
        <f t="shared" si="103"/>
        <v>0</v>
      </c>
      <c r="AB173" s="705"/>
      <c r="AC173" s="707">
        <f t="shared" si="104"/>
        <v>0</v>
      </c>
      <c r="AD173" s="707"/>
      <c r="AE173" s="707"/>
      <c r="AF173" s="707"/>
      <c r="AG173" s="707"/>
      <c r="AH173" s="701">
        <f t="shared" si="105"/>
        <v>0</v>
      </c>
      <c r="AI173" s="633"/>
      <c r="AJ173" s="631">
        <f t="shared" ref="AJ173:AJ200" si="106">OC73</f>
        <v>0</v>
      </c>
      <c r="AK173" s="632"/>
      <c r="AL173" s="633">
        <f t="shared" ref="AL173:AL200" si="107">OD73</f>
        <v>0</v>
      </c>
      <c r="AM173" s="634"/>
      <c r="AN173" s="689">
        <f t="shared" ref="AN173:AN200" si="108">I173+M173+Q173+U173+Y173+AC173+AJ173</f>
        <v>3</v>
      </c>
      <c r="AO173" s="690"/>
      <c r="AP173" s="692">
        <f t="shared" ref="AP173:AP200" si="109">K173+O173+S173+W173+AA173+AH173+AL173</f>
        <v>225</v>
      </c>
      <c r="AQ173" s="69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1" t="s">
        <v>232</v>
      </c>
      <c r="D174" s="651"/>
      <c r="E174" s="651"/>
      <c r="F174" s="651"/>
      <c r="G174" s="651"/>
      <c r="H174" s="651"/>
      <c r="I174" s="698">
        <f>M74+Y74+AP74+BD74</f>
        <v>0</v>
      </c>
      <c r="J174" s="699"/>
      <c r="K174" s="633">
        <f>N74+Z74+AQ74+BE74</f>
        <v>0</v>
      </c>
      <c r="L174" s="700"/>
      <c r="M174" s="699">
        <f>BP74+CI74+DA74+DU74</f>
        <v>0</v>
      </c>
      <c r="N174" s="699"/>
      <c r="O174" s="633">
        <f>BQ74+CJ74+DB74+DV74</f>
        <v>0</v>
      </c>
      <c r="P174" s="634"/>
      <c r="Q174" s="699">
        <f>EO74+FT74</f>
        <v>0</v>
      </c>
      <c r="R174" s="699"/>
      <c r="S174" s="633">
        <f>EP74+FU74</f>
        <v>0</v>
      </c>
      <c r="T174" s="634"/>
      <c r="U174" s="699">
        <f t="shared" si="100"/>
        <v>0</v>
      </c>
      <c r="V174" s="699"/>
      <c r="W174" s="701">
        <f t="shared" si="101"/>
        <v>0</v>
      </c>
      <c r="X174" s="701"/>
      <c r="Y174" s="708">
        <f t="shared" si="102"/>
        <v>0</v>
      </c>
      <c r="Z174" s="698"/>
      <c r="AA174" s="633">
        <f t="shared" si="103"/>
        <v>0</v>
      </c>
      <c r="AB174" s="705"/>
      <c r="AC174" s="707">
        <f t="shared" si="104"/>
        <v>5</v>
      </c>
      <c r="AD174" s="707"/>
      <c r="AE174" s="707"/>
      <c r="AF174" s="707"/>
      <c r="AG174" s="707"/>
      <c r="AH174" s="701">
        <f t="shared" si="105"/>
        <v>205</v>
      </c>
      <c r="AI174" s="633"/>
      <c r="AJ174" s="631">
        <f t="shared" si="106"/>
        <v>11</v>
      </c>
      <c r="AK174" s="632"/>
      <c r="AL174" s="633">
        <f t="shared" si="107"/>
        <v>418</v>
      </c>
      <c r="AM174" s="634"/>
      <c r="AN174" s="689">
        <f t="shared" si="108"/>
        <v>16</v>
      </c>
      <c r="AO174" s="690"/>
      <c r="AP174" s="692">
        <f t="shared" si="109"/>
        <v>623</v>
      </c>
      <c r="AQ174" s="69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1" t="s">
        <v>235</v>
      </c>
      <c r="D175" s="651"/>
      <c r="E175" s="651"/>
      <c r="F175" s="651"/>
      <c r="G175" s="651"/>
      <c r="H175" s="651"/>
      <c r="I175" s="698">
        <f>M75+Y75+AP75+BD75</f>
        <v>0</v>
      </c>
      <c r="J175" s="699"/>
      <c r="K175" s="633">
        <f>N75+Z75+AQ75+BE75</f>
        <v>0</v>
      </c>
      <c r="L175" s="700"/>
      <c r="M175" s="699">
        <f>BP75+CI75+DA75+DU75</f>
        <v>0</v>
      </c>
      <c r="N175" s="699"/>
      <c r="O175" s="633">
        <f>BQ75+CJ75+DB75+DV75</f>
        <v>0</v>
      </c>
      <c r="P175" s="634"/>
      <c r="Q175" s="699">
        <f>EO75+FT75</f>
        <v>0</v>
      </c>
      <c r="R175" s="699"/>
      <c r="S175" s="633">
        <f>EP75+FU75</f>
        <v>0</v>
      </c>
      <c r="T175" s="634"/>
      <c r="U175" s="699">
        <f t="shared" si="100"/>
        <v>0</v>
      </c>
      <c r="V175" s="699"/>
      <c r="W175" s="701">
        <f t="shared" si="101"/>
        <v>0</v>
      </c>
      <c r="X175" s="701"/>
      <c r="Y175" s="708">
        <f t="shared" si="102"/>
        <v>26</v>
      </c>
      <c r="Z175" s="698"/>
      <c r="AA175" s="633">
        <f t="shared" si="103"/>
        <v>390</v>
      </c>
      <c r="AB175" s="705"/>
      <c r="AC175" s="707">
        <f t="shared" si="104"/>
        <v>28</v>
      </c>
      <c r="AD175" s="707"/>
      <c r="AE175" s="707"/>
      <c r="AF175" s="707"/>
      <c r="AG175" s="707"/>
      <c r="AH175" s="701">
        <f t="shared" si="105"/>
        <v>420</v>
      </c>
      <c r="AI175" s="633"/>
      <c r="AJ175" s="631">
        <f t="shared" si="106"/>
        <v>0</v>
      </c>
      <c r="AK175" s="632"/>
      <c r="AL175" s="633">
        <f t="shared" si="107"/>
        <v>0</v>
      </c>
      <c r="AM175" s="634"/>
      <c r="AN175" s="689">
        <f t="shared" si="108"/>
        <v>54</v>
      </c>
      <c r="AO175" s="690"/>
      <c r="AP175" s="692">
        <f t="shared" si="109"/>
        <v>810</v>
      </c>
      <c r="AQ175" s="69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1" t="s">
        <v>245</v>
      </c>
      <c r="D176" s="651"/>
      <c r="E176" s="651"/>
      <c r="F176" s="651"/>
      <c r="G176" s="651"/>
      <c r="H176" s="651"/>
      <c r="I176" s="698">
        <f t="shared" ref="I176:I190" si="110">M76+Y76+AP76+BD76</f>
        <v>0</v>
      </c>
      <c r="J176" s="699"/>
      <c r="K176" s="633">
        <f t="shared" ref="K176:K190" si="111">N76+Z76+AQ76+BE76</f>
        <v>0</v>
      </c>
      <c r="L176" s="700"/>
      <c r="M176" s="699">
        <f t="shared" ref="M176:M190" si="112">BP76+CI76+DA76+DU76</f>
        <v>0</v>
      </c>
      <c r="N176" s="699"/>
      <c r="O176" s="633">
        <f t="shared" ref="O176:O190" si="113">BQ76+CJ76+DB76+DV76</f>
        <v>0</v>
      </c>
      <c r="P176" s="634"/>
      <c r="Q176" s="699">
        <f t="shared" ref="Q176:Q190" si="114">EO76+FT76</f>
        <v>0</v>
      </c>
      <c r="R176" s="699"/>
      <c r="S176" s="633">
        <f t="shared" ref="S176:S190" si="115">EP76+FU76</f>
        <v>0</v>
      </c>
      <c r="T176" s="634"/>
      <c r="U176" s="699">
        <f t="shared" si="100"/>
        <v>0</v>
      </c>
      <c r="V176" s="699"/>
      <c r="W176" s="701">
        <f t="shared" si="101"/>
        <v>0</v>
      </c>
      <c r="X176" s="701"/>
      <c r="Y176" s="708">
        <f t="shared" si="102"/>
        <v>1</v>
      </c>
      <c r="Z176" s="698"/>
      <c r="AA176" s="633">
        <f t="shared" si="103"/>
        <v>9</v>
      </c>
      <c r="AB176" s="705"/>
      <c r="AC176" s="707">
        <f t="shared" si="104"/>
        <v>0</v>
      </c>
      <c r="AD176" s="707"/>
      <c r="AE176" s="707"/>
      <c r="AF176" s="707"/>
      <c r="AG176" s="707"/>
      <c r="AH176" s="701">
        <f t="shared" si="105"/>
        <v>0</v>
      </c>
      <c r="AI176" s="633"/>
      <c r="AJ176" s="631">
        <f t="shared" si="106"/>
        <v>0</v>
      </c>
      <c r="AK176" s="632"/>
      <c r="AL176" s="633">
        <f t="shared" si="107"/>
        <v>0</v>
      </c>
      <c r="AM176" s="634"/>
      <c r="AN176" s="689">
        <f t="shared" si="108"/>
        <v>1</v>
      </c>
      <c r="AO176" s="690"/>
      <c r="AP176" s="692">
        <f t="shared" si="109"/>
        <v>9</v>
      </c>
      <c r="AQ176" s="69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4" t="s">
        <v>246</v>
      </c>
      <c r="D177" s="645"/>
      <c r="E177" s="645"/>
      <c r="F177" s="645"/>
      <c r="G177" s="645"/>
      <c r="H177" s="646"/>
      <c r="I177" s="698">
        <f t="shared" si="110"/>
        <v>0</v>
      </c>
      <c r="J177" s="699"/>
      <c r="K177" s="633">
        <f t="shared" si="111"/>
        <v>0</v>
      </c>
      <c r="L177" s="700"/>
      <c r="M177" s="699">
        <f t="shared" si="112"/>
        <v>0</v>
      </c>
      <c r="N177" s="699"/>
      <c r="O177" s="633">
        <f t="shared" si="113"/>
        <v>0</v>
      </c>
      <c r="P177" s="634"/>
      <c r="Q177" s="699">
        <f t="shared" si="114"/>
        <v>0</v>
      </c>
      <c r="R177" s="699"/>
      <c r="S177" s="633">
        <f t="shared" si="115"/>
        <v>0</v>
      </c>
      <c r="T177" s="634"/>
      <c r="U177" s="699">
        <f t="shared" si="100"/>
        <v>0</v>
      </c>
      <c r="V177" s="699"/>
      <c r="W177" s="701">
        <f t="shared" si="101"/>
        <v>0</v>
      </c>
      <c r="X177" s="701"/>
      <c r="Y177" s="708">
        <f t="shared" si="102"/>
        <v>0</v>
      </c>
      <c r="Z177" s="698"/>
      <c r="AA177" s="633">
        <f t="shared" si="103"/>
        <v>0</v>
      </c>
      <c r="AB177" s="705"/>
      <c r="AC177" s="707">
        <f t="shared" si="104"/>
        <v>0</v>
      </c>
      <c r="AD177" s="707"/>
      <c r="AE177" s="707"/>
      <c r="AF177" s="707"/>
      <c r="AG177" s="707"/>
      <c r="AH177" s="701">
        <f t="shared" si="105"/>
        <v>0</v>
      </c>
      <c r="AI177" s="633"/>
      <c r="AJ177" s="631">
        <f t="shared" si="106"/>
        <v>5</v>
      </c>
      <c r="AK177" s="632"/>
      <c r="AL177" s="633">
        <f t="shared" si="107"/>
        <v>65</v>
      </c>
      <c r="AM177" s="634"/>
      <c r="AN177" s="689">
        <f t="shared" si="108"/>
        <v>5</v>
      </c>
      <c r="AO177" s="690"/>
      <c r="AP177" s="692">
        <f t="shared" si="109"/>
        <v>65</v>
      </c>
      <c r="AQ177" s="69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4" t="s">
        <v>247</v>
      </c>
      <c r="D178" s="645"/>
      <c r="E178" s="645"/>
      <c r="F178" s="645"/>
      <c r="G178" s="645"/>
      <c r="H178" s="646"/>
      <c r="I178" s="698">
        <f t="shared" si="110"/>
        <v>0</v>
      </c>
      <c r="J178" s="699"/>
      <c r="K178" s="633">
        <f t="shared" si="111"/>
        <v>0</v>
      </c>
      <c r="L178" s="700"/>
      <c r="M178" s="699">
        <f t="shared" si="112"/>
        <v>0</v>
      </c>
      <c r="N178" s="699"/>
      <c r="O178" s="633">
        <f t="shared" si="113"/>
        <v>0</v>
      </c>
      <c r="P178" s="634"/>
      <c r="Q178" s="699">
        <f t="shared" si="114"/>
        <v>0</v>
      </c>
      <c r="R178" s="699"/>
      <c r="S178" s="633">
        <f t="shared" si="115"/>
        <v>0</v>
      </c>
      <c r="T178" s="634"/>
      <c r="U178" s="699">
        <f t="shared" si="100"/>
        <v>0</v>
      </c>
      <c r="V178" s="699"/>
      <c r="W178" s="701">
        <f t="shared" si="101"/>
        <v>0</v>
      </c>
      <c r="X178" s="701"/>
      <c r="Y178" s="708">
        <f t="shared" si="102"/>
        <v>0</v>
      </c>
      <c r="Z178" s="698"/>
      <c r="AA178" s="633">
        <f t="shared" si="103"/>
        <v>0</v>
      </c>
      <c r="AB178" s="705"/>
      <c r="AC178" s="707">
        <f t="shared" si="104"/>
        <v>0</v>
      </c>
      <c r="AD178" s="707"/>
      <c r="AE178" s="707"/>
      <c r="AF178" s="707"/>
      <c r="AG178" s="707"/>
      <c r="AH178" s="701">
        <f t="shared" si="105"/>
        <v>0</v>
      </c>
      <c r="AI178" s="633"/>
      <c r="AJ178" s="631">
        <f t="shared" si="106"/>
        <v>8</v>
      </c>
      <c r="AK178" s="632"/>
      <c r="AL178" s="633">
        <f t="shared" si="107"/>
        <v>80</v>
      </c>
      <c r="AM178" s="634"/>
      <c r="AN178" s="689">
        <f t="shared" si="108"/>
        <v>8</v>
      </c>
      <c r="AO178" s="690"/>
      <c r="AP178" s="692">
        <f t="shared" si="109"/>
        <v>80</v>
      </c>
      <c r="AQ178" s="69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4" t="s">
        <v>249</v>
      </c>
      <c r="D179" s="645"/>
      <c r="E179" s="645"/>
      <c r="F179" s="645"/>
      <c r="G179" s="645"/>
      <c r="H179" s="646"/>
      <c r="I179" s="698">
        <f t="shared" si="110"/>
        <v>0</v>
      </c>
      <c r="J179" s="699"/>
      <c r="K179" s="633">
        <f t="shared" si="111"/>
        <v>0</v>
      </c>
      <c r="L179" s="700"/>
      <c r="M179" s="699">
        <f t="shared" si="112"/>
        <v>0</v>
      </c>
      <c r="N179" s="699"/>
      <c r="O179" s="633">
        <f t="shared" si="113"/>
        <v>0</v>
      </c>
      <c r="P179" s="634"/>
      <c r="Q179" s="699">
        <f t="shared" si="114"/>
        <v>0</v>
      </c>
      <c r="R179" s="699"/>
      <c r="S179" s="633">
        <f t="shared" si="115"/>
        <v>0</v>
      </c>
      <c r="T179" s="634"/>
      <c r="U179" s="699">
        <f t="shared" si="100"/>
        <v>0</v>
      </c>
      <c r="V179" s="699"/>
      <c r="W179" s="701">
        <f t="shared" si="101"/>
        <v>0</v>
      </c>
      <c r="X179" s="701"/>
      <c r="Y179" s="708">
        <f t="shared" si="102"/>
        <v>0</v>
      </c>
      <c r="Z179" s="698"/>
      <c r="AA179" s="633">
        <f t="shared" si="103"/>
        <v>0</v>
      </c>
      <c r="AB179" s="705"/>
      <c r="AC179" s="707">
        <f t="shared" si="104"/>
        <v>0</v>
      </c>
      <c r="AD179" s="707"/>
      <c r="AE179" s="707"/>
      <c r="AF179" s="707"/>
      <c r="AG179" s="707"/>
      <c r="AH179" s="701">
        <f t="shared" si="105"/>
        <v>0</v>
      </c>
      <c r="AI179" s="633"/>
      <c r="AJ179" s="631">
        <f t="shared" si="106"/>
        <v>0</v>
      </c>
      <c r="AK179" s="632"/>
      <c r="AL179" s="633">
        <f t="shared" si="107"/>
        <v>0</v>
      </c>
      <c r="AM179" s="634"/>
      <c r="AN179" s="689">
        <f t="shared" si="108"/>
        <v>0</v>
      </c>
      <c r="AO179" s="690"/>
      <c r="AP179" s="692">
        <f t="shared" si="109"/>
        <v>0</v>
      </c>
      <c r="AQ179" s="69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4" t="s">
        <v>250</v>
      </c>
      <c r="D180" s="645"/>
      <c r="E180" s="645"/>
      <c r="F180" s="645"/>
      <c r="G180" s="645"/>
      <c r="H180" s="646"/>
      <c r="I180" s="698">
        <f t="shared" si="110"/>
        <v>0</v>
      </c>
      <c r="J180" s="699"/>
      <c r="K180" s="633">
        <f t="shared" si="111"/>
        <v>0</v>
      </c>
      <c r="L180" s="700"/>
      <c r="M180" s="699">
        <f t="shared" si="112"/>
        <v>0</v>
      </c>
      <c r="N180" s="699"/>
      <c r="O180" s="633">
        <f t="shared" si="113"/>
        <v>0</v>
      </c>
      <c r="P180" s="634"/>
      <c r="Q180" s="699">
        <f t="shared" si="114"/>
        <v>0</v>
      </c>
      <c r="R180" s="699"/>
      <c r="S180" s="633">
        <f t="shared" si="115"/>
        <v>0</v>
      </c>
      <c r="T180" s="634"/>
      <c r="U180" s="699">
        <f t="shared" si="100"/>
        <v>0</v>
      </c>
      <c r="V180" s="699"/>
      <c r="W180" s="701">
        <f t="shared" si="101"/>
        <v>0</v>
      </c>
      <c r="X180" s="701"/>
      <c r="Y180" s="708">
        <f t="shared" si="102"/>
        <v>0</v>
      </c>
      <c r="Z180" s="698"/>
      <c r="AA180" s="633">
        <f t="shared" si="103"/>
        <v>0</v>
      </c>
      <c r="AB180" s="705"/>
      <c r="AC180" s="707">
        <f t="shared" si="104"/>
        <v>0</v>
      </c>
      <c r="AD180" s="707"/>
      <c r="AE180" s="707"/>
      <c r="AF180" s="707"/>
      <c r="AG180" s="707"/>
      <c r="AH180" s="701">
        <f t="shared" si="105"/>
        <v>0</v>
      </c>
      <c r="AI180" s="633"/>
      <c r="AJ180" s="631">
        <f t="shared" si="106"/>
        <v>0</v>
      </c>
      <c r="AK180" s="632"/>
      <c r="AL180" s="633">
        <f t="shared" si="107"/>
        <v>0</v>
      </c>
      <c r="AM180" s="634"/>
      <c r="AN180" s="689">
        <f t="shared" si="108"/>
        <v>0</v>
      </c>
      <c r="AO180" s="690"/>
      <c r="AP180" s="692">
        <f t="shared" si="109"/>
        <v>0</v>
      </c>
      <c r="AQ180" s="69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4" t="s">
        <v>251</v>
      </c>
      <c r="D181" s="645"/>
      <c r="E181" s="645"/>
      <c r="F181" s="645"/>
      <c r="G181" s="645"/>
      <c r="H181" s="646"/>
      <c r="I181" s="698">
        <f t="shared" si="110"/>
        <v>0</v>
      </c>
      <c r="J181" s="699"/>
      <c r="K181" s="633">
        <f t="shared" si="111"/>
        <v>0</v>
      </c>
      <c r="L181" s="700"/>
      <c r="M181" s="699">
        <f t="shared" si="112"/>
        <v>0</v>
      </c>
      <c r="N181" s="699"/>
      <c r="O181" s="633">
        <f t="shared" si="113"/>
        <v>0</v>
      </c>
      <c r="P181" s="634"/>
      <c r="Q181" s="699">
        <f t="shared" si="114"/>
        <v>0</v>
      </c>
      <c r="R181" s="699"/>
      <c r="S181" s="633">
        <f t="shared" si="115"/>
        <v>0</v>
      </c>
      <c r="T181" s="634"/>
      <c r="U181" s="699">
        <f t="shared" si="100"/>
        <v>0</v>
      </c>
      <c r="V181" s="699"/>
      <c r="W181" s="701">
        <f t="shared" si="101"/>
        <v>0</v>
      </c>
      <c r="X181" s="701"/>
      <c r="Y181" s="708">
        <f t="shared" si="102"/>
        <v>0</v>
      </c>
      <c r="Z181" s="698"/>
      <c r="AA181" s="633">
        <f t="shared" si="103"/>
        <v>0</v>
      </c>
      <c r="AB181" s="705"/>
      <c r="AC181" s="707">
        <f t="shared" si="104"/>
        <v>4</v>
      </c>
      <c r="AD181" s="707"/>
      <c r="AE181" s="707"/>
      <c r="AF181" s="707"/>
      <c r="AG181" s="707"/>
      <c r="AH181" s="701">
        <f t="shared" si="105"/>
        <v>36</v>
      </c>
      <c r="AI181" s="633"/>
      <c r="AJ181" s="631">
        <f t="shared" si="106"/>
        <v>3</v>
      </c>
      <c r="AK181" s="632"/>
      <c r="AL181" s="633">
        <f t="shared" si="107"/>
        <v>27</v>
      </c>
      <c r="AM181" s="634"/>
      <c r="AN181" s="689">
        <f t="shared" si="108"/>
        <v>7</v>
      </c>
      <c r="AO181" s="690"/>
      <c r="AP181" s="692">
        <f t="shared" si="109"/>
        <v>63</v>
      </c>
      <c r="AQ181" s="69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4" t="s">
        <v>252</v>
      </c>
      <c r="D182" s="645"/>
      <c r="E182" s="645"/>
      <c r="F182" s="645"/>
      <c r="G182" s="645"/>
      <c r="H182" s="646"/>
      <c r="I182" s="698">
        <f t="shared" si="110"/>
        <v>0</v>
      </c>
      <c r="J182" s="699"/>
      <c r="K182" s="633">
        <f t="shared" si="111"/>
        <v>0</v>
      </c>
      <c r="L182" s="700"/>
      <c r="M182" s="699">
        <f t="shared" si="112"/>
        <v>0</v>
      </c>
      <c r="N182" s="699"/>
      <c r="O182" s="633">
        <f t="shared" si="113"/>
        <v>0</v>
      </c>
      <c r="P182" s="634"/>
      <c r="Q182" s="699">
        <f t="shared" si="114"/>
        <v>0</v>
      </c>
      <c r="R182" s="699"/>
      <c r="S182" s="633">
        <f t="shared" si="115"/>
        <v>0</v>
      </c>
      <c r="T182" s="634"/>
      <c r="U182" s="699">
        <f t="shared" si="100"/>
        <v>0</v>
      </c>
      <c r="V182" s="699"/>
      <c r="W182" s="701">
        <f t="shared" si="101"/>
        <v>0</v>
      </c>
      <c r="X182" s="701"/>
      <c r="Y182" s="708">
        <f t="shared" si="102"/>
        <v>0</v>
      </c>
      <c r="Z182" s="698"/>
      <c r="AA182" s="633">
        <f t="shared" si="103"/>
        <v>0</v>
      </c>
      <c r="AB182" s="705"/>
      <c r="AC182" s="707">
        <f t="shared" si="104"/>
        <v>0</v>
      </c>
      <c r="AD182" s="707"/>
      <c r="AE182" s="707"/>
      <c r="AF182" s="707"/>
      <c r="AG182" s="707"/>
      <c r="AH182" s="701">
        <f t="shared" si="105"/>
        <v>0</v>
      </c>
      <c r="AI182" s="633"/>
      <c r="AJ182" s="631">
        <f t="shared" si="106"/>
        <v>0</v>
      </c>
      <c r="AK182" s="632"/>
      <c r="AL182" s="633">
        <f t="shared" si="107"/>
        <v>0</v>
      </c>
      <c r="AM182" s="634"/>
      <c r="AN182" s="689">
        <f t="shared" si="108"/>
        <v>0</v>
      </c>
      <c r="AO182" s="690"/>
      <c r="AP182" s="692">
        <f t="shared" si="109"/>
        <v>0</v>
      </c>
      <c r="AQ182" s="69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4" t="s">
        <v>253</v>
      </c>
      <c r="D183" s="645"/>
      <c r="E183" s="645"/>
      <c r="F183" s="645"/>
      <c r="G183" s="645"/>
      <c r="H183" s="646"/>
      <c r="I183" s="698">
        <f t="shared" si="110"/>
        <v>0</v>
      </c>
      <c r="J183" s="699"/>
      <c r="K183" s="633">
        <f t="shared" si="111"/>
        <v>0</v>
      </c>
      <c r="L183" s="700"/>
      <c r="M183" s="699">
        <f t="shared" si="112"/>
        <v>0</v>
      </c>
      <c r="N183" s="699"/>
      <c r="O183" s="633">
        <f t="shared" si="113"/>
        <v>0</v>
      </c>
      <c r="P183" s="634"/>
      <c r="Q183" s="699">
        <f t="shared" si="114"/>
        <v>0</v>
      </c>
      <c r="R183" s="699"/>
      <c r="S183" s="633">
        <f t="shared" si="115"/>
        <v>0</v>
      </c>
      <c r="T183" s="634"/>
      <c r="U183" s="699">
        <f t="shared" si="100"/>
        <v>0</v>
      </c>
      <c r="V183" s="699"/>
      <c r="W183" s="701">
        <f t="shared" si="101"/>
        <v>0</v>
      </c>
      <c r="X183" s="701"/>
      <c r="Y183" s="708">
        <f t="shared" si="102"/>
        <v>0</v>
      </c>
      <c r="Z183" s="698"/>
      <c r="AA183" s="633">
        <f t="shared" si="103"/>
        <v>0</v>
      </c>
      <c r="AB183" s="705"/>
      <c r="AC183" s="707">
        <f t="shared" si="104"/>
        <v>3</v>
      </c>
      <c r="AD183" s="707"/>
      <c r="AE183" s="707"/>
      <c r="AF183" s="707"/>
      <c r="AG183" s="707"/>
      <c r="AH183" s="701">
        <f t="shared" si="105"/>
        <v>48</v>
      </c>
      <c r="AI183" s="633"/>
      <c r="AJ183" s="631">
        <f t="shared" si="106"/>
        <v>1</v>
      </c>
      <c r="AK183" s="632"/>
      <c r="AL183" s="633">
        <f t="shared" si="107"/>
        <v>16</v>
      </c>
      <c r="AM183" s="634"/>
      <c r="AN183" s="689">
        <f t="shared" si="108"/>
        <v>4</v>
      </c>
      <c r="AO183" s="690"/>
      <c r="AP183" s="692">
        <f t="shared" si="109"/>
        <v>64</v>
      </c>
      <c r="AQ183" s="69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4" t="s">
        <v>248</v>
      </c>
      <c r="D184" s="645"/>
      <c r="E184" s="645"/>
      <c r="F184" s="645"/>
      <c r="G184" s="645"/>
      <c r="H184" s="646"/>
      <c r="I184" s="698">
        <f t="shared" si="110"/>
        <v>0</v>
      </c>
      <c r="J184" s="699"/>
      <c r="K184" s="633">
        <f t="shared" si="111"/>
        <v>0</v>
      </c>
      <c r="L184" s="700"/>
      <c r="M184" s="699">
        <f t="shared" si="112"/>
        <v>0</v>
      </c>
      <c r="N184" s="699"/>
      <c r="O184" s="633">
        <f t="shared" si="113"/>
        <v>0</v>
      </c>
      <c r="P184" s="634"/>
      <c r="Q184" s="699">
        <f t="shared" si="114"/>
        <v>0</v>
      </c>
      <c r="R184" s="699"/>
      <c r="S184" s="633">
        <f t="shared" si="115"/>
        <v>0</v>
      </c>
      <c r="T184" s="634"/>
      <c r="U184" s="699">
        <f t="shared" si="100"/>
        <v>0</v>
      </c>
      <c r="V184" s="699"/>
      <c r="W184" s="701">
        <f t="shared" si="101"/>
        <v>0</v>
      </c>
      <c r="X184" s="701"/>
      <c r="Y184" s="708">
        <f t="shared" si="102"/>
        <v>0</v>
      </c>
      <c r="Z184" s="698"/>
      <c r="AA184" s="633">
        <f t="shared" si="103"/>
        <v>0</v>
      </c>
      <c r="AB184" s="705"/>
      <c r="AC184" s="707">
        <f t="shared" si="104"/>
        <v>0</v>
      </c>
      <c r="AD184" s="707"/>
      <c r="AE184" s="707"/>
      <c r="AF184" s="707"/>
      <c r="AG184" s="707"/>
      <c r="AH184" s="701">
        <f t="shared" si="105"/>
        <v>0</v>
      </c>
      <c r="AI184" s="633"/>
      <c r="AJ184" s="631">
        <f t="shared" si="106"/>
        <v>2</v>
      </c>
      <c r="AK184" s="632"/>
      <c r="AL184" s="633">
        <f t="shared" si="107"/>
        <v>38</v>
      </c>
      <c r="AM184" s="634"/>
      <c r="AN184" s="689">
        <f t="shared" si="108"/>
        <v>2</v>
      </c>
      <c r="AO184" s="690"/>
      <c r="AP184" s="692">
        <f t="shared" si="109"/>
        <v>38</v>
      </c>
      <c r="AQ184" s="69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4" t="s">
        <v>254</v>
      </c>
      <c r="D185" s="645"/>
      <c r="E185" s="645"/>
      <c r="F185" s="645"/>
      <c r="G185" s="645"/>
      <c r="H185" s="646"/>
      <c r="I185" s="698">
        <f t="shared" si="110"/>
        <v>0</v>
      </c>
      <c r="J185" s="699"/>
      <c r="K185" s="633">
        <f t="shared" si="111"/>
        <v>0</v>
      </c>
      <c r="L185" s="700"/>
      <c r="M185" s="699">
        <f t="shared" si="112"/>
        <v>0</v>
      </c>
      <c r="N185" s="699"/>
      <c r="O185" s="633">
        <f t="shared" si="113"/>
        <v>0</v>
      </c>
      <c r="P185" s="634"/>
      <c r="Q185" s="699">
        <f t="shared" si="114"/>
        <v>0</v>
      </c>
      <c r="R185" s="699"/>
      <c r="S185" s="633">
        <f t="shared" si="115"/>
        <v>0</v>
      </c>
      <c r="T185" s="634"/>
      <c r="U185" s="699">
        <f t="shared" si="100"/>
        <v>0</v>
      </c>
      <c r="V185" s="699"/>
      <c r="W185" s="701">
        <f t="shared" si="101"/>
        <v>0</v>
      </c>
      <c r="X185" s="701"/>
      <c r="Y185" s="708">
        <f t="shared" si="102"/>
        <v>0</v>
      </c>
      <c r="Z185" s="698"/>
      <c r="AA185" s="633">
        <f t="shared" si="103"/>
        <v>0</v>
      </c>
      <c r="AB185" s="705"/>
      <c r="AC185" s="707">
        <f t="shared" si="104"/>
        <v>2</v>
      </c>
      <c r="AD185" s="707"/>
      <c r="AE185" s="707"/>
      <c r="AF185" s="707"/>
      <c r="AG185" s="707"/>
      <c r="AH185" s="701">
        <f t="shared" si="105"/>
        <v>68</v>
      </c>
      <c r="AI185" s="633"/>
      <c r="AJ185" s="631">
        <f t="shared" si="106"/>
        <v>2</v>
      </c>
      <c r="AK185" s="632"/>
      <c r="AL185" s="633">
        <f t="shared" si="107"/>
        <v>68</v>
      </c>
      <c r="AM185" s="634"/>
      <c r="AN185" s="689">
        <f t="shared" si="108"/>
        <v>4</v>
      </c>
      <c r="AO185" s="690"/>
      <c r="AP185" s="692">
        <f t="shared" si="109"/>
        <v>136</v>
      </c>
      <c r="AQ185" s="69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4" t="s">
        <v>255</v>
      </c>
      <c r="D186" s="645"/>
      <c r="E186" s="645"/>
      <c r="F186" s="645"/>
      <c r="G186" s="645"/>
      <c r="H186" s="646"/>
      <c r="I186" s="698">
        <f t="shared" si="110"/>
        <v>0</v>
      </c>
      <c r="J186" s="699"/>
      <c r="K186" s="633">
        <f t="shared" si="111"/>
        <v>0</v>
      </c>
      <c r="L186" s="700"/>
      <c r="M186" s="699">
        <f t="shared" si="112"/>
        <v>0</v>
      </c>
      <c r="N186" s="699"/>
      <c r="O186" s="633">
        <f t="shared" si="113"/>
        <v>0</v>
      </c>
      <c r="P186" s="634"/>
      <c r="Q186" s="699">
        <f t="shared" si="114"/>
        <v>0</v>
      </c>
      <c r="R186" s="699"/>
      <c r="S186" s="633">
        <f t="shared" si="115"/>
        <v>0</v>
      </c>
      <c r="T186" s="634"/>
      <c r="U186" s="699">
        <f t="shared" si="100"/>
        <v>0</v>
      </c>
      <c r="V186" s="699"/>
      <c r="W186" s="701">
        <f t="shared" si="101"/>
        <v>0</v>
      </c>
      <c r="X186" s="701"/>
      <c r="Y186" s="708">
        <f t="shared" si="102"/>
        <v>0</v>
      </c>
      <c r="Z186" s="698"/>
      <c r="AA186" s="633">
        <f t="shared" si="103"/>
        <v>0</v>
      </c>
      <c r="AB186" s="705"/>
      <c r="AC186" s="707">
        <f t="shared" si="104"/>
        <v>0</v>
      </c>
      <c r="AD186" s="707"/>
      <c r="AE186" s="707"/>
      <c r="AF186" s="707"/>
      <c r="AG186" s="707"/>
      <c r="AH186" s="701">
        <f t="shared" si="105"/>
        <v>0</v>
      </c>
      <c r="AI186" s="633"/>
      <c r="AJ186" s="631">
        <f t="shared" si="106"/>
        <v>0</v>
      </c>
      <c r="AK186" s="632"/>
      <c r="AL186" s="633">
        <f t="shared" si="107"/>
        <v>0</v>
      </c>
      <c r="AM186" s="634"/>
      <c r="AN186" s="689">
        <f t="shared" si="108"/>
        <v>0</v>
      </c>
      <c r="AO186" s="690"/>
      <c r="AP186" s="692">
        <f t="shared" si="109"/>
        <v>0</v>
      </c>
      <c r="AQ186" s="69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4" t="s">
        <v>256</v>
      </c>
      <c r="D187" s="645"/>
      <c r="E187" s="645"/>
      <c r="F187" s="645"/>
      <c r="G187" s="645"/>
      <c r="H187" s="646"/>
      <c r="I187" s="698">
        <f t="shared" si="110"/>
        <v>0</v>
      </c>
      <c r="J187" s="699"/>
      <c r="K187" s="633">
        <f t="shared" si="111"/>
        <v>0</v>
      </c>
      <c r="L187" s="700"/>
      <c r="M187" s="699">
        <f t="shared" si="112"/>
        <v>0</v>
      </c>
      <c r="N187" s="699"/>
      <c r="O187" s="633">
        <f t="shared" si="113"/>
        <v>0</v>
      </c>
      <c r="P187" s="634"/>
      <c r="Q187" s="699">
        <f t="shared" si="114"/>
        <v>0</v>
      </c>
      <c r="R187" s="699"/>
      <c r="S187" s="633">
        <f t="shared" si="115"/>
        <v>0</v>
      </c>
      <c r="T187" s="634"/>
      <c r="U187" s="699">
        <f t="shared" si="100"/>
        <v>0</v>
      </c>
      <c r="V187" s="699"/>
      <c r="W187" s="701">
        <f t="shared" si="101"/>
        <v>0</v>
      </c>
      <c r="X187" s="701"/>
      <c r="Y187" s="708">
        <f t="shared" si="102"/>
        <v>0</v>
      </c>
      <c r="Z187" s="698"/>
      <c r="AA187" s="633">
        <f t="shared" si="103"/>
        <v>0</v>
      </c>
      <c r="AB187" s="705"/>
      <c r="AC187" s="707">
        <f t="shared" si="104"/>
        <v>0</v>
      </c>
      <c r="AD187" s="707"/>
      <c r="AE187" s="707"/>
      <c r="AF187" s="707"/>
      <c r="AG187" s="707"/>
      <c r="AH187" s="701">
        <f t="shared" si="105"/>
        <v>0</v>
      </c>
      <c r="AI187" s="633"/>
      <c r="AJ187" s="631">
        <f t="shared" si="106"/>
        <v>0</v>
      </c>
      <c r="AK187" s="632"/>
      <c r="AL187" s="633">
        <f t="shared" si="107"/>
        <v>0</v>
      </c>
      <c r="AM187" s="634"/>
      <c r="AN187" s="689">
        <f t="shared" si="108"/>
        <v>0</v>
      </c>
      <c r="AO187" s="690"/>
      <c r="AP187" s="692">
        <f t="shared" si="109"/>
        <v>0</v>
      </c>
      <c r="AQ187" s="69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4" t="s">
        <v>257</v>
      </c>
      <c r="D188" s="645"/>
      <c r="E188" s="645"/>
      <c r="F188" s="645"/>
      <c r="G188" s="645"/>
      <c r="H188" s="646"/>
      <c r="I188" s="698">
        <f t="shared" si="110"/>
        <v>0</v>
      </c>
      <c r="J188" s="699"/>
      <c r="K188" s="633">
        <f t="shared" si="111"/>
        <v>0</v>
      </c>
      <c r="L188" s="700"/>
      <c r="M188" s="699">
        <f t="shared" si="112"/>
        <v>0</v>
      </c>
      <c r="N188" s="699"/>
      <c r="O188" s="633">
        <f t="shared" si="113"/>
        <v>0</v>
      </c>
      <c r="P188" s="634"/>
      <c r="Q188" s="699">
        <f t="shared" si="114"/>
        <v>0</v>
      </c>
      <c r="R188" s="699"/>
      <c r="S188" s="633">
        <f t="shared" si="115"/>
        <v>0</v>
      </c>
      <c r="T188" s="634"/>
      <c r="U188" s="699">
        <f t="shared" si="100"/>
        <v>0</v>
      </c>
      <c r="V188" s="699"/>
      <c r="W188" s="701">
        <f t="shared" si="101"/>
        <v>0</v>
      </c>
      <c r="X188" s="701"/>
      <c r="Y188" s="708">
        <f t="shared" si="102"/>
        <v>0</v>
      </c>
      <c r="Z188" s="698"/>
      <c r="AA188" s="633">
        <f t="shared" si="103"/>
        <v>0</v>
      </c>
      <c r="AB188" s="705"/>
      <c r="AC188" s="707">
        <f t="shared" si="104"/>
        <v>0</v>
      </c>
      <c r="AD188" s="707"/>
      <c r="AE188" s="707"/>
      <c r="AF188" s="707"/>
      <c r="AG188" s="707"/>
      <c r="AH188" s="701">
        <f t="shared" si="105"/>
        <v>0</v>
      </c>
      <c r="AI188" s="633"/>
      <c r="AJ188" s="631">
        <f t="shared" si="106"/>
        <v>0</v>
      </c>
      <c r="AK188" s="632"/>
      <c r="AL188" s="633">
        <f t="shared" si="107"/>
        <v>0</v>
      </c>
      <c r="AM188" s="634"/>
      <c r="AN188" s="689">
        <f t="shared" si="108"/>
        <v>0</v>
      </c>
      <c r="AO188" s="690"/>
      <c r="AP188" s="692">
        <f t="shared" si="109"/>
        <v>0</v>
      </c>
      <c r="AQ188" s="69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4" t="s">
        <v>258</v>
      </c>
      <c r="D189" s="645"/>
      <c r="E189" s="645"/>
      <c r="F189" s="645"/>
      <c r="G189" s="645"/>
      <c r="H189" s="646"/>
      <c r="I189" s="698">
        <f t="shared" si="110"/>
        <v>0</v>
      </c>
      <c r="J189" s="699"/>
      <c r="K189" s="633">
        <f t="shared" si="111"/>
        <v>0</v>
      </c>
      <c r="L189" s="700"/>
      <c r="M189" s="699">
        <f t="shared" si="112"/>
        <v>0</v>
      </c>
      <c r="N189" s="699"/>
      <c r="O189" s="633">
        <f t="shared" si="113"/>
        <v>0</v>
      </c>
      <c r="P189" s="634"/>
      <c r="Q189" s="699">
        <f t="shared" si="114"/>
        <v>0</v>
      </c>
      <c r="R189" s="699"/>
      <c r="S189" s="633">
        <f t="shared" si="115"/>
        <v>0</v>
      </c>
      <c r="T189" s="634"/>
      <c r="U189" s="699">
        <f t="shared" si="100"/>
        <v>0</v>
      </c>
      <c r="V189" s="699"/>
      <c r="W189" s="701">
        <f t="shared" si="101"/>
        <v>0</v>
      </c>
      <c r="X189" s="701"/>
      <c r="Y189" s="708">
        <f t="shared" si="102"/>
        <v>0</v>
      </c>
      <c r="Z189" s="698"/>
      <c r="AA189" s="633">
        <f t="shared" si="103"/>
        <v>0</v>
      </c>
      <c r="AB189" s="705"/>
      <c r="AC189" s="707">
        <f t="shared" si="104"/>
        <v>1</v>
      </c>
      <c r="AD189" s="707"/>
      <c r="AE189" s="707"/>
      <c r="AF189" s="707"/>
      <c r="AG189" s="707"/>
      <c r="AH189" s="701">
        <f t="shared" si="105"/>
        <v>20</v>
      </c>
      <c r="AI189" s="633"/>
      <c r="AJ189" s="631">
        <f t="shared" si="106"/>
        <v>0</v>
      </c>
      <c r="AK189" s="632"/>
      <c r="AL189" s="633">
        <f t="shared" si="107"/>
        <v>0</v>
      </c>
      <c r="AM189" s="634"/>
      <c r="AN189" s="689">
        <f t="shared" si="108"/>
        <v>1</v>
      </c>
      <c r="AO189" s="690"/>
      <c r="AP189" s="692">
        <f t="shared" si="109"/>
        <v>20</v>
      </c>
      <c r="AQ189" s="69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19" t="s">
        <v>259</v>
      </c>
      <c r="D190" s="720"/>
      <c r="E190" s="720"/>
      <c r="F190" s="720"/>
      <c r="G190" s="720"/>
      <c r="H190" s="721"/>
      <c r="I190" s="722">
        <f t="shared" si="110"/>
        <v>0</v>
      </c>
      <c r="J190" s="723"/>
      <c r="K190" s="724">
        <f t="shared" si="111"/>
        <v>0</v>
      </c>
      <c r="L190" s="725"/>
      <c r="M190" s="723">
        <f t="shared" si="112"/>
        <v>0</v>
      </c>
      <c r="N190" s="723"/>
      <c r="O190" s="724">
        <f t="shared" si="113"/>
        <v>0</v>
      </c>
      <c r="P190" s="758"/>
      <c r="Q190" s="723">
        <f t="shared" si="114"/>
        <v>0</v>
      </c>
      <c r="R190" s="723"/>
      <c r="S190" s="724">
        <f t="shared" si="115"/>
        <v>0</v>
      </c>
      <c r="T190" s="758"/>
      <c r="U190" s="723">
        <f t="shared" si="100"/>
        <v>0</v>
      </c>
      <c r="V190" s="723"/>
      <c r="W190" s="732">
        <f t="shared" si="101"/>
        <v>0</v>
      </c>
      <c r="X190" s="732"/>
      <c r="Y190" s="759">
        <f t="shared" si="102"/>
        <v>0</v>
      </c>
      <c r="Z190" s="722"/>
      <c r="AA190" s="724">
        <f t="shared" si="103"/>
        <v>0</v>
      </c>
      <c r="AB190" s="760"/>
      <c r="AC190" s="749">
        <f t="shared" si="104"/>
        <v>0</v>
      </c>
      <c r="AD190" s="749"/>
      <c r="AE190" s="749"/>
      <c r="AF190" s="749"/>
      <c r="AG190" s="749"/>
      <c r="AH190" s="732">
        <f t="shared" si="105"/>
        <v>0</v>
      </c>
      <c r="AI190" s="724"/>
      <c r="AJ190" s="631">
        <f t="shared" si="106"/>
        <v>0</v>
      </c>
      <c r="AK190" s="632"/>
      <c r="AL190" s="633">
        <f t="shared" si="107"/>
        <v>0</v>
      </c>
      <c r="AM190" s="634"/>
      <c r="AN190" s="689">
        <f t="shared" si="108"/>
        <v>0</v>
      </c>
      <c r="AO190" s="690"/>
      <c r="AP190" s="692">
        <f t="shared" si="109"/>
        <v>0</v>
      </c>
      <c r="AQ190" s="69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1" t="s">
        <v>274</v>
      </c>
      <c r="D191" s="651"/>
      <c r="E191" s="651"/>
      <c r="F191" s="651"/>
      <c r="G191" s="651"/>
      <c r="H191" s="651"/>
      <c r="I191" s="722">
        <f t="shared" ref="I191:I200" si="116">M91+Y91+AP91+BD91</f>
        <v>0</v>
      </c>
      <c r="J191" s="723"/>
      <c r="K191" s="724">
        <f t="shared" ref="K191:K200" si="117">N91+Z91+AQ91+BE91</f>
        <v>0</v>
      </c>
      <c r="L191" s="725"/>
      <c r="M191" s="723">
        <f t="shared" ref="M191:M200" si="118">BP91+CI91+DA91+DU91</f>
        <v>0</v>
      </c>
      <c r="N191" s="723"/>
      <c r="O191" s="724">
        <f t="shared" ref="O191:O200" si="119">BQ91+CJ91+DB91+DV91</f>
        <v>0</v>
      </c>
      <c r="P191" s="758"/>
      <c r="Q191" s="723">
        <f t="shared" ref="Q191:Q200" si="120">EO91+FT91</f>
        <v>0</v>
      </c>
      <c r="R191" s="723"/>
      <c r="S191" s="724">
        <f t="shared" ref="S191:S200" si="121">EP91+FU91</f>
        <v>0</v>
      </c>
      <c r="T191" s="758"/>
      <c r="U191" s="723">
        <f t="shared" ref="U191:U200" si="122">GQ91+HL91+HW91+IM91</f>
        <v>0</v>
      </c>
      <c r="V191" s="723"/>
      <c r="W191" s="732">
        <f t="shared" ref="W191:W200" si="123">GR91+HM91+HX91+IN91</f>
        <v>0</v>
      </c>
      <c r="X191" s="732"/>
      <c r="Y191" s="759">
        <f t="shared" ref="Y191:Y200" si="124">IY91+KE91+KS91+LF91</f>
        <v>0</v>
      </c>
      <c r="Z191" s="722"/>
      <c r="AA191" s="724">
        <f t="shared" ref="AA191:AA200" si="125">IZ91+KF91+KT91+LG91</f>
        <v>0</v>
      </c>
      <c r="AB191" s="760"/>
      <c r="AC191" s="749">
        <f t="shared" ref="AC191:AC200" si="126">ME91+ND91</f>
        <v>1</v>
      </c>
      <c r="AD191" s="749"/>
      <c r="AE191" s="749"/>
      <c r="AF191" s="749"/>
      <c r="AG191" s="749"/>
      <c r="AH191" s="732">
        <f t="shared" ref="AH191:AH200" si="127">MF91+NE91</f>
        <v>5</v>
      </c>
      <c r="AI191" s="724"/>
      <c r="AJ191" s="631">
        <f t="shared" si="106"/>
        <v>3</v>
      </c>
      <c r="AK191" s="632"/>
      <c r="AL191" s="633">
        <f t="shared" si="107"/>
        <v>15</v>
      </c>
      <c r="AM191" s="634"/>
      <c r="AN191" s="689">
        <f t="shared" si="108"/>
        <v>4</v>
      </c>
      <c r="AO191" s="690"/>
      <c r="AP191" s="692">
        <f t="shared" si="109"/>
        <v>20</v>
      </c>
      <c r="AQ191" s="69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1" t="s">
        <v>275</v>
      </c>
      <c r="D192" s="651"/>
      <c r="E192" s="651"/>
      <c r="F192" s="651"/>
      <c r="G192" s="651"/>
      <c r="H192" s="651"/>
      <c r="I192" s="722">
        <f t="shared" si="116"/>
        <v>0</v>
      </c>
      <c r="J192" s="723"/>
      <c r="K192" s="724">
        <f t="shared" si="117"/>
        <v>0</v>
      </c>
      <c r="L192" s="725"/>
      <c r="M192" s="723">
        <f t="shared" si="118"/>
        <v>0</v>
      </c>
      <c r="N192" s="723"/>
      <c r="O192" s="724">
        <f t="shared" si="119"/>
        <v>0</v>
      </c>
      <c r="P192" s="758"/>
      <c r="Q192" s="723">
        <f t="shared" si="120"/>
        <v>0</v>
      </c>
      <c r="R192" s="723"/>
      <c r="S192" s="724">
        <f t="shared" si="121"/>
        <v>0</v>
      </c>
      <c r="T192" s="758"/>
      <c r="U192" s="723">
        <f t="shared" si="122"/>
        <v>0</v>
      </c>
      <c r="V192" s="723"/>
      <c r="W192" s="732">
        <f t="shared" si="123"/>
        <v>0</v>
      </c>
      <c r="X192" s="732"/>
      <c r="Y192" s="759">
        <f t="shared" si="124"/>
        <v>0</v>
      </c>
      <c r="Z192" s="722"/>
      <c r="AA192" s="724">
        <f t="shared" si="125"/>
        <v>0</v>
      </c>
      <c r="AB192" s="760"/>
      <c r="AC192" s="749">
        <f>ME92+ND92</f>
        <v>4</v>
      </c>
      <c r="AD192" s="749"/>
      <c r="AE192" s="749"/>
      <c r="AF192" s="749"/>
      <c r="AG192" s="749"/>
      <c r="AH192" s="732">
        <f t="shared" si="127"/>
        <v>24</v>
      </c>
      <c r="AI192" s="724"/>
      <c r="AJ192" s="631">
        <f t="shared" si="106"/>
        <v>2</v>
      </c>
      <c r="AK192" s="632"/>
      <c r="AL192" s="633">
        <f t="shared" si="107"/>
        <v>12</v>
      </c>
      <c r="AM192" s="634"/>
      <c r="AN192" s="689">
        <f t="shared" si="108"/>
        <v>6</v>
      </c>
      <c r="AO192" s="690"/>
      <c r="AP192" s="692">
        <f t="shared" si="109"/>
        <v>36</v>
      </c>
      <c r="AQ192" s="69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1" t="s">
        <v>276</v>
      </c>
      <c r="D193" s="651"/>
      <c r="E193" s="651"/>
      <c r="F193" s="651"/>
      <c r="G193" s="651"/>
      <c r="H193" s="651"/>
      <c r="I193" s="722">
        <f t="shared" si="116"/>
        <v>0</v>
      </c>
      <c r="J193" s="723"/>
      <c r="K193" s="724">
        <f t="shared" si="117"/>
        <v>0</v>
      </c>
      <c r="L193" s="725"/>
      <c r="M193" s="723">
        <f t="shared" si="118"/>
        <v>0</v>
      </c>
      <c r="N193" s="723"/>
      <c r="O193" s="724">
        <f t="shared" si="119"/>
        <v>0</v>
      </c>
      <c r="P193" s="758"/>
      <c r="Q193" s="723">
        <f t="shared" si="120"/>
        <v>0</v>
      </c>
      <c r="R193" s="723"/>
      <c r="S193" s="724">
        <f t="shared" si="121"/>
        <v>0</v>
      </c>
      <c r="T193" s="758"/>
      <c r="U193" s="723">
        <f t="shared" si="122"/>
        <v>0</v>
      </c>
      <c r="V193" s="723"/>
      <c r="W193" s="732">
        <f t="shared" si="123"/>
        <v>0</v>
      </c>
      <c r="X193" s="732"/>
      <c r="Y193" s="759">
        <f t="shared" si="124"/>
        <v>0</v>
      </c>
      <c r="Z193" s="722"/>
      <c r="AA193" s="724">
        <f t="shared" si="125"/>
        <v>0</v>
      </c>
      <c r="AB193" s="760"/>
      <c r="AC193" s="749">
        <f t="shared" si="126"/>
        <v>1</v>
      </c>
      <c r="AD193" s="749"/>
      <c r="AE193" s="749"/>
      <c r="AF193" s="749"/>
      <c r="AG193" s="749"/>
      <c r="AH193" s="732">
        <f t="shared" si="127"/>
        <v>9</v>
      </c>
      <c r="AI193" s="724"/>
      <c r="AJ193" s="631">
        <f t="shared" si="106"/>
        <v>9</v>
      </c>
      <c r="AK193" s="632"/>
      <c r="AL193" s="633">
        <f t="shared" si="107"/>
        <v>81</v>
      </c>
      <c r="AM193" s="634"/>
      <c r="AN193" s="689">
        <f t="shared" si="108"/>
        <v>10</v>
      </c>
      <c r="AO193" s="690"/>
      <c r="AP193" s="692">
        <f t="shared" si="109"/>
        <v>90</v>
      </c>
      <c r="AQ193" s="69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19"/>
      <c r="D194" s="720"/>
      <c r="E194" s="720"/>
      <c r="F194" s="720"/>
      <c r="G194" s="720"/>
      <c r="H194" s="721"/>
      <c r="I194" s="722">
        <f t="shared" si="116"/>
        <v>0</v>
      </c>
      <c r="J194" s="723"/>
      <c r="K194" s="724">
        <f t="shared" si="117"/>
        <v>0</v>
      </c>
      <c r="L194" s="725"/>
      <c r="M194" s="723">
        <f t="shared" si="118"/>
        <v>0</v>
      </c>
      <c r="N194" s="723"/>
      <c r="O194" s="724">
        <f t="shared" si="119"/>
        <v>0</v>
      </c>
      <c r="P194" s="758"/>
      <c r="Q194" s="723">
        <f t="shared" si="120"/>
        <v>0</v>
      </c>
      <c r="R194" s="723"/>
      <c r="S194" s="724">
        <f t="shared" si="121"/>
        <v>0</v>
      </c>
      <c r="T194" s="758"/>
      <c r="U194" s="723">
        <f t="shared" si="122"/>
        <v>0</v>
      </c>
      <c r="V194" s="723"/>
      <c r="W194" s="732">
        <f t="shared" si="123"/>
        <v>0</v>
      </c>
      <c r="X194" s="732"/>
      <c r="Y194" s="759">
        <f t="shared" si="124"/>
        <v>0</v>
      </c>
      <c r="Z194" s="722"/>
      <c r="AA194" s="724">
        <f t="shared" si="125"/>
        <v>0</v>
      </c>
      <c r="AB194" s="760"/>
      <c r="AC194" s="749">
        <f t="shared" si="126"/>
        <v>0</v>
      </c>
      <c r="AD194" s="749"/>
      <c r="AE194" s="749"/>
      <c r="AF194" s="749"/>
      <c r="AG194" s="749"/>
      <c r="AH194" s="732">
        <f t="shared" si="127"/>
        <v>0</v>
      </c>
      <c r="AI194" s="724"/>
      <c r="AJ194" s="631">
        <f t="shared" si="106"/>
        <v>0</v>
      </c>
      <c r="AK194" s="632"/>
      <c r="AL194" s="633">
        <f t="shared" si="107"/>
        <v>0</v>
      </c>
      <c r="AM194" s="634"/>
      <c r="AN194" s="689">
        <f t="shared" si="108"/>
        <v>0</v>
      </c>
      <c r="AO194" s="690"/>
      <c r="AP194" s="692">
        <f t="shared" si="109"/>
        <v>0</v>
      </c>
      <c r="AQ194" s="69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19"/>
      <c r="D195" s="720"/>
      <c r="E195" s="720"/>
      <c r="F195" s="720"/>
      <c r="G195" s="720"/>
      <c r="H195" s="721"/>
      <c r="I195" s="722">
        <f t="shared" si="116"/>
        <v>0</v>
      </c>
      <c r="J195" s="723"/>
      <c r="K195" s="724">
        <f t="shared" si="117"/>
        <v>0</v>
      </c>
      <c r="L195" s="725"/>
      <c r="M195" s="723">
        <f t="shared" si="118"/>
        <v>0</v>
      </c>
      <c r="N195" s="723"/>
      <c r="O195" s="724">
        <f t="shared" si="119"/>
        <v>0</v>
      </c>
      <c r="P195" s="758"/>
      <c r="Q195" s="723">
        <f t="shared" si="120"/>
        <v>0</v>
      </c>
      <c r="R195" s="723"/>
      <c r="S195" s="724">
        <f t="shared" si="121"/>
        <v>0</v>
      </c>
      <c r="T195" s="758"/>
      <c r="U195" s="723">
        <f t="shared" si="122"/>
        <v>0</v>
      </c>
      <c r="V195" s="723"/>
      <c r="W195" s="732">
        <f t="shared" si="123"/>
        <v>0</v>
      </c>
      <c r="X195" s="732"/>
      <c r="Y195" s="759">
        <f t="shared" si="124"/>
        <v>0</v>
      </c>
      <c r="Z195" s="722"/>
      <c r="AA195" s="724">
        <f t="shared" si="125"/>
        <v>0</v>
      </c>
      <c r="AB195" s="760"/>
      <c r="AC195" s="749">
        <f t="shared" si="126"/>
        <v>0</v>
      </c>
      <c r="AD195" s="749"/>
      <c r="AE195" s="749"/>
      <c r="AF195" s="749"/>
      <c r="AG195" s="749"/>
      <c r="AH195" s="732">
        <f t="shared" si="127"/>
        <v>0</v>
      </c>
      <c r="AI195" s="724"/>
      <c r="AJ195" s="631">
        <f t="shared" si="106"/>
        <v>0</v>
      </c>
      <c r="AK195" s="632"/>
      <c r="AL195" s="633">
        <f t="shared" si="107"/>
        <v>0</v>
      </c>
      <c r="AM195" s="634"/>
      <c r="AN195" s="689">
        <f t="shared" si="108"/>
        <v>0</v>
      </c>
      <c r="AO195" s="690"/>
      <c r="AP195" s="692">
        <f t="shared" si="109"/>
        <v>0</v>
      </c>
      <c r="AQ195" s="69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19"/>
      <c r="D196" s="720"/>
      <c r="E196" s="720"/>
      <c r="F196" s="720"/>
      <c r="G196" s="720"/>
      <c r="H196" s="721"/>
      <c r="I196" s="722">
        <f t="shared" si="116"/>
        <v>0</v>
      </c>
      <c r="J196" s="723"/>
      <c r="K196" s="724">
        <f t="shared" si="117"/>
        <v>0</v>
      </c>
      <c r="L196" s="725"/>
      <c r="M196" s="723">
        <f t="shared" si="118"/>
        <v>0</v>
      </c>
      <c r="N196" s="723"/>
      <c r="O196" s="724">
        <f t="shared" si="119"/>
        <v>0</v>
      </c>
      <c r="P196" s="758"/>
      <c r="Q196" s="723">
        <f t="shared" si="120"/>
        <v>0</v>
      </c>
      <c r="R196" s="723"/>
      <c r="S196" s="724">
        <f t="shared" si="121"/>
        <v>0</v>
      </c>
      <c r="T196" s="758"/>
      <c r="U196" s="723">
        <f t="shared" si="122"/>
        <v>0</v>
      </c>
      <c r="V196" s="723"/>
      <c r="W196" s="732">
        <f t="shared" si="123"/>
        <v>0</v>
      </c>
      <c r="X196" s="732"/>
      <c r="Y196" s="759">
        <f t="shared" si="124"/>
        <v>0</v>
      </c>
      <c r="Z196" s="722"/>
      <c r="AA196" s="724">
        <f t="shared" si="125"/>
        <v>0</v>
      </c>
      <c r="AB196" s="760"/>
      <c r="AC196" s="749">
        <f t="shared" si="126"/>
        <v>0</v>
      </c>
      <c r="AD196" s="749"/>
      <c r="AE196" s="749"/>
      <c r="AF196" s="749"/>
      <c r="AG196" s="749"/>
      <c r="AH196" s="732">
        <f t="shared" si="127"/>
        <v>0</v>
      </c>
      <c r="AI196" s="724"/>
      <c r="AJ196" s="631">
        <f t="shared" si="106"/>
        <v>0</v>
      </c>
      <c r="AK196" s="632"/>
      <c r="AL196" s="633">
        <f t="shared" si="107"/>
        <v>0</v>
      </c>
      <c r="AM196" s="634"/>
      <c r="AN196" s="689">
        <f t="shared" si="108"/>
        <v>0</v>
      </c>
      <c r="AO196" s="690"/>
      <c r="AP196" s="692">
        <f t="shared" si="109"/>
        <v>0</v>
      </c>
      <c r="AQ196" s="69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19"/>
      <c r="D197" s="720"/>
      <c r="E197" s="720"/>
      <c r="F197" s="720"/>
      <c r="G197" s="720"/>
      <c r="H197" s="721"/>
      <c r="I197" s="722">
        <f t="shared" si="116"/>
        <v>0</v>
      </c>
      <c r="J197" s="723"/>
      <c r="K197" s="724">
        <f t="shared" si="117"/>
        <v>0</v>
      </c>
      <c r="L197" s="725"/>
      <c r="M197" s="723">
        <f t="shared" si="118"/>
        <v>0</v>
      </c>
      <c r="N197" s="723"/>
      <c r="O197" s="724">
        <f t="shared" si="119"/>
        <v>0</v>
      </c>
      <c r="P197" s="758"/>
      <c r="Q197" s="723">
        <f t="shared" si="120"/>
        <v>0</v>
      </c>
      <c r="R197" s="723"/>
      <c r="S197" s="724">
        <f t="shared" si="121"/>
        <v>0</v>
      </c>
      <c r="T197" s="758"/>
      <c r="U197" s="723">
        <f t="shared" si="122"/>
        <v>0</v>
      </c>
      <c r="V197" s="723"/>
      <c r="W197" s="732">
        <f t="shared" si="123"/>
        <v>0</v>
      </c>
      <c r="X197" s="732"/>
      <c r="Y197" s="759">
        <f t="shared" si="124"/>
        <v>0</v>
      </c>
      <c r="Z197" s="722"/>
      <c r="AA197" s="724">
        <f t="shared" si="125"/>
        <v>0</v>
      </c>
      <c r="AB197" s="760"/>
      <c r="AC197" s="749">
        <f t="shared" si="126"/>
        <v>0</v>
      </c>
      <c r="AD197" s="749"/>
      <c r="AE197" s="749"/>
      <c r="AF197" s="749"/>
      <c r="AG197" s="749"/>
      <c r="AH197" s="732">
        <f t="shared" si="127"/>
        <v>0</v>
      </c>
      <c r="AI197" s="724"/>
      <c r="AJ197" s="631">
        <f t="shared" si="106"/>
        <v>0</v>
      </c>
      <c r="AK197" s="632"/>
      <c r="AL197" s="633">
        <f t="shared" si="107"/>
        <v>0</v>
      </c>
      <c r="AM197" s="634"/>
      <c r="AN197" s="689">
        <f t="shared" si="108"/>
        <v>0</v>
      </c>
      <c r="AO197" s="690"/>
      <c r="AP197" s="692">
        <f t="shared" si="109"/>
        <v>0</v>
      </c>
      <c r="AQ197" s="69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19"/>
      <c r="D198" s="720"/>
      <c r="E198" s="720"/>
      <c r="F198" s="720"/>
      <c r="G198" s="720"/>
      <c r="H198" s="721"/>
      <c r="I198" s="722">
        <f t="shared" si="116"/>
        <v>0</v>
      </c>
      <c r="J198" s="723"/>
      <c r="K198" s="724">
        <f t="shared" si="117"/>
        <v>0</v>
      </c>
      <c r="L198" s="725"/>
      <c r="M198" s="723">
        <f t="shared" si="118"/>
        <v>0</v>
      </c>
      <c r="N198" s="723"/>
      <c r="O198" s="724">
        <f t="shared" si="119"/>
        <v>0</v>
      </c>
      <c r="P198" s="758"/>
      <c r="Q198" s="723">
        <f t="shared" si="120"/>
        <v>0</v>
      </c>
      <c r="R198" s="723"/>
      <c r="S198" s="724">
        <f t="shared" si="121"/>
        <v>0</v>
      </c>
      <c r="T198" s="758"/>
      <c r="U198" s="723">
        <f t="shared" si="122"/>
        <v>0</v>
      </c>
      <c r="V198" s="723"/>
      <c r="W198" s="732">
        <f t="shared" si="123"/>
        <v>0</v>
      </c>
      <c r="X198" s="732"/>
      <c r="Y198" s="759">
        <f t="shared" si="124"/>
        <v>0</v>
      </c>
      <c r="Z198" s="722"/>
      <c r="AA198" s="724">
        <f t="shared" si="125"/>
        <v>0</v>
      </c>
      <c r="AB198" s="760"/>
      <c r="AC198" s="749">
        <f t="shared" si="126"/>
        <v>0</v>
      </c>
      <c r="AD198" s="749"/>
      <c r="AE198" s="749"/>
      <c r="AF198" s="749"/>
      <c r="AG198" s="749"/>
      <c r="AH198" s="732">
        <f t="shared" si="127"/>
        <v>0</v>
      </c>
      <c r="AI198" s="724"/>
      <c r="AJ198" s="631">
        <f t="shared" si="106"/>
        <v>0</v>
      </c>
      <c r="AK198" s="632"/>
      <c r="AL198" s="633">
        <f t="shared" si="107"/>
        <v>0</v>
      </c>
      <c r="AM198" s="634"/>
      <c r="AN198" s="689">
        <f t="shared" si="108"/>
        <v>0</v>
      </c>
      <c r="AO198" s="690"/>
      <c r="AP198" s="692">
        <f t="shared" si="109"/>
        <v>0</v>
      </c>
      <c r="AQ198" s="69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19"/>
      <c r="D199" s="720"/>
      <c r="E199" s="720"/>
      <c r="F199" s="720"/>
      <c r="G199" s="720"/>
      <c r="H199" s="721"/>
      <c r="I199" s="722">
        <f t="shared" si="116"/>
        <v>0</v>
      </c>
      <c r="J199" s="723"/>
      <c r="K199" s="724">
        <f t="shared" si="117"/>
        <v>0</v>
      </c>
      <c r="L199" s="725"/>
      <c r="M199" s="723">
        <f t="shared" si="118"/>
        <v>0</v>
      </c>
      <c r="N199" s="723"/>
      <c r="O199" s="724">
        <f t="shared" si="119"/>
        <v>0</v>
      </c>
      <c r="P199" s="758"/>
      <c r="Q199" s="723">
        <f t="shared" si="120"/>
        <v>0</v>
      </c>
      <c r="R199" s="723"/>
      <c r="S199" s="724">
        <f t="shared" si="121"/>
        <v>0</v>
      </c>
      <c r="T199" s="758"/>
      <c r="U199" s="723">
        <f t="shared" si="122"/>
        <v>0</v>
      </c>
      <c r="V199" s="723"/>
      <c r="W199" s="732">
        <f t="shared" si="123"/>
        <v>0</v>
      </c>
      <c r="X199" s="732"/>
      <c r="Y199" s="759">
        <f t="shared" si="124"/>
        <v>0</v>
      </c>
      <c r="Z199" s="722"/>
      <c r="AA199" s="724">
        <f t="shared" si="125"/>
        <v>0</v>
      </c>
      <c r="AB199" s="760"/>
      <c r="AC199" s="749">
        <f t="shared" si="126"/>
        <v>0</v>
      </c>
      <c r="AD199" s="749"/>
      <c r="AE199" s="749"/>
      <c r="AF199" s="749"/>
      <c r="AG199" s="749"/>
      <c r="AH199" s="732">
        <f t="shared" si="127"/>
        <v>0</v>
      </c>
      <c r="AI199" s="724"/>
      <c r="AJ199" s="631">
        <f t="shared" si="106"/>
        <v>0</v>
      </c>
      <c r="AK199" s="632"/>
      <c r="AL199" s="633">
        <f t="shared" si="107"/>
        <v>0</v>
      </c>
      <c r="AM199" s="634"/>
      <c r="AN199" s="689">
        <f t="shared" si="108"/>
        <v>0</v>
      </c>
      <c r="AO199" s="690"/>
      <c r="AP199" s="692">
        <f t="shared" si="109"/>
        <v>0</v>
      </c>
      <c r="AQ199" s="69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19"/>
      <c r="D200" s="720"/>
      <c r="E200" s="720"/>
      <c r="F200" s="720"/>
      <c r="G200" s="720"/>
      <c r="H200" s="721"/>
      <c r="I200" s="722">
        <f t="shared" si="116"/>
        <v>0</v>
      </c>
      <c r="J200" s="723"/>
      <c r="K200" s="724">
        <f t="shared" si="117"/>
        <v>0</v>
      </c>
      <c r="L200" s="725"/>
      <c r="M200" s="723">
        <f t="shared" si="118"/>
        <v>0</v>
      </c>
      <c r="N200" s="723"/>
      <c r="O200" s="724">
        <f t="shared" si="119"/>
        <v>0</v>
      </c>
      <c r="P200" s="758"/>
      <c r="Q200" s="723">
        <f t="shared" si="120"/>
        <v>0</v>
      </c>
      <c r="R200" s="723"/>
      <c r="S200" s="724">
        <f t="shared" si="121"/>
        <v>0</v>
      </c>
      <c r="T200" s="758"/>
      <c r="U200" s="723">
        <f t="shared" si="122"/>
        <v>0</v>
      </c>
      <c r="V200" s="723"/>
      <c r="W200" s="732">
        <f t="shared" si="123"/>
        <v>0</v>
      </c>
      <c r="X200" s="732"/>
      <c r="Y200" s="759">
        <f t="shared" si="124"/>
        <v>0</v>
      </c>
      <c r="Z200" s="722"/>
      <c r="AA200" s="724">
        <f t="shared" si="125"/>
        <v>0</v>
      </c>
      <c r="AB200" s="760"/>
      <c r="AC200" s="749">
        <f t="shared" si="126"/>
        <v>0</v>
      </c>
      <c r="AD200" s="749"/>
      <c r="AE200" s="749"/>
      <c r="AF200" s="749"/>
      <c r="AG200" s="749"/>
      <c r="AH200" s="732">
        <f t="shared" si="127"/>
        <v>0</v>
      </c>
      <c r="AI200" s="724"/>
      <c r="AJ200" s="631">
        <f t="shared" si="106"/>
        <v>0</v>
      </c>
      <c r="AK200" s="632"/>
      <c r="AL200" s="633">
        <f t="shared" si="107"/>
        <v>0</v>
      </c>
      <c r="AM200" s="634"/>
      <c r="AN200" s="689">
        <f t="shared" si="108"/>
        <v>0</v>
      </c>
      <c r="AO200" s="690"/>
      <c r="AP200" s="692">
        <f t="shared" si="109"/>
        <v>0</v>
      </c>
      <c r="AQ200" s="69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2" t="s">
        <v>72</v>
      </c>
      <c r="D201" s="753"/>
      <c r="E201" s="753"/>
      <c r="F201" s="753"/>
      <c r="G201" s="753"/>
      <c r="H201" s="754"/>
      <c r="I201" s="671">
        <f>SUM(K108:L173)</f>
        <v>6977</v>
      </c>
      <c r="J201" s="672"/>
      <c r="K201" s="672"/>
      <c r="L201" s="673"/>
      <c r="M201" s="729">
        <f>SUM(O108:P173)</f>
        <v>15103.5</v>
      </c>
      <c r="N201" s="672"/>
      <c r="O201" s="672"/>
      <c r="P201" s="730"/>
      <c r="Q201" s="671">
        <f>SUM(S108:T173)</f>
        <v>12957.5</v>
      </c>
      <c r="R201" s="672"/>
      <c r="S201" s="672"/>
      <c r="T201" s="673"/>
      <c r="U201" s="729">
        <f>SUM(W108:X173)</f>
        <v>16319.5</v>
      </c>
      <c r="V201" s="672"/>
      <c r="W201" s="672"/>
      <c r="X201" s="730"/>
      <c r="Y201" s="671">
        <f>SUM(AA108:AB190)</f>
        <v>26064.5</v>
      </c>
      <c r="Z201" s="672"/>
      <c r="AA201" s="672"/>
      <c r="AB201" s="673"/>
      <c r="AC201" s="677">
        <f>SUM(AH108:AI200)</f>
        <v>59703</v>
      </c>
      <c r="AD201" s="677"/>
      <c r="AE201" s="677"/>
      <c r="AF201" s="677"/>
      <c r="AG201" s="678"/>
      <c r="AH201" s="678"/>
      <c r="AI201" s="679"/>
      <c r="AJ201" s="635">
        <f>SUM(AL108:AM200)</f>
        <v>17914</v>
      </c>
      <c r="AK201" s="636"/>
      <c r="AL201" s="636"/>
      <c r="AM201" s="637"/>
      <c r="AN201" s="683">
        <f>SUM(AP108:AQ200)</f>
        <v>155039</v>
      </c>
      <c r="AO201" s="684"/>
      <c r="AP201" s="684"/>
      <c r="AQ201" s="68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5" t="s">
        <v>262</v>
      </c>
      <c r="D202" s="756"/>
      <c r="E202" s="756"/>
      <c r="F202" s="756"/>
      <c r="G202" s="756"/>
      <c r="H202" s="757"/>
      <c r="I202" s="761">
        <v>0</v>
      </c>
      <c r="J202" s="762"/>
      <c r="K202" s="762"/>
      <c r="L202" s="763"/>
      <c r="M202" s="750">
        <v>0</v>
      </c>
      <c r="N202" s="675"/>
      <c r="O202" s="675"/>
      <c r="P202" s="751"/>
      <c r="Q202" s="674">
        <v>0</v>
      </c>
      <c r="R202" s="675"/>
      <c r="S202" s="675"/>
      <c r="T202" s="676"/>
      <c r="U202" s="750">
        <v>0</v>
      </c>
      <c r="V202" s="675"/>
      <c r="W202" s="675"/>
      <c r="X202" s="751"/>
      <c r="Y202" s="674">
        <f>KF102+KT102+LG102</f>
        <v>91.09</v>
      </c>
      <c r="Z202" s="675"/>
      <c r="AA202" s="675"/>
      <c r="AB202" s="676"/>
      <c r="AC202" s="680">
        <f>MF102</f>
        <v>79.5</v>
      </c>
      <c r="AD202" s="680"/>
      <c r="AE202" s="680"/>
      <c r="AF202" s="680"/>
      <c r="AG202" s="681"/>
      <c r="AH202" s="681"/>
      <c r="AI202" s="682"/>
      <c r="AJ202" s="638">
        <f>OD102</f>
        <v>-17.5</v>
      </c>
      <c r="AK202" s="639"/>
      <c r="AL202" s="639"/>
      <c r="AM202" s="640"/>
      <c r="AN202" s="686">
        <f ca="1">SUM(I202:AP202)</f>
        <v>170.59</v>
      </c>
      <c r="AO202" s="687"/>
      <c r="AP202" s="687"/>
      <c r="AQ202" s="68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1" t="s">
        <v>89</v>
      </c>
      <c r="C206" s="731"/>
      <c r="D206" s="731"/>
      <c r="E206" s="731"/>
      <c r="F206" s="731"/>
      <c r="G206" s="731"/>
      <c r="H206" s="731"/>
      <c r="I206" s="731"/>
      <c r="J206" s="731"/>
      <c r="K206" s="731"/>
      <c r="L206" s="731"/>
      <c r="M206" s="731"/>
      <c r="N206" s="731"/>
      <c r="O206" s="731"/>
      <c r="P206" s="731"/>
      <c r="Q206" s="731"/>
      <c r="R206" s="731"/>
      <c r="S206" s="731"/>
      <c r="T206" s="731"/>
      <c r="U206" s="731"/>
      <c r="V206" s="731"/>
      <c r="W206" s="73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1"/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73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73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6" t="s">
        <v>80</v>
      </c>
      <c r="D210" s="737"/>
      <c r="E210" s="737"/>
      <c r="F210" s="737"/>
      <c r="G210" s="737"/>
      <c r="H210" s="737"/>
      <c r="I210" s="737"/>
      <c r="J210" s="737"/>
      <c r="K210" s="737"/>
      <c r="L210" s="737"/>
      <c r="M210" s="737"/>
      <c r="N210" s="737"/>
      <c r="O210" s="737"/>
      <c r="P210" s="737"/>
      <c r="Q210" s="737"/>
      <c r="R210" s="737"/>
      <c r="S210" s="737"/>
      <c r="T210" s="737"/>
      <c r="U210" s="737"/>
      <c r="V210" s="737"/>
      <c r="W210" s="738"/>
      <c r="X210" s="737"/>
      <c r="Y210" s="737"/>
      <c r="Z210" s="737"/>
      <c r="AA210" s="739"/>
      <c r="AB210" s="739"/>
      <c r="AC210" s="739"/>
      <c r="AD210" s="740"/>
      <c r="AE210" s="740"/>
      <c r="AF210" s="740"/>
      <c r="AG210" s="741"/>
      <c r="AH210" s="83"/>
      <c r="AI210" s="8"/>
      <c r="AJ210" s="8"/>
      <c r="AK210" s="8"/>
    </row>
    <row r="211" spans="1:51" ht="27" thickBot="1" x14ac:dyDescent="0.3">
      <c r="A211" s="42"/>
      <c r="C211" s="733" t="s">
        <v>2</v>
      </c>
      <c r="D211" s="734"/>
      <c r="E211" s="734"/>
      <c r="F211" s="734"/>
      <c r="G211" s="734"/>
      <c r="H211" s="73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4" t="s">
        <v>55</v>
      </c>
      <c r="D212" s="715"/>
      <c r="E212" s="715"/>
      <c r="F212" s="715"/>
      <c r="G212" s="715"/>
      <c r="H212" s="71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7" t="s">
        <v>4</v>
      </c>
      <c r="D213" s="651"/>
      <c r="E213" s="651"/>
      <c r="F213" s="651"/>
      <c r="G213" s="651"/>
      <c r="H213" s="71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7" t="s">
        <v>5</v>
      </c>
      <c r="D214" s="651"/>
      <c r="E214" s="651"/>
      <c r="F214" s="651"/>
      <c r="G214" s="651"/>
      <c r="H214" s="71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7" t="s">
        <v>56</v>
      </c>
      <c r="D215" s="651"/>
      <c r="E215" s="651"/>
      <c r="F215" s="651"/>
      <c r="G215" s="651"/>
      <c r="H215" s="71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7" t="s">
        <v>49</v>
      </c>
      <c r="D216" s="651"/>
      <c r="E216" s="651"/>
      <c r="F216" s="651"/>
      <c r="G216" s="651"/>
      <c r="H216" s="71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7" t="s">
        <v>50</v>
      </c>
      <c r="D217" s="651"/>
      <c r="E217" s="651"/>
      <c r="F217" s="651"/>
      <c r="G217" s="651"/>
      <c r="H217" s="71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7" t="s">
        <v>6</v>
      </c>
      <c r="D218" s="651"/>
      <c r="E218" s="651"/>
      <c r="F218" s="651"/>
      <c r="G218" s="651"/>
      <c r="H218" s="71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7" t="s">
        <v>7</v>
      </c>
      <c r="D219" s="651"/>
      <c r="E219" s="651"/>
      <c r="F219" s="651"/>
      <c r="G219" s="651"/>
      <c r="H219" s="71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7" t="s">
        <v>8</v>
      </c>
      <c r="D220" s="651"/>
      <c r="E220" s="651"/>
      <c r="F220" s="651"/>
      <c r="G220" s="651"/>
      <c r="H220" s="71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7" t="s">
        <v>9</v>
      </c>
      <c r="D221" s="651"/>
      <c r="E221" s="651"/>
      <c r="F221" s="651"/>
      <c r="G221" s="651"/>
      <c r="H221" s="71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7" t="s">
        <v>10</v>
      </c>
      <c r="D222" s="651"/>
      <c r="E222" s="651"/>
      <c r="F222" s="651"/>
      <c r="G222" s="651"/>
      <c r="H222" s="71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7" t="s">
        <v>11</v>
      </c>
      <c r="D223" s="651"/>
      <c r="E223" s="651"/>
      <c r="F223" s="651"/>
      <c r="G223" s="651"/>
      <c r="H223" s="71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7" t="s">
        <v>57</v>
      </c>
      <c r="D224" s="651"/>
      <c r="E224" s="651"/>
      <c r="F224" s="651"/>
      <c r="G224" s="651"/>
      <c r="H224" s="71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7" t="s">
        <v>51</v>
      </c>
      <c r="D225" s="651"/>
      <c r="E225" s="651"/>
      <c r="F225" s="651"/>
      <c r="G225" s="651"/>
      <c r="H225" s="71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7" t="s">
        <v>52</v>
      </c>
      <c r="D226" s="651"/>
      <c r="E226" s="651"/>
      <c r="F226" s="651"/>
      <c r="G226" s="651"/>
      <c r="H226" s="71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7" t="s">
        <v>12</v>
      </c>
      <c r="D227" s="651"/>
      <c r="E227" s="651"/>
      <c r="F227" s="651"/>
      <c r="G227" s="651"/>
      <c r="H227" s="71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7" t="s">
        <v>13</v>
      </c>
      <c r="D228" s="651"/>
      <c r="E228" s="651"/>
      <c r="F228" s="651"/>
      <c r="G228" s="651"/>
      <c r="H228" s="71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7" t="s">
        <v>98</v>
      </c>
      <c r="D229" s="651"/>
      <c r="E229" s="651"/>
      <c r="F229" s="651"/>
      <c r="G229" s="651"/>
      <c r="H229" s="71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7" t="s">
        <v>99</v>
      </c>
      <c r="D230" s="651"/>
      <c r="E230" s="651"/>
      <c r="F230" s="651"/>
      <c r="G230" s="651"/>
      <c r="H230" s="71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7" t="s">
        <v>100</v>
      </c>
      <c r="D231" s="651"/>
      <c r="E231" s="651"/>
      <c r="F231" s="651"/>
      <c r="G231" s="651"/>
      <c r="H231" s="71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7" t="s">
        <v>101</v>
      </c>
      <c r="D232" s="651"/>
      <c r="E232" s="651"/>
      <c r="F232" s="651"/>
      <c r="G232" s="651"/>
      <c r="H232" s="71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7" t="s">
        <v>53</v>
      </c>
      <c r="D233" s="651"/>
      <c r="E233" s="651"/>
      <c r="F233" s="651"/>
      <c r="G233" s="651"/>
      <c r="H233" s="71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6" t="s">
        <v>232</v>
      </c>
      <c r="D234" s="747"/>
      <c r="E234" s="747"/>
      <c r="F234" s="747"/>
      <c r="G234" s="747"/>
      <c r="H234" s="74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2" t="s">
        <v>81</v>
      </c>
      <c r="D237" s="702"/>
      <c r="E237" s="702"/>
      <c r="F237" s="702"/>
      <c r="G237" s="702"/>
      <c r="H237" s="702"/>
      <c r="I237" s="702"/>
      <c r="J237" s="702"/>
      <c r="K237" s="702"/>
      <c r="L237" s="702"/>
      <c r="M237" s="702"/>
      <c r="N237" s="702"/>
      <c r="O237" s="702"/>
      <c r="P237" s="70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8" t="s">
        <v>2</v>
      </c>
      <c r="D238" s="728"/>
      <c r="E238" s="728"/>
      <c r="F238" s="728"/>
      <c r="G238" s="72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1" t="s">
        <v>14</v>
      </c>
      <c r="D239" s="651"/>
      <c r="E239" s="651"/>
      <c r="F239" s="651"/>
      <c r="G239" s="651"/>
      <c r="H239" s="65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1" t="s">
        <v>15</v>
      </c>
      <c r="D240" s="651"/>
      <c r="E240" s="651"/>
      <c r="F240" s="651"/>
      <c r="G240" s="651"/>
      <c r="H240" s="65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1" t="s">
        <v>16</v>
      </c>
      <c r="D241" s="651"/>
      <c r="E241" s="651"/>
      <c r="F241" s="651"/>
      <c r="G241" s="651"/>
      <c r="H241" s="65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1" t="s">
        <v>17</v>
      </c>
      <c r="D242" s="651"/>
      <c r="E242" s="651"/>
      <c r="F242" s="651"/>
      <c r="G242" s="651"/>
      <c r="H242" s="64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1" t="s">
        <v>18</v>
      </c>
      <c r="D243" s="651"/>
      <c r="E243" s="651"/>
      <c r="F243" s="651"/>
      <c r="G243" s="651"/>
      <c r="H243" s="64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1" t="s">
        <v>19</v>
      </c>
      <c r="D244" s="651"/>
      <c r="E244" s="651"/>
      <c r="F244" s="651"/>
      <c r="G244" s="651"/>
      <c r="H244" s="64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2" t="s">
        <v>179</v>
      </c>
      <c r="D249" s="702"/>
      <c r="E249" s="702"/>
      <c r="F249" s="702"/>
      <c r="G249" s="702"/>
      <c r="H249" s="702"/>
      <c r="I249" s="702"/>
      <c r="J249" s="702"/>
      <c r="K249" s="702"/>
      <c r="L249" s="702"/>
      <c r="M249" s="702"/>
      <c r="N249" s="702"/>
      <c r="O249" s="702"/>
      <c r="P249" s="70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8" t="s">
        <v>2</v>
      </c>
      <c r="D250" s="728"/>
      <c r="E250" s="728"/>
      <c r="F250" s="728"/>
      <c r="G250" s="72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1" t="s">
        <v>16</v>
      </c>
      <c r="D251" s="651"/>
      <c r="E251" s="651"/>
      <c r="F251" s="651"/>
      <c r="G251" s="651"/>
      <c r="H251" s="65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1" t="s">
        <v>93</v>
      </c>
      <c r="D252" s="651"/>
      <c r="E252" s="651"/>
      <c r="F252" s="651"/>
      <c r="G252" s="651"/>
      <c r="H252" s="65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2" t="s">
        <v>82</v>
      </c>
      <c r="D257" s="702"/>
      <c r="E257" s="702"/>
      <c r="F257" s="702"/>
      <c r="G257" s="702"/>
      <c r="H257" s="702"/>
      <c r="I257" s="702"/>
      <c r="J257" s="702"/>
      <c r="K257" s="702"/>
      <c r="L257" s="702"/>
      <c r="M257" s="702"/>
      <c r="N257" s="702"/>
      <c r="O257" s="702"/>
      <c r="P257" s="702"/>
      <c r="Q257" s="702"/>
      <c r="R257" s="702"/>
      <c r="S257" s="702"/>
      <c r="T257" s="702"/>
      <c r="U257" s="702"/>
      <c r="V257" s="702"/>
      <c r="W257" s="702"/>
      <c r="X257" s="702"/>
      <c r="Y257" s="702"/>
      <c r="Z257" s="702"/>
      <c r="AA257" s="702"/>
      <c r="AB257" s="702"/>
      <c r="AC257" s="702"/>
      <c r="AD257" s="702"/>
      <c r="AE257" s="702"/>
      <c r="AF257" s="702"/>
      <c r="AG257" s="702"/>
      <c r="AH257" s="14"/>
      <c r="AI257" s="14"/>
      <c r="AJ257" s="8"/>
      <c r="AK257" s="8"/>
      <c r="AL257" s="8"/>
    </row>
    <row r="258" spans="1:49" ht="24" x14ac:dyDescent="0.25">
      <c r="A258" s="42"/>
      <c r="C258" s="728" t="s">
        <v>2</v>
      </c>
      <c r="D258" s="728"/>
      <c r="E258" s="728"/>
      <c r="F258" s="728"/>
      <c r="G258" s="72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1" t="s">
        <v>20</v>
      </c>
      <c r="D259" s="651"/>
      <c r="E259" s="651"/>
      <c r="F259" s="651"/>
      <c r="G259" s="651"/>
      <c r="H259" s="64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1" t="s">
        <v>21</v>
      </c>
      <c r="D260" s="651"/>
      <c r="E260" s="651"/>
      <c r="F260" s="651"/>
      <c r="G260" s="651"/>
      <c r="H260" s="64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1" t="s">
        <v>22</v>
      </c>
      <c r="D261" s="651"/>
      <c r="E261" s="651"/>
      <c r="F261" s="651"/>
      <c r="G261" s="651"/>
      <c r="H261" s="64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1" t="s">
        <v>23</v>
      </c>
      <c r="D262" s="651"/>
      <c r="E262" s="651"/>
      <c r="F262" s="651"/>
      <c r="G262" s="651"/>
      <c r="H262" s="64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1" t="s">
        <v>24</v>
      </c>
      <c r="D263" s="651"/>
      <c r="E263" s="651"/>
      <c r="F263" s="651"/>
      <c r="G263" s="651"/>
      <c r="H263" s="64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1" t="s">
        <v>25</v>
      </c>
      <c r="D264" s="651"/>
      <c r="E264" s="651"/>
      <c r="F264" s="651"/>
      <c r="G264" s="651"/>
      <c r="H264" s="64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1" t="s">
        <v>26</v>
      </c>
      <c r="D265" s="651"/>
      <c r="E265" s="651"/>
      <c r="F265" s="651"/>
      <c r="G265" s="651"/>
      <c r="H265" s="64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1" t="s">
        <v>27</v>
      </c>
      <c r="D266" s="651"/>
      <c r="E266" s="651"/>
      <c r="F266" s="651"/>
      <c r="G266" s="651"/>
      <c r="H266" s="64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1" t="s">
        <v>28</v>
      </c>
      <c r="D267" s="651"/>
      <c r="E267" s="651"/>
      <c r="F267" s="651"/>
      <c r="G267" s="651"/>
      <c r="H267" s="64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1" t="s">
        <v>29</v>
      </c>
      <c r="D268" s="651"/>
      <c r="E268" s="651"/>
      <c r="F268" s="651"/>
      <c r="G268" s="651"/>
      <c r="H268" s="64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1" t="s">
        <v>113</v>
      </c>
      <c r="D269" s="651"/>
      <c r="E269" s="651"/>
      <c r="F269" s="651"/>
      <c r="G269" s="651"/>
      <c r="H269" s="64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1" t="s">
        <v>30</v>
      </c>
      <c r="D270" s="651"/>
      <c r="E270" s="651"/>
      <c r="F270" s="651"/>
      <c r="G270" s="651"/>
      <c r="H270" s="64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1" t="s">
        <v>31</v>
      </c>
      <c r="D271" s="651"/>
      <c r="E271" s="651"/>
      <c r="F271" s="651"/>
      <c r="G271" s="651"/>
      <c r="H271" s="64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1" t="s">
        <v>32</v>
      </c>
      <c r="D272" s="651"/>
      <c r="E272" s="651"/>
      <c r="F272" s="651"/>
      <c r="G272" s="651"/>
      <c r="H272" s="64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1" t="s">
        <v>33</v>
      </c>
      <c r="D273" s="651"/>
      <c r="E273" s="651"/>
      <c r="F273" s="651"/>
      <c r="G273" s="651"/>
      <c r="H273" s="64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1" t="s">
        <v>34</v>
      </c>
      <c r="D274" s="651"/>
      <c r="E274" s="651"/>
      <c r="F274" s="651"/>
      <c r="G274" s="651"/>
      <c r="H274" s="64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1" t="s">
        <v>35</v>
      </c>
      <c r="D275" s="651"/>
      <c r="E275" s="651"/>
      <c r="F275" s="651"/>
      <c r="G275" s="651"/>
      <c r="H275" s="64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1" t="s">
        <v>36</v>
      </c>
      <c r="D276" s="651"/>
      <c r="E276" s="651"/>
      <c r="F276" s="651"/>
      <c r="G276" s="651"/>
      <c r="H276" s="64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1" t="s">
        <v>37</v>
      </c>
      <c r="D277" s="651"/>
      <c r="E277" s="651"/>
      <c r="F277" s="651"/>
      <c r="G277" s="651"/>
      <c r="H277" s="64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1" t="s">
        <v>38</v>
      </c>
      <c r="D278" s="651"/>
      <c r="E278" s="651"/>
      <c r="F278" s="651"/>
      <c r="G278" s="651"/>
      <c r="H278" s="64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1" t="s">
        <v>39</v>
      </c>
      <c r="D279" s="651"/>
      <c r="E279" s="651"/>
      <c r="F279" s="651"/>
      <c r="G279" s="651"/>
      <c r="H279" s="64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1" t="s">
        <v>48</v>
      </c>
      <c r="D280" s="651"/>
      <c r="E280" s="651"/>
      <c r="F280" s="651"/>
      <c r="G280" s="651"/>
      <c r="H280" s="64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1" t="s">
        <v>40</v>
      </c>
      <c r="D281" s="651"/>
      <c r="E281" s="651"/>
      <c r="F281" s="651"/>
      <c r="G281" s="651"/>
      <c r="H281" s="64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1" t="s">
        <v>41</v>
      </c>
      <c r="D282" s="651"/>
      <c r="E282" s="651"/>
      <c r="F282" s="651"/>
      <c r="G282" s="651"/>
      <c r="H282" s="64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1" t="s">
        <v>42</v>
      </c>
      <c r="D283" s="651"/>
      <c r="E283" s="651"/>
      <c r="F283" s="651"/>
      <c r="G283" s="651"/>
      <c r="H283" s="64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1" t="s">
        <v>45</v>
      </c>
      <c r="D284" s="651"/>
      <c r="E284" s="651"/>
      <c r="F284" s="651"/>
      <c r="G284" s="651"/>
      <c r="H284" s="64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1" t="s">
        <v>115</v>
      </c>
      <c r="D285" s="651"/>
      <c r="E285" s="651"/>
      <c r="F285" s="651"/>
      <c r="G285" s="651"/>
      <c r="H285" s="64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1" t="s">
        <v>43</v>
      </c>
      <c r="D286" s="651"/>
      <c r="E286" s="651"/>
      <c r="F286" s="651"/>
      <c r="G286" s="651"/>
      <c r="H286" s="64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1" t="s">
        <v>46</v>
      </c>
      <c r="D287" s="651"/>
      <c r="E287" s="651"/>
      <c r="F287" s="651"/>
      <c r="G287" s="651"/>
      <c r="H287" s="64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4" t="s">
        <v>44</v>
      </c>
      <c r="D288" s="645"/>
      <c r="E288" s="645"/>
      <c r="F288" s="645"/>
      <c r="G288" s="645"/>
      <c r="H288" s="64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4" t="s">
        <v>114</v>
      </c>
      <c r="D289" s="645"/>
      <c r="E289" s="645"/>
      <c r="F289" s="645"/>
      <c r="G289" s="645"/>
      <c r="H289" s="64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1" t="s">
        <v>47</v>
      </c>
      <c r="D290" s="651"/>
      <c r="E290" s="651"/>
      <c r="F290" s="651"/>
      <c r="G290" s="651"/>
      <c r="H290" s="64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4" t="s">
        <v>245</v>
      </c>
      <c r="D291" s="645"/>
      <c r="E291" s="645"/>
      <c r="F291" s="645"/>
      <c r="G291" s="645"/>
      <c r="H291" s="64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1" t="s">
        <v>276</v>
      </c>
      <c r="D292" s="651"/>
      <c r="E292" s="651"/>
      <c r="F292" s="651"/>
      <c r="G292" s="651"/>
      <c r="H292" s="65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3" t="s">
        <v>269</v>
      </c>
      <c r="D295" s="703"/>
      <c r="E295" s="703"/>
      <c r="F295" s="703"/>
      <c r="G295" s="703"/>
      <c r="H295" s="703"/>
      <c r="I295" s="704"/>
      <c r="J295" s="704"/>
      <c r="K295" s="704"/>
      <c r="L295" s="704"/>
      <c r="M295" s="704"/>
      <c r="N295" s="704"/>
      <c r="O295" s="703"/>
      <c r="P295" s="703"/>
      <c r="Q295" s="703"/>
      <c r="R295" s="703"/>
      <c r="S295" s="703"/>
      <c r="T295" s="703"/>
      <c r="U295" s="703"/>
      <c r="W295" s="8"/>
    </row>
    <row r="296" spans="1:40" ht="24" x14ac:dyDescent="0.25">
      <c r="A296" s="42"/>
      <c r="C296" s="742" t="s">
        <v>2</v>
      </c>
      <c r="D296" s="743"/>
      <c r="E296" s="743"/>
      <c r="F296" s="743"/>
      <c r="G296" s="743"/>
      <c r="H296" s="74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1" t="s">
        <v>83</v>
      </c>
      <c r="D297" s="651"/>
      <c r="E297" s="651"/>
      <c r="F297" s="651"/>
      <c r="G297" s="651"/>
      <c r="H297" s="64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1" t="s">
        <v>177</v>
      </c>
      <c r="D298" s="651"/>
      <c r="E298" s="651"/>
      <c r="F298" s="651"/>
      <c r="G298" s="651"/>
      <c r="H298" s="64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4" t="s">
        <v>234</v>
      </c>
      <c r="D299" s="645"/>
      <c r="E299" s="645"/>
      <c r="F299" s="645"/>
      <c r="G299" s="645"/>
      <c r="H299" s="64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4" t="s">
        <v>246</v>
      </c>
      <c r="D300" s="645"/>
      <c r="E300" s="645"/>
      <c r="F300" s="645"/>
      <c r="G300" s="645"/>
      <c r="H300" s="64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4" t="s">
        <v>247</v>
      </c>
      <c r="D301" s="645"/>
      <c r="E301" s="645"/>
      <c r="F301" s="645"/>
      <c r="G301" s="645"/>
      <c r="H301" s="64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4" t="s">
        <v>249</v>
      </c>
      <c r="D302" s="645"/>
      <c r="E302" s="645"/>
      <c r="F302" s="645"/>
      <c r="G302" s="645"/>
      <c r="H302" s="64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4" t="s">
        <v>250</v>
      </c>
      <c r="D303" s="645"/>
      <c r="E303" s="645"/>
      <c r="F303" s="645"/>
      <c r="G303" s="645"/>
      <c r="H303" s="64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4" t="s">
        <v>251</v>
      </c>
      <c r="D304" s="645"/>
      <c r="E304" s="645"/>
      <c r="F304" s="645"/>
      <c r="G304" s="645"/>
      <c r="H304" s="64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4" t="s">
        <v>252</v>
      </c>
      <c r="D305" s="645"/>
      <c r="E305" s="645"/>
      <c r="F305" s="645"/>
      <c r="G305" s="645"/>
      <c r="H305" s="64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4" t="s">
        <v>253</v>
      </c>
      <c r="D306" s="645"/>
      <c r="E306" s="645"/>
      <c r="F306" s="645"/>
      <c r="G306" s="645"/>
      <c r="H306" s="64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4" t="s">
        <v>248</v>
      </c>
      <c r="D307" s="645"/>
      <c r="E307" s="645"/>
      <c r="F307" s="645"/>
      <c r="G307" s="645"/>
      <c r="H307" s="64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4" t="s">
        <v>254</v>
      </c>
      <c r="D308" s="645"/>
      <c r="E308" s="645"/>
      <c r="F308" s="645"/>
      <c r="G308" s="645"/>
      <c r="H308" s="64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4" t="s">
        <v>255</v>
      </c>
      <c r="D309" s="645"/>
      <c r="E309" s="645"/>
      <c r="F309" s="645"/>
      <c r="G309" s="645"/>
      <c r="H309" s="64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4" t="s">
        <v>256</v>
      </c>
      <c r="D310" s="645"/>
      <c r="E310" s="645"/>
      <c r="F310" s="645"/>
      <c r="G310" s="645"/>
      <c r="H310" s="64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4" t="s">
        <v>257</v>
      </c>
      <c r="D311" s="645"/>
      <c r="E311" s="645"/>
      <c r="F311" s="645"/>
      <c r="G311" s="645"/>
      <c r="H311" s="64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4" t="s">
        <v>258</v>
      </c>
      <c r="D312" s="645"/>
      <c r="E312" s="645"/>
      <c r="F312" s="645"/>
      <c r="G312" s="645"/>
      <c r="H312" s="64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4" t="s">
        <v>259</v>
      </c>
      <c r="D313" s="645"/>
      <c r="E313" s="645"/>
      <c r="F313" s="645"/>
      <c r="G313" s="645"/>
      <c r="H313" s="64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3" t="s">
        <v>195</v>
      </c>
      <c r="D316" s="703"/>
      <c r="E316" s="703"/>
      <c r="F316" s="703"/>
      <c r="G316" s="703"/>
      <c r="H316" s="703"/>
      <c r="I316" s="703"/>
      <c r="J316" s="703"/>
      <c r="K316" s="703"/>
      <c r="L316" s="703"/>
      <c r="M316" s="703"/>
      <c r="N316" s="703"/>
      <c r="O316" s="703"/>
      <c r="P316" s="703"/>
      <c r="Q316" s="125"/>
      <c r="R316" s="125"/>
      <c r="W316" s="8"/>
    </row>
    <row r="317" spans="1:25" ht="24" x14ac:dyDescent="0.25">
      <c r="A317" s="42"/>
      <c r="C317" s="742" t="s">
        <v>2</v>
      </c>
      <c r="D317" s="743"/>
      <c r="E317" s="743"/>
      <c r="F317" s="743"/>
      <c r="G317" s="743"/>
      <c r="H317" s="69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1" t="s">
        <v>194</v>
      </c>
      <c r="D318" s="651"/>
      <c r="E318" s="651"/>
      <c r="F318" s="651"/>
      <c r="G318" s="651"/>
      <c r="H318" s="64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3" t="s">
        <v>277</v>
      </c>
      <c r="D322" s="703"/>
      <c r="E322" s="703"/>
      <c r="F322" s="703"/>
      <c r="G322" s="703"/>
      <c r="H322" s="703"/>
      <c r="I322" s="703"/>
      <c r="J322" s="703"/>
      <c r="K322" s="703"/>
      <c r="L322" s="703"/>
      <c r="M322" s="703"/>
      <c r="N322" s="703"/>
      <c r="O322" s="703"/>
      <c r="P322" s="703"/>
      <c r="W322" s="8"/>
    </row>
    <row r="323" spans="1:23" ht="24" x14ac:dyDescent="0.25">
      <c r="A323" s="42"/>
      <c r="B323" s="8"/>
      <c r="C323" s="742" t="s">
        <v>2</v>
      </c>
      <c r="D323" s="743"/>
      <c r="E323" s="743"/>
      <c r="F323" s="743"/>
      <c r="G323" s="743"/>
      <c r="H323" s="69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1" t="s">
        <v>274</v>
      </c>
      <c r="D324" s="651"/>
      <c r="E324" s="651"/>
      <c r="F324" s="651"/>
      <c r="G324" s="651"/>
      <c r="H324" s="65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1" t="s">
        <v>275</v>
      </c>
      <c r="D325" s="651"/>
      <c r="E325" s="651"/>
      <c r="F325" s="651"/>
      <c r="G325" s="651"/>
      <c r="H325" s="65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09" t="s">
        <v>85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  <c r="U1" s="709"/>
      <c r="V1" s="709"/>
      <c r="W1" s="709"/>
      <c r="X1" s="709"/>
      <c r="Y1" s="709"/>
      <c r="Z1" s="709"/>
      <c r="AA1" s="709"/>
      <c r="AB1" s="709"/>
      <c r="AC1" s="709"/>
      <c r="AD1" s="709"/>
      <c r="AE1" s="709"/>
      <c r="AF1" s="709"/>
      <c r="AG1" s="709"/>
      <c r="AH1" s="709"/>
      <c r="AI1" s="709"/>
      <c r="AJ1" s="709"/>
      <c r="AK1" s="709"/>
      <c r="AL1" s="709"/>
      <c r="AM1" s="709"/>
      <c r="AN1" s="709"/>
      <c r="AO1" s="709"/>
      <c r="AP1" s="709"/>
      <c r="AQ1" s="709"/>
      <c r="AR1" s="709"/>
      <c r="AS1" s="709"/>
      <c r="AT1" s="709"/>
      <c r="AU1" s="709"/>
      <c r="AV1" s="709"/>
      <c r="AW1" s="709"/>
      <c r="AX1" s="709"/>
      <c r="AY1" s="709"/>
      <c r="AZ1" s="709"/>
      <c r="BA1" s="709"/>
      <c r="BB1" s="709"/>
      <c r="BC1" s="709"/>
      <c r="BD1" s="709"/>
      <c r="BE1" s="709"/>
      <c r="BF1" s="709"/>
      <c r="BG1" s="709"/>
      <c r="BH1" s="709"/>
      <c r="BI1" s="709"/>
      <c r="BJ1" s="709"/>
      <c r="BK1" s="709"/>
      <c r="BL1" s="709"/>
      <c r="BM1" s="709"/>
      <c r="BN1" s="709"/>
      <c r="BO1" s="709"/>
      <c r="BP1" s="709"/>
      <c r="BQ1" s="709"/>
      <c r="BR1" s="709"/>
      <c r="BS1" s="709"/>
      <c r="BT1" s="709"/>
      <c r="BU1" s="709"/>
      <c r="BV1" s="709"/>
      <c r="BW1" s="709"/>
      <c r="BX1" s="709"/>
      <c r="BY1" s="709"/>
      <c r="BZ1" s="709"/>
      <c r="CA1" s="709"/>
      <c r="CB1" s="709"/>
      <c r="CC1" s="709"/>
      <c r="CD1" s="709"/>
      <c r="CE1" s="709"/>
      <c r="CF1" s="709"/>
      <c r="CG1" s="709"/>
      <c r="CH1" s="709"/>
      <c r="CI1" s="709"/>
      <c r="CJ1" s="709"/>
      <c r="CK1" s="709"/>
      <c r="CL1" s="709"/>
      <c r="CM1" s="709"/>
      <c r="CN1" s="709"/>
      <c r="CO1" s="709"/>
      <c r="CP1" s="709"/>
      <c r="CQ1" s="709"/>
      <c r="CR1" s="709"/>
      <c r="CS1" s="709"/>
      <c r="CT1" s="709"/>
      <c r="CU1" s="709"/>
      <c r="CV1" s="709"/>
      <c r="CW1" s="709"/>
      <c r="CX1" s="709"/>
      <c r="CY1" s="709"/>
      <c r="CZ1" s="709"/>
      <c r="DA1" s="709"/>
      <c r="DB1" s="709"/>
      <c r="DC1" s="709"/>
      <c r="DD1" s="709"/>
      <c r="DE1" s="709"/>
      <c r="DF1" s="709"/>
      <c r="DG1" s="709"/>
      <c r="DH1" s="709"/>
      <c r="DI1" s="709"/>
      <c r="DJ1" s="709"/>
      <c r="DK1" s="709"/>
      <c r="DL1" s="709"/>
      <c r="DM1" s="709"/>
      <c r="DN1" s="709"/>
      <c r="DO1" s="709"/>
    </row>
    <row r="2" spans="1:236" x14ac:dyDescent="0.25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09"/>
      <c r="R2" s="709"/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9"/>
      <c r="AM2" s="709"/>
      <c r="AN2" s="709"/>
      <c r="AO2" s="709"/>
      <c r="AP2" s="709"/>
      <c r="AQ2" s="709"/>
      <c r="AR2" s="709"/>
      <c r="AS2" s="709"/>
      <c r="AT2" s="709"/>
      <c r="AU2" s="709"/>
      <c r="AV2" s="709"/>
      <c r="AW2" s="709"/>
      <c r="AX2" s="709"/>
      <c r="AY2" s="709"/>
      <c r="AZ2" s="709"/>
      <c r="BA2" s="709"/>
      <c r="BB2" s="709"/>
      <c r="BC2" s="709"/>
      <c r="BD2" s="709"/>
      <c r="BE2" s="709"/>
      <c r="BF2" s="709"/>
      <c r="BG2" s="709"/>
      <c r="BH2" s="709"/>
      <c r="BI2" s="709"/>
      <c r="BJ2" s="709"/>
      <c r="BK2" s="709"/>
      <c r="BL2" s="709"/>
      <c r="BM2" s="709"/>
      <c r="BN2" s="709"/>
      <c r="BO2" s="709"/>
      <c r="BP2" s="709"/>
      <c r="BQ2" s="709"/>
      <c r="BR2" s="709"/>
      <c r="BS2" s="709"/>
      <c r="BT2" s="709"/>
      <c r="BU2" s="709"/>
      <c r="BV2" s="709"/>
      <c r="BW2" s="709"/>
      <c r="BX2" s="709"/>
      <c r="BY2" s="709"/>
      <c r="BZ2" s="709"/>
      <c r="CA2" s="709"/>
      <c r="CB2" s="709"/>
      <c r="CC2" s="709"/>
      <c r="CD2" s="709"/>
      <c r="CE2" s="709"/>
      <c r="CF2" s="709"/>
      <c r="CG2" s="709"/>
      <c r="CH2" s="709"/>
      <c r="CI2" s="709"/>
      <c r="CJ2" s="709"/>
      <c r="CK2" s="709"/>
      <c r="CL2" s="709"/>
      <c r="CM2" s="709"/>
      <c r="CN2" s="709"/>
      <c r="CO2" s="709"/>
      <c r="CP2" s="709"/>
      <c r="CQ2" s="709"/>
      <c r="CR2" s="709"/>
      <c r="CS2" s="709"/>
      <c r="CT2" s="709"/>
      <c r="CU2" s="709"/>
      <c r="CV2" s="709"/>
      <c r="CW2" s="709"/>
      <c r="CX2" s="709"/>
      <c r="CY2" s="709"/>
      <c r="CZ2" s="709"/>
      <c r="DA2" s="709"/>
      <c r="DB2" s="709"/>
      <c r="DC2" s="709"/>
      <c r="DD2" s="709"/>
      <c r="DE2" s="709"/>
      <c r="DF2" s="709"/>
      <c r="DG2" s="709"/>
      <c r="DH2" s="709"/>
      <c r="DI2" s="709"/>
      <c r="DJ2" s="709"/>
      <c r="DK2" s="709"/>
      <c r="DL2" s="709"/>
      <c r="DM2" s="709"/>
      <c r="DN2" s="709"/>
      <c r="DO2" s="709"/>
    </row>
    <row r="3" spans="1:236" x14ac:dyDescent="0.25">
      <c r="A3" s="709"/>
      <c r="B3" s="709"/>
      <c r="C3" s="709"/>
      <c r="D3" s="709"/>
      <c r="E3" s="709"/>
      <c r="F3" s="709"/>
      <c r="G3" s="709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  <c r="X3" s="709"/>
      <c r="Y3" s="709"/>
      <c r="Z3" s="709"/>
      <c r="AA3" s="709"/>
      <c r="AB3" s="709"/>
      <c r="AC3" s="709"/>
      <c r="AD3" s="709"/>
      <c r="AE3" s="709"/>
      <c r="AF3" s="709"/>
      <c r="AG3" s="709"/>
      <c r="AH3" s="709"/>
      <c r="AI3" s="709"/>
      <c r="AJ3" s="709"/>
      <c r="AK3" s="709"/>
      <c r="AL3" s="709"/>
      <c r="AM3" s="709"/>
      <c r="AN3" s="709"/>
      <c r="AO3" s="709"/>
      <c r="AP3" s="709"/>
      <c r="AQ3" s="709"/>
      <c r="AR3" s="709"/>
      <c r="AS3" s="709"/>
      <c r="AT3" s="709"/>
      <c r="AU3" s="709"/>
      <c r="AV3" s="709"/>
      <c r="AW3" s="709"/>
      <c r="AX3" s="709"/>
      <c r="AY3" s="709"/>
      <c r="AZ3" s="709"/>
      <c r="BA3" s="709"/>
      <c r="BB3" s="709"/>
      <c r="BC3" s="709"/>
      <c r="BD3" s="709"/>
      <c r="BE3" s="709"/>
      <c r="BF3" s="709"/>
      <c r="BG3" s="709"/>
      <c r="BH3" s="709"/>
      <c r="BI3" s="709"/>
      <c r="BJ3" s="709"/>
      <c r="BK3" s="709"/>
      <c r="BL3" s="709"/>
      <c r="BM3" s="709"/>
      <c r="BN3" s="709"/>
      <c r="BO3" s="709"/>
      <c r="BP3" s="709"/>
      <c r="BQ3" s="709"/>
      <c r="BR3" s="709"/>
      <c r="BS3" s="709"/>
      <c r="BT3" s="709"/>
      <c r="BU3" s="709"/>
      <c r="BV3" s="709"/>
      <c r="BW3" s="709"/>
      <c r="BX3" s="709"/>
      <c r="BY3" s="709"/>
      <c r="BZ3" s="709"/>
      <c r="CA3" s="709"/>
      <c r="CB3" s="709"/>
      <c r="CC3" s="709"/>
      <c r="CD3" s="709"/>
      <c r="CE3" s="709"/>
      <c r="CF3" s="709"/>
      <c r="CG3" s="709"/>
      <c r="CH3" s="709"/>
      <c r="CI3" s="709"/>
      <c r="CJ3" s="709"/>
      <c r="CK3" s="709"/>
      <c r="CL3" s="709"/>
      <c r="CM3" s="709"/>
      <c r="CN3" s="709"/>
      <c r="CO3" s="709"/>
      <c r="CP3" s="709"/>
      <c r="CQ3" s="709"/>
      <c r="CR3" s="709"/>
      <c r="CS3" s="709"/>
      <c r="CT3" s="709"/>
      <c r="CU3" s="709"/>
      <c r="CV3" s="709"/>
      <c r="CW3" s="709"/>
      <c r="CX3" s="709"/>
      <c r="CY3" s="709"/>
      <c r="CZ3" s="709"/>
      <c r="DA3" s="709"/>
      <c r="DB3" s="709"/>
      <c r="DC3" s="709"/>
      <c r="DD3" s="709"/>
      <c r="DE3" s="709"/>
      <c r="DF3" s="709"/>
      <c r="DG3" s="709"/>
      <c r="DH3" s="709"/>
      <c r="DI3" s="709"/>
      <c r="DJ3" s="709"/>
      <c r="DK3" s="709"/>
      <c r="DL3" s="709"/>
      <c r="DM3" s="709"/>
      <c r="DN3" s="709"/>
      <c r="DO3" s="70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9"/>
      <c r="D5" s="629"/>
      <c r="E5" s="629"/>
      <c r="F5" s="629"/>
      <c r="G5" s="629"/>
      <c r="H5" s="629"/>
      <c r="I5" s="5"/>
      <c r="J5" s="7"/>
      <c r="K5" s="9"/>
      <c r="L5" s="9"/>
      <c r="M5" s="9"/>
      <c r="N5" s="9"/>
      <c r="O5" s="767"/>
      <c r="P5" s="767"/>
      <c r="Q5" s="767"/>
      <c r="R5" s="767"/>
      <c r="S5" s="767"/>
      <c r="T5" s="767"/>
      <c r="U5" s="767"/>
      <c r="V5" s="7"/>
      <c r="W5" s="9"/>
      <c r="X5" s="9"/>
      <c r="Y5" s="9"/>
      <c r="AA5" s="766"/>
      <c r="AB5" s="767"/>
      <c r="AC5" s="767"/>
      <c r="AD5" s="767"/>
      <c r="AE5" s="767"/>
      <c r="AF5" s="767"/>
      <c r="AG5" s="767"/>
      <c r="AH5" s="7"/>
      <c r="AI5" s="7"/>
      <c r="AJ5" s="7"/>
      <c r="AL5" s="766"/>
      <c r="AM5" s="767"/>
      <c r="AN5" s="767"/>
      <c r="AO5" s="767"/>
      <c r="AP5" s="767"/>
      <c r="AQ5" s="767"/>
      <c r="AR5" s="767"/>
      <c r="AS5" s="7"/>
      <c r="AZ5" s="766"/>
      <c r="BA5" s="767"/>
      <c r="BB5" s="767"/>
      <c r="BC5" s="767"/>
      <c r="BD5" s="767"/>
      <c r="BE5" s="767"/>
      <c r="BF5" s="767"/>
      <c r="BG5" s="7"/>
      <c r="BL5" s="766"/>
      <c r="BM5" s="767"/>
      <c r="BN5" s="767"/>
      <c r="BO5" s="767"/>
      <c r="BP5" s="767"/>
      <c r="BQ5" s="767"/>
      <c r="BR5" s="767"/>
      <c r="BS5" s="7"/>
      <c r="CE5" s="766"/>
      <c r="CF5" s="767"/>
      <c r="CG5" s="767"/>
      <c r="CH5" s="767"/>
      <c r="CI5" s="767"/>
      <c r="CJ5" s="767"/>
      <c r="CK5" s="767"/>
      <c r="CL5" s="7"/>
      <c r="CW5" s="766"/>
      <c r="CX5" s="767"/>
      <c r="CY5" s="767"/>
      <c r="CZ5" s="767"/>
      <c r="DA5" s="767"/>
      <c r="DB5" s="767"/>
      <c r="DC5" s="767"/>
      <c r="DQ5" s="766"/>
      <c r="DR5" s="767"/>
      <c r="DS5" s="767"/>
      <c r="DT5" s="767"/>
      <c r="DU5" s="767"/>
      <c r="DV5" s="767"/>
      <c r="DW5" s="767"/>
      <c r="EK5" s="766"/>
      <c r="EL5" s="767"/>
      <c r="EM5" s="767"/>
      <c r="EN5" s="767"/>
      <c r="EO5" s="767"/>
      <c r="EP5" s="767"/>
      <c r="EQ5" s="767"/>
      <c r="FP5" s="766"/>
      <c r="FQ5" s="767"/>
      <c r="FR5" s="767"/>
      <c r="FS5" s="767"/>
      <c r="FT5" s="767"/>
      <c r="FU5" s="767"/>
      <c r="FV5" s="767"/>
      <c r="GM5" s="766"/>
      <c r="GN5" s="767"/>
      <c r="GO5" s="767"/>
      <c r="GP5" s="767"/>
      <c r="GQ5" s="767"/>
      <c r="GR5" s="767"/>
      <c r="GS5" s="767"/>
      <c r="HH5" s="766"/>
      <c r="HI5" s="767"/>
      <c r="HJ5" s="767"/>
      <c r="HK5" s="767"/>
      <c r="HL5" s="767"/>
      <c r="HM5" s="767"/>
      <c r="HN5" s="767"/>
      <c r="HS5" s="766"/>
      <c r="HT5" s="767"/>
      <c r="HU5" s="767"/>
      <c r="HV5" s="767"/>
      <c r="HW5" s="767"/>
      <c r="HX5" s="767"/>
      <c r="HY5" s="767"/>
    </row>
    <row r="6" spans="1:236" ht="14.45" customHeight="1" x14ac:dyDescent="0.25">
      <c r="A6" s="47"/>
      <c r="B6" s="7"/>
      <c r="C6" s="629"/>
      <c r="D6" s="629"/>
      <c r="E6" s="629"/>
      <c r="F6" s="629"/>
      <c r="G6" s="629"/>
      <c r="H6" s="629"/>
      <c r="I6" s="5"/>
      <c r="J6" s="7"/>
      <c r="K6" s="9"/>
      <c r="L6" s="9"/>
      <c r="M6" s="9"/>
      <c r="N6" s="9"/>
      <c r="O6" s="767"/>
      <c r="P6" s="767"/>
      <c r="Q6" s="767"/>
      <c r="R6" s="767"/>
      <c r="S6" s="767"/>
      <c r="T6" s="767"/>
      <c r="U6" s="767"/>
      <c r="V6" s="7"/>
      <c r="W6" s="9"/>
      <c r="X6" s="9"/>
      <c r="Y6" s="9"/>
      <c r="AA6" s="767"/>
      <c r="AB6" s="767"/>
      <c r="AC6" s="767"/>
      <c r="AD6" s="767"/>
      <c r="AE6" s="767"/>
      <c r="AF6" s="767"/>
      <c r="AG6" s="767"/>
      <c r="AH6" s="7"/>
      <c r="AI6" s="7"/>
      <c r="AJ6" s="7"/>
      <c r="AL6" s="767"/>
      <c r="AM6" s="767"/>
      <c r="AN6" s="767"/>
      <c r="AO6" s="767"/>
      <c r="AP6" s="767"/>
      <c r="AQ6" s="767"/>
      <c r="AR6" s="767"/>
      <c r="AS6" s="7"/>
      <c r="AZ6" s="767"/>
      <c r="BA6" s="767"/>
      <c r="BB6" s="767"/>
      <c r="BC6" s="767"/>
      <c r="BD6" s="767"/>
      <c r="BE6" s="767"/>
      <c r="BF6" s="767"/>
      <c r="BG6" s="7"/>
      <c r="BL6" s="767"/>
      <c r="BM6" s="767"/>
      <c r="BN6" s="767"/>
      <c r="BO6" s="767"/>
      <c r="BP6" s="767"/>
      <c r="BQ6" s="767"/>
      <c r="BR6" s="767"/>
      <c r="BS6" s="7"/>
      <c r="CE6" s="767"/>
      <c r="CF6" s="767"/>
      <c r="CG6" s="767"/>
      <c r="CH6" s="767"/>
      <c r="CI6" s="767"/>
      <c r="CJ6" s="767"/>
      <c r="CK6" s="767"/>
      <c r="CL6" s="7"/>
      <c r="CW6" s="767"/>
      <c r="CX6" s="767"/>
      <c r="CY6" s="767"/>
      <c r="CZ6" s="767"/>
      <c r="DA6" s="767"/>
      <c r="DB6" s="767"/>
      <c r="DC6" s="767"/>
      <c r="DQ6" s="767"/>
      <c r="DR6" s="767"/>
      <c r="DS6" s="767"/>
      <c r="DT6" s="767"/>
      <c r="DU6" s="767"/>
      <c r="DV6" s="767"/>
      <c r="DW6" s="767"/>
      <c r="EK6" s="767"/>
      <c r="EL6" s="767"/>
      <c r="EM6" s="767"/>
      <c r="EN6" s="767"/>
      <c r="EO6" s="767"/>
      <c r="EP6" s="767"/>
      <c r="EQ6" s="767"/>
      <c r="FP6" s="767"/>
      <c r="FQ6" s="767"/>
      <c r="FR6" s="767"/>
      <c r="FS6" s="767"/>
      <c r="FT6" s="767"/>
      <c r="FU6" s="767"/>
      <c r="FV6" s="767"/>
      <c r="GM6" s="767"/>
      <c r="GN6" s="767"/>
      <c r="GO6" s="767"/>
      <c r="GP6" s="767"/>
      <c r="GQ6" s="767"/>
      <c r="GR6" s="767"/>
      <c r="GS6" s="767"/>
      <c r="HH6" s="767"/>
      <c r="HI6" s="767"/>
      <c r="HJ6" s="767"/>
      <c r="HK6" s="767"/>
      <c r="HL6" s="767"/>
      <c r="HM6" s="767"/>
      <c r="HN6" s="767"/>
      <c r="HS6" s="767"/>
      <c r="HT6" s="767"/>
      <c r="HU6" s="767"/>
      <c r="HV6" s="767"/>
      <c r="HW6" s="767"/>
      <c r="HX6" s="767"/>
      <c r="HY6" s="767"/>
    </row>
    <row r="7" spans="1:236" ht="14.45" customHeight="1" x14ac:dyDescent="0.25">
      <c r="A7" s="47"/>
      <c r="B7" s="10"/>
      <c r="C7" s="670" t="s">
        <v>2</v>
      </c>
      <c r="D7" s="670"/>
      <c r="E7" s="670"/>
      <c r="F7" s="670"/>
      <c r="G7" s="67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5"/>
      <c r="S7" s="765"/>
      <c r="T7" s="765"/>
      <c r="U7" s="10"/>
      <c r="V7" s="17"/>
      <c r="W7" s="17"/>
      <c r="X7" s="17"/>
      <c r="Y7" s="17"/>
      <c r="Z7" s="17"/>
      <c r="AA7" s="764"/>
      <c r="AB7" s="764"/>
      <c r="AC7" s="764"/>
      <c r="AD7" s="764"/>
      <c r="AE7" s="764"/>
      <c r="AF7" s="764"/>
      <c r="AG7" s="10"/>
      <c r="AH7" s="17"/>
      <c r="AI7" s="17"/>
      <c r="AJ7" s="17"/>
      <c r="AL7" s="764"/>
      <c r="AM7" s="764"/>
      <c r="AN7" s="764"/>
      <c r="AO7" s="764"/>
      <c r="AP7" s="764"/>
      <c r="AQ7" s="764"/>
      <c r="AR7" s="10"/>
      <c r="AS7" s="17"/>
      <c r="AT7" s="17"/>
      <c r="AU7" s="17"/>
      <c r="AV7" s="17"/>
      <c r="AW7" s="17"/>
      <c r="AX7" s="17"/>
      <c r="AY7" s="17"/>
      <c r="AZ7" s="764"/>
      <c r="BA7" s="764"/>
      <c r="BB7" s="764"/>
      <c r="BC7" s="764"/>
      <c r="BD7" s="764"/>
      <c r="BE7" s="764"/>
      <c r="BF7" s="10"/>
      <c r="BG7" s="17"/>
      <c r="BH7" s="17"/>
      <c r="BI7" s="17"/>
      <c r="BJ7" s="17"/>
      <c r="BK7" s="17"/>
      <c r="BL7" s="764"/>
      <c r="BM7" s="764"/>
      <c r="BN7" s="764"/>
      <c r="BO7" s="764"/>
      <c r="BP7" s="764"/>
      <c r="BQ7" s="76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4"/>
      <c r="CF7" s="764"/>
      <c r="CG7" s="764"/>
      <c r="CH7" s="764"/>
      <c r="CI7" s="764"/>
      <c r="CJ7" s="76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4"/>
      <c r="CX7" s="764"/>
      <c r="CY7" s="764"/>
      <c r="CZ7" s="764"/>
      <c r="DA7" s="764"/>
      <c r="DB7" s="76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4"/>
      <c r="DR7" s="764"/>
      <c r="DS7" s="764"/>
      <c r="DT7" s="764"/>
      <c r="DU7" s="764"/>
      <c r="DV7" s="76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4"/>
      <c r="EL7" s="764"/>
      <c r="EM7" s="764"/>
      <c r="EN7" s="764"/>
      <c r="EO7" s="764"/>
      <c r="EP7" s="76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4"/>
      <c r="FQ7" s="764"/>
      <c r="FR7" s="764"/>
      <c r="FS7" s="764"/>
      <c r="FT7" s="764"/>
      <c r="FU7" s="76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4"/>
      <c r="GN7" s="764"/>
      <c r="GO7" s="764"/>
      <c r="GP7" s="764"/>
      <c r="GQ7" s="764"/>
      <c r="GR7" s="76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4"/>
      <c r="HI7" s="764"/>
      <c r="HJ7" s="764"/>
      <c r="HK7" s="764"/>
      <c r="HL7" s="764"/>
      <c r="HM7" s="764"/>
      <c r="HN7" s="10"/>
      <c r="HO7" s="17"/>
      <c r="HP7" s="17"/>
      <c r="HQ7" s="17"/>
      <c r="HS7" s="764"/>
      <c r="HT7" s="764"/>
      <c r="HU7" s="764"/>
      <c r="HV7" s="764"/>
      <c r="HW7" s="764"/>
      <c r="HX7" s="764"/>
      <c r="HY7" s="10"/>
      <c r="HZ7" s="17"/>
      <c r="IA7" s="17"/>
      <c r="IB7" s="17"/>
    </row>
    <row r="8" spans="1:236" ht="14.45" customHeight="1" x14ac:dyDescent="0.25">
      <c r="A8" s="47"/>
      <c r="B8" s="12"/>
      <c r="C8" s="769" t="s">
        <v>119</v>
      </c>
      <c r="D8" s="769"/>
      <c r="E8" s="769"/>
      <c r="F8" s="769"/>
      <c r="G8" s="76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5"/>
      <c r="S8" s="765"/>
      <c r="T8" s="765"/>
      <c r="U8" s="12"/>
      <c r="V8" s="12"/>
      <c r="W8" s="12"/>
      <c r="X8" s="12"/>
      <c r="Y8" s="12"/>
      <c r="Z8" s="6"/>
      <c r="AA8" s="768"/>
      <c r="AB8" s="768"/>
      <c r="AC8" s="768"/>
      <c r="AD8" s="768"/>
      <c r="AE8" s="768"/>
      <c r="AF8" s="10"/>
      <c r="AG8" s="12"/>
      <c r="AH8" s="12"/>
      <c r="AI8" s="12"/>
      <c r="AJ8" s="12"/>
      <c r="AL8" s="768"/>
      <c r="AM8" s="768"/>
      <c r="AN8" s="768"/>
      <c r="AO8" s="768"/>
      <c r="AP8" s="768"/>
      <c r="AQ8" s="768"/>
      <c r="AR8" s="12"/>
      <c r="AS8" s="12"/>
      <c r="AT8" s="12"/>
      <c r="AU8" s="12"/>
      <c r="AV8" s="12"/>
      <c r="AW8" s="12"/>
      <c r="AX8" s="12"/>
      <c r="AY8" s="12"/>
      <c r="AZ8" s="768"/>
      <c r="BA8" s="768"/>
      <c r="BB8" s="768"/>
      <c r="BC8" s="768"/>
      <c r="BD8" s="768"/>
      <c r="BE8" s="768"/>
      <c r="BF8" s="12"/>
      <c r="BG8" s="12"/>
      <c r="BH8" s="12"/>
      <c r="BI8" s="12"/>
      <c r="BJ8" s="12"/>
      <c r="BK8" s="12"/>
      <c r="BL8" s="768"/>
      <c r="BM8" s="768"/>
      <c r="BN8" s="768"/>
      <c r="BO8" s="768"/>
      <c r="BP8" s="768"/>
      <c r="BQ8" s="76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68"/>
      <c r="CF8" s="768"/>
      <c r="CG8" s="768"/>
      <c r="CH8" s="768"/>
      <c r="CI8" s="768"/>
      <c r="CJ8" s="76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68"/>
      <c r="CX8" s="768"/>
      <c r="CY8" s="768"/>
      <c r="CZ8" s="768"/>
      <c r="DA8" s="768"/>
      <c r="DB8" s="76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68"/>
      <c r="DR8" s="768"/>
      <c r="DS8" s="768"/>
      <c r="DT8" s="768"/>
      <c r="DU8" s="768"/>
      <c r="DV8" s="76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68"/>
      <c r="EL8" s="768"/>
      <c r="EM8" s="768"/>
      <c r="EN8" s="768"/>
      <c r="EO8" s="768"/>
      <c r="EP8" s="76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68"/>
      <c r="FQ8" s="768"/>
      <c r="FR8" s="768"/>
      <c r="FS8" s="768"/>
      <c r="FT8" s="768"/>
      <c r="FU8" s="76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68"/>
      <c r="GN8" s="768"/>
      <c r="GO8" s="768"/>
      <c r="GP8" s="768"/>
      <c r="GQ8" s="768"/>
      <c r="GR8" s="76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68"/>
      <c r="HI8" s="768"/>
      <c r="HJ8" s="768"/>
      <c r="HK8" s="768"/>
      <c r="HL8" s="768"/>
      <c r="HM8" s="768"/>
      <c r="HN8" s="12"/>
      <c r="HO8" s="12"/>
      <c r="HP8" s="12"/>
      <c r="HQ8" s="12"/>
      <c r="HS8" s="768"/>
      <c r="HT8" s="768"/>
      <c r="HU8" s="768"/>
      <c r="HV8" s="768"/>
      <c r="HW8" s="768"/>
      <c r="HX8" s="768"/>
      <c r="HY8" s="12"/>
      <c r="HZ8" s="12"/>
      <c r="IA8" s="12"/>
      <c r="IB8" s="12"/>
    </row>
    <row r="9" spans="1:236" ht="14.45" customHeight="1" x14ac:dyDescent="0.25">
      <c r="A9" s="47"/>
      <c r="B9" s="12"/>
      <c r="C9" s="769" t="s">
        <v>120</v>
      </c>
      <c r="D9" s="769"/>
      <c r="E9" s="769"/>
      <c r="F9" s="769"/>
      <c r="G9" s="76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5"/>
      <c r="S9" s="765"/>
      <c r="T9" s="765"/>
      <c r="U9" s="12"/>
      <c r="V9" s="12"/>
      <c r="W9" s="12"/>
      <c r="X9" s="12"/>
      <c r="Y9" s="12"/>
      <c r="Z9" s="6"/>
      <c r="AA9" s="768"/>
      <c r="AB9" s="768"/>
      <c r="AC9" s="768"/>
      <c r="AD9" s="768"/>
      <c r="AE9" s="768"/>
      <c r="AF9" s="768"/>
      <c r="AG9" s="12"/>
      <c r="AH9" s="12"/>
      <c r="AI9" s="12"/>
      <c r="AJ9" s="12"/>
      <c r="AL9" s="768"/>
      <c r="AM9" s="768"/>
      <c r="AN9" s="768"/>
      <c r="AO9" s="768"/>
      <c r="AP9" s="768"/>
      <c r="AQ9" s="768"/>
      <c r="AR9" s="12"/>
      <c r="AS9" s="12"/>
      <c r="AT9" s="12"/>
      <c r="AU9" s="12"/>
      <c r="AV9" s="12"/>
      <c r="AW9" s="12"/>
      <c r="AX9" s="12"/>
      <c r="AY9" s="12"/>
      <c r="AZ9" s="768"/>
      <c r="BA9" s="768"/>
      <c r="BB9" s="768"/>
      <c r="BC9" s="768"/>
      <c r="BD9" s="768"/>
      <c r="BE9" s="768"/>
      <c r="BF9" s="12"/>
      <c r="BG9" s="12"/>
      <c r="BH9" s="12"/>
      <c r="BI9" s="12"/>
      <c r="BJ9" s="12"/>
      <c r="BK9" s="12"/>
      <c r="BL9" s="768"/>
      <c r="BM9" s="768"/>
      <c r="BN9" s="768"/>
      <c r="BO9" s="768"/>
      <c r="BP9" s="768"/>
      <c r="BQ9" s="76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68"/>
      <c r="CF9" s="768"/>
      <c r="CG9" s="768"/>
      <c r="CH9" s="768"/>
      <c r="CI9" s="768"/>
      <c r="CJ9" s="76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68"/>
      <c r="CX9" s="768"/>
      <c r="CY9" s="768"/>
      <c r="CZ9" s="768"/>
      <c r="DA9" s="768"/>
      <c r="DB9" s="76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68"/>
      <c r="DR9" s="768"/>
      <c r="DS9" s="768"/>
      <c r="DT9" s="768"/>
      <c r="DU9" s="768"/>
      <c r="DV9" s="76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68"/>
      <c r="EL9" s="768"/>
      <c r="EM9" s="768"/>
      <c r="EN9" s="768"/>
      <c r="EO9" s="768"/>
      <c r="EP9" s="76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68"/>
      <c r="FQ9" s="768"/>
      <c r="FR9" s="768"/>
      <c r="FS9" s="768"/>
      <c r="FT9" s="768"/>
      <c r="FU9" s="76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68"/>
      <c r="GN9" s="768"/>
      <c r="GO9" s="768"/>
      <c r="GP9" s="768"/>
      <c r="GQ9" s="768"/>
      <c r="GR9" s="76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68"/>
      <c r="HI9" s="768"/>
      <c r="HJ9" s="768"/>
      <c r="HK9" s="768"/>
      <c r="HL9" s="768"/>
      <c r="HM9" s="768"/>
      <c r="HN9" s="12"/>
      <c r="HO9" s="12"/>
      <c r="HP9" s="12"/>
      <c r="HQ9" s="12"/>
      <c r="HS9" s="768"/>
      <c r="HT9" s="768"/>
      <c r="HU9" s="768"/>
      <c r="HV9" s="768"/>
      <c r="HW9" s="768"/>
      <c r="HX9" s="768"/>
      <c r="HY9" s="12"/>
      <c r="HZ9" s="12"/>
      <c r="IA9" s="12"/>
      <c r="IB9" s="12"/>
    </row>
    <row r="10" spans="1:236" ht="14.45" customHeight="1" x14ac:dyDescent="0.25">
      <c r="A10" s="47"/>
      <c r="B10" s="12"/>
      <c r="C10" s="769" t="s">
        <v>122</v>
      </c>
      <c r="D10" s="769"/>
      <c r="E10" s="769"/>
      <c r="F10" s="769"/>
      <c r="G10" s="76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5"/>
      <c r="S10" s="765"/>
      <c r="T10" s="765"/>
      <c r="U10" s="12"/>
      <c r="V10" s="12"/>
      <c r="W10" s="12"/>
      <c r="X10" s="12"/>
      <c r="Y10" s="12"/>
      <c r="Z10" s="6"/>
      <c r="AA10" s="768"/>
      <c r="AB10" s="768"/>
      <c r="AC10" s="768"/>
      <c r="AD10" s="768"/>
      <c r="AE10" s="768"/>
      <c r="AF10" s="768"/>
      <c r="AG10" s="12"/>
      <c r="AH10" s="12"/>
      <c r="AI10" s="12"/>
      <c r="AJ10" s="12"/>
      <c r="AL10" s="768"/>
      <c r="AM10" s="768"/>
      <c r="AN10" s="768"/>
      <c r="AO10" s="768"/>
      <c r="AP10" s="768"/>
      <c r="AQ10" s="768"/>
      <c r="AR10" s="12"/>
      <c r="AS10" s="12"/>
      <c r="AT10" s="12"/>
      <c r="AU10" s="12"/>
      <c r="AV10" s="12"/>
      <c r="AW10" s="12"/>
      <c r="AX10" s="12"/>
      <c r="AY10" s="12"/>
      <c r="AZ10" s="768"/>
      <c r="BA10" s="768"/>
      <c r="BB10" s="768"/>
      <c r="BC10" s="768"/>
      <c r="BD10" s="768"/>
      <c r="BE10" s="768"/>
      <c r="BF10" s="12"/>
      <c r="BG10" s="12"/>
      <c r="BH10" s="12"/>
      <c r="BI10" s="12"/>
      <c r="BJ10" s="12"/>
      <c r="BK10" s="12"/>
      <c r="BL10" s="768"/>
      <c r="BM10" s="768"/>
      <c r="BN10" s="768"/>
      <c r="BO10" s="768"/>
      <c r="BP10" s="768"/>
      <c r="BQ10" s="76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68"/>
      <c r="CF10" s="768"/>
      <c r="CG10" s="768"/>
      <c r="CH10" s="768"/>
      <c r="CI10" s="768"/>
      <c r="CJ10" s="76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68"/>
      <c r="CX10" s="768"/>
      <c r="CY10" s="768"/>
      <c r="CZ10" s="768"/>
      <c r="DA10" s="768"/>
      <c r="DB10" s="76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68"/>
      <c r="DR10" s="768"/>
      <c r="DS10" s="768"/>
      <c r="DT10" s="768"/>
      <c r="DU10" s="768"/>
      <c r="DV10" s="76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68"/>
      <c r="EL10" s="768"/>
      <c r="EM10" s="768"/>
      <c r="EN10" s="768"/>
      <c r="EO10" s="768"/>
      <c r="EP10" s="76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68"/>
      <c r="FQ10" s="768"/>
      <c r="FR10" s="768"/>
      <c r="FS10" s="768"/>
      <c r="FT10" s="768"/>
      <c r="FU10" s="76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68"/>
      <c r="GN10" s="768"/>
      <c r="GO10" s="768"/>
      <c r="GP10" s="768"/>
      <c r="GQ10" s="768"/>
      <c r="GR10" s="76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68"/>
      <c r="HI10" s="768"/>
      <c r="HJ10" s="768"/>
      <c r="HK10" s="768"/>
      <c r="HL10" s="768"/>
      <c r="HM10" s="768"/>
      <c r="HN10" s="12"/>
      <c r="HO10" s="12"/>
      <c r="HP10" s="12"/>
      <c r="HQ10" s="12"/>
      <c r="HS10" s="768"/>
      <c r="HT10" s="768"/>
      <c r="HU10" s="768"/>
      <c r="HV10" s="768"/>
      <c r="HW10" s="768"/>
      <c r="HX10" s="768"/>
      <c r="HY10" s="12"/>
      <c r="HZ10" s="12"/>
      <c r="IA10" s="12"/>
      <c r="IB10" s="12"/>
    </row>
    <row r="11" spans="1:236" ht="14.45" customHeight="1" x14ac:dyDescent="0.25">
      <c r="A11" s="47"/>
      <c r="B11" s="12"/>
      <c r="C11" s="769" t="s">
        <v>121</v>
      </c>
      <c r="D11" s="769"/>
      <c r="E11" s="769"/>
      <c r="F11" s="769"/>
      <c r="G11" s="76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5"/>
      <c r="S11" s="765"/>
      <c r="T11" s="765"/>
      <c r="U11" s="12"/>
      <c r="V11" s="12"/>
      <c r="W11" s="12"/>
      <c r="X11" s="12"/>
      <c r="Y11" s="12"/>
      <c r="Z11" s="6"/>
      <c r="AA11" s="768"/>
      <c r="AB11" s="768"/>
      <c r="AC11" s="768"/>
      <c r="AD11" s="768"/>
      <c r="AE11" s="768"/>
      <c r="AF11" s="768"/>
      <c r="AG11" s="12"/>
      <c r="AH11" s="12"/>
      <c r="AI11" s="12"/>
      <c r="AJ11" s="12"/>
      <c r="AL11" s="768"/>
      <c r="AM11" s="768"/>
      <c r="AN11" s="768"/>
      <c r="AO11" s="768"/>
      <c r="AP11" s="768"/>
      <c r="AQ11" s="768"/>
      <c r="AR11" s="12"/>
      <c r="AS11" s="12"/>
      <c r="AT11" s="12"/>
      <c r="AU11" s="12"/>
      <c r="AV11" s="12"/>
      <c r="AW11" s="12"/>
      <c r="AX11" s="12"/>
      <c r="AY11" s="12"/>
      <c r="AZ11" s="768"/>
      <c r="BA11" s="768"/>
      <c r="BB11" s="768"/>
      <c r="BC11" s="768"/>
      <c r="BD11" s="768"/>
      <c r="BE11" s="768"/>
      <c r="BF11" s="12"/>
      <c r="BG11" s="12"/>
      <c r="BH11" s="12"/>
      <c r="BI11" s="12"/>
      <c r="BJ11" s="12"/>
      <c r="BK11" s="12"/>
      <c r="BL11" s="768"/>
      <c r="BM11" s="768"/>
      <c r="BN11" s="768"/>
      <c r="BO11" s="768"/>
      <c r="BP11" s="768"/>
      <c r="BQ11" s="76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68"/>
      <c r="CF11" s="768"/>
      <c r="CG11" s="768"/>
      <c r="CH11" s="768"/>
      <c r="CI11" s="768"/>
      <c r="CJ11" s="76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68"/>
      <c r="CX11" s="768"/>
      <c r="CY11" s="768"/>
      <c r="CZ11" s="768"/>
      <c r="DA11" s="768"/>
      <c r="DB11" s="76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68"/>
      <c r="DR11" s="768"/>
      <c r="DS11" s="768"/>
      <c r="DT11" s="768"/>
      <c r="DU11" s="768"/>
      <c r="DV11" s="76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68"/>
      <c r="EL11" s="768"/>
      <c r="EM11" s="768"/>
      <c r="EN11" s="768"/>
      <c r="EO11" s="768"/>
      <c r="EP11" s="76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68"/>
      <c r="FQ11" s="768"/>
      <c r="FR11" s="768"/>
      <c r="FS11" s="768"/>
      <c r="FT11" s="768"/>
      <c r="FU11" s="76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68"/>
      <c r="GN11" s="768"/>
      <c r="GO11" s="768"/>
      <c r="GP11" s="768"/>
      <c r="GQ11" s="768"/>
      <c r="GR11" s="76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68"/>
      <c r="HI11" s="768"/>
      <c r="HJ11" s="768"/>
      <c r="HK11" s="768"/>
      <c r="HL11" s="768"/>
      <c r="HM11" s="768"/>
      <c r="HN11" s="12"/>
      <c r="HO11" s="12"/>
      <c r="HP11" s="12"/>
      <c r="HQ11" s="12"/>
      <c r="HS11" s="768"/>
      <c r="HT11" s="768"/>
      <c r="HU11" s="768"/>
      <c r="HV11" s="768"/>
      <c r="HW11" s="768"/>
      <c r="HX11" s="768"/>
      <c r="HY11" s="12"/>
      <c r="HZ11" s="12"/>
      <c r="IA11" s="12"/>
      <c r="IB11" s="12"/>
    </row>
    <row r="12" spans="1:236" ht="14.45" customHeight="1" x14ac:dyDescent="0.25">
      <c r="A12" s="47"/>
      <c r="B12" s="14"/>
      <c r="C12" s="769" t="s">
        <v>123</v>
      </c>
      <c r="D12" s="769"/>
      <c r="E12" s="769"/>
      <c r="F12" s="769"/>
      <c r="G12" s="76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5"/>
      <c r="S12" s="765"/>
      <c r="T12" s="765"/>
      <c r="U12" s="12"/>
      <c r="V12" s="12"/>
      <c r="W12" s="12"/>
      <c r="X12" s="12"/>
      <c r="Y12" s="12"/>
      <c r="Z12" s="6"/>
      <c r="AA12" s="768"/>
      <c r="AB12" s="768"/>
      <c r="AC12" s="768"/>
      <c r="AD12" s="768"/>
      <c r="AE12" s="768"/>
      <c r="AF12" s="768"/>
      <c r="AG12" s="12"/>
      <c r="AH12" s="12"/>
      <c r="AI12" s="12"/>
      <c r="AJ12" s="12"/>
      <c r="AL12" s="768"/>
      <c r="AM12" s="768"/>
      <c r="AN12" s="768"/>
      <c r="AO12" s="768"/>
      <c r="AP12" s="768"/>
      <c r="AQ12" s="768"/>
      <c r="AR12" s="12"/>
      <c r="AS12" s="12"/>
      <c r="AT12" s="12"/>
      <c r="AU12" s="12"/>
      <c r="AV12" s="12"/>
      <c r="AW12" s="12"/>
      <c r="AX12" s="12"/>
      <c r="AY12" s="12"/>
      <c r="AZ12" s="768"/>
      <c r="BA12" s="768"/>
      <c r="BB12" s="768"/>
      <c r="BC12" s="768"/>
      <c r="BD12" s="768"/>
      <c r="BE12" s="768"/>
      <c r="BF12" s="12"/>
      <c r="BG12" s="12"/>
      <c r="BH12" s="12"/>
      <c r="BI12" s="12"/>
      <c r="BJ12" s="12"/>
      <c r="BK12" s="12"/>
      <c r="BL12" s="768"/>
      <c r="BM12" s="768"/>
      <c r="BN12" s="768"/>
      <c r="BO12" s="768"/>
      <c r="BP12" s="768"/>
      <c r="BQ12" s="76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68"/>
      <c r="CF12" s="768"/>
      <c r="CG12" s="768"/>
      <c r="CH12" s="768"/>
      <c r="CI12" s="768"/>
      <c r="CJ12" s="76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68"/>
      <c r="CX12" s="768"/>
      <c r="CY12" s="768"/>
      <c r="CZ12" s="768"/>
      <c r="DA12" s="768"/>
      <c r="DB12" s="76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68"/>
      <c r="DR12" s="768"/>
      <c r="DS12" s="768"/>
      <c r="DT12" s="768"/>
      <c r="DU12" s="768"/>
      <c r="DV12" s="76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68"/>
      <c r="EL12" s="768"/>
      <c r="EM12" s="768"/>
      <c r="EN12" s="768"/>
      <c r="EO12" s="768"/>
      <c r="EP12" s="76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68"/>
      <c r="FQ12" s="768"/>
      <c r="FR12" s="768"/>
      <c r="FS12" s="768"/>
      <c r="FT12" s="768"/>
      <c r="FU12" s="76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68"/>
      <c r="GN12" s="768"/>
      <c r="GO12" s="768"/>
      <c r="GP12" s="768"/>
      <c r="GQ12" s="768"/>
      <c r="GR12" s="76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68"/>
      <c r="HI12" s="768"/>
      <c r="HJ12" s="768"/>
      <c r="HK12" s="768"/>
      <c r="HL12" s="768"/>
      <c r="HM12" s="768"/>
      <c r="HN12" s="12"/>
      <c r="HO12" s="12"/>
      <c r="HP12" s="12"/>
      <c r="HQ12" s="12"/>
      <c r="HS12" s="768"/>
      <c r="HT12" s="768"/>
      <c r="HU12" s="768"/>
      <c r="HV12" s="768"/>
      <c r="HW12" s="768"/>
      <c r="HX12" s="768"/>
      <c r="HY12" s="12"/>
      <c r="HZ12" s="12"/>
      <c r="IA12" s="12"/>
      <c r="IB12" s="12"/>
    </row>
    <row r="13" spans="1:236" ht="14.45" customHeight="1" x14ac:dyDescent="0.25">
      <c r="A13" s="47"/>
      <c r="B13" s="14"/>
      <c r="C13" s="769" t="s">
        <v>124</v>
      </c>
      <c r="D13" s="769"/>
      <c r="E13" s="769"/>
      <c r="F13" s="769"/>
      <c r="G13" s="76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5"/>
      <c r="S13" s="765"/>
      <c r="T13" s="765"/>
      <c r="U13" s="12"/>
      <c r="V13" s="12"/>
      <c r="W13" s="12"/>
      <c r="X13" s="12"/>
      <c r="Y13" s="12"/>
      <c r="Z13" s="6"/>
      <c r="AA13" s="768"/>
      <c r="AB13" s="768"/>
      <c r="AC13" s="768"/>
      <c r="AD13" s="768"/>
      <c r="AE13" s="768"/>
      <c r="AF13" s="768"/>
      <c r="AG13" s="12"/>
      <c r="AH13" s="12"/>
      <c r="AI13" s="12"/>
      <c r="AJ13" s="12"/>
      <c r="AL13" s="768"/>
      <c r="AM13" s="768"/>
      <c r="AN13" s="768"/>
      <c r="AO13" s="768"/>
      <c r="AP13" s="768"/>
      <c r="AQ13" s="768"/>
      <c r="AR13" s="12"/>
      <c r="AS13" s="12"/>
      <c r="AT13" s="12"/>
      <c r="AU13" s="12"/>
      <c r="AV13" s="12"/>
      <c r="AW13" s="12"/>
      <c r="AX13" s="12"/>
      <c r="AY13" s="12"/>
      <c r="AZ13" s="768"/>
      <c r="BA13" s="768"/>
      <c r="BB13" s="768"/>
      <c r="BC13" s="768"/>
      <c r="BD13" s="768"/>
      <c r="BE13" s="768"/>
      <c r="BF13" s="12"/>
      <c r="BG13" s="12"/>
      <c r="BH13" s="12"/>
      <c r="BI13" s="12"/>
      <c r="BJ13" s="12"/>
      <c r="BK13" s="12"/>
      <c r="BL13" s="768"/>
      <c r="BM13" s="768"/>
      <c r="BN13" s="768"/>
      <c r="BO13" s="768"/>
      <c r="BP13" s="768"/>
      <c r="BQ13" s="76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68"/>
      <c r="CF13" s="768"/>
      <c r="CG13" s="768"/>
      <c r="CH13" s="768"/>
      <c r="CI13" s="768"/>
      <c r="CJ13" s="76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68"/>
      <c r="CX13" s="768"/>
      <c r="CY13" s="768"/>
      <c r="CZ13" s="768"/>
      <c r="DA13" s="768"/>
      <c r="DB13" s="76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68"/>
      <c r="DR13" s="768"/>
      <c r="DS13" s="768"/>
      <c r="DT13" s="768"/>
      <c r="DU13" s="768"/>
      <c r="DV13" s="76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68"/>
      <c r="EL13" s="768"/>
      <c r="EM13" s="768"/>
      <c r="EN13" s="768"/>
      <c r="EO13" s="768"/>
      <c r="EP13" s="76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68"/>
      <c r="FQ13" s="768"/>
      <c r="FR13" s="768"/>
      <c r="FS13" s="768"/>
      <c r="FT13" s="768"/>
      <c r="FU13" s="76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68"/>
      <c r="GN13" s="768"/>
      <c r="GO13" s="768"/>
      <c r="GP13" s="768"/>
      <c r="GQ13" s="768"/>
      <c r="GR13" s="76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68"/>
      <c r="HI13" s="768"/>
      <c r="HJ13" s="768"/>
      <c r="HK13" s="768"/>
      <c r="HL13" s="768"/>
      <c r="HM13" s="768"/>
      <c r="HN13" s="12"/>
      <c r="HO13" s="12"/>
      <c r="HP13" s="12"/>
      <c r="HQ13" s="12"/>
      <c r="HS13" s="768"/>
      <c r="HT13" s="768"/>
      <c r="HU13" s="768"/>
      <c r="HV13" s="768"/>
      <c r="HW13" s="768"/>
      <c r="HX13" s="768"/>
      <c r="HY13" s="12"/>
      <c r="HZ13" s="12"/>
      <c r="IA13" s="12"/>
      <c r="IB13" s="12"/>
    </row>
    <row r="14" spans="1:236" ht="14.45" customHeight="1" x14ac:dyDescent="0.25">
      <c r="A14" s="47"/>
      <c r="B14" s="14"/>
      <c r="C14" s="769" t="s">
        <v>127</v>
      </c>
      <c r="D14" s="769"/>
      <c r="E14" s="769"/>
      <c r="F14" s="769"/>
      <c r="G14" s="76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5"/>
      <c r="S14" s="765"/>
      <c r="T14" s="765"/>
      <c r="U14" s="12"/>
      <c r="V14" s="12"/>
      <c r="W14" s="12"/>
      <c r="X14" s="12"/>
      <c r="Y14" s="12"/>
      <c r="Z14" s="6"/>
      <c r="AA14" s="768"/>
      <c r="AB14" s="768"/>
      <c r="AC14" s="768"/>
      <c r="AD14" s="768"/>
      <c r="AE14" s="768"/>
      <c r="AF14" s="768"/>
      <c r="AG14" s="12"/>
      <c r="AH14" s="12"/>
      <c r="AI14" s="12"/>
      <c r="AJ14" s="12"/>
      <c r="AL14" s="768"/>
      <c r="AM14" s="768"/>
      <c r="AN14" s="768"/>
      <c r="AO14" s="768"/>
      <c r="AP14" s="768"/>
      <c r="AQ14" s="768"/>
      <c r="AR14" s="12"/>
      <c r="AS14" s="12"/>
      <c r="AT14" s="12"/>
      <c r="AU14" s="12"/>
      <c r="AV14" s="12"/>
      <c r="AW14" s="12"/>
      <c r="AX14" s="12"/>
      <c r="AY14" s="12"/>
      <c r="AZ14" s="768"/>
      <c r="BA14" s="768"/>
      <c r="BB14" s="768"/>
      <c r="BC14" s="768"/>
      <c r="BD14" s="768"/>
      <c r="BE14" s="768"/>
      <c r="BF14" s="12"/>
      <c r="BG14" s="12"/>
      <c r="BH14" s="12"/>
      <c r="BI14" s="12"/>
      <c r="BJ14" s="12"/>
      <c r="BK14" s="12"/>
      <c r="BL14" s="768"/>
      <c r="BM14" s="768"/>
      <c r="BN14" s="768"/>
      <c r="BO14" s="768"/>
      <c r="BP14" s="768"/>
      <c r="BQ14" s="76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68"/>
      <c r="CF14" s="768"/>
      <c r="CG14" s="768"/>
      <c r="CH14" s="768"/>
      <c r="CI14" s="768"/>
      <c r="CJ14" s="76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68"/>
      <c r="CX14" s="768"/>
      <c r="CY14" s="768"/>
      <c r="CZ14" s="768"/>
      <c r="DA14" s="768"/>
      <c r="DB14" s="76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68"/>
      <c r="DR14" s="768"/>
      <c r="DS14" s="768"/>
      <c r="DT14" s="768"/>
      <c r="DU14" s="768"/>
      <c r="DV14" s="76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68"/>
      <c r="EL14" s="768"/>
      <c r="EM14" s="768"/>
      <c r="EN14" s="768"/>
      <c r="EO14" s="768"/>
      <c r="EP14" s="76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68"/>
      <c r="FQ14" s="768"/>
      <c r="FR14" s="768"/>
      <c r="FS14" s="768"/>
      <c r="FT14" s="768"/>
      <c r="FU14" s="76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68"/>
      <c r="GN14" s="768"/>
      <c r="GO14" s="768"/>
      <c r="GP14" s="768"/>
      <c r="GQ14" s="768"/>
      <c r="GR14" s="76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68"/>
      <c r="HI14" s="768"/>
      <c r="HJ14" s="768"/>
      <c r="HK14" s="768"/>
      <c r="HL14" s="768"/>
      <c r="HM14" s="768"/>
      <c r="HN14" s="12"/>
      <c r="HO14" s="12"/>
      <c r="HP14" s="12"/>
      <c r="HQ14" s="12"/>
      <c r="HS14" s="768"/>
      <c r="HT14" s="768"/>
      <c r="HU14" s="768"/>
      <c r="HV14" s="768"/>
      <c r="HW14" s="768"/>
      <c r="HX14" s="768"/>
      <c r="HY14" s="12"/>
      <c r="HZ14" s="12"/>
      <c r="IA14" s="12"/>
      <c r="IB14" s="12"/>
    </row>
    <row r="15" spans="1:236" ht="14.45" customHeight="1" x14ac:dyDescent="0.25">
      <c r="A15" s="47"/>
      <c r="B15" s="14"/>
      <c r="C15" s="769" t="s">
        <v>128</v>
      </c>
      <c r="D15" s="769"/>
      <c r="E15" s="769"/>
      <c r="F15" s="769"/>
      <c r="G15" s="76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5"/>
      <c r="S15" s="765"/>
      <c r="T15" s="765"/>
      <c r="U15" s="12"/>
      <c r="V15" s="12"/>
      <c r="W15" s="12"/>
      <c r="X15" s="12"/>
      <c r="Y15" s="12"/>
      <c r="Z15" s="6"/>
      <c r="AA15" s="768"/>
      <c r="AB15" s="768"/>
      <c r="AC15" s="768"/>
      <c r="AD15" s="768"/>
      <c r="AE15" s="768"/>
      <c r="AF15" s="768"/>
      <c r="AG15" s="12"/>
      <c r="AH15" s="12"/>
      <c r="AI15" s="12"/>
      <c r="AJ15" s="12"/>
      <c r="AL15" s="768"/>
      <c r="AM15" s="768"/>
      <c r="AN15" s="768"/>
      <c r="AO15" s="768"/>
      <c r="AP15" s="768"/>
      <c r="AQ15" s="768"/>
      <c r="AR15" s="12"/>
      <c r="AS15" s="12"/>
      <c r="AT15" s="12"/>
      <c r="AU15" s="12"/>
      <c r="AV15" s="12"/>
      <c r="AW15" s="12"/>
      <c r="AX15" s="12"/>
      <c r="AY15" s="12"/>
      <c r="AZ15" s="768"/>
      <c r="BA15" s="768"/>
      <c r="BB15" s="768"/>
      <c r="BC15" s="768"/>
      <c r="BD15" s="768"/>
      <c r="BE15" s="768"/>
      <c r="BF15" s="12"/>
      <c r="BG15" s="12"/>
      <c r="BH15" s="12"/>
      <c r="BI15" s="12"/>
      <c r="BJ15" s="12"/>
      <c r="BK15" s="12"/>
      <c r="BL15" s="768"/>
      <c r="BM15" s="768"/>
      <c r="BN15" s="768"/>
      <c r="BO15" s="768"/>
      <c r="BP15" s="768"/>
      <c r="BQ15" s="76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68"/>
      <c r="CF15" s="768"/>
      <c r="CG15" s="768"/>
      <c r="CH15" s="768"/>
      <c r="CI15" s="768"/>
      <c r="CJ15" s="76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68"/>
      <c r="CX15" s="768"/>
      <c r="CY15" s="768"/>
      <c r="CZ15" s="768"/>
      <c r="DA15" s="768"/>
      <c r="DB15" s="76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68"/>
      <c r="DR15" s="768"/>
      <c r="DS15" s="768"/>
      <c r="DT15" s="768"/>
      <c r="DU15" s="768"/>
      <c r="DV15" s="76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68"/>
      <c r="EL15" s="768"/>
      <c r="EM15" s="768"/>
      <c r="EN15" s="768"/>
      <c r="EO15" s="768"/>
      <c r="EP15" s="76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68"/>
      <c r="FQ15" s="768"/>
      <c r="FR15" s="768"/>
      <c r="FS15" s="768"/>
      <c r="FT15" s="768"/>
      <c r="FU15" s="76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68"/>
      <c r="GN15" s="768"/>
      <c r="GO15" s="768"/>
      <c r="GP15" s="768"/>
      <c r="GQ15" s="768"/>
      <c r="GR15" s="76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68"/>
      <c r="HI15" s="768"/>
      <c r="HJ15" s="768"/>
      <c r="HK15" s="768"/>
      <c r="HL15" s="768"/>
      <c r="HM15" s="768"/>
      <c r="HN15" s="12"/>
      <c r="HO15" s="12"/>
      <c r="HP15" s="12"/>
      <c r="HQ15" s="12"/>
      <c r="HS15" s="768"/>
      <c r="HT15" s="768"/>
      <c r="HU15" s="768"/>
      <c r="HV15" s="768"/>
      <c r="HW15" s="768"/>
      <c r="HX15" s="768"/>
      <c r="HY15" s="12"/>
      <c r="HZ15" s="12"/>
      <c r="IA15" s="12"/>
      <c r="IB15" s="12"/>
    </row>
    <row r="16" spans="1:236" ht="14.45" customHeight="1" x14ac:dyDescent="0.25">
      <c r="A16" s="47"/>
      <c r="B16" s="14"/>
      <c r="C16" s="769" t="s">
        <v>129</v>
      </c>
      <c r="D16" s="769"/>
      <c r="E16" s="769"/>
      <c r="F16" s="769"/>
      <c r="G16" s="76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5"/>
      <c r="S16" s="765"/>
      <c r="T16" s="765"/>
      <c r="U16" s="12"/>
      <c r="V16" s="12"/>
      <c r="W16" s="12"/>
      <c r="X16" s="12"/>
      <c r="Y16" s="12"/>
      <c r="Z16" s="6"/>
      <c r="AA16" s="768"/>
      <c r="AB16" s="768"/>
      <c r="AC16" s="768"/>
      <c r="AD16" s="768"/>
      <c r="AE16" s="768"/>
      <c r="AF16" s="768"/>
      <c r="AG16" s="12"/>
      <c r="AH16" s="12"/>
      <c r="AI16" s="12"/>
      <c r="AJ16" s="12"/>
      <c r="AL16" s="768"/>
      <c r="AM16" s="768"/>
      <c r="AN16" s="768"/>
      <c r="AO16" s="768"/>
      <c r="AP16" s="768"/>
      <c r="AQ16" s="768"/>
      <c r="AR16" s="12"/>
      <c r="AS16" s="12"/>
      <c r="AT16" s="12"/>
      <c r="AU16" s="12"/>
      <c r="AV16" s="12"/>
      <c r="AW16" s="12"/>
      <c r="AX16" s="12"/>
      <c r="AY16" s="12"/>
      <c r="AZ16" s="768"/>
      <c r="BA16" s="768"/>
      <c r="BB16" s="768"/>
      <c r="BC16" s="768"/>
      <c r="BD16" s="768"/>
      <c r="BE16" s="768"/>
      <c r="BF16" s="12"/>
      <c r="BG16" s="12"/>
      <c r="BH16" s="12"/>
      <c r="BI16" s="12"/>
      <c r="BJ16" s="12"/>
      <c r="BK16" s="12"/>
      <c r="BL16" s="768"/>
      <c r="BM16" s="768"/>
      <c r="BN16" s="768"/>
      <c r="BO16" s="768"/>
      <c r="BP16" s="768"/>
      <c r="BQ16" s="76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68"/>
      <c r="CF16" s="768"/>
      <c r="CG16" s="768"/>
      <c r="CH16" s="768"/>
      <c r="CI16" s="768"/>
      <c r="CJ16" s="76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68"/>
      <c r="CX16" s="768"/>
      <c r="CY16" s="768"/>
      <c r="CZ16" s="768"/>
      <c r="DA16" s="768"/>
      <c r="DB16" s="76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68"/>
      <c r="DR16" s="768"/>
      <c r="DS16" s="768"/>
      <c r="DT16" s="768"/>
      <c r="DU16" s="768"/>
      <c r="DV16" s="76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68"/>
      <c r="EL16" s="768"/>
      <c r="EM16" s="768"/>
      <c r="EN16" s="768"/>
      <c r="EO16" s="768"/>
      <c r="EP16" s="76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68"/>
      <c r="FQ16" s="768"/>
      <c r="FR16" s="768"/>
      <c r="FS16" s="768"/>
      <c r="FT16" s="768"/>
      <c r="FU16" s="76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68"/>
      <c r="GN16" s="768"/>
      <c r="GO16" s="768"/>
      <c r="GP16" s="768"/>
      <c r="GQ16" s="768"/>
      <c r="GR16" s="76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68"/>
      <c r="HI16" s="768"/>
      <c r="HJ16" s="768"/>
      <c r="HK16" s="768"/>
      <c r="HL16" s="768"/>
      <c r="HM16" s="768"/>
      <c r="HN16" s="12"/>
      <c r="HO16" s="12"/>
      <c r="HP16" s="12"/>
      <c r="HQ16" s="12"/>
      <c r="HS16" s="768"/>
      <c r="HT16" s="768"/>
      <c r="HU16" s="768"/>
      <c r="HV16" s="768"/>
      <c r="HW16" s="768"/>
      <c r="HX16" s="768"/>
      <c r="HY16" s="12"/>
      <c r="HZ16" s="12"/>
      <c r="IA16" s="12"/>
      <c r="IB16" s="12"/>
    </row>
    <row r="17" spans="1:236" ht="14.45" customHeight="1" x14ac:dyDescent="0.25">
      <c r="A17" s="47"/>
      <c r="B17" s="14"/>
      <c r="C17" s="769" t="s">
        <v>130</v>
      </c>
      <c r="D17" s="769"/>
      <c r="E17" s="769"/>
      <c r="F17" s="769"/>
      <c r="G17" s="76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5"/>
      <c r="S17" s="765"/>
      <c r="T17" s="765"/>
      <c r="U17" s="12"/>
      <c r="V17" s="12"/>
      <c r="W17" s="12"/>
      <c r="X17" s="12"/>
      <c r="Y17" s="12"/>
      <c r="Z17" s="6"/>
      <c r="AA17" s="768"/>
      <c r="AB17" s="768"/>
      <c r="AC17" s="768"/>
      <c r="AD17" s="768"/>
      <c r="AE17" s="768"/>
      <c r="AF17" s="768"/>
      <c r="AG17" s="12"/>
      <c r="AH17" s="12"/>
      <c r="AI17" s="12"/>
      <c r="AJ17" s="12"/>
      <c r="AL17" s="768"/>
      <c r="AM17" s="768"/>
      <c r="AN17" s="768"/>
      <c r="AO17" s="768"/>
      <c r="AP17" s="768"/>
      <c r="AQ17" s="768"/>
      <c r="AR17" s="12"/>
      <c r="AS17" s="12"/>
      <c r="AT17" s="12"/>
      <c r="AU17" s="12"/>
      <c r="AV17" s="12"/>
      <c r="AW17" s="12"/>
      <c r="AX17" s="12"/>
      <c r="AY17" s="12"/>
      <c r="AZ17" s="768"/>
      <c r="BA17" s="768"/>
      <c r="BB17" s="768"/>
      <c r="BC17" s="768"/>
      <c r="BD17" s="768"/>
      <c r="BE17" s="768"/>
      <c r="BF17" s="12"/>
      <c r="BG17" s="12"/>
      <c r="BH17" s="12"/>
      <c r="BI17" s="12"/>
      <c r="BJ17" s="12"/>
      <c r="BK17" s="12"/>
      <c r="BL17" s="768"/>
      <c r="BM17" s="768"/>
      <c r="BN17" s="768"/>
      <c r="BO17" s="768"/>
      <c r="BP17" s="768"/>
      <c r="BQ17" s="76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68"/>
      <c r="CF17" s="768"/>
      <c r="CG17" s="768"/>
      <c r="CH17" s="768"/>
      <c r="CI17" s="768"/>
      <c r="CJ17" s="76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68"/>
      <c r="CX17" s="768"/>
      <c r="CY17" s="768"/>
      <c r="CZ17" s="768"/>
      <c r="DA17" s="768"/>
      <c r="DB17" s="76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68"/>
      <c r="DR17" s="768"/>
      <c r="DS17" s="768"/>
      <c r="DT17" s="768"/>
      <c r="DU17" s="768"/>
      <c r="DV17" s="76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68"/>
      <c r="EL17" s="768"/>
      <c r="EM17" s="768"/>
      <c r="EN17" s="768"/>
      <c r="EO17" s="768"/>
      <c r="EP17" s="76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68"/>
      <c r="FQ17" s="768"/>
      <c r="FR17" s="768"/>
      <c r="FS17" s="768"/>
      <c r="FT17" s="768"/>
      <c r="FU17" s="76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68"/>
      <c r="GN17" s="768"/>
      <c r="GO17" s="768"/>
      <c r="GP17" s="768"/>
      <c r="GQ17" s="768"/>
      <c r="GR17" s="76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68"/>
      <c r="HI17" s="768"/>
      <c r="HJ17" s="768"/>
      <c r="HK17" s="768"/>
      <c r="HL17" s="768"/>
      <c r="HM17" s="768"/>
      <c r="HN17" s="12"/>
      <c r="HO17" s="12"/>
      <c r="HP17" s="12"/>
      <c r="HQ17" s="12"/>
      <c r="HS17" s="768"/>
      <c r="HT17" s="768"/>
      <c r="HU17" s="768"/>
      <c r="HV17" s="768"/>
      <c r="HW17" s="768"/>
      <c r="HX17" s="768"/>
      <c r="HY17" s="12"/>
      <c r="HZ17" s="12"/>
      <c r="IA17" s="12"/>
      <c r="IB17" s="12"/>
    </row>
    <row r="18" spans="1:236" ht="14.45" customHeight="1" x14ac:dyDescent="0.25">
      <c r="A18" s="47"/>
      <c r="B18" s="14"/>
      <c r="C18" s="769" t="s">
        <v>139</v>
      </c>
      <c r="D18" s="769"/>
      <c r="E18" s="769"/>
      <c r="F18" s="769"/>
      <c r="G18" s="76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5"/>
      <c r="S18" s="765"/>
      <c r="T18" s="765"/>
      <c r="U18" s="12"/>
      <c r="V18" s="12"/>
      <c r="W18" s="12"/>
      <c r="X18" s="12"/>
      <c r="Y18" s="12"/>
      <c r="Z18" s="6"/>
      <c r="AA18" s="768"/>
      <c r="AB18" s="768"/>
      <c r="AC18" s="768"/>
      <c r="AD18" s="768"/>
      <c r="AE18" s="768"/>
      <c r="AF18" s="768"/>
      <c r="AG18" s="12"/>
      <c r="AH18" s="12"/>
      <c r="AI18" s="12"/>
      <c r="AJ18" s="12"/>
      <c r="AL18" s="768"/>
      <c r="AM18" s="768"/>
      <c r="AN18" s="768"/>
      <c r="AO18" s="768"/>
      <c r="AP18" s="768"/>
      <c r="AQ18" s="768"/>
      <c r="AR18" s="12"/>
      <c r="AS18" s="12"/>
      <c r="AT18" s="12"/>
      <c r="AU18" s="12"/>
      <c r="AV18" s="12"/>
      <c r="AW18" s="12"/>
      <c r="AX18" s="12"/>
      <c r="AY18" s="12"/>
      <c r="AZ18" s="768"/>
      <c r="BA18" s="768"/>
      <c r="BB18" s="768"/>
      <c r="BC18" s="768"/>
      <c r="BD18" s="768"/>
      <c r="BE18" s="768"/>
      <c r="BF18" s="12"/>
      <c r="BG18" s="12"/>
      <c r="BH18" s="12"/>
      <c r="BI18" s="12"/>
      <c r="BJ18" s="12"/>
      <c r="BK18" s="12"/>
      <c r="BL18" s="768"/>
      <c r="BM18" s="768"/>
      <c r="BN18" s="768"/>
      <c r="BO18" s="768"/>
      <c r="BP18" s="768"/>
      <c r="BQ18" s="76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68"/>
      <c r="CF18" s="768"/>
      <c r="CG18" s="768"/>
      <c r="CH18" s="768"/>
      <c r="CI18" s="768"/>
      <c r="CJ18" s="76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68"/>
      <c r="CX18" s="768"/>
      <c r="CY18" s="768"/>
      <c r="CZ18" s="768"/>
      <c r="DA18" s="768"/>
      <c r="DB18" s="76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68"/>
      <c r="DR18" s="768"/>
      <c r="DS18" s="768"/>
      <c r="DT18" s="768"/>
      <c r="DU18" s="768"/>
      <c r="DV18" s="76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68"/>
      <c r="EL18" s="768"/>
      <c r="EM18" s="768"/>
      <c r="EN18" s="768"/>
      <c r="EO18" s="768"/>
      <c r="EP18" s="76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68"/>
      <c r="FQ18" s="768"/>
      <c r="FR18" s="768"/>
      <c r="FS18" s="768"/>
      <c r="FT18" s="768"/>
      <c r="FU18" s="76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68"/>
      <c r="GN18" s="768"/>
      <c r="GO18" s="768"/>
      <c r="GP18" s="768"/>
      <c r="GQ18" s="768"/>
      <c r="GR18" s="76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68"/>
      <c r="HI18" s="768"/>
      <c r="HJ18" s="768"/>
      <c r="HK18" s="768"/>
      <c r="HL18" s="768"/>
      <c r="HM18" s="768"/>
      <c r="HN18" s="12"/>
      <c r="HO18" s="12"/>
      <c r="HP18" s="12"/>
      <c r="HQ18" s="12"/>
      <c r="HS18" s="768"/>
      <c r="HT18" s="768"/>
      <c r="HU18" s="768"/>
      <c r="HV18" s="768"/>
      <c r="HW18" s="768"/>
      <c r="HX18" s="768"/>
      <c r="HY18" s="12"/>
      <c r="HZ18" s="12"/>
      <c r="IA18" s="12"/>
      <c r="IB18" s="12"/>
    </row>
    <row r="19" spans="1:236" ht="14.45" customHeight="1" x14ac:dyDescent="0.25">
      <c r="A19" s="47"/>
      <c r="B19" s="14"/>
      <c r="C19" s="769" t="s">
        <v>145</v>
      </c>
      <c r="D19" s="769"/>
      <c r="E19" s="769"/>
      <c r="F19" s="769"/>
      <c r="G19" s="76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5"/>
      <c r="S19" s="765"/>
      <c r="T19" s="765"/>
      <c r="U19" s="12"/>
      <c r="V19" s="12"/>
      <c r="W19" s="12"/>
      <c r="X19" s="12"/>
      <c r="Y19" s="12"/>
      <c r="Z19" s="6"/>
      <c r="AA19" s="768"/>
      <c r="AB19" s="768"/>
      <c r="AC19" s="768"/>
      <c r="AD19" s="768"/>
      <c r="AE19" s="768"/>
      <c r="AF19" s="768"/>
      <c r="AG19" s="12"/>
      <c r="AH19" s="12"/>
      <c r="AI19" s="12"/>
      <c r="AJ19" s="12"/>
      <c r="AL19" s="768"/>
      <c r="AM19" s="768"/>
      <c r="AN19" s="768"/>
      <c r="AO19" s="768"/>
      <c r="AP19" s="768"/>
      <c r="AQ19" s="768"/>
      <c r="AR19" s="12"/>
      <c r="AS19" s="12"/>
      <c r="AT19" s="12"/>
      <c r="AU19" s="12"/>
      <c r="AV19" s="12"/>
      <c r="AW19" s="12"/>
      <c r="AX19" s="12"/>
      <c r="AY19" s="12"/>
      <c r="AZ19" s="768"/>
      <c r="BA19" s="768"/>
      <c r="BB19" s="768"/>
      <c r="BC19" s="768"/>
      <c r="BD19" s="768"/>
      <c r="BE19" s="768"/>
      <c r="BF19" s="12"/>
      <c r="BG19" s="12"/>
      <c r="BH19" s="12"/>
      <c r="BI19" s="12"/>
      <c r="BJ19" s="12"/>
      <c r="BK19" s="12"/>
      <c r="BL19" s="768"/>
      <c r="BM19" s="768"/>
      <c r="BN19" s="768"/>
      <c r="BO19" s="768"/>
      <c r="BP19" s="768"/>
      <c r="BQ19" s="76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68"/>
      <c r="CF19" s="768"/>
      <c r="CG19" s="768"/>
      <c r="CH19" s="768"/>
      <c r="CI19" s="768"/>
      <c r="CJ19" s="76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68"/>
      <c r="CX19" s="768"/>
      <c r="CY19" s="768"/>
      <c r="CZ19" s="768"/>
      <c r="DA19" s="768"/>
      <c r="DB19" s="76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68"/>
      <c r="DR19" s="768"/>
      <c r="DS19" s="768"/>
      <c r="DT19" s="768"/>
      <c r="DU19" s="768"/>
      <c r="DV19" s="76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68"/>
      <c r="EL19" s="768"/>
      <c r="EM19" s="768"/>
      <c r="EN19" s="768"/>
      <c r="EO19" s="768"/>
      <c r="EP19" s="76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68"/>
      <c r="FQ19" s="768"/>
      <c r="FR19" s="768"/>
      <c r="FS19" s="768"/>
      <c r="FT19" s="768"/>
      <c r="FU19" s="76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68"/>
      <c r="GN19" s="768"/>
      <c r="GO19" s="768"/>
      <c r="GP19" s="768"/>
      <c r="GQ19" s="768"/>
      <c r="GR19" s="76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68"/>
      <c r="HI19" s="768"/>
      <c r="HJ19" s="768"/>
      <c r="HK19" s="768"/>
      <c r="HL19" s="768"/>
      <c r="HM19" s="768"/>
      <c r="HN19" s="12"/>
      <c r="HO19" s="12"/>
      <c r="HP19" s="12"/>
      <c r="HQ19" s="12"/>
      <c r="HS19" s="768"/>
      <c r="HT19" s="768"/>
      <c r="HU19" s="768"/>
      <c r="HV19" s="768"/>
      <c r="HW19" s="768"/>
      <c r="HX19" s="768"/>
      <c r="HY19" s="12"/>
      <c r="HZ19" s="12"/>
      <c r="IA19" s="12"/>
      <c r="IB19" s="12"/>
    </row>
    <row r="20" spans="1:236" ht="14.45" customHeight="1" x14ac:dyDescent="0.25">
      <c r="A20" s="47"/>
      <c r="B20" s="14"/>
      <c r="C20" s="769" t="s">
        <v>140</v>
      </c>
      <c r="D20" s="769"/>
      <c r="E20" s="769"/>
      <c r="F20" s="769"/>
      <c r="G20" s="76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5"/>
      <c r="S20" s="765"/>
      <c r="T20" s="765"/>
      <c r="U20" s="12"/>
      <c r="V20" s="12"/>
      <c r="W20" s="12"/>
      <c r="X20" s="12"/>
      <c r="Y20" s="12"/>
      <c r="Z20" s="6"/>
      <c r="AA20" s="768"/>
      <c r="AB20" s="768"/>
      <c r="AC20" s="768"/>
      <c r="AD20" s="768"/>
      <c r="AE20" s="768"/>
      <c r="AF20" s="12"/>
      <c r="AG20" s="12"/>
      <c r="AH20" s="12"/>
      <c r="AI20" s="12"/>
      <c r="AJ20" s="12"/>
      <c r="AL20" s="768"/>
      <c r="AM20" s="768"/>
      <c r="AN20" s="768"/>
      <c r="AO20" s="768"/>
      <c r="AP20" s="768"/>
      <c r="AQ20" s="768"/>
      <c r="AR20" s="12"/>
      <c r="AS20" s="12"/>
      <c r="AT20" s="12"/>
      <c r="AU20" s="12"/>
      <c r="AV20" s="12"/>
      <c r="AW20" s="12"/>
      <c r="AX20" s="12"/>
      <c r="AY20" s="12"/>
      <c r="AZ20" s="768"/>
      <c r="BA20" s="768"/>
      <c r="BB20" s="768"/>
      <c r="BC20" s="768"/>
      <c r="BD20" s="768"/>
      <c r="BE20" s="768"/>
      <c r="BF20" s="12"/>
      <c r="BG20" s="12"/>
      <c r="BH20" s="12"/>
      <c r="BI20" s="12"/>
      <c r="BJ20" s="12"/>
      <c r="BK20" s="12"/>
      <c r="BL20" s="768"/>
      <c r="BM20" s="768"/>
      <c r="BN20" s="768"/>
      <c r="BO20" s="768"/>
      <c r="BP20" s="768"/>
      <c r="BQ20" s="76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68"/>
      <c r="CF20" s="768"/>
      <c r="CG20" s="768"/>
      <c r="CH20" s="768"/>
      <c r="CI20" s="768"/>
      <c r="CJ20" s="76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68"/>
      <c r="CX20" s="768"/>
      <c r="CY20" s="768"/>
      <c r="CZ20" s="768"/>
      <c r="DA20" s="768"/>
      <c r="DB20" s="76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68"/>
      <c r="DR20" s="768"/>
      <c r="DS20" s="768"/>
      <c r="DT20" s="768"/>
      <c r="DU20" s="768"/>
      <c r="DV20" s="76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68"/>
      <c r="EL20" s="768"/>
      <c r="EM20" s="768"/>
      <c r="EN20" s="768"/>
      <c r="EO20" s="768"/>
      <c r="EP20" s="76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68"/>
      <c r="FQ20" s="768"/>
      <c r="FR20" s="768"/>
      <c r="FS20" s="768"/>
      <c r="FT20" s="768"/>
      <c r="FU20" s="76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68"/>
      <c r="GN20" s="768"/>
      <c r="GO20" s="768"/>
      <c r="GP20" s="768"/>
      <c r="GQ20" s="768"/>
      <c r="GR20" s="76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68"/>
      <c r="HI20" s="768"/>
      <c r="HJ20" s="768"/>
      <c r="HK20" s="768"/>
      <c r="HL20" s="768"/>
      <c r="HM20" s="768"/>
      <c r="HN20" s="12"/>
      <c r="HO20" s="12"/>
      <c r="HP20" s="12"/>
      <c r="HQ20" s="12"/>
      <c r="HS20" s="768"/>
      <c r="HT20" s="768"/>
      <c r="HU20" s="768"/>
      <c r="HV20" s="768"/>
      <c r="HW20" s="768"/>
      <c r="HX20" s="768"/>
      <c r="HY20" s="12"/>
      <c r="HZ20" s="12"/>
      <c r="IA20" s="12"/>
      <c r="IB20" s="12"/>
    </row>
    <row r="21" spans="1:236" ht="14.45" customHeight="1" x14ac:dyDescent="0.25">
      <c r="A21" s="47"/>
      <c r="B21" s="14"/>
      <c r="C21" s="769" t="s">
        <v>141</v>
      </c>
      <c r="D21" s="769"/>
      <c r="E21" s="769"/>
      <c r="F21" s="769"/>
      <c r="G21" s="76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5"/>
      <c r="S21" s="765"/>
      <c r="T21" s="765"/>
      <c r="U21" s="12"/>
      <c r="V21" s="12"/>
      <c r="W21" s="12"/>
      <c r="X21" s="12"/>
      <c r="Y21" s="12"/>
      <c r="Z21" s="6"/>
      <c r="AA21" s="768"/>
      <c r="AB21" s="768"/>
      <c r="AC21" s="768"/>
      <c r="AD21" s="768"/>
      <c r="AE21" s="768"/>
      <c r="AF21" s="768"/>
      <c r="AG21" s="12"/>
      <c r="AH21" s="12"/>
      <c r="AI21" s="12"/>
      <c r="AJ21" s="12"/>
      <c r="AL21" s="768"/>
      <c r="AM21" s="768"/>
      <c r="AN21" s="768"/>
      <c r="AO21" s="768"/>
      <c r="AP21" s="768"/>
      <c r="AQ21" s="768"/>
      <c r="AR21" s="12"/>
      <c r="AS21" s="12"/>
      <c r="AT21" s="12"/>
      <c r="AU21" s="12"/>
      <c r="AV21" s="12"/>
      <c r="AW21" s="12"/>
      <c r="AX21" s="12"/>
      <c r="AY21" s="12"/>
      <c r="AZ21" s="768"/>
      <c r="BA21" s="768"/>
      <c r="BB21" s="768"/>
      <c r="BC21" s="768"/>
      <c r="BD21" s="768"/>
      <c r="BE21" s="768"/>
      <c r="BF21" s="12"/>
      <c r="BG21" s="12"/>
      <c r="BH21" s="12"/>
      <c r="BI21" s="12"/>
      <c r="BJ21" s="12"/>
      <c r="BK21" s="12"/>
      <c r="BL21" s="768"/>
      <c r="BM21" s="768"/>
      <c r="BN21" s="768"/>
      <c r="BO21" s="768"/>
      <c r="BP21" s="768"/>
      <c r="BQ21" s="76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68"/>
      <c r="CF21" s="768"/>
      <c r="CG21" s="768"/>
      <c r="CH21" s="768"/>
      <c r="CI21" s="768"/>
      <c r="CJ21" s="76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68"/>
      <c r="CX21" s="768"/>
      <c r="CY21" s="768"/>
      <c r="CZ21" s="768"/>
      <c r="DA21" s="768"/>
      <c r="DB21" s="76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68"/>
      <c r="DR21" s="768"/>
      <c r="DS21" s="768"/>
      <c r="DT21" s="768"/>
      <c r="DU21" s="768"/>
      <c r="DV21" s="76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68"/>
      <c r="EL21" s="768"/>
      <c r="EM21" s="768"/>
      <c r="EN21" s="768"/>
      <c r="EO21" s="768"/>
      <c r="EP21" s="76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68"/>
      <c r="FQ21" s="768"/>
      <c r="FR21" s="768"/>
      <c r="FS21" s="768"/>
      <c r="FT21" s="768"/>
      <c r="FU21" s="76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68"/>
      <c r="GN21" s="768"/>
      <c r="GO21" s="768"/>
      <c r="GP21" s="768"/>
      <c r="GQ21" s="768"/>
      <c r="GR21" s="76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68"/>
      <c r="HI21" s="768"/>
      <c r="HJ21" s="768"/>
      <c r="HK21" s="768"/>
      <c r="HL21" s="768"/>
      <c r="HM21" s="768"/>
      <c r="HN21" s="12"/>
      <c r="HO21" s="12"/>
      <c r="HP21" s="12"/>
      <c r="HQ21" s="12"/>
      <c r="HS21" s="768"/>
      <c r="HT21" s="768"/>
      <c r="HU21" s="768"/>
      <c r="HV21" s="768"/>
      <c r="HW21" s="768"/>
      <c r="HX21" s="768"/>
      <c r="HY21" s="12"/>
      <c r="HZ21" s="12"/>
      <c r="IA21" s="12"/>
      <c r="IB21" s="12"/>
    </row>
    <row r="22" spans="1:236" ht="14.45" customHeight="1" x14ac:dyDescent="0.25">
      <c r="A22" s="47"/>
      <c r="B22" s="14"/>
      <c r="C22" s="769" t="s">
        <v>142</v>
      </c>
      <c r="D22" s="769"/>
      <c r="E22" s="769"/>
      <c r="F22" s="769"/>
      <c r="G22" s="76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5"/>
      <c r="S22" s="765"/>
      <c r="T22" s="765"/>
      <c r="U22" s="12"/>
      <c r="V22" s="12"/>
      <c r="W22" s="12"/>
      <c r="X22" s="12"/>
      <c r="Y22" s="12"/>
      <c r="Z22" s="6"/>
      <c r="AA22" s="768"/>
      <c r="AB22" s="768"/>
      <c r="AC22" s="768"/>
      <c r="AD22" s="768"/>
      <c r="AE22" s="768"/>
      <c r="AF22" s="768"/>
      <c r="AG22" s="12"/>
      <c r="AH22" s="12"/>
      <c r="AI22" s="12"/>
      <c r="AJ22" s="12"/>
      <c r="AL22" s="768"/>
      <c r="AM22" s="768"/>
      <c r="AN22" s="768"/>
      <c r="AO22" s="768"/>
      <c r="AP22" s="768"/>
      <c r="AQ22" s="768"/>
      <c r="AR22" s="12"/>
      <c r="AS22" s="12"/>
      <c r="AT22" s="12"/>
      <c r="AU22" s="12"/>
      <c r="AV22" s="12"/>
      <c r="AW22" s="12"/>
      <c r="AX22" s="12"/>
      <c r="AY22" s="12"/>
      <c r="AZ22" s="768"/>
      <c r="BA22" s="768"/>
      <c r="BB22" s="768"/>
      <c r="BC22" s="768"/>
      <c r="BD22" s="768"/>
      <c r="BE22" s="768"/>
      <c r="BF22" s="12"/>
      <c r="BG22" s="12"/>
      <c r="BH22" s="12"/>
      <c r="BI22" s="12"/>
      <c r="BJ22" s="12"/>
      <c r="BK22" s="12"/>
      <c r="BL22" s="768"/>
      <c r="BM22" s="768"/>
      <c r="BN22" s="768"/>
      <c r="BO22" s="768"/>
      <c r="BP22" s="768"/>
      <c r="BQ22" s="76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68"/>
      <c r="CF22" s="768"/>
      <c r="CG22" s="768"/>
      <c r="CH22" s="768"/>
      <c r="CI22" s="768"/>
      <c r="CJ22" s="76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68"/>
      <c r="CX22" s="768"/>
      <c r="CY22" s="768"/>
      <c r="CZ22" s="768"/>
      <c r="DA22" s="768"/>
      <c r="DB22" s="76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68"/>
      <c r="DR22" s="768"/>
      <c r="DS22" s="768"/>
      <c r="DT22" s="768"/>
      <c r="DU22" s="768"/>
      <c r="DV22" s="76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68"/>
      <c r="EL22" s="768"/>
      <c r="EM22" s="768"/>
      <c r="EN22" s="768"/>
      <c r="EO22" s="768"/>
      <c r="EP22" s="76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68"/>
      <c r="FQ22" s="768"/>
      <c r="FR22" s="768"/>
      <c r="FS22" s="768"/>
      <c r="FT22" s="768"/>
      <c r="FU22" s="76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68"/>
      <c r="GN22" s="768"/>
      <c r="GO22" s="768"/>
      <c r="GP22" s="768"/>
      <c r="GQ22" s="768"/>
      <c r="GR22" s="76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68"/>
      <c r="HI22" s="768"/>
      <c r="HJ22" s="768"/>
      <c r="HK22" s="768"/>
      <c r="HL22" s="768"/>
      <c r="HM22" s="768"/>
      <c r="HN22" s="12"/>
      <c r="HO22" s="12"/>
      <c r="HP22" s="12"/>
      <c r="HQ22" s="12"/>
      <c r="HS22" s="768"/>
      <c r="HT22" s="768"/>
      <c r="HU22" s="768"/>
      <c r="HV22" s="768"/>
      <c r="HW22" s="768"/>
      <c r="HX22" s="768"/>
      <c r="HY22" s="12"/>
      <c r="HZ22" s="12"/>
      <c r="IA22" s="12"/>
      <c r="IB22" s="12"/>
    </row>
    <row r="23" spans="1:236" ht="14.45" customHeight="1" x14ac:dyDescent="0.25">
      <c r="A23" s="47"/>
      <c r="B23" s="14"/>
      <c r="C23" s="769" t="s">
        <v>144</v>
      </c>
      <c r="D23" s="769"/>
      <c r="E23" s="769"/>
      <c r="F23" s="769"/>
      <c r="G23" s="76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5"/>
      <c r="S23" s="765"/>
      <c r="T23" s="765"/>
      <c r="U23" s="12"/>
      <c r="V23" s="12"/>
      <c r="W23" s="12"/>
      <c r="X23" s="12"/>
      <c r="Y23" s="12"/>
      <c r="Z23" s="6"/>
      <c r="AA23" s="768"/>
      <c r="AB23" s="768"/>
      <c r="AC23" s="768"/>
      <c r="AD23" s="768"/>
      <c r="AE23" s="768"/>
      <c r="AF23" s="768"/>
      <c r="AG23" s="12"/>
      <c r="AH23" s="12"/>
      <c r="AI23" s="12"/>
      <c r="AJ23" s="12"/>
      <c r="AL23" s="768"/>
      <c r="AM23" s="768"/>
      <c r="AN23" s="768"/>
      <c r="AO23" s="768"/>
      <c r="AP23" s="768"/>
      <c r="AQ23" s="768"/>
      <c r="AR23" s="12"/>
      <c r="AS23" s="12"/>
      <c r="AT23" s="12"/>
      <c r="AU23" s="12"/>
      <c r="AV23" s="12"/>
      <c r="AW23" s="12"/>
      <c r="AX23" s="12"/>
      <c r="AY23" s="12"/>
      <c r="AZ23" s="768"/>
      <c r="BA23" s="768"/>
      <c r="BB23" s="768"/>
      <c r="BC23" s="768"/>
      <c r="BD23" s="768"/>
      <c r="BE23" s="768"/>
      <c r="BF23" s="12"/>
      <c r="BG23" s="12"/>
      <c r="BH23" s="12"/>
      <c r="BI23" s="12"/>
      <c r="BJ23" s="12"/>
      <c r="BK23" s="12"/>
      <c r="BL23" s="768"/>
      <c r="BM23" s="768"/>
      <c r="BN23" s="768"/>
      <c r="BO23" s="768"/>
      <c r="BP23" s="768"/>
      <c r="BQ23" s="76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68"/>
      <c r="CF23" s="768"/>
      <c r="CG23" s="768"/>
      <c r="CH23" s="768"/>
      <c r="CI23" s="768"/>
      <c r="CJ23" s="76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68"/>
      <c r="CX23" s="768"/>
      <c r="CY23" s="768"/>
      <c r="CZ23" s="768"/>
      <c r="DA23" s="768"/>
      <c r="DB23" s="76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68"/>
      <c r="DR23" s="768"/>
      <c r="DS23" s="768"/>
      <c r="DT23" s="768"/>
      <c r="DU23" s="768"/>
      <c r="DV23" s="76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68"/>
      <c r="EL23" s="768"/>
      <c r="EM23" s="768"/>
      <c r="EN23" s="768"/>
      <c r="EO23" s="768"/>
      <c r="EP23" s="76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68"/>
      <c r="FQ23" s="768"/>
      <c r="FR23" s="768"/>
      <c r="FS23" s="768"/>
      <c r="FT23" s="768"/>
      <c r="FU23" s="76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68"/>
      <c r="GN23" s="768"/>
      <c r="GO23" s="768"/>
      <c r="GP23" s="768"/>
      <c r="GQ23" s="768"/>
      <c r="GR23" s="76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68"/>
      <c r="HI23" s="768"/>
      <c r="HJ23" s="768"/>
      <c r="HK23" s="768"/>
      <c r="HL23" s="768"/>
      <c r="HM23" s="768"/>
      <c r="HN23" s="12"/>
      <c r="HO23" s="12"/>
      <c r="HP23" s="12"/>
      <c r="HQ23" s="12"/>
      <c r="HS23" s="768"/>
      <c r="HT23" s="768"/>
      <c r="HU23" s="768"/>
      <c r="HV23" s="768"/>
      <c r="HW23" s="768"/>
      <c r="HX23" s="768"/>
      <c r="HY23" s="12"/>
      <c r="HZ23" s="12"/>
      <c r="IA23" s="12"/>
      <c r="IB23" s="12"/>
    </row>
    <row r="24" spans="1:236" ht="14.45" customHeight="1" x14ac:dyDescent="0.25">
      <c r="A24" s="47"/>
      <c r="B24" s="14"/>
      <c r="C24" s="769" t="s">
        <v>143</v>
      </c>
      <c r="D24" s="769"/>
      <c r="E24" s="769"/>
      <c r="F24" s="769"/>
      <c r="G24" s="76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5"/>
      <c r="S24" s="765"/>
      <c r="T24" s="765"/>
      <c r="U24" s="12"/>
      <c r="V24" s="12"/>
      <c r="W24" s="12"/>
      <c r="X24" s="12"/>
      <c r="Y24" s="12"/>
      <c r="Z24" s="6"/>
      <c r="AA24" s="768"/>
      <c r="AB24" s="768"/>
      <c r="AC24" s="768"/>
      <c r="AD24" s="768"/>
      <c r="AE24" s="768"/>
      <c r="AF24" s="768"/>
      <c r="AG24" s="12"/>
      <c r="AH24" s="12"/>
      <c r="AI24" s="12"/>
      <c r="AJ24" s="12"/>
      <c r="AL24" s="768"/>
      <c r="AM24" s="768"/>
      <c r="AN24" s="768"/>
      <c r="AO24" s="768"/>
      <c r="AP24" s="768"/>
      <c r="AQ24" s="768"/>
      <c r="AR24" s="12"/>
      <c r="AS24" s="12"/>
      <c r="AT24" s="12"/>
      <c r="AU24" s="12"/>
      <c r="AV24" s="12"/>
      <c r="AW24" s="12"/>
      <c r="AX24" s="12"/>
      <c r="AY24" s="12"/>
      <c r="AZ24" s="768"/>
      <c r="BA24" s="768"/>
      <c r="BB24" s="768"/>
      <c r="BC24" s="768"/>
      <c r="BD24" s="768"/>
      <c r="BE24" s="768"/>
      <c r="BF24" s="12"/>
      <c r="BG24" s="12"/>
      <c r="BH24" s="12"/>
      <c r="BI24" s="12"/>
      <c r="BJ24" s="12"/>
      <c r="BK24" s="12"/>
      <c r="BL24" s="768"/>
      <c r="BM24" s="768"/>
      <c r="BN24" s="768"/>
      <c r="BO24" s="768"/>
      <c r="BP24" s="768"/>
      <c r="BQ24" s="76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68"/>
      <c r="CF24" s="768"/>
      <c r="CG24" s="768"/>
      <c r="CH24" s="768"/>
      <c r="CI24" s="768"/>
      <c r="CJ24" s="76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68"/>
      <c r="CX24" s="768"/>
      <c r="CY24" s="768"/>
      <c r="CZ24" s="768"/>
      <c r="DA24" s="768"/>
      <c r="DB24" s="76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68"/>
      <c r="DR24" s="768"/>
      <c r="DS24" s="768"/>
      <c r="DT24" s="768"/>
      <c r="DU24" s="768"/>
      <c r="DV24" s="76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68"/>
      <c r="EL24" s="768"/>
      <c r="EM24" s="768"/>
      <c r="EN24" s="768"/>
      <c r="EO24" s="768"/>
      <c r="EP24" s="76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68"/>
      <c r="FQ24" s="768"/>
      <c r="FR24" s="768"/>
      <c r="FS24" s="768"/>
      <c r="FT24" s="768"/>
      <c r="FU24" s="76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68"/>
      <c r="GN24" s="768"/>
      <c r="GO24" s="768"/>
      <c r="GP24" s="768"/>
      <c r="GQ24" s="768"/>
      <c r="GR24" s="76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68"/>
      <c r="HI24" s="768"/>
      <c r="HJ24" s="768"/>
      <c r="HK24" s="768"/>
      <c r="HL24" s="768"/>
      <c r="HM24" s="768"/>
      <c r="HN24" s="12"/>
      <c r="HO24" s="12"/>
      <c r="HP24" s="12"/>
      <c r="HQ24" s="12"/>
      <c r="HS24" s="768"/>
      <c r="HT24" s="768"/>
      <c r="HU24" s="768"/>
      <c r="HV24" s="768"/>
      <c r="HW24" s="768"/>
      <c r="HX24" s="768"/>
      <c r="HY24" s="12"/>
      <c r="HZ24" s="12"/>
      <c r="IA24" s="12"/>
      <c r="IB24" s="12"/>
    </row>
    <row r="25" spans="1:236" ht="14.45" customHeight="1" x14ac:dyDescent="0.25">
      <c r="A25" s="47"/>
      <c r="B25" s="14"/>
      <c r="C25" s="769" t="s">
        <v>133</v>
      </c>
      <c r="D25" s="769"/>
      <c r="E25" s="769"/>
      <c r="F25" s="769"/>
      <c r="G25" s="76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5"/>
      <c r="S25" s="765"/>
      <c r="T25" s="765"/>
      <c r="U25" s="12"/>
      <c r="V25" s="12"/>
      <c r="W25" s="12"/>
      <c r="X25" s="12"/>
      <c r="Y25" s="12"/>
      <c r="Z25" s="6"/>
      <c r="AA25" s="691"/>
      <c r="AB25" s="691"/>
      <c r="AC25" s="691"/>
      <c r="AD25" s="691"/>
      <c r="AE25" s="691"/>
      <c r="AF25" s="691"/>
      <c r="AG25" s="12"/>
      <c r="AH25" s="12"/>
      <c r="AI25" s="12"/>
      <c r="AJ25" s="12"/>
      <c r="AL25" s="691"/>
      <c r="AM25" s="691"/>
      <c r="AN25" s="691"/>
      <c r="AO25" s="691"/>
      <c r="AP25" s="691"/>
      <c r="AQ25" s="691"/>
      <c r="AR25" s="12"/>
      <c r="AS25" s="12"/>
      <c r="AT25" s="12"/>
      <c r="AU25" s="12"/>
      <c r="AV25" s="12"/>
      <c r="AW25" s="12"/>
      <c r="AX25" s="12"/>
      <c r="AY25" s="12"/>
      <c r="AZ25" s="691"/>
      <c r="BA25" s="691"/>
      <c r="BB25" s="691"/>
      <c r="BC25" s="691"/>
      <c r="BD25" s="691"/>
      <c r="BE25" s="691"/>
      <c r="BF25" s="12"/>
      <c r="BG25" s="12"/>
      <c r="BH25" s="12"/>
      <c r="BI25" s="12"/>
      <c r="BJ25" s="12"/>
      <c r="BK25" s="12"/>
      <c r="BL25" s="691"/>
      <c r="BM25" s="691"/>
      <c r="BN25" s="691"/>
      <c r="BO25" s="691"/>
      <c r="BP25" s="691"/>
      <c r="BQ25" s="69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1"/>
      <c r="CF25" s="691"/>
      <c r="CG25" s="691"/>
      <c r="CH25" s="691"/>
      <c r="CI25" s="691"/>
      <c r="CJ25" s="69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1"/>
      <c r="CX25" s="691"/>
      <c r="CY25" s="691"/>
      <c r="CZ25" s="691"/>
      <c r="DA25" s="691"/>
      <c r="DB25" s="69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1"/>
      <c r="DR25" s="691"/>
      <c r="DS25" s="691"/>
      <c r="DT25" s="691"/>
      <c r="DU25" s="691"/>
      <c r="DV25" s="69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1"/>
      <c r="EL25" s="691"/>
      <c r="EM25" s="691"/>
      <c r="EN25" s="691"/>
      <c r="EO25" s="691"/>
      <c r="EP25" s="69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1"/>
      <c r="FQ25" s="691"/>
      <c r="FR25" s="691"/>
      <c r="FS25" s="691"/>
      <c r="FT25" s="691"/>
      <c r="FU25" s="69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1"/>
      <c r="GN25" s="691"/>
      <c r="GO25" s="691"/>
      <c r="GP25" s="691"/>
      <c r="GQ25" s="691"/>
      <c r="GR25" s="69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1"/>
      <c r="HI25" s="691"/>
      <c r="HJ25" s="691"/>
      <c r="HK25" s="691"/>
      <c r="HL25" s="691"/>
      <c r="HM25" s="691"/>
      <c r="HO25" s="6"/>
      <c r="HP25" s="12"/>
      <c r="HQ25" s="12"/>
      <c r="HS25" s="691"/>
      <c r="HT25" s="691"/>
      <c r="HU25" s="691"/>
      <c r="HV25" s="691"/>
      <c r="HW25" s="691"/>
      <c r="HX25" s="691"/>
      <c r="HZ25" s="6"/>
      <c r="IA25" s="12"/>
      <c r="IB25" s="12"/>
    </row>
    <row r="26" spans="1:236" ht="14.45" customHeight="1" x14ac:dyDescent="0.25">
      <c r="A26" s="47"/>
      <c r="B26" s="14"/>
      <c r="C26" s="769" t="s">
        <v>166</v>
      </c>
      <c r="D26" s="769"/>
      <c r="E26" s="769"/>
      <c r="F26" s="769"/>
      <c r="G26" s="76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5"/>
      <c r="S26" s="765"/>
      <c r="T26" s="765"/>
      <c r="U26" s="12"/>
      <c r="V26" s="12"/>
      <c r="W26" s="12"/>
      <c r="X26" s="12"/>
      <c r="Y26" s="12"/>
      <c r="Z26" s="6"/>
      <c r="AA26" s="768"/>
      <c r="AB26" s="768"/>
      <c r="AC26" s="768"/>
      <c r="AD26" s="768"/>
      <c r="AE26" s="768"/>
      <c r="AF26" s="768"/>
      <c r="AG26" s="12"/>
      <c r="AH26" s="12"/>
      <c r="AI26" s="12"/>
      <c r="AJ26" s="12"/>
      <c r="AL26" s="768"/>
      <c r="AM26" s="768"/>
      <c r="AN26" s="768"/>
      <c r="AO26" s="768"/>
      <c r="AP26" s="768"/>
      <c r="AQ26" s="768"/>
      <c r="AR26" s="12"/>
      <c r="AS26" s="12"/>
      <c r="AT26" s="12"/>
      <c r="AU26" s="12"/>
      <c r="AV26" s="12"/>
      <c r="AW26" s="12"/>
      <c r="AX26" s="12"/>
      <c r="AY26" s="12"/>
      <c r="AZ26" s="768"/>
      <c r="BA26" s="768"/>
      <c r="BB26" s="768"/>
      <c r="BC26" s="768"/>
      <c r="BD26" s="768"/>
      <c r="BE26" s="768"/>
      <c r="BF26" s="12"/>
      <c r="BG26" s="12"/>
      <c r="BH26" s="12"/>
      <c r="BI26" s="12"/>
      <c r="BJ26" s="12"/>
      <c r="BK26" s="12"/>
      <c r="BL26" s="768"/>
      <c r="BM26" s="768"/>
      <c r="BN26" s="768"/>
      <c r="BO26" s="768"/>
      <c r="BP26" s="768"/>
      <c r="BQ26" s="76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68"/>
      <c r="CF26" s="768"/>
      <c r="CG26" s="768"/>
      <c r="CH26" s="768"/>
      <c r="CI26" s="768"/>
      <c r="CJ26" s="76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68"/>
      <c r="CX26" s="768"/>
      <c r="CY26" s="768"/>
      <c r="CZ26" s="768"/>
      <c r="DA26" s="768"/>
      <c r="DB26" s="76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68"/>
      <c r="DR26" s="768"/>
      <c r="DS26" s="768"/>
      <c r="DT26" s="768"/>
      <c r="DU26" s="768"/>
      <c r="DV26" s="76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68"/>
      <c r="EL26" s="768"/>
      <c r="EM26" s="768"/>
      <c r="EN26" s="768"/>
      <c r="EO26" s="768"/>
      <c r="EP26" s="76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68"/>
      <c r="FQ26" s="768"/>
      <c r="FR26" s="768"/>
      <c r="FS26" s="768"/>
      <c r="FT26" s="768"/>
      <c r="FU26" s="76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68"/>
      <c r="GN26" s="768"/>
      <c r="GO26" s="768"/>
      <c r="GP26" s="768"/>
      <c r="GQ26" s="768"/>
      <c r="GR26" s="76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68"/>
      <c r="HI26" s="768"/>
      <c r="HJ26" s="768"/>
      <c r="HK26" s="768"/>
      <c r="HL26" s="768"/>
      <c r="HM26" s="768"/>
      <c r="HN26" s="6"/>
      <c r="HO26" s="6"/>
      <c r="HP26" s="12"/>
      <c r="HQ26" s="12"/>
      <c r="HS26" s="768"/>
      <c r="HT26" s="768"/>
      <c r="HU26" s="768"/>
      <c r="HV26" s="768"/>
      <c r="HW26" s="768"/>
      <c r="HX26" s="768"/>
      <c r="HY26" s="6"/>
      <c r="HZ26" s="6"/>
      <c r="IA26" s="12"/>
      <c r="IB26" s="12"/>
    </row>
    <row r="27" spans="1:236" ht="14.45" customHeight="1" x14ac:dyDescent="0.25">
      <c r="A27" s="47"/>
      <c r="B27" s="14"/>
      <c r="C27" s="769" t="s">
        <v>131</v>
      </c>
      <c r="D27" s="769"/>
      <c r="E27" s="769"/>
      <c r="F27" s="769"/>
      <c r="G27" s="76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5"/>
      <c r="S27" s="765"/>
      <c r="T27" s="765"/>
      <c r="U27" s="12"/>
      <c r="V27" s="12"/>
      <c r="W27" s="12"/>
      <c r="X27" s="12"/>
      <c r="Y27" s="12"/>
      <c r="Z27" s="6"/>
      <c r="AA27" s="768"/>
      <c r="AB27" s="768"/>
      <c r="AC27" s="768"/>
      <c r="AD27" s="768"/>
      <c r="AE27" s="768"/>
      <c r="AF27" s="768"/>
      <c r="AG27" s="12"/>
      <c r="AH27" s="12"/>
      <c r="AI27" s="12"/>
      <c r="AJ27" s="12"/>
      <c r="AL27" s="768"/>
      <c r="AM27" s="768"/>
      <c r="AN27" s="768"/>
      <c r="AO27" s="768"/>
      <c r="AP27" s="768"/>
      <c r="AQ27" s="768"/>
      <c r="AR27" s="12"/>
      <c r="AS27" s="12"/>
      <c r="AT27" s="12"/>
      <c r="AU27" s="12"/>
      <c r="AV27" s="12"/>
      <c r="AW27" s="12"/>
      <c r="AX27" s="12"/>
      <c r="AY27" s="12"/>
      <c r="AZ27" s="768"/>
      <c r="BA27" s="768"/>
      <c r="BB27" s="768"/>
      <c r="BC27" s="768"/>
      <c r="BD27" s="768"/>
      <c r="BE27" s="768"/>
      <c r="BF27" s="12"/>
      <c r="BG27" s="12"/>
      <c r="BH27" s="12"/>
      <c r="BI27" s="12"/>
      <c r="BJ27" s="12"/>
      <c r="BK27" s="12"/>
      <c r="BL27" s="768"/>
      <c r="BM27" s="768"/>
      <c r="BN27" s="768"/>
      <c r="BO27" s="768"/>
      <c r="BP27" s="768"/>
      <c r="BQ27" s="76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68"/>
      <c r="CF27" s="768"/>
      <c r="CG27" s="768"/>
      <c r="CH27" s="768"/>
      <c r="CI27" s="768"/>
      <c r="CJ27" s="76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68"/>
      <c r="CX27" s="768"/>
      <c r="CY27" s="768"/>
      <c r="CZ27" s="768"/>
      <c r="DA27" s="768"/>
      <c r="DB27" s="76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68"/>
      <c r="DR27" s="768"/>
      <c r="DS27" s="768"/>
      <c r="DT27" s="768"/>
      <c r="DU27" s="768"/>
      <c r="DV27" s="76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68"/>
      <c r="EL27" s="768"/>
      <c r="EM27" s="768"/>
      <c r="EN27" s="768"/>
      <c r="EO27" s="768"/>
      <c r="EP27" s="76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68"/>
      <c r="FQ27" s="768"/>
      <c r="FR27" s="768"/>
      <c r="FS27" s="768"/>
      <c r="FT27" s="768"/>
      <c r="FU27" s="76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68"/>
      <c r="GN27" s="768"/>
      <c r="GO27" s="768"/>
      <c r="GP27" s="768"/>
      <c r="GQ27" s="768"/>
      <c r="GR27" s="76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68"/>
      <c r="HI27" s="768"/>
      <c r="HJ27" s="768"/>
      <c r="HK27" s="768"/>
      <c r="HL27" s="768"/>
      <c r="HM27" s="768"/>
      <c r="HN27" s="6"/>
      <c r="HO27" s="6"/>
      <c r="HP27" s="12"/>
      <c r="HQ27" s="12"/>
      <c r="HS27" s="768"/>
      <c r="HT27" s="768"/>
      <c r="HU27" s="768"/>
      <c r="HV27" s="768"/>
      <c r="HW27" s="768"/>
      <c r="HX27" s="768"/>
      <c r="HY27" s="6"/>
      <c r="HZ27" s="6"/>
      <c r="IA27" s="12"/>
      <c r="IB27" s="12"/>
    </row>
    <row r="28" spans="1:236" ht="14.45" customHeight="1" x14ac:dyDescent="0.25">
      <c r="A28" s="47"/>
      <c r="B28" s="14"/>
      <c r="C28" s="769" t="s">
        <v>132</v>
      </c>
      <c r="D28" s="769"/>
      <c r="E28" s="769"/>
      <c r="F28" s="769"/>
      <c r="G28" s="76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5"/>
      <c r="S28" s="765"/>
      <c r="T28" s="765"/>
      <c r="U28" s="12"/>
      <c r="V28" s="12"/>
      <c r="W28" s="12"/>
      <c r="X28" s="12"/>
      <c r="Y28" s="12"/>
      <c r="Z28" s="6"/>
      <c r="AA28" s="768"/>
      <c r="AB28" s="768"/>
      <c r="AC28" s="768"/>
      <c r="AD28" s="768"/>
      <c r="AE28" s="768"/>
      <c r="AF28" s="768"/>
      <c r="AG28" s="12"/>
      <c r="AH28" s="12"/>
      <c r="AI28" s="12"/>
      <c r="AJ28" s="12"/>
      <c r="AL28" s="768"/>
      <c r="AM28" s="768"/>
      <c r="AN28" s="768"/>
      <c r="AO28" s="768"/>
      <c r="AP28" s="768"/>
      <c r="AQ28" s="768"/>
      <c r="AR28" s="12"/>
      <c r="AS28" s="12"/>
      <c r="AT28" s="12"/>
      <c r="AU28" s="12"/>
      <c r="AV28" s="12"/>
      <c r="AW28" s="12"/>
      <c r="AX28" s="12"/>
      <c r="AY28" s="12"/>
      <c r="AZ28" s="768"/>
      <c r="BA28" s="768"/>
      <c r="BB28" s="768"/>
      <c r="BC28" s="768"/>
      <c r="BD28" s="768"/>
      <c r="BE28" s="768"/>
      <c r="BF28" s="12"/>
      <c r="BG28" s="12"/>
      <c r="BH28" s="12"/>
      <c r="BI28" s="12"/>
      <c r="BJ28" s="12"/>
      <c r="BK28" s="12"/>
      <c r="BL28" s="768"/>
      <c r="BM28" s="768"/>
      <c r="BN28" s="768"/>
      <c r="BO28" s="768"/>
      <c r="BP28" s="768"/>
      <c r="BQ28" s="76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68"/>
      <c r="CF28" s="768"/>
      <c r="CG28" s="768"/>
      <c r="CH28" s="768"/>
      <c r="CI28" s="768"/>
      <c r="CJ28" s="76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68"/>
      <c r="CX28" s="768"/>
      <c r="CY28" s="768"/>
      <c r="CZ28" s="768"/>
      <c r="DA28" s="768"/>
      <c r="DB28" s="76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68"/>
      <c r="DR28" s="768"/>
      <c r="DS28" s="768"/>
      <c r="DT28" s="768"/>
      <c r="DU28" s="768"/>
      <c r="DV28" s="76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68"/>
      <c r="EL28" s="768"/>
      <c r="EM28" s="768"/>
      <c r="EN28" s="768"/>
      <c r="EO28" s="768"/>
      <c r="EP28" s="76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68"/>
      <c r="FQ28" s="768"/>
      <c r="FR28" s="768"/>
      <c r="FS28" s="768"/>
      <c r="FT28" s="768"/>
      <c r="FU28" s="76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68"/>
      <c r="GN28" s="768"/>
      <c r="GO28" s="768"/>
      <c r="GP28" s="768"/>
      <c r="GQ28" s="768"/>
      <c r="GR28" s="76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68"/>
      <c r="HI28" s="768"/>
      <c r="HJ28" s="768"/>
      <c r="HK28" s="768"/>
      <c r="HL28" s="768"/>
      <c r="HM28" s="768"/>
      <c r="HN28" s="6"/>
      <c r="HO28" s="6"/>
      <c r="HP28" s="12"/>
      <c r="HQ28" s="12"/>
      <c r="HS28" s="768"/>
      <c r="HT28" s="768"/>
      <c r="HU28" s="768"/>
      <c r="HV28" s="768"/>
      <c r="HW28" s="768"/>
      <c r="HX28" s="768"/>
      <c r="HY28" s="6"/>
      <c r="HZ28" s="6"/>
      <c r="IA28" s="12"/>
      <c r="IB28" s="12"/>
    </row>
    <row r="29" spans="1:236" ht="14.45" customHeight="1" x14ac:dyDescent="0.25">
      <c r="A29" s="47"/>
      <c r="B29" s="14"/>
      <c r="C29" s="769" t="s">
        <v>167</v>
      </c>
      <c r="D29" s="769"/>
      <c r="E29" s="769"/>
      <c r="F29" s="769"/>
      <c r="G29" s="76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5"/>
      <c r="S29" s="765"/>
      <c r="T29" s="765"/>
      <c r="U29" s="12"/>
      <c r="V29" s="12"/>
      <c r="W29" s="12"/>
      <c r="X29" s="12"/>
      <c r="Y29" s="12"/>
      <c r="Z29" s="6"/>
      <c r="AA29" s="768"/>
      <c r="AB29" s="768"/>
      <c r="AC29" s="768"/>
      <c r="AD29" s="768"/>
      <c r="AE29" s="768"/>
      <c r="AF29" s="768"/>
      <c r="AG29" s="12"/>
      <c r="AH29" s="12"/>
      <c r="AI29" s="12"/>
      <c r="AJ29" s="12"/>
      <c r="AL29" s="768"/>
      <c r="AM29" s="768"/>
      <c r="AN29" s="768"/>
      <c r="AO29" s="768"/>
      <c r="AP29" s="768"/>
      <c r="AQ29" s="768"/>
      <c r="AR29" s="12"/>
      <c r="AS29" s="12"/>
      <c r="AT29" s="12"/>
      <c r="AU29" s="12"/>
      <c r="AV29" s="12"/>
      <c r="AW29" s="12"/>
      <c r="AX29" s="12"/>
      <c r="AY29" s="12"/>
      <c r="AZ29" s="768"/>
      <c r="BA29" s="768"/>
      <c r="BB29" s="768"/>
      <c r="BC29" s="768"/>
      <c r="BD29" s="768"/>
      <c r="BE29" s="768"/>
      <c r="BF29" s="12"/>
      <c r="BG29" s="12"/>
      <c r="BH29" s="12"/>
      <c r="BI29" s="12"/>
      <c r="BJ29" s="12"/>
      <c r="BK29" s="12"/>
      <c r="BL29" s="768"/>
      <c r="BM29" s="768"/>
      <c r="BN29" s="768"/>
      <c r="BO29" s="768"/>
      <c r="BP29" s="768"/>
      <c r="BQ29" s="76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68"/>
      <c r="CF29" s="768"/>
      <c r="CG29" s="768"/>
      <c r="CH29" s="768"/>
      <c r="CI29" s="768"/>
      <c r="CJ29" s="76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68"/>
      <c r="CX29" s="768"/>
      <c r="CY29" s="768"/>
      <c r="CZ29" s="768"/>
      <c r="DA29" s="768"/>
      <c r="DB29" s="76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68"/>
      <c r="DR29" s="768"/>
      <c r="DS29" s="768"/>
      <c r="DT29" s="768"/>
      <c r="DU29" s="768"/>
      <c r="DV29" s="76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68"/>
      <c r="EL29" s="768"/>
      <c r="EM29" s="768"/>
      <c r="EN29" s="768"/>
      <c r="EO29" s="768"/>
      <c r="EP29" s="76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68"/>
      <c r="FQ29" s="768"/>
      <c r="FR29" s="768"/>
      <c r="FS29" s="768"/>
      <c r="FT29" s="768"/>
      <c r="FU29" s="76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68"/>
      <c r="GN29" s="768"/>
      <c r="GO29" s="768"/>
      <c r="GP29" s="768"/>
      <c r="GQ29" s="768"/>
      <c r="GR29" s="76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68"/>
      <c r="HI29" s="768"/>
      <c r="HJ29" s="768"/>
      <c r="HK29" s="768"/>
      <c r="HL29" s="768"/>
      <c r="HM29" s="768"/>
      <c r="HN29" s="6"/>
      <c r="HO29" s="6"/>
      <c r="HP29" s="12"/>
      <c r="HQ29" s="12"/>
      <c r="HS29" s="768"/>
      <c r="HT29" s="768"/>
      <c r="HU29" s="768"/>
      <c r="HV29" s="768"/>
      <c r="HW29" s="768"/>
      <c r="HX29" s="768"/>
      <c r="HY29" s="6"/>
      <c r="HZ29" s="6"/>
      <c r="IA29" s="12"/>
      <c r="IB29" s="12"/>
    </row>
    <row r="30" spans="1:236" ht="14.45" customHeight="1" x14ac:dyDescent="0.25">
      <c r="A30" s="47"/>
      <c r="B30" s="14"/>
      <c r="C30" s="769" t="s">
        <v>134</v>
      </c>
      <c r="D30" s="769"/>
      <c r="E30" s="769"/>
      <c r="F30" s="769"/>
      <c r="G30" s="76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5"/>
      <c r="S30" s="765"/>
      <c r="T30" s="765"/>
      <c r="U30" s="12"/>
      <c r="V30" s="12"/>
      <c r="W30" s="12"/>
      <c r="X30" s="12"/>
      <c r="Y30" s="12"/>
      <c r="Z30" s="6"/>
      <c r="AA30" s="768"/>
      <c r="AB30" s="768"/>
      <c r="AC30" s="768"/>
      <c r="AD30" s="768"/>
      <c r="AE30" s="768"/>
      <c r="AF30" s="768"/>
      <c r="AG30" s="12"/>
      <c r="AH30" s="12"/>
      <c r="AI30" s="12"/>
      <c r="AJ30" s="12"/>
      <c r="AL30" s="768"/>
      <c r="AM30" s="768"/>
      <c r="AN30" s="768"/>
      <c r="AO30" s="768"/>
      <c r="AP30" s="768"/>
      <c r="AQ30" s="768"/>
      <c r="AR30" s="12"/>
      <c r="AS30" s="12"/>
      <c r="AT30" s="12"/>
      <c r="AU30" s="12"/>
      <c r="AV30" s="12"/>
      <c r="AW30" s="12"/>
      <c r="AX30" s="12"/>
      <c r="AY30" s="12"/>
      <c r="AZ30" s="768"/>
      <c r="BA30" s="768"/>
      <c r="BB30" s="768"/>
      <c r="BC30" s="768"/>
      <c r="BD30" s="768"/>
      <c r="BE30" s="768"/>
      <c r="BF30" s="12"/>
      <c r="BG30" s="12"/>
      <c r="BH30" s="12"/>
      <c r="BI30" s="12"/>
      <c r="BJ30" s="12"/>
      <c r="BK30" s="12"/>
      <c r="BL30" s="768"/>
      <c r="BM30" s="768"/>
      <c r="BN30" s="768"/>
      <c r="BO30" s="768"/>
      <c r="BP30" s="768"/>
      <c r="BQ30" s="76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68"/>
      <c r="CF30" s="768"/>
      <c r="CG30" s="768"/>
      <c r="CH30" s="768"/>
      <c r="CI30" s="768"/>
      <c r="CJ30" s="76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68"/>
      <c r="CX30" s="768"/>
      <c r="CY30" s="768"/>
      <c r="CZ30" s="768"/>
      <c r="DA30" s="768"/>
      <c r="DB30" s="76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68"/>
      <c r="DR30" s="768"/>
      <c r="DS30" s="768"/>
      <c r="DT30" s="768"/>
      <c r="DU30" s="768"/>
      <c r="DV30" s="76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68"/>
      <c r="EL30" s="768"/>
      <c r="EM30" s="768"/>
      <c r="EN30" s="768"/>
      <c r="EO30" s="768"/>
      <c r="EP30" s="76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68"/>
      <c r="FQ30" s="768"/>
      <c r="FR30" s="768"/>
      <c r="FS30" s="768"/>
      <c r="FT30" s="768"/>
      <c r="FU30" s="76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68"/>
      <c r="GN30" s="768"/>
      <c r="GO30" s="768"/>
      <c r="GP30" s="768"/>
      <c r="GQ30" s="768"/>
      <c r="GR30" s="76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68"/>
      <c r="HI30" s="768"/>
      <c r="HJ30" s="768"/>
      <c r="HK30" s="768"/>
      <c r="HL30" s="768"/>
      <c r="HM30" s="768"/>
      <c r="HN30" s="6"/>
      <c r="HO30" s="12"/>
      <c r="HP30" s="12"/>
      <c r="HQ30" s="12"/>
      <c r="HS30" s="768"/>
      <c r="HT30" s="768"/>
      <c r="HU30" s="768"/>
      <c r="HV30" s="768"/>
      <c r="HW30" s="768"/>
      <c r="HX30" s="768"/>
      <c r="HY30" s="6"/>
      <c r="HZ30" s="12"/>
      <c r="IA30" s="12"/>
      <c r="IB30" s="12"/>
    </row>
    <row r="31" spans="1:236" ht="14.45" customHeight="1" x14ac:dyDescent="0.25">
      <c r="A31" s="47"/>
      <c r="B31" s="12"/>
      <c r="C31" s="769" t="s">
        <v>135</v>
      </c>
      <c r="D31" s="769"/>
      <c r="E31" s="769"/>
      <c r="F31" s="769"/>
      <c r="G31" s="76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5"/>
      <c r="S31" s="765"/>
      <c r="T31" s="765"/>
      <c r="U31" s="12"/>
      <c r="V31" s="12"/>
      <c r="W31" s="12"/>
      <c r="X31" s="12"/>
      <c r="Y31" s="12"/>
      <c r="Z31" s="6"/>
      <c r="AA31" s="768"/>
      <c r="AB31" s="768"/>
      <c r="AC31" s="768"/>
      <c r="AD31" s="768"/>
      <c r="AE31" s="768"/>
      <c r="AF31" s="768"/>
      <c r="AG31" s="12"/>
      <c r="AH31" s="12"/>
      <c r="AI31" s="12"/>
      <c r="AJ31" s="12"/>
      <c r="AL31" s="768"/>
      <c r="AM31" s="768"/>
      <c r="AN31" s="768"/>
      <c r="AO31" s="768"/>
      <c r="AP31" s="768"/>
      <c r="AQ31" s="768"/>
      <c r="AR31" s="12"/>
      <c r="AS31" s="12"/>
      <c r="AT31" s="12"/>
      <c r="AU31" s="12"/>
      <c r="AV31" s="12"/>
      <c r="AW31" s="12"/>
      <c r="AX31" s="12"/>
      <c r="AY31" s="12"/>
      <c r="AZ31" s="768"/>
      <c r="BA31" s="768"/>
      <c r="BB31" s="768"/>
      <c r="BC31" s="768"/>
      <c r="BD31" s="768"/>
      <c r="BE31" s="768"/>
      <c r="BF31" s="12"/>
      <c r="BG31" s="12"/>
      <c r="BH31" s="12"/>
      <c r="BI31" s="12"/>
      <c r="BJ31" s="12"/>
      <c r="BK31" s="12"/>
      <c r="BL31" s="768"/>
      <c r="BM31" s="768"/>
      <c r="BN31" s="768"/>
      <c r="BO31" s="768"/>
      <c r="BP31" s="768"/>
      <c r="BQ31" s="76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68"/>
      <c r="CF31" s="768"/>
      <c r="CG31" s="768"/>
      <c r="CH31" s="768"/>
      <c r="CI31" s="768"/>
      <c r="CJ31" s="76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68"/>
      <c r="CX31" s="768"/>
      <c r="CY31" s="768"/>
      <c r="CZ31" s="768"/>
      <c r="DA31" s="768"/>
      <c r="DB31" s="76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68"/>
      <c r="DR31" s="768"/>
      <c r="DS31" s="768"/>
      <c r="DT31" s="768"/>
      <c r="DU31" s="768"/>
      <c r="DV31" s="76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68"/>
      <c r="EL31" s="768"/>
      <c r="EM31" s="768"/>
      <c r="EN31" s="768"/>
      <c r="EO31" s="768"/>
      <c r="EP31" s="76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68"/>
      <c r="FQ31" s="768"/>
      <c r="FR31" s="768"/>
      <c r="FS31" s="768"/>
      <c r="FT31" s="768"/>
      <c r="FU31" s="76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68"/>
      <c r="GN31" s="768"/>
      <c r="GO31" s="768"/>
      <c r="GP31" s="768"/>
      <c r="GQ31" s="768"/>
      <c r="GR31" s="76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68"/>
      <c r="HI31" s="768"/>
      <c r="HJ31" s="768"/>
      <c r="HK31" s="768"/>
      <c r="HL31" s="768"/>
      <c r="HM31" s="768"/>
      <c r="HN31" s="12"/>
      <c r="HO31" s="12"/>
      <c r="HP31" s="12"/>
      <c r="HQ31" s="12"/>
      <c r="HS31" s="768"/>
      <c r="HT31" s="768"/>
      <c r="HU31" s="768"/>
      <c r="HV31" s="768"/>
      <c r="HW31" s="768"/>
      <c r="HX31" s="768"/>
      <c r="HY31" s="12"/>
      <c r="HZ31" s="12"/>
      <c r="IA31" s="12"/>
      <c r="IB31" s="12"/>
    </row>
    <row r="32" spans="1:236" ht="14.45" customHeight="1" x14ac:dyDescent="0.25">
      <c r="A32" s="47"/>
      <c r="B32" s="12"/>
      <c r="C32" s="769" t="s">
        <v>136</v>
      </c>
      <c r="D32" s="769"/>
      <c r="E32" s="769"/>
      <c r="F32" s="769"/>
      <c r="G32" s="76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5"/>
      <c r="S32" s="765"/>
      <c r="T32" s="765"/>
      <c r="U32" s="12"/>
      <c r="V32" s="12"/>
      <c r="W32" s="12"/>
      <c r="X32" s="12"/>
      <c r="Y32" s="12"/>
      <c r="Z32" s="6"/>
      <c r="AA32" s="768"/>
      <c r="AB32" s="768"/>
      <c r="AC32" s="768"/>
      <c r="AD32" s="768"/>
      <c r="AE32" s="768"/>
      <c r="AF32" s="768"/>
      <c r="AG32" s="12"/>
      <c r="AH32" s="12"/>
      <c r="AI32" s="12"/>
      <c r="AJ32" s="12"/>
      <c r="AL32" s="768"/>
      <c r="AM32" s="768"/>
      <c r="AN32" s="768"/>
      <c r="AO32" s="768"/>
      <c r="AP32" s="768"/>
      <c r="AQ32" s="768"/>
      <c r="AR32" s="12"/>
      <c r="AS32" s="12"/>
      <c r="AT32" s="12"/>
      <c r="AU32" s="12"/>
      <c r="AV32" s="12"/>
      <c r="AW32" s="12"/>
      <c r="AX32" s="12"/>
      <c r="AY32" s="12"/>
      <c r="AZ32" s="768"/>
      <c r="BA32" s="768"/>
      <c r="BB32" s="768"/>
      <c r="BC32" s="768"/>
      <c r="BD32" s="768"/>
      <c r="BE32" s="768"/>
      <c r="BF32" s="12"/>
      <c r="BG32" s="12"/>
      <c r="BH32" s="12"/>
      <c r="BI32" s="12"/>
      <c r="BJ32" s="12"/>
      <c r="BK32" s="12"/>
      <c r="BL32" s="768"/>
      <c r="BM32" s="768"/>
      <c r="BN32" s="768"/>
      <c r="BO32" s="768"/>
      <c r="BP32" s="768"/>
      <c r="BQ32" s="76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68"/>
      <c r="CF32" s="768"/>
      <c r="CG32" s="768"/>
      <c r="CH32" s="768"/>
      <c r="CI32" s="768"/>
      <c r="CJ32" s="76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68"/>
      <c r="CX32" s="768"/>
      <c r="CY32" s="768"/>
      <c r="CZ32" s="768"/>
      <c r="DA32" s="768"/>
      <c r="DB32" s="76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68"/>
      <c r="DR32" s="768"/>
      <c r="DS32" s="768"/>
      <c r="DT32" s="768"/>
      <c r="DU32" s="768"/>
      <c r="DV32" s="76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68"/>
      <c r="EL32" s="768"/>
      <c r="EM32" s="768"/>
      <c r="EN32" s="768"/>
      <c r="EO32" s="768"/>
      <c r="EP32" s="76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68"/>
      <c r="FQ32" s="768"/>
      <c r="FR32" s="768"/>
      <c r="FS32" s="768"/>
      <c r="FT32" s="768"/>
      <c r="FU32" s="76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68"/>
      <c r="GN32" s="768"/>
      <c r="GO32" s="768"/>
      <c r="GP32" s="768"/>
      <c r="GQ32" s="768"/>
      <c r="GR32" s="76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68"/>
      <c r="HI32" s="768"/>
      <c r="HJ32" s="768"/>
      <c r="HK32" s="768"/>
      <c r="HL32" s="768"/>
      <c r="HM32" s="768"/>
      <c r="HN32" s="12"/>
      <c r="HO32" s="12"/>
      <c r="HP32" s="12"/>
      <c r="HQ32" s="12"/>
      <c r="HS32" s="768"/>
      <c r="HT32" s="768"/>
      <c r="HU32" s="768"/>
      <c r="HV32" s="768"/>
      <c r="HW32" s="768"/>
      <c r="HX32" s="768"/>
      <c r="HY32" s="12"/>
      <c r="HZ32" s="12"/>
      <c r="IA32" s="12"/>
      <c r="IB32" s="12"/>
    </row>
    <row r="33" spans="1:236" ht="14.45" customHeight="1" x14ac:dyDescent="0.25">
      <c r="A33" s="47"/>
      <c r="B33" s="12"/>
      <c r="C33" s="769" t="s">
        <v>146</v>
      </c>
      <c r="D33" s="769"/>
      <c r="E33" s="769"/>
      <c r="F33" s="769"/>
      <c r="G33" s="76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5"/>
      <c r="S33" s="765"/>
      <c r="T33" s="765"/>
      <c r="U33" s="12"/>
      <c r="V33" s="12"/>
      <c r="W33" s="12"/>
      <c r="X33" s="12"/>
      <c r="Y33" s="12"/>
      <c r="Z33" s="6"/>
      <c r="AA33" s="768"/>
      <c r="AB33" s="768"/>
      <c r="AC33" s="768"/>
      <c r="AD33" s="768"/>
      <c r="AE33" s="768"/>
      <c r="AF33" s="768"/>
      <c r="AG33" s="12"/>
      <c r="AH33" s="12"/>
      <c r="AI33" s="12"/>
      <c r="AJ33" s="12"/>
      <c r="AL33" s="768"/>
      <c r="AM33" s="768"/>
      <c r="AN33" s="768"/>
      <c r="AO33" s="768"/>
      <c r="AP33" s="768"/>
      <c r="AQ33" s="768"/>
      <c r="AR33" s="12"/>
      <c r="AS33" s="12"/>
      <c r="AT33" s="12"/>
      <c r="AU33" s="12"/>
      <c r="AV33" s="12"/>
      <c r="AW33" s="12"/>
      <c r="AX33" s="12"/>
      <c r="AY33" s="12"/>
      <c r="AZ33" s="768"/>
      <c r="BA33" s="768"/>
      <c r="BB33" s="768"/>
      <c r="BC33" s="768"/>
      <c r="BD33" s="768"/>
      <c r="BE33" s="768"/>
      <c r="BF33" s="12"/>
      <c r="BG33" s="12"/>
      <c r="BH33" s="12"/>
      <c r="BI33" s="12"/>
      <c r="BJ33" s="12"/>
      <c r="BK33" s="12"/>
      <c r="BL33" s="768"/>
      <c r="BM33" s="768"/>
      <c r="BN33" s="768"/>
      <c r="BO33" s="768"/>
      <c r="BP33" s="768"/>
      <c r="BQ33" s="76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68"/>
      <c r="CF33" s="768"/>
      <c r="CG33" s="768"/>
      <c r="CH33" s="768"/>
      <c r="CI33" s="768"/>
      <c r="CJ33" s="76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68"/>
      <c r="CX33" s="768"/>
      <c r="CY33" s="768"/>
      <c r="CZ33" s="768"/>
      <c r="DA33" s="768"/>
      <c r="DB33" s="76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68"/>
      <c r="DR33" s="768"/>
      <c r="DS33" s="768"/>
      <c r="DT33" s="768"/>
      <c r="DU33" s="768"/>
      <c r="DV33" s="76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68"/>
      <c r="EL33" s="768"/>
      <c r="EM33" s="768"/>
      <c r="EN33" s="768"/>
      <c r="EO33" s="768"/>
      <c r="EP33" s="76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68"/>
      <c r="FQ33" s="768"/>
      <c r="FR33" s="768"/>
      <c r="FS33" s="768"/>
      <c r="FT33" s="768"/>
      <c r="FU33" s="76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68"/>
      <c r="GN33" s="768"/>
      <c r="GO33" s="768"/>
      <c r="GP33" s="768"/>
      <c r="GQ33" s="768"/>
      <c r="GR33" s="76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68"/>
      <c r="HI33" s="768"/>
      <c r="HJ33" s="768"/>
      <c r="HK33" s="768"/>
      <c r="HL33" s="768"/>
      <c r="HM33" s="768"/>
      <c r="HN33" s="12"/>
      <c r="HO33" s="12"/>
      <c r="HP33" s="12"/>
      <c r="HQ33" s="12"/>
      <c r="HS33" s="768"/>
      <c r="HT33" s="768"/>
      <c r="HU33" s="768"/>
      <c r="HV33" s="768"/>
      <c r="HW33" s="768"/>
      <c r="HX33" s="768"/>
      <c r="HY33" s="12"/>
      <c r="HZ33" s="12"/>
      <c r="IA33" s="12"/>
      <c r="IB33" s="12"/>
    </row>
    <row r="34" spans="1:236" ht="14.45" customHeight="1" x14ac:dyDescent="0.25">
      <c r="A34" s="47"/>
      <c r="B34" s="12"/>
      <c r="C34" s="769" t="s">
        <v>173</v>
      </c>
      <c r="D34" s="769"/>
      <c r="E34" s="769"/>
      <c r="F34" s="769"/>
      <c r="G34" s="76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5"/>
      <c r="S34" s="765"/>
      <c r="T34" s="765"/>
      <c r="U34" s="12"/>
      <c r="V34" s="12"/>
      <c r="W34" s="12"/>
      <c r="X34" s="12"/>
      <c r="Y34" s="12"/>
      <c r="Z34" s="6"/>
      <c r="AA34" s="768"/>
      <c r="AB34" s="768"/>
      <c r="AC34" s="768"/>
      <c r="AD34" s="768"/>
      <c r="AE34" s="768"/>
      <c r="AF34" s="768"/>
      <c r="AG34" s="12"/>
      <c r="AH34" s="12"/>
      <c r="AI34" s="12"/>
      <c r="AJ34" s="12"/>
      <c r="AL34" s="768"/>
      <c r="AM34" s="768"/>
      <c r="AN34" s="768"/>
      <c r="AO34" s="768"/>
      <c r="AP34" s="768"/>
      <c r="AQ34" s="768"/>
      <c r="AR34" s="12"/>
      <c r="AS34" s="12"/>
      <c r="AT34" s="12"/>
      <c r="AU34" s="12"/>
      <c r="AV34" s="12"/>
      <c r="AW34" s="12"/>
      <c r="AX34" s="12"/>
      <c r="AY34" s="12"/>
      <c r="AZ34" s="768"/>
      <c r="BA34" s="768"/>
      <c r="BB34" s="768"/>
      <c r="BC34" s="768"/>
      <c r="BD34" s="768"/>
      <c r="BE34" s="768"/>
      <c r="BF34" s="12"/>
      <c r="BG34" s="12"/>
      <c r="BH34" s="12"/>
      <c r="BI34" s="12"/>
      <c r="BJ34" s="12"/>
      <c r="BK34" s="12"/>
      <c r="BL34" s="768"/>
      <c r="BM34" s="768"/>
      <c r="BN34" s="768"/>
      <c r="BO34" s="768"/>
      <c r="BP34" s="768"/>
      <c r="BQ34" s="76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68"/>
      <c r="CF34" s="768"/>
      <c r="CG34" s="768"/>
      <c r="CH34" s="768"/>
      <c r="CI34" s="768"/>
      <c r="CJ34" s="76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68"/>
      <c r="CX34" s="768"/>
      <c r="CY34" s="768"/>
      <c r="CZ34" s="768"/>
      <c r="DA34" s="768"/>
      <c r="DB34" s="76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68"/>
      <c r="DR34" s="768"/>
      <c r="DS34" s="768"/>
      <c r="DT34" s="768"/>
      <c r="DU34" s="768"/>
      <c r="DV34" s="76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68"/>
      <c r="EL34" s="768"/>
      <c r="EM34" s="768"/>
      <c r="EN34" s="768"/>
      <c r="EO34" s="768"/>
      <c r="EP34" s="76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68"/>
      <c r="FQ34" s="768"/>
      <c r="FR34" s="768"/>
      <c r="FS34" s="768"/>
      <c r="FT34" s="768"/>
      <c r="FU34" s="76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68"/>
      <c r="GN34" s="768"/>
      <c r="GO34" s="768"/>
      <c r="GP34" s="768"/>
      <c r="GQ34" s="768"/>
      <c r="GR34" s="76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68"/>
      <c r="HI34" s="768"/>
      <c r="HJ34" s="768"/>
      <c r="HK34" s="768"/>
      <c r="HL34" s="768"/>
      <c r="HM34" s="768"/>
      <c r="HN34" s="12"/>
      <c r="HO34" s="12"/>
      <c r="HP34" s="12"/>
      <c r="HQ34" s="12"/>
      <c r="HS34" s="768"/>
      <c r="HT34" s="768"/>
      <c r="HU34" s="768"/>
      <c r="HV34" s="768"/>
      <c r="HW34" s="768"/>
      <c r="HX34" s="768"/>
      <c r="HY34" s="12"/>
      <c r="HZ34" s="12"/>
      <c r="IA34" s="12"/>
      <c r="IB34" s="12"/>
    </row>
    <row r="35" spans="1:236" ht="14.45" customHeight="1" x14ac:dyDescent="0.25">
      <c r="A35" s="47"/>
      <c r="B35" s="12"/>
      <c r="C35" s="769" t="s">
        <v>209</v>
      </c>
      <c r="D35" s="769"/>
      <c r="E35" s="769"/>
      <c r="F35" s="769"/>
      <c r="G35" s="76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5"/>
      <c r="S35" s="765"/>
      <c r="T35" s="765"/>
      <c r="U35" s="12"/>
      <c r="V35" s="12"/>
      <c r="W35" s="12"/>
      <c r="X35" s="12"/>
      <c r="Y35" s="12"/>
      <c r="Z35" s="6"/>
      <c r="AA35" s="768"/>
      <c r="AB35" s="768"/>
      <c r="AC35" s="768"/>
      <c r="AD35" s="768"/>
      <c r="AE35" s="768"/>
      <c r="AF35" s="768"/>
      <c r="AG35" s="12"/>
      <c r="AH35" s="12"/>
      <c r="AI35" s="12"/>
      <c r="AJ35" s="12"/>
      <c r="AL35" s="768"/>
      <c r="AM35" s="768"/>
      <c r="AN35" s="768"/>
      <c r="AO35" s="768"/>
      <c r="AP35" s="768"/>
      <c r="AQ35" s="768"/>
      <c r="AR35" s="12"/>
      <c r="AS35" s="12"/>
      <c r="AT35" s="12"/>
      <c r="AU35" s="12"/>
      <c r="AV35" s="12"/>
      <c r="AW35" s="12"/>
      <c r="AX35" s="12"/>
      <c r="AY35" s="12"/>
      <c r="AZ35" s="768"/>
      <c r="BA35" s="768"/>
      <c r="BB35" s="768"/>
      <c r="BC35" s="768"/>
      <c r="BD35" s="768"/>
      <c r="BE35" s="768"/>
      <c r="BF35" s="12"/>
      <c r="BG35" s="12"/>
      <c r="BH35" s="12"/>
      <c r="BI35" s="12"/>
      <c r="BJ35" s="12"/>
      <c r="BK35" s="12"/>
      <c r="BL35" s="768"/>
      <c r="BM35" s="768"/>
      <c r="BN35" s="768"/>
      <c r="BO35" s="768"/>
      <c r="BP35" s="768"/>
      <c r="BQ35" s="76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68"/>
      <c r="CF35" s="768"/>
      <c r="CG35" s="768"/>
      <c r="CH35" s="768"/>
      <c r="CI35" s="768"/>
      <c r="CJ35" s="76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68"/>
      <c r="CX35" s="768"/>
      <c r="CY35" s="768"/>
      <c r="CZ35" s="768"/>
      <c r="DA35" s="768"/>
      <c r="DB35" s="76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68"/>
      <c r="DR35" s="768"/>
      <c r="DS35" s="768"/>
      <c r="DT35" s="768"/>
      <c r="DU35" s="768"/>
      <c r="DV35" s="76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68"/>
      <c r="EL35" s="768"/>
      <c r="EM35" s="768"/>
      <c r="EN35" s="768"/>
      <c r="EO35" s="768"/>
      <c r="EP35" s="76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68"/>
      <c r="FQ35" s="768"/>
      <c r="FR35" s="768"/>
      <c r="FS35" s="768"/>
      <c r="FT35" s="768"/>
      <c r="FU35" s="76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68"/>
      <c r="GN35" s="768"/>
      <c r="GO35" s="768"/>
      <c r="GP35" s="768"/>
      <c r="GQ35" s="768"/>
      <c r="GR35" s="76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68"/>
      <c r="HI35" s="768"/>
      <c r="HJ35" s="768"/>
      <c r="HK35" s="768"/>
      <c r="HL35" s="768"/>
      <c r="HM35" s="768"/>
      <c r="HN35" s="12"/>
      <c r="HO35" s="131"/>
      <c r="HP35" s="12"/>
      <c r="HQ35" s="12"/>
      <c r="HS35" s="768"/>
      <c r="HT35" s="768"/>
      <c r="HU35" s="768"/>
      <c r="HV35" s="768"/>
      <c r="HW35" s="768"/>
      <c r="HX35" s="76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69" t="s">
        <v>147</v>
      </c>
      <c r="D36" s="769"/>
      <c r="E36" s="769"/>
      <c r="F36" s="769"/>
      <c r="G36" s="76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5"/>
      <c r="S36" s="765"/>
      <c r="T36" s="765"/>
      <c r="U36" s="12"/>
      <c r="V36" s="12"/>
      <c r="W36" s="12"/>
      <c r="X36" s="12"/>
      <c r="Y36" s="12"/>
      <c r="Z36" s="6"/>
      <c r="AA36" s="768"/>
      <c r="AB36" s="768"/>
      <c r="AC36" s="768"/>
      <c r="AD36" s="768"/>
      <c r="AE36" s="768"/>
      <c r="AF36" s="768"/>
      <c r="AG36" s="12"/>
      <c r="AH36" s="12"/>
      <c r="AI36" s="12"/>
      <c r="AJ36" s="12"/>
      <c r="AL36" s="768"/>
      <c r="AM36" s="768"/>
      <c r="AN36" s="768"/>
      <c r="AO36" s="768"/>
      <c r="AP36" s="768"/>
      <c r="AQ36" s="768"/>
      <c r="AR36" s="12"/>
      <c r="AS36" s="12"/>
      <c r="AT36" s="12"/>
      <c r="AU36" s="12"/>
      <c r="AV36" s="12"/>
      <c r="AW36" s="12"/>
      <c r="AX36" s="12"/>
      <c r="AY36" s="12"/>
      <c r="AZ36" s="768"/>
      <c r="BA36" s="768"/>
      <c r="BB36" s="768"/>
      <c r="BC36" s="768"/>
      <c r="BD36" s="768"/>
      <c r="BE36" s="768"/>
      <c r="BF36" s="12"/>
      <c r="BG36" s="12"/>
      <c r="BH36" s="12"/>
      <c r="BI36" s="12"/>
      <c r="BJ36" s="12"/>
      <c r="BK36" s="12"/>
      <c r="BL36" s="768"/>
      <c r="BM36" s="768"/>
      <c r="BN36" s="768"/>
      <c r="BO36" s="768"/>
      <c r="BP36" s="768"/>
      <c r="BQ36" s="76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68"/>
      <c r="CF36" s="768"/>
      <c r="CG36" s="768"/>
      <c r="CH36" s="768"/>
      <c r="CI36" s="768"/>
      <c r="CJ36" s="76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68"/>
      <c r="CX36" s="768"/>
      <c r="CY36" s="768"/>
      <c r="CZ36" s="768"/>
      <c r="DA36" s="768"/>
      <c r="DB36" s="76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68"/>
      <c r="DR36" s="768"/>
      <c r="DS36" s="768"/>
      <c r="DT36" s="768"/>
      <c r="DU36" s="768"/>
      <c r="DV36" s="76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68"/>
      <c r="EL36" s="768"/>
      <c r="EM36" s="768"/>
      <c r="EN36" s="768"/>
      <c r="EO36" s="768"/>
      <c r="EP36" s="76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68"/>
      <c r="FQ36" s="768"/>
      <c r="FR36" s="768"/>
      <c r="FS36" s="768"/>
      <c r="FT36" s="768"/>
      <c r="FU36" s="76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68"/>
      <c r="GN36" s="768"/>
      <c r="GO36" s="768"/>
      <c r="GP36" s="768"/>
      <c r="GQ36" s="768"/>
      <c r="GR36" s="76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68"/>
      <c r="HI36" s="768"/>
      <c r="HJ36" s="768"/>
      <c r="HK36" s="768"/>
      <c r="HL36" s="768"/>
      <c r="HM36" s="768"/>
      <c r="HN36" s="12"/>
      <c r="HO36" s="12"/>
      <c r="HP36" s="12"/>
      <c r="HQ36" s="12"/>
      <c r="HS36" s="768"/>
      <c r="HT36" s="768"/>
      <c r="HU36" s="768"/>
      <c r="HV36" s="768"/>
      <c r="HW36" s="768"/>
      <c r="HX36" s="768"/>
      <c r="HY36" s="12"/>
      <c r="HZ36" s="12"/>
      <c r="IA36" s="12"/>
      <c r="IB36" s="12"/>
    </row>
    <row r="37" spans="1:236" ht="14.45" customHeight="1" x14ac:dyDescent="0.25">
      <c r="A37" s="47"/>
      <c r="B37" s="12"/>
      <c r="C37" s="769" t="s">
        <v>168</v>
      </c>
      <c r="D37" s="769"/>
      <c r="E37" s="769"/>
      <c r="F37" s="769"/>
      <c r="G37" s="76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5"/>
      <c r="S37" s="765"/>
      <c r="T37" s="765"/>
      <c r="U37" s="12"/>
      <c r="V37" s="12"/>
      <c r="W37" s="12"/>
      <c r="X37" s="12"/>
      <c r="Y37" s="12"/>
      <c r="Z37" s="6"/>
      <c r="AA37" s="768"/>
      <c r="AB37" s="768"/>
      <c r="AC37" s="768"/>
      <c r="AD37" s="768"/>
      <c r="AE37" s="768"/>
      <c r="AF37" s="768"/>
      <c r="AG37" s="12"/>
      <c r="AH37" s="12"/>
      <c r="AI37" s="12"/>
      <c r="AJ37" s="12"/>
      <c r="AL37" s="768"/>
      <c r="AM37" s="768"/>
      <c r="AN37" s="768"/>
      <c r="AO37" s="768"/>
      <c r="AP37" s="768"/>
      <c r="AQ37" s="768"/>
      <c r="AR37" s="12"/>
      <c r="AS37" s="12"/>
      <c r="AT37" s="12"/>
      <c r="AU37" s="12"/>
      <c r="AV37" s="12"/>
      <c r="AW37" s="12"/>
      <c r="AX37" s="12"/>
      <c r="AY37" s="12"/>
      <c r="AZ37" s="768"/>
      <c r="BA37" s="768"/>
      <c r="BB37" s="768"/>
      <c r="BC37" s="768"/>
      <c r="BD37" s="768"/>
      <c r="BE37" s="768"/>
      <c r="BF37" s="12"/>
      <c r="BG37" s="12"/>
      <c r="BH37" s="12"/>
      <c r="BI37" s="12"/>
      <c r="BJ37" s="12"/>
      <c r="BK37" s="12"/>
      <c r="BL37" s="768"/>
      <c r="BM37" s="768"/>
      <c r="BN37" s="768"/>
      <c r="BO37" s="768"/>
      <c r="BP37" s="768"/>
      <c r="BQ37" s="76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68"/>
      <c r="CF37" s="768"/>
      <c r="CG37" s="768"/>
      <c r="CH37" s="768"/>
      <c r="CI37" s="768"/>
      <c r="CJ37" s="76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68"/>
      <c r="CX37" s="768"/>
      <c r="CY37" s="768"/>
      <c r="CZ37" s="768"/>
      <c r="DA37" s="768"/>
      <c r="DB37" s="76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68"/>
      <c r="DR37" s="768"/>
      <c r="DS37" s="768"/>
      <c r="DT37" s="768"/>
      <c r="DU37" s="768"/>
      <c r="DV37" s="76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68"/>
      <c r="EL37" s="768"/>
      <c r="EM37" s="768"/>
      <c r="EN37" s="768"/>
      <c r="EO37" s="768"/>
      <c r="EP37" s="76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68"/>
      <c r="FQ37" s="768"/>
      <c r="FR37" s="768"/>
      <c r="FS37" s="768"/>
      <c r="FT37" s="768"/>
      <c r="FU37" s="76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68"/>
      <c r="GN37" s="768"/>
      <c r="GO37" s="768"/>
      <c r="GP37" s="768"/>
      <c r="GQ37" s="768"/>
      <c r="GR37" s="76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68"/>
      <c r="HI37" s="768"/>
      <c r="HJ37" s="768"/>
      <c r="HK37" s="768"/>
      <c r="HL37" s="768"/>
      <c r="HM37" s="768"/>
      <c r="HN37" s="12"/>
      <c r="HO37" s="12"/>
      <c r="HP37" s="12"/>
      <c r="HQ37" s="12"/>
      <c r="HS37" s="768"/>
      <c r="HT37" s="768"/>
      <c r="HU37" s="768"/>
      <c r="HV37" s="768"/>
      <c r="HW37" s="768"/>
      <c r="HX37" s="768"/>
      <c r="HY37" s="12"/>
      <c r="HZ37" s="12"/>
      <c r="IA37" s="12"/>
      <c r="IB37" s="12"/>
    </row>
    <row r="38" spans="1:236" ht="14.45" customHeight="1" x14ac:dyDescent="0.25">
      <c r="A38" s="47"/>
      <c r="B38" s="12"/>
      <c r="C38" s="769" t="s">
        <v>155</v>
      </c>
      <c r="D38" s="769"/>
      <c r="E38" s="769"/>
      <c r="F38" s="769"/>
      <c r="G38" s="76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5"/>
      <c r="S38" s="765"/>
      <c r="T38" s="765"/>
      <c r="U38" s="12"/>
      <c r="V38" s="12"/>
      <c r="W38" s="12"/>
      <c r="X38" s="12"/>
      <c r="Y38" s="12"/>
      <c r="Z38" s="6"/>
      <c r="AA38" s="768"/>
      <c r="AB38" s="768"/>
      <c r="AC38" s="768"/>
      <c r="AD38" s="768"/>
      <c r="AE38" s="768"/>
      <c r="AF38" s="768"/>
      <c r="AG38" s="12"/>
      <c r="AH38" s="12"/>
      <c r="AI38" s="12"/>
      <c r="AJ38" s="12"/>
      <c r="AL38" s="768"/>
      <c r="AM38" s="768"/>
      <c r="AN38" s="768"/>
      <c r="AO38" s="768"/>
      <c r="AP38" s="768"/>
      <c r="AQ38" s="768"/>
      <c r="AR38" s="12"/>
      <c r="AS38" s="12"/>
      <c r="AT38" s="12"/>
      <c r="AU38" s="12"/>
      <c r="AV38" s="12"/>
      <c r="AW38" s="12"/>
      <c r="AX38" s="12"/>
      <c r="AY38" s="12"/>
      <c r="AZ38" s="768"/>
      <c r="BA38" s="768"/>
      <c r="BB38" s="768"/>
      <c r="BC38" s="768"/>
      <c r="BD38" s="768"/>
      <c r="BE38" s="768"/>
      <c r="BF38" s="12"/>
      <c r="BG38" s="12"/>
      <c r="BH38" s="12"/>
      <c r="BI38" s="12"/>
      <c r="BJ38" s="12"/>
      <c r="BK38" s="12"/>
      <c r="BL38" s="768"/>
      <c r="BM38" s="768"/>
      <c r="BN38" s="768"/>
      <c r="BO38" s="768"/>
      <c r="BP38" s="768"/>
      <c r="BQ38" s="76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68"/>
      <c r="CF38" s="768"/>
      <c r="CG38" s="768"/>
      <c r="CH38" s="768"/>
      <c r="CI38" s="768"/>
      <c r="CJ38" s="76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68"/>
      <c r="CX38" s="768"/>
      <c r="CY38" s="768"/>
      <c r="CZ38" s="768"/>
      <c r="DA38" s="768"/>
      <c r="DB38" s="76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68"/>
      <c r="DR38" s="768"/>
      <c r="DS38" s="768"/>
      <c r="DT38" s="768"/>
      <c r="DU38" s="768"/>
      <c r="DV38" s="76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68"/>
      <c r="EL38" s="768"/>
      <c r="EM38" s="768"/>
      <c r="EN38" s="768"/>
      <c r="EO38" s="768"/>
      <c r="EP38" s="76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68"/>
      <c r="FQ38" s="768"/>
      <c r="FR38" s="768"/>
      <c r="FS38" s="768"/>
      <c r="FT38" s="768"/>
      <c r="FU38" s="76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68"/>
      <c r="GN38" s="768"/>
      <c r="GO38" s="768"/>
      <c r="GP38" s="768"/>
      <c r="GQ38" s="768"/>
      <c r="GR38" s="76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68"/>
      <c r="HI38" s="768"/>
      <c r="HJ38" s="768"/>
      <c r="HK38" s="768"/>
      <c r="HL38" s="768"/>
      <c r="HM38" s="768"/>
      <c r="HN38" s="12"/>
      <c r="HO38" s="12"/>
      <c r="HP38" s="12"/>
      <c r="HQ38" s="12"/>
      <c r="HS38" s="768"/>
      <c r="HT38" s="768"/>
      <c r="HU38" s="768"/>
      <c r="HV38" s="768"/>
      <c r="HW38" s="768"/>
      <c r="HX38" s="768"/>
      <c r="HY38" s="12"/>
      <c r="HZ38" s="12"/>
      <c r="IA38" s="12"/>
      <c r="IB38" s="12"/>
    </row>
    <row r="39" spans="1:236" ht="14.45" customHeight="1" x14ac:dyDescent="0.25">
      <c r="A39" s="47"/>
      <c r="B39" s="12"/>
      <c r="C39" s="769" t="s">
        <v>149</v>
      </c>
      <c r="D39" s="769"/>
      <c r="E39" s="769"/>
      <c r="F39" s="769"/>
      <c r="G39" s="76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5"/>
      <c r="S39" s="765"/>
      <c r="T39" s="765"/>
      <c r="U39" s="12"/>
      <c r="V39" s="12"/>
      <c r="W39" s="12"/>
      <c r="X39" s="12"/>
      <c r="Y39" s="12"/>
      <c r="Z39" s="6"/>
      <c r="AA39" s="768"/>
      <c r="AB39" s="768"/>
      <c r="AC39" s="768"/>
      <c r="AD39" s="768"/>
      <c r="AE39" s="768"/>
      <c r="AF39" s="768"/>
      <c r="AG39" s="12"/>
      <c r="AH39" s="12"/>
      <c r="AI39" s="12"/>
      <c r="AJ39" s="12"/>
      <c r="AL39" s="768"/>
      <c r="AM39" s="768"/>
      <c r="AN39" s="768"/>
      <c r="AO39" s="768"/>
      <c r="AP39" s="768"/>
      <c r="AQ39" s="768"/>
      <c r="AR39" s="12"/>
      <c r="AS39" s="12"/>
      <c r="AT39" s="12"/>
      <c r="AU39" s="12"/>
      <c r="AV39" s="12"/>
      <c r="AW39" s="12"/>
      <c r="AX39" s="12"/>
      <c r="AY39" s="12"/>
      <c r="AZ39" s="768"/>
      <c r="BA39" s="768"/>
      <c r="BB39" s="768"/>
      <c r="BC39" s="768"/>
      <c r="BD39" s="768"/>
      <c r="BE39" s="768"/>
      <c r="BF39" s="12"/>
      <c r="BG39" s="12"/>
      <c r="BH39" s="12"/>
      <c r="BI39" s="12"/>
      <c r="BJ39" s="12"/>
      <c r="BK39" s="12"/>
      <c r="BL39" s="768"/>
      <c r="BM39" s="768"/>
      <c r="BN39" s="768"/>
      <c r="BO39" s="768"/>
      <c r="BP39" s="768"/>
      <c r="BQ39" s="76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68"/>
      <c r="CF39" s="768"/>
      <c r="CG39" s="768"/>
      <c r="CH39" s="768"/>
      <c r="CI39" s="768"/>
      <c r="CJ39" s="76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68"/>
      <c r="CX39" s="768"/>
      <c r="CY39" s="768"/>
      <c r="CZ39" s="768"/>
      <c r="DA39" s="768"/>
      <c r="DB39" s="76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68"/>
      <c r="DR39" s="768"/>
      <c r="DS39" s="768"/>
      <c r="DT39" s="768"/>
      <c r="DU39" s="768"/>
      <c r="DV39" s="76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68"/>
      <c r="EL39" s="768"/>
      <c r="EM39" s="768"/>
      <c r="EN39" s="768"/>
      <c r="EO39" s="768"/>
      <c r="EP39" s="76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68"/>
      <c r="FQ39" s="768"/>
      <c r="FR39" s="768"/>
      <c r="FS39" s="768"/>
      <c r="FT39" s="768"/>
      <c r="FU39" s="76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68"/>
      <c r="GN39" s="768"/>
      <c r="GO39" s="768"/>
      <c r="GP39" s="768"/>
      <c r="GQ39" s="768"/>
      <c r="GR39" s="76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68"/>
      <c r="HI39" s="768"/>
      <c r="HJ39" s="768"/>
      <c r="HK39" s="768"/>
      <c r="HL39" s="768"/>
      <c r="HM39" s="768"/>
      <c r="HN39" s="12"/>
      <c r="HO39" s="12"/>
      <c r="HP39" s="12"/>
      <c r="HQ39" s="12"/>
      <c r="HS39" s="768"/>
      <c r="HT39" s="768"/>
      <c r="HU39" s="768"/>
      <c r="HV39" s="768"/>
      <c r="HW39" s="768"/>
      <c r="HX39" s="768"/>
      <c r="HY39" s="12"/>
      <c r="HZ39" s="12"/>
      <c r="IA39" s="12"/>
      <c r="IB39" s="12"/>
    </row>
    <row r="40" spans="1:236" ht="14.45" customHeight="1" x14ac:dyDescent="0.25">
      <c r="A40" s="47"/>
      <c r="B40" s="12"/>
      <c r="C40" s="769" t="s">
        <v>148</v>
      </c>
      <c r="D40" s="769"/>
      <c r="E40" s="769"/>
      <c r="F40" s="769"/>
      <c r="G40" s="76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5"/>
      <c r="S40" s="765"/>
      <c r="T40" s="765"/>
      <c r="U40" s="12"/>
      <c r="V40" s="12"/>
      <c r="W40" s="12"/>
      <c r="X40" s="12"/>
      <c r="Y40" s="12"/>
      <c r="Z40" s="6"/>
      <c r="AA40" s="768"/>
      <c r="AB40" s="768"/>
      <c r="AC40" s="768"/>
      <c r="AD40" s="768"/>
      <c r="AE40" s="768"/>
      <c r="AF40" s="768"/>
      <c r="AG40" s="12"/>
      <c r="AH40" s="12"/>
      <c r="AI40" s="12"/>
      <c r="AJ40" s="12"/>
      <c r="AL40" s="768"/>
      <c r="AM40" s="768"/>
      <c r="AN40" s="768"/>
      <c r="AO40" s="768"/>
      <c r="AP40" s="768"/>
      <c r="AQ40" s="768"/>
      <c r="AR40" s="12"/>
      <c r="AS40" s="12"/>
      <c r="AT40" s="12"/>
      <c r="AU40" s="12"/>
      <c r="AV40" s="12"/>
      <c r="AW40" s="12"/>
      <c r="AX40" s="12"/>
      <c r="AY40" s="12"/>
      <c r="AZ40" s="768"/>
      <c r="BA40" s="768"/>
      <c r="BB40" s="768"/>
      <c r="BC40" s="768"/>
      <c r="BD40" s="768"/>
      <c r="BE40" s="768"/>
      <c r="BF40" s="12"/>
      <c r="BG40" s="12"/>
      <c r="BH40" s="12"/>
      <c r="BI40" s="12"/>
      <c r="BJ40" s="12"/>
      <c r="BK40" s="12"/>
      <c r="BL40" s="768"/>
      <c r="BM40" s="768"/>
      <c r="BN40" s="768"/>
      <c r="BO40" s="768"/>
      <c r="BP40" s="768"/>
      <c r="BQ40" s="76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68"/>
      <c r="CF40" s="768"/>
      <c r="CG40" s="768"/>
      <c r="CH40" s="768"/>
      <c r="CI40" s="768"/>
      <c r="CJ40" s="76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68"/>
      <c r="CX40" s="768"/>
      <c r="CY40" s="768"/>
      <c r="CZ40" s="768"/>
      <c r="DA40" s="768"/>
      <c r="DB40" s="76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68"/>
      <c r="DR40" s="768"/>
      <c r="DS40" s="768"/>
      <c r="DT40" s="768"/>
      <c r="DU40" s="768"/>
      <c r="DV40" s="76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68"/>
      <c r="EL40" s="768"/>
      <c r="EM40" s="768"/>
      <c r="EN40" s="768"/>
      <c r="EO40" s="768"/>
      <c r="EP40" s="76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68"/>
      <c r="FQ40" s="768"/>
      <c r="FR40" s="768"/>
      <c r="FS40" s="768"/>
      <c r="FT40" s="768"/>
      <c r="FU40" s="76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68"/>
      <c r="GN40" s="768"/>
      <c r="GO40" s="768"/>
      <c r="GP40" s="768"/>
      <c r="GQ40" s="768"/>
      <c r="GR40" s="76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68"/>
      <c r="HI40" s="768"/>
      <c r="HJ40" s="768"/>
      <c r="HK40" s="768"/>
      <c r="HL40" s="768"/>
      <c r="HM40" s="768"/>
      <c r="HN40" s="12"/>
      <c r="HO40" s="12"/>
      <c r="HP40" s="12"/>
      <c r="HQ40" s="12"/>
      <c r="HS40" s="768"/>
      <c r="HT40" s="768"/>
      <c r="HU40" s="768"/>
      <c r="HV40" s="768"/>
      <c r="HW40" s="768"/>
      <c r="HX40" s="768"/>
      <c r="HY40" s="12"/>
      <c r="HZ40" s="12"/>
      <c r="IA40" s="12"/>
      <c r="IB40" s="12"/>
    </row>
    <row r="41" spans="1:236" ht="14.45" customHeight="1" x14ac:dyDescent="0.25">
      <c r="A41" s="47"/>
      <c r="B41" s="12"/>
      <c r="C41" s="769" t="s">
        <v>150</v>
      </c>
      <c r="D41" s="769"/>
      <c r="E41" s="769"/>
      <c r="F41" s="769"/>
      <c r="G41" s="76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5"/>
      <c r="S41" s="765"/>
      <c r="T41" s="765"/>
      <c r="U41" s="12"/>
      <c r="V41" s="12"/>
      <c r="W41" s="12"/>
      <c r="X41" s="12"/>
      <c r="Y41" s="12"/>
      <c r="Z41" s="6"/>
      <c r="AA41" s="768"/>
      <c r="AB41" s="768"/>
      <c r="AC41" s="768"/>
      <c r="AD41" s="768"/>
      <c r="AE41" s="768"/>
      <c r="AF41" s="768"/>
      <c r="AG41" s="12"/>
      <c r="AH41" s="12"/>
      <c r="AI41" s="12"/>
      <c r="AJ41" s="12"/>
      <c r="AL41" s="768"/>
      <c r="AM41" s="768"/>
      <c r="AN41" s="768"/>
      <c r="AO41" s="768"/>
      <c r="AP41" s="768"/>
      <c r="AQ41" s="768"/>
      <c r="AR41" s="12"/>
      <c r="AS41" s="12"/>
      <c r="AT41" s="12"/>
      <c r="AU41" s="12"/>
      <c r="AV41" s="12"/>
      <c r="AW41" s="12"/>
      <c r="AX41" s="12"/>
      <c r="AY41" s="12"/>
      <c r="AZ41" s="768"/>
      <c r="BA41" s="768"/>
      <c r="BB41" s="768"/>
      <c r="BC41" s="768"/>
      <c r="BD41" s="768"/>
      <c r="BE41" s="768"/>
      <c r="BF41" s="12"/>
      <c r="BG41" s="12"/>
      <c r="BH41" s="12"/>
      <c r="BI41" s="12"/>
      <c r="BJ41" s="12"/>
      <c r="BK41" s="12"/>
      <c r="BL41" s="768"/>
      <c r="BM41" s="768"/>
      <c r="BN41" s="768"/>
      <c r="BO41" s="768"/>
      <c r="BP41" s="768"/>
      <c r="BQ41" s="76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68"/>
      <c r="CF41" s="768"/>
      <c r="CG41" s="768"/>
      <c r="CH41" s="768"/>
      <c r="CI41" s="768"/>
      <c r="CJ41" s="76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68"/>
      <c r="CX41" s="768"/>
      <c r="CY41" s="768"/>
      <c r="CZ41" s="768"/>
      <c r="DA41" s="768"/>
      <c r="DB41" s="76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68"/>
      <c r="DR41" s="768"/>
      <c r="DS41" s="768"/>
      <c r="DT41" s="768"/>
      <c r="DU41" s="768"/>
      <c r="DV41" s="76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68"/>
      <c r="EL41" s="768"/>
      <c r="EM41" s="768"/>
      <c r="EN41" s="768"/>
      <c r="EO41" s="768"/>
      <c r="EP41" s="76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68"/>
      <c r="FQ41" s="768"/>
      <c r="FR41" s="768"/>
      <c r="FS41" s="768"/>
      <c r="FT41" s="768"/>
      <c r="FU41" s="76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68"/>
      <c r="GN41" s="768"/>
      <c r="GO41" s="768"/>
      <c r="GP41" s="768"/>
      <c r="GQ41" s="768"/>
      <c r="GR41" s="76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68"/>
      <c r="HI41" s="768"/>
      <c r="HJ41" s="768"/>
      <c r="HK41" s="768"/>
      <c r="HL41" s="768"/>
      <c r="HM41" s="768"/>
      <c r="HN41" s="12"/>
      <c r="HO41" s="12"/>
      <c r="HP41" s="12"/>
      <c r="HQ41" s="12"/>
      <c r="HS41" s="768"/>
      <c r="HT41" s="768"/>
      <c r="HU41" s="768"/>
      <c r="HV41" s="768"/>
      <c r="HW41" s="768"/>
      <c r="HX41" s="768"/>
      <c r="HY41" s="12"/>
      <c r="HZ41" s="12"/>
      <c r="IA41" s="12"/>
      <c r="IB41" s="12"/>
    </row>
    <row r="42" spans="1:236" ht="14.45" customHeight="1" x14ac:dyDescent="0.25">
      <c r="A42" s="47"/>
      <c r="B42" s="12"/>
      <c r="C42" s="769" t="s">
        <v>171</v>
      </c>
      <c r="D42" s="769"/>
      <c r="E42" s="769"/>
      <c r="F42" s="769"/>
      <c r="G42" s="76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5"/>
      <c r="S42" s="765"/>
      <c r="T42" s="765"/>
      <c r="U42" s="12"/>
      <c r="V42" s="12"/>
      <c r="W42" s="12"/>
      <c r="X42" s="12"/>
      <c r="Y42" s="12"/>
      <c r="Z42" s="6"/>
      <c r="AA42" s="768"/>
      <c r="AB42" s="768"/>
      <c r="AC42" s="768"/>
      <c r="AD42" s="768"/>
      <c r="AE42" s="768"/>
      <c r="AF42" s="768"/>
      <c r="AG42" s="12"/>
      <c r="AH42" s="12"/>
      <c r="AI42" s="12"/>
      <c r="AJ42" s="12"/>
      <c r="AL42" s="768"/>
      <c r="AM42" s="768"/>
      <c r="AN42" s="768"/>
      <c r="AO42" s="768"/>
      <c r="AP42" s="768"/>
      <c r="AQ42" s="768"/>
      <c r="AR42" s="12"/>
      <c r="AS42" s="12"/>
      <c r="AT42" s="12"/>
      <c r="AU42" s="12"/>
      <c r="AV42" s="12"/>
      <c r="AW42" s="12"/>
      <c r="AX42" s="12"/>
      <c r="AY42" s="12"/>
      <c r="AZ42" s="768"/>
      <c r="BA42" s="768"/>
      <c r="BB42" s="768"/>
      <c r="BC42" s="768"/>
      <c r="BD42" s="768"/>
      <c r="BE42" s="768"/>
      <c r="BF42" s="12"/>
      <c r="BG42" s="12"/>
      <c r="BH42" s="12"/>
      <c r="BI42" s="12"/>
      <c r="BJ42" s="12"/>
      <c r="BK42" s="12"/>
      <c r="BL42" s="768"/>
      <c r="BM42" s="768"/>
      <c r="BN42" s="768"/>
      <c r="BO42" s="768"/>
      <c r="BP42" s="768"/>
      <c r="BQ42" s="76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68"/>
      <c r="CF42" s="768"/>
      <c r="CG42" s="768"/>
      <c r="CH42" s="768"/>
      <c r="CI42" s="768"/>
      <c r="CJ42" s="76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68"/>
      <c r="CX42" s="768"/>
      <c r="CY42" s="768"/>
      <c r="CZ42" s="768"/>
      <c r="DA42" s="768"/>
      <c r="DB42" s="76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68"/>
      <c r="DR42" s="768"/>
      <c r="DS42" s="768"/>
      <c r="DT42" s="768"/>
      <c r="DU42" s="768"/>
      <c r="DV42" s="76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68"/>
      <c r="EL42" s="768"/>
      <c r="EM42" s="768"/>
      <c r="EN42" s="768"/>
      <c r="EO42" s="768"/>
      <c r="EP42" s="76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68"/>
      <c r="FQ42" s="768"/>
      <c r="FR42" s="768"/>
      <c r="FS42" s="768"/>
      <c r="FT42" s="768"/>
      <c r="FU42" s="76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68"/>
      <c r="GN42" s="768"/>
      <c r="GO42" s="768"/>
      <c r="GP42" s="768"/>
      <c r="GQ42" s="768"/>
      <c r="GR42" s="76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68"/>
      <c r="HI42" s="768"/>
      <c r="HJ42" s="768"/>
      <c r="HK42" s="768"/>
      <c r="HL42" s="768"/>
      <c r="HM42" s="768"/>
      <c r="HN42" s="12"/>
      <c r="HO42" s="12"/>
      <c r="HP42" s="12"/>
      <c r="HQ42" s="12"/>
      <c r="HS42" s="768"/>
      <c r="HT42" s="768"/>
      <c r="HU42" s="768"/>
      <c r="HV42" s="768"/>
      <c r="HW42" s="768"/>
      <c r="HX42" s="768"/>
      <c r="HY42" s="12"/>
      <c r="HZ42" s="12"/>
      <c r="IA42" s="12"/>
      <c r="IB42" s="12"/>
    </row>
    <row r="43" spans="1:236" ht="14.45" customHeight="1" x14ac:dyDescent="0.25">
      <c r="A43" s="47"/>
      <c r="B43" s="12"/>
      <c r="C43" s="769" t="s">
        <v>172</v>
      </c>
      <c r="D43" s="769"/>
      <c r="E43" s="769"/>
      <c r="F43" s="769"/>
      <c r="G43" s="76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5"/>
      <c r="S43" s="765"/>
      <c r="T43" s="765"/>
      <c r="U43" s="12"/>
      <c r="V43" s="12"/>
      <c r="W43" s="12"/>
      <c r="X43" s="12"/>
      <c r="Y43" s="12"/>
      <c r="Z43" s="6"/>
      <c r="AA43" s="768"/>
      <c r="AB43" s="768"/>
      <c r="AC43" s="768"/>
      <c r="AD43" s="768"/>
      <c r="AE43" s="768"/>
      <c r="AF43" s="768"/>
      <c r="AG43" s="12"/>
      <c r="AH43" s="12"/>
      <c r="AI43" s="12"/>
      <c r="AJ43" s="12"/>
      <c r="AL43" s="768"/>
      <c r="AM43" s="768"/>
      <c r="AN43" s="768"/>
      <c r="AO43" s="768"/>
      <c r="AP43" s="768"/>
      <c r="AQ43" s="768"/>
      <c r="AR43" s="12"/>
      <c r="AS43" s="12"/>
      <c r="AT43" s="12"/>
      <c r="AU43" s="12"/>
      <c r="AV43" s="12"/>
      <c r="AW43" s="12"/>
      <c r="AX43" s="12"/>
      <c r="AY43" s="12"/>
      <c r="AZ43" s="768"/>
      <c r="BA43" s="768"/>
      <c r="BB43" s="768"/>
      <c r="BC43" s="768"/>
      <c r="BD43" s="768"/>
      <c r="BE43" s="768"/>
      <c r="BF43" s="12"/>
      <c r="BG43" s="12"/>
      <c r="BH43" s="12"/>
      <c r="BI43" s="12"/>
      <c r="BJ43" s="12"/>
      <c r="BK43" s="12"/>
      <c r="BL43" s="768"/>
      <c r="BM43" s="768"/>
      <c r="BN43" s="768"/>
      <c r="BO43" s="768"/>
      <c r="BP43" s="768"/>
      <c r="BQ43" s="76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68"/>
      <c r="CF43" s="768"/>
      <c r="CG43" s="768"/>
      <c r="CH43" s="768"/>
      <c r="CI43" s="768"/>
      <c r="CJ43" s="76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68"/>
      <c r="CX43" s="768"/>
      <c r="CY43" s="768"/>
      <c r="CZ43" s="768"/>
      <c r="DA43" s="768"/>
      <c r="DB43" s="76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68"/>
      <c r="DR43" s="768"/>
      <c r="DS43" s="768"/>
      <c r="DT43" s="768"/>
      <c r="DU43" s="768"/>
      <c r="DV43" s="76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68"/>
      <c r="EL43" s="768"/>
      <c r="EM43" s="768"/>
      <c r="EN43" s="768"/>
      <c r="EO43" s="768"/>
      <c r="EP43" s="76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68"/>
      <c r="FQ43" s="768"/>
      <c r="FR43" s="768"/>
      <c r="FS43" s="768"/>
      <c r="FT43" s="768"/>
      <c r="FU43" s="76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68"/>
      <c r="GN43" s="768"/>
      <c r="GO43" s="768"/>
      <c r="GP43" s="768"/>
      <c r="GQ43" s="768"/>
      <c r="GR43" s="76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68"/>
      <c r="HI43" s="768"/>
      <c r="HJ43" s="768"/>
      <c r="HK43" s="768"/>
      <c r="HL43" s="768"/>
      <c r="HM43" s="768"/>
      <c r="HN43" s="12"/>
      <c r="HO43" s="12"/>
      <c r="HP43" s="12"/>
      <c r="HQ43" s="12"/>
      <c r="HS43" s="768"/>
      <c r="HT43" s="768"/>
      <c r="HU43" s="768"/>
      <c r="HV43" s="768"/>
      <c r="HW43" s="768"/>
      <c r="HX43" s="768"/>
      <c r="HY43" s="12"/>
      <c r="HZ43" s="12"/>
      <c r="IA43" s="12"/>
      <c r="IB43" s="12"/>
    </row>
    <row r="44" spans="1:236" ht="14.45" customHeight="1" x14ac:dyDescent="0.25">
      <c r="A44" s="47"/>
      <c r="B44" s="12"/>
      <c r="C44" s="769" t="s">
        <v>154</v>
      </c>
      <c r="D44" s="769"/>
      <c r="E44" s="769"/>
      <c r="F44" s="769"/>
      <c r="G44" s="76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5"/>
      <c r="S44" s="765"/>
      <c r="T44" s="765"/>
      <c r="U44" s="12"/>
      <c r="V44" s="12"/>
      <c r="W44" s="12"/>
      <c r="X44" s="12"/>
      <c r="Y44" s="12"/>
      <c r="Z44" s="6"/>
      <c r="AA44" s="768"/>
      <c r="AB44" s="768"/>
      <c r="AC44" s="768"/>
      <c r="AD44" s="768"/>
      <c r="AE44" s="768"/>
      <c r="AF44" s="768"/>
      <c r="AG44" s="12"/>
      <c r="AH44" s="12"/>
      <c r="AI44" s="12"/>
      <c r="AJ44" s="12"/>
      <c r="AL44" s="768"/>
      <c r="AM44" s="768"/>
      <c r="AN44" s="768"/>
      <c r="AO44" s="768"/>
      <c r="AP44" s="768"/>
      <c r="AQ44" s="768"/>
      <c r="AR44" s="12"/>
      <c r="AS44" s="12"/>
      <c r="AT44" s="12"/>
      <c r="AU44" s="12"/>
      <c r="AV44" s="12"/>
      <c r="AW44" s="12"/>
      <c r="AX44" s="12"/>
      <c r="AY44" s="12"/>
      <c r="AZ44" s="768"/>
      <c r="BA44" s="768"/>
      <c r="BB44" s="768"/>
      <c r="BC44" s="768"/>
      <c r="BD44" s="768"/>
      <c r="BE44" s="768"/>
      <c r="BF44" s="12"/>
      <c r="BG44" s="12"/>
      <c r="BH44" s="12"/>
      <c r="BI44" s="12"/>
      <c r="BJ44" s="12"/>
      <c r="BK44" s="12"/>
      <c r="BL44" s="768"/>
      <c r="BM44" s="768"/>
      <c r="BN44" s="768"/>
      <c r="BO44" s="768"/>
      <c r="BP44" s="768"/>
      <c r="BQ44" s="76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68"/>
      <c r="CF44" s="768"/>
      <c r="CG44" s="768"/>
      <c r="CH44" s="768"/>
      <c r="CI44" s="768"/>
      <c r="CJ44" s="76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68"/>
      <c r="CX44" s="768"/>
      <c r="CY44" s="768"/>
      <c r="CZ44" s="768"/>
      <c r="DA44" s="768"/>
      <c r="DB44" s="76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68"/>
      <c r="DR44" s="768"/>
      <c r="DS44" s="768"/>
      <c r="DT44" s="768"/>
      <c r="DU44" s="768"/>
      <c r="DV44" s="76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68"/>
      <c r="EL44" s="768"/>
      <c r="EM44" s="768"/>
      <c r="EN44" s="768"/>
      <c r="EO44" s="768"/>
      <c r="EP44" s="76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68"/>
      <c r="FQ44" s="768"/>
      <c r="FR44" s="768"/>
      <c r="FS44" s="768"/>
      <c r="FT44" s="768"/>
      <c r="FU44" s="76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68"/>
      <c r="GN44" s="768"/>
      <c r="GO44" s="768"/>
      <c r="GP44" s="768"/>
      <c r="GQ44" s="768"/>
      <c r="GR44" s="76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68"/>
      <c r="HI44" s="768"/>
      <c r="HJ44" s="768"/>
      <c r="HK44" s="768"/>
      <c r="HL44" s="768"/>
      <c r="HM44" s="768"/>
      <c r="HN44" s="12"/>
      <c r="HO44" s="12"/>
      <c r="HP44" s="12"/>
      <c r="HQ44" s="12"/>
      <c r="HS44" s="768"/>
      <c r="HT44" s="768"/>
      <c r="HU44" s="768"/>
      <c r="HV44" s="768"/>
      <c r="HW44" s="768"/>
      <c r="HX44" s="768"/>
      <c r="HY44" s="12"/>
      <c r="HZ44" s="12"/>
      <c r="IA44" s="12"/>
      <c r="IB44" s="12"/>
    </row>
    <row r="45" spans="1:236" ht="14.45" customHeight="1" x14ac:dyDescent="0.25">
      <c r="A45" s="47"/>
      <c r="B45" s="12"/>
      <c r="C45" s="769" t="s">
        <v>151</v>
      </c>
      <c r="D45" s="769"/>
      <c r="E45" s="769"/>
      <c r="F45" s="769"/>
      <c r="G45" s="76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5"/>
      <c r="S45" s="765"/>
      <c r="T45" s="765"/>
      <c r="U45" s="12"/>
      <c r="V45" s="12"/>
      <c r="W45" s="12"/>
      <c r="X45" s="12"/>
      <c r="Y45" s="12"/>
      <c r="Z45" s="6"/>
      <c r="AA45" s="768"/>
      <c r="AB45" s="768"/>
      <c r="AC45" s="768"/>
      <c r="AD45" s="768"/>
      <c r="AE45" s="768"/>
      <c r="AF45" s="768"/>
      <c r="AG45" s="12"/>
      <c r="AH45" s="12"/>
      <c r="AI45" s="12"/>
      <c r="AJ45" s="12"/>
      <c r="AL45" s="768"/>
      <c r="AM45" s="768"/>
      <c r="AN45" s="768"/>
      <c r="AO45" s="768"/>
      <c r="AP45" s="768"/>
      <c r="AQ45" s="768"/>
      <c r="AR45" s="12"/>
      <c r="AS45" s="12"/>
      <c r="AT45" s="12"/>
      <c r="AU45" s="12"/>
      <c r="AV45" s="12"/>
      <c r="AW45" s="12"/>
      <c r="AX45" s="12"/>
      <c r="AY45" s="12"/>
      <c r="AZ45" s="768"/>
      <c r="BA45" s="768"/>
      <c r="BB45" s="768"/>
      <c r="BC45" s="768"/>
      <c r="BD45" s="768"/>
      <c r="BE45" s="768"/>
      <c r="BF45" s="12"/>
      <c r="BG45" s="12"/>
      <c r="BH45" s="12"/>
      <c r="BI45" s="12"/>
      <c r="BJ45" s="12"/>
      <c r="BK45" s="12"/>
      <c r="BL45" s="768"/>
      <c r="BM45" s="768"/>
      <c r="BN45" s="768"/>
      <c r="BO45" s="768"/>
      <c r="BP45" s="768"/>
      <c r="BQ45" s="76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68"/>
      <c r="CF45" s="768"/>
      <c r="CG45" s="768"/>
      <c r="CH45" s="768"/>
      <c r="CI45" s="768"/>
      <c r="CJ45" s="76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68"/>
      <c r="CX45" s="768"/>
      <c r="CY45" s="768"/>
      <c r="CZ45" s="768"/>
      <c r="DA45" s="768"/>
      <c r="DB45" s="76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68"/>
      <c r="DR45" s="768"/>
      <c r="DS45" s="768"/>
      <c r="DT45" s="768"/>
      <c r="DU45" s="768"/>
      <c r="DV45" s="76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68"/>
      <c r="EL45" s="768"/>
      <c r="EM45" s="768"/>
      <c r="EN45" s="768"/>
      <c r="EO45" s="768"/>
      <c r="EP45" s="76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68"/>
      <c r="FQ45" s="768"/>
      <c r="FR45" s="768"/>
      <c r="FS45" s="768"/>
      <c r="FT45" s="768"/>
      <c r="FU45" s="76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68"/>
      <c r="GN45" s="768"/>
      <c r="GO45" s="768"/>
      <c r="GP45" s="768"/>
      <c r="GQ45" s="768"/>
      <c r="GR45" s="76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68"/>
      <c r="HI45" s="768"/>
      <c r="HJ45" s="768"/>
      <c r="HK45" s="768"/>
      <c r="HL45" s="768"/>
      <c r="HM45" s="768"/>
      <c r="HN45" s="12"/>
      <c r="HO45" s="12"/>
      <c r="HP45" s="12"/>
      <c r="HQ45" s="12"/>
      <c r="HS45" s="768"/>
      <c r="HT45" s="768"/>
      <c r="HU45" s="768"/>
      <c r="HV45" s="768"/>
      <c r="HW45" s="768"/>
      <c r="HX45" s="768"/>
      <c r="HY45" s="12"/>
      <c r="HZ45" s="12"/>
      <c r="IA45" s="12"/>
      <c r="IB45" s="12"/>
    </row>
    <row r="46" spans="1:236" ht="14.45" customHeight="1" x14ac:dyDescent="0.25">
      <c r="A46" s="47"/>
      <c r="B46" s="12"/>
      <c r="C46" s="769" t="s">
        <v>152</v>
      </c>
      <c r="D46" s="769"/>
      <c r="E46" s="769"/>
      <c r="F46" s="769"/>
      <c r="G46" s="76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5"/>
      <c r="S46" s="765"/>
      <c r="T46" s="765"/>
      <c r="U46" s="12"/>
      <c r="V46" s="12"/>
      <c r="W46" s="12"/>
      <c r="X46" s="12"/>
      <c r="Y46" s="12"/>
      <c r="Z46" s="6"/>
      <c r="AA46" s="768"/>
      <c r="AB46" s="768"/>
      <c r="AC46" s="768"/>
      <c r="AD46" s="768"/>
      <c r="AE46" s="768"/>
      <c r="AF46" s="768"/>
      <c r="AG46" s="12"/>
      <c r="AH46" s="12"/>
      <c r="AI46" s="12"/>
      <c r="AJ46" s="12"/>
      <c r="AL46" s="768"/>
      <c r="AM46" s="768"/>
      <c r="AN46" s="768"/>
      <c r="AO46" s="768"/>
      <c r="AP46" s="768"/>
      <c r="AQ46" s="768"/>
      <c r="AR46" s="12"/>
      <c r="AS46" s="12"/>
      <c r="AT46" s="12"/>
      <c r="AU46" s="12"/>
      <c r="AV46" s="12"/>
      <c r="AW46" s="12"/>
      <c r="AX46" s="12"/>
      <c r="AY46" s="12"/>
      <c r="AZ46" s="768"/>
      <c r="BA46" s="768"/>
      <c r="BB46" s="768"/>
      <c r="BC46" s="768"/>
      <c r="BD46" s="768"/>
      <c r="BE46" s="768"/>
      <c r="BF46" s="12"/>
      <c r="BG46" s="12"/>
      <c r="BH46" s="12"/>
      <c r="BI46" s="12"/>
      <c r="BJ46" s="12"/>
      <c r="BK46" s="12"/>
      <c r="BL46" s="768"/>
      <c r="BM46" s="768"/>
      <c r="BN46" s="768"/>
      <c r="BO46" s="768"/>
      <c r="BP46" s="768"/>
      <c r="BQ46" s="76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68"/>
      <c r="CF46" s="768"/>
      <c r="CG46" s="768"/>
      <c r="CH46" s="768"/>
      <c r="CI46" s="768"/>
      <c r="CJ46" s="76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68"/>
      <c r="CX46" s="768"/>
      <c r="CY46" s="768"/>
      <c r="CZ46" s="768"/>
      <c r="DA46" s="768"/>
      <c r="DB46" s="76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68"/>
      <c r="DR46" s="768"/>
      <c r="DS46" s="768"/>
      <c r="DT46" s="768"/>
      <c r="DU46" s="768"/>
      <c r="DV46" s="76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68"/>
      <c r="EL46" s="768"/>
      <c r="EM46" s="768"/>
      <c r="EN46" s="768"/>
      <c r="EO46" s="768"/>
      <c r="EP46" s="76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68"/>
      <c r="FQ46" s="768"/>
      <c r="FR46" s="768"/>
      <c r="FS46" s="768"/>
      <c r="FT46" s="768"/>
      <c r="FU46" s="76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68"/>
      <c r="GN46" s="768"/>
      <c r="GO46" s="768"/>
      <c r="GP46" s="768"/>
      <c r="GQ46" s="768"/>
      <c r="GR46" s="76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68"/>
      <c r="HI46" s="768"/>
      <c r="HJ46" s="768"/>
      <c r="HK46" s="768"/>
      <c r="HL46" s="768"/>
      <c r="HM46" s="768"/>
      <c r="HN46" s="12"/>
      <c r="HO46" s="12"/>
      <c r="HP46" s="12"/>
      <c r="HQ46" s="12"/>
      <c r="HS46" s="768"/>
      <c r="HT46" s="768"/>
      <c r="HU46" s="768"/>
      <c r="HV46" s="768"/>
      <c r="HW46" s="768"/>
      <c r="HX46" s="768"/>
      <c r="HY46" s="12"/>
      <c r="HZ46" s="12"/>
      <c r="IA46" s="12"/>
      <c r="IB46" s="12"/>
    </row>
    <row r="47" spans="1:236" ht="14.45" customHeight="1" x14ac:dyDescent="0.25">
      <c r="A47" s="47"/>
      <c r="B47" s="12"/>
      <c r="C47" s="769" t="s">
        <v>153</v>
      </c>
      <c r="D47" s="769"/>
      <c r="E47" s="769"/>
      <c r="F47" s="769"/>
      <c r="G47" s="76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5"/>
      <c r="S47" s="765"/>
      <c r="T47" s="765"/>
      <c r="U47" s="12"/>
      <c r="V47" s="12"/>
      <c r="W47" s="12"/>
      <c r="X47" s="12"/>
      <c r="Y47" s="12"/>
      <c r="Z47" s="6"/>
      <c r="AA47" s="768"/>
      <c r="AB47" s="768"/>
      <c r="AC47" s="768"/>
      <c r="AD47" s="768"/>
      <c r="AE47" s="768"/>
      <c r="AF47" s="768"/>
      <c r="AG47" s="12"/>
      <c r="AH47" s="12"/>
      <c r="AI47" s="12"/>
      <c r="AJ47" s="12"/>
      <c r="AL47" s="768"/>
      <c r="AM47" s="768"/>
      <c r="AN47" s="768"/>
      <c r="AO47" s="768"/>
      <c r="AP47" s="768"/>
      <c r="AQ47" s="768"/>
      <c r="AR47" s="12"/>
      <c r="AS47" s="12"/>
      <c r="AT47" s="12"/>
      <c r="AU47" s="12"/>
      <c r="AV47" s="12"/>
      <c r="AW47" s="12"/>
      <c r="AX47" s="12"/>
      <c r="AY47" s="12"/>
      <c r="AZ47" s="768"/>
      <c r="BA47" s="768"/>
      <c r="BB47" s="768"/>
      <c r="BC47" s="768"/>
      <c r="BD47" s="768"/>
      <c r="BE47" s="768"/>
      <c r="BF47" s="12"/>
      <c r="BG47" s="12"/>
      <c r="BH47" s="12"/>
      <c r="BI47" s="12"/>
      <c r="BJ47" s="12"/>
      <c r="BK47" s="12"/>
      <c r="BL47" s="768"/>
      <c r="BM47" s="768"/>
      <c r="BN47" s="768"/>
      <c r="BO47" s="768"/>
      <c r="BP47" s="768"/>
      <c r="BQ47" s="76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68"/>
      <c r="CF47" s="768"/>
      <c r="CG47" s="768"/>
      <c r="CH47" s="768"/>
      <c r="CI47" s="768"/>
      <c r="CJ47" s="76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68"/>
      <c r="CX47" s="768"/>
      <c r="CY47" s="768"/>
      <c r="CZ47" s="768"/>
      <c r="DA47" s="768"/>
      <c r="DB47" s="76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68"/>
      <c r="DR47" s="768"/>
      <c r="DS47" s="768"/>
      <c r="DT47" s="768"/>
      <c r="DU47" s="768"/>
      <c r="DV47" s="76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68"/>
      <c r="EL47" s="768"/>
      <c r="EM47" s="768"/>
      <c r="EN47" s="768"/>
      <c r="EO47" s="768"/>
      <c r="EP47" s="76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68"/>
      <c r="FQ47" s="768"/>
      <c r="FR47" s="768"/>
      <c r="FS47" s="768"/>
      <c r="FT47" s="768"/>
      <c r="FU47" s="76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68"/>
      <c r="GN47" s="768"/>
      <c r="GO47" s="768"/>
      <c r="GP47" s="768"/>
      <c r="GQ47" s="768"/>
      <c r="GR47" s="76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68"/>
      <c r="HI47" s="768"/>
      <c r="HJ47" s="768"/>
      <c r="HK47" s="768"/>
      <c r="HL47" s="768"/>
      <c r="HM47" s="768"/>
      <c r="HN47" s="12"/>
      <c r="HO47" s="12"/>
      <c r="HP47" s="12"/>
      <c r="HQ47" s="12"/>
      <c r="HS47" s="768"/>
      <c r="HT47" s="768"/>
      <c r="HU47" s="768"/>
      <c r="HV47" s="768"/>
      <c r="HW47" s="768"/>
      <c r="HX47" s="768"/>
      <c r="HY47" s="12"/>
      <c r="HZ47" s="12"/>
      <c r="IA47" s="12"/>
      <c r="IB47" s="12"/>
    </row>
    <row r="48" spans="1:236" ht="14.45" customHeight="1" x14ac:dyDescent="0.25">
      <c r="A48" s="47"/>
      <c r="B48" s="12"/>
      <c r="C48" s="769" t="s">
        <v>169</v>
      </c>
      <c r="D48" s="769"/>
      <c r="E48" s="769"/>
      <c r="F48" s="769"/>
      <c r="G48" s="76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5"/>
      <c r="S48" s="765"/>
      <c r="T48" s="765"/>
      <c r="U48" s="12"/>
      <c r="V48" s="12"/>
      <c r="W48" s="12"/>
      <c r="X48" s="12"/>
      <c r="Y48" s="12"/>
      <c r="Z48" s="6"/>
      <c r="AA48" s="768"/>
      <c r="AB48" s="768"/>
      <c r="AC48" s="768"/>
      <c r="AD48" s="768"/>
      <c r="AE48" s="768"/>
      <c r="AF48" s="768"/>
      <c r="AG48" s="12"/>
      <c r="AH48" s="12"/>
      <c r="AI48" s="12"/>
      <c r="AJ48" s="12"/>
      <c r="AL48" s="768"/>
      <c r="AM48" s="768"/>
      <c r="AN48" s="768"/>
      <c r="AO48" s="768"/>
      <c r="AP48" s="768"/>
      <c r="AQ48" s="768"/>
      <c r="AR48" s="12"/>
      <c r="AS48" s="12"/>
      <c r="AT48" s="12"/>
      <c r="AU48" s="12"/>
      <c r="AV48" s="12"/>
      <c r="AW48" s="12"/>
      <c r="AX48" s="12"/>
      <c r="AY48" s="12"/>
      <c r="AZ48" s="768"/>
      <c r="BA48" s="768"/>
      <c r="BB48" s="768"/>
      <c r="BC48" s="768"/>
      <c r="BD48" s="768"/>
      <c r="BE48" s="768"/>
      <c r="BF48" s="12"/>
      <c r="BG48" s="12"/>
      <c r="BH48" s="12"/>
      <c r="BI48" s="12"/>
      <c r="BJ48" s="12"/>
      <c r="BK48" s="12"/>
      <c r="BL48" s="768"/>
      <c r="BM48" s="768"/>
      <c r="BN48" s="768"/>
      <c r="BO48" s="768"/>
      <c r="BP48" s="768"/>
      <c r="BQ48" s="76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68"/>
      <c r="CF48" s="768"/>
      <c r="CG48" s="768"/>
      <c r="CH48" s="768"/>
      <c r="CI48" s="768"/>
      <c r="CJ48" s="76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68"/>
      <c r="CX48" s="768"/>
      <c r="CY48" s="768"/>
      <c r="CZ48" s="768"/>
      <c r="DA48" s="768"/>
      <c r="DB48" s="76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68"/>
      <c r="DR48" s="768"/>
      <c r="DS48" s="768"/>
      <c r="DT48" s="768"/>
      <c r="DU48" s="768"/>
      <c r="DV48" s="76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68"/>
      <c r="EL48" s="768"/>
      <c r="EM48" s="768"/>
      <c r="EN48" s="768"/>
      <c r="EO48" s="768"/>
      <c r="EP48" s="76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68"/>
      <c r="FQ48" s="768"/>
      <c r="FR48" s="768"/>
      <c r="FS48" s="768"/>
      <c r="FT48" s="768"/>
      <c r="FU48" s="76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68"/>
      <c r="GN48" s="768"/>
      <c r="GO48" s="768"/>
      <c r="GP48" s="768"/>
      <c r="GQ48" s="768"/>
      <c r="GR48" s="76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68"/>
      <c r="HI48" s="768"/>
      <c r="HJ48" s="768"/>
      <c r="HK48" s="768"/>
      <c r="HL48" s="768"/>
      <c r="HM48" s="768"/>
      <c r="HN48" s="12"/>
      <c r="HO48" s="12"/>
      <c r="HP48" s="12"/>
      <c r="HQ48" s="12"/>
      <c r="HS48" s="768"/>
      <c r="HT48" s="768"/>
      <c r="HU48" s="768"/>
      <c r="HV48" s="768"/>
      <c r="HW48" s="768"/>
      <c r="HX48" s="768"/>
      <c r="HY48" s="12"/>
      <c r="HZ48" s="12"/>
      <c r="IA48" s="12"/>
      <c r="IB48" s="12"/>
    </row>
    <row r="49" spans="1:236" ht="14.45" customHeight="1" x14ac:dyDescent="0.25">
      <c r="A49" s="47"/>
      <c r="B49" s="12"/>
      <c r="C49" s="769" t="s">
        <v>170</v>
      </c>
      <c r="D49" s="769"/>
      <c r="E49" s="769"/>
      <c r="F49" s="769"/>
      <c r="G49" s="76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5"/>
      <c r="S49" s="765"/>
      <c r="T49" s="76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68"/>
      <c r="EL49" s="768"/>
      <c r="EM49" s="768"/>
      <c r="EN49" s="768"/>
      <c r="EO49" s="768"/>
      <c r="EP49" s="76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68"/>
      <c r="FQ49" s="768"/>
      <c r="FR49" s="768"/>
      <c r="FS49" s="768"/>
      <c r="FT49" s="768"/>
      <c r="FU49" s="76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68"/>
      <c r="GN49" s="768"/>
      <c r="GO49" s="768"/>
      <c r="GP49" s="768"/>
      <c r="GQ49" s="768"/>
      <c r="GR49" s="76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68"/>
      <c r="HI49" s="768"/>
      <c r="HJ49" s="768"/>
      <c r="HK49" s="768"/>
      <c r="HL49" s="768"/>
      <c r="HM49" s="768"/>
      <c r="HN49" s="12"/>
      <c r="HO49" s="12"/>
      <c r="HP49" s="12"/>
      <c r="HQ49" s="12"/>
      <c r="HS49" s="768"/>
      <c r="HT49" s="768"/>
      <c r="HU49" s="768"/>
      <c r="HV49" s="768"/>
      <c r="HW49" s="768"/>
      <c r="HX49" s="768"/>
      <c r="HY49" s="12"/>
      <c r="HZ49" s="12"/>
      <c r="IA49" s="12"/>
      <c r="IB49" s="12"/>
    </row>
    <row r="50" spans="1:236" ht="14.45" customHeight="1" x14ac:dyDescent="0.25">
      <c r="A50" s="47"/>
      <c r="B50" s="12"/>
      <c r="C50" s="769" t="s">
        <v>210</v>
      </c>
      <c r="D50" s="769"/>
      <c r="E50" s="769"/>
      <c r="F50" s="769"/>
      <c r="G50" s="76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5"/>
      <c r="S50" s="765"/>
      <c r="T50" s="765"/>
      <c r="U50" s="12"/>
      <c r="V50" s="12"/>
      <c r="W50" s="12"/>
      <c r="X50" s="12"/>
      <c r="Y50" s="12"/>
      <c r="Z50" s="6"/>
      <c r="AA50" s="768"/>
      <c r="AB50" s="768"/>
      <c r="AC50" s="768"/>
      <c r="AD50" s="768"/>
      <c r="AE50" s="768"/>
      <c r="AF50" s="768"/>
      <c r="AG50" s="12"/>
      <c r="AH50" s="12"/>
      <c r="AI50" s="12"/>
      <c r="AJ50" s="12"/>
      <c r="AL50" s="768"/>
      <c r="AM50" s="768"/>
      <c r="AN50" s="768"/>
      <c r="AO50" s="768"/>
      <c r="AP50" s="768"/>
      <c r="AQ50" s="768"/>
      <c r="AR50" s="12"/>
      <c r="AS50" s="12"/>
      <c r="AT50" s="12"/>
      <c r="AU50" s="12"/>
      <c r="AV50" s="12"/>
      <c r="AW50" s="12"/>
      <c r="AX50" s="12"/>
      <c r="AY50" s="12"/>
      <c r="AZ50" s="768"/>
      <c r="BA50" s="768"/>
      <c r="BB50" s="768"/>
      <c r="BC50" s="768"/>
      <c r="BD50" s="768"/>
      <c r="BE50" s="768"/>
      <c r="BF50" s="12"/>
      <c r="BG50" s="12"/>
      <c r="BH50" s="12"/>
      <c r="BI50" s="12"/>
      <c r="BJ50" s="12"/>
      <c r="BK50" s="12"/>
      <c r="BL50" s="768"/>
      <c r="BM50" s="768"/>
      <c r="BN50" s="768"/>
      <c r="BO50" s="768"/>
      <c r="BP50" s="768"/>
      <c r="BQ50" s="76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68"/>
      <c r="CF50" s="768"/>
      <c r="CG50" s="768"/>
      <c r="CH50" s="768"/>
      <c r="CI50" s="768"/>
      <c r="CJ50" s="76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68"/>
      <c r="CX50" s="768"/>
      <c r="CY50" s="768"/>
      <c r="CZ50" s="768"/>
      <c r="DA50" s="768"/>
      <c r="DB50" s="76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68"/>
      <c r="DR50" s="768"/>
      <c r="DS50" s="768"/>
      <c r="DT50" s="768"/>
      <c r="DU50" s="768"/>
      <c r="DV50" s="76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68"/>
      <c r="EL50" s="768"/>
      <c r="EM50" s="768"/>
      <c r="EN50" s="768"/>
      <c r="EO50" s="768"/>
      <c r="EP50" s="76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68"/>
      <c r="FQ50" s="768"/>
      <c r="FR50" s="768"/>
      <c r="FS50" s="768"/>
      <c r="FT50" s="768"/>
      <c r="FU50" s="76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68"/>
      <c r="GN50" s="768"/>
      <c r="GO50" s="768"/>
      <c r="GP50" s="768"/>
      <c r="GQ50" s="768"/>
      <c r="GR50" s="76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68"/>
      <c r="HI50" s="768"/>
      <c r="HJ50" s="768"/>
      <c r="HK50" s="768"/>
      <c r="HL50" s="768"/>
      <c r="HM50" s="768"/>
      <c r="HN50" s="12"/>
      <c r="HO50" s="12"/>
      <c r="HP50" s="12"/>
      <c r="HQ50" s="12"/>
      <c r="HS50" s="768"/>
      <c r="HT50" s="768"/>
      <c r="HU50" s="768"/>
      <c r="HV50" s="768"/>
      <c r="HW50" s="768"/>
      <c r="HX50" s="768"/>
      <c r="HY50" s="12"/>
      <c r="HZ50" s="12"/>
      <c r="IA50" s="12"/>
      <c r="IB50" s="12"/>
    </row>
    <row r="51" spans="1:236" ht="14.45" customHeight="1" x14ac:dyDescent="0.25">
      <c r="A51" s="47"/>
      <c r="B51" s="12"/>
      <c r="C51" s="769" t="s">
        <v>211</v>
      </c>
      <c r="D51" s="769"/>
      <c r="E51" s="769"/>
      <c r="F51" s="769"/>
      <c r="G51" s="76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5"/>
      <c r="S51" s="765"/>
      <c r="T51" s="765"/>
      <c r="U51" s="12"/>
      <c r="V51" s="12"/>
      <c r="W51" s="12"/>
      <c r="X51" s="12"/>
      <c r="Y51" s="12"/>
      <c r="Z51" s="6"/>
      <c r="AA51" s="768"/>
      <c r="AB51" s="768"/>
      <c r="AC51" s="768"/>
      <c r="AD51" s="768"/>
      <c r="AE51" s="768"/>
      <c r="AF51" s="768"/>
      <c r="AG51" s="12"/>
      <c r="AH51" s="12"/>
      <c r="AI51" s="12"/>
      <c r="AJ51" s="12"/>
      <c r="AL51" s="768"/>
      <c r="AM51" s="768"/>
      <c r="AN51" s="768"/>
      <c r="AO51" s="768"/>
      <c r="AP51" s="768"/>
      <c r="AQ51" s="768"/>
      <c r="AR51" s="12"/>
      <c r="AS51" s="12"/>
      <c r="AT51" s="12"/>
      <c r="AU51" s="12"/>
      <c r="AV51" s="12"/>
      <c r="AW51" s="12"/>
      <c r="AX51" s="12"/>
      <c r="AY51" s="12"/>
      <c r="AZ51" s="768"/>
      <c r="BA51" s="768"/>
      <c r="BB51" s="768"/>
      <c r="BC51" s="768"/>
      <c r="BD51" s="768"/>
      <c r="BE51" s="768"/>
      <c r="BF51" s="12"/>
      <c r="BG51" s="12"/>
      <c r="BH51" s="12"/>
      <c r="BI51" s="12"/>
      <c r="BJ51" s="12"/>
      <c r="BK51" s="12"/>
      <c r="BL51" s="768"/>
      <c r="BM51" s="768"/>
      <c r="BN51" s="768"/>
      <c r="BO51" s="768"/>
      <c r="BP51" s="768"/>
      <c r="BQ51" s="76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68"/>
      <c r="CF51" s="768"/>
      <c r="CG51" s="768"/>
      <c r="CH51" s="768"/>
      <c r="CI51" s="768"/>
      <c r="CJ51" s="76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68"/>
      <c r="CX51" s="768"/>
      <c r="CY51" s="768"/>
      <c r="CZ51" s="768"/>
      <c r="DA51" s="768"/>
      <c r="DB51" s="76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68"/>
      <c r="DR51" s="768"/>
      <c r="DS51" s="768"/>
      <c r="DT51" s="768"/>
      <c r="DU51" s="768"/>
      <c r="DV51" s="76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68"/>
      <c r="EL51" s="768"/>
      <c r="EM51" s="768"/>
      <c r="EN51" s="768"/>
      <c r="EO51" s="768"/>
      <c r="EP51" s="76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68"/>
      <c r="FQ51" s="768"/>
      <c r="FR51" s="768"/>
      <c r="FS51" s="768"/>
      <c r="FT51" s="768"/>
      <c r="FU51" s="76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68"/>
      <c r="GN51" s="768"/>
      <c r="GO51" s="768"/>
      <c r="GP51" s="768"/>
      <c r="GQ51" s="768"/>
      <c r="GR51" s="76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68"/>
      <c r="HI51" s="768"/>
      <c r="HJ51" s="768"/>
      <c r="HK51" s="768"/>
      <c r="HL51" s="768"/>
      <c r="HM51" s="768"/>
      <c r="HN51" s="12"/>
      <c r="HO51" s="12"/>
      <c r="HP51" s="12"/>
      <c r="HQ51" s="12"/>
      <c r="HS51" s="768"/>
      <c r="HT51" s="768"/>
      <c r="HU51" s="768"/>
      <c r="HV51" s="768"/>
      <c r="HW51" s="768"/>
      <c r="HX51" s="768"/>
      <c r="HY51" s="12"/>
      <c r="HZ51" s="12"/>
      <c r="IA51" s="12"/>
      <c r="IB51" s="12"/>
    </row>
    <row r="52" spans="1:236" ht="14.45" customHeight="1" x14ac:dyDescent="0.25">
      <c r="A52" s="47"/>
      <c r="B52" s="12"/>
      <c r="C52" s="769" t="s">
        <v>176</v>
      </c>
      <c r="D52" s="769"/>
      <c r="E52" s="769"/>
      <c r="F52" s="769"/>
      <c r="G52" s="76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5"/>
      <c r="S52" s="765"/>
      <c r="T52" s="765"/>
      <c r="U52" s="12"/>
      <c r="V52" s="12"/>
      <c r="W52" s="12"/>
      <c r="X52" s="12"/>
      <c r="Y52" s="12"/>
      <c r="Z52" s="6"/>
      <c r="AA52" s="768"/>
      <c r="AB52" s="768"/>
      <c r="AC52" s="768"/>
      <c r="AD52" s="768"/>
      <c r="AE52" s="768"/>
      <c r="AF52" s="768"/>
      <c r="AG52" s="12"/>
      <c r="AH52" s="12"/>
      <c r="AI52" s="12"/>
      <c r="AJ52" s="12"/>
      <c r="AL52" s="768"/>
      <c r="AM52" s="768"/>
      <c r="AN52" s="768"/>
      <c r="AO52" s="768"/>
      <c r="AP52" s="768"/>
      <c r="AQ52" s="768"/>
      <c r="AR52" s="12"/>
      <c r="AS52" s="12"/>
      <c r="AT52" s="12"/>
      <c r="AU52" s="12"/>
      <c r="AV52" s="12"/>
      <c r="AW52" s="12"/>
      <c r="AX52" s="12"/>
      <c r="AY52" s="12"/>
      <c r="AZ52" s="768"/>
      <c r="BA52" s="768"/>
      <c r="BB52" s="768"/>
      <c r="BC52" s="768"/>
      <c r="BD52" s="768"/>
      <c r="BE52" s="768"/>
      <c r="BF52" s="12"/>
      <c r="BG52" s="12"/>
      <c r="BH52" s="12"/>
      <c r="BI52" s="12"/>
      <c r="BJ52" s="12"/>
      <c r="BK52" s="12"/>
      <c r="BL52" s="768"/>
      <c r="BM52" s="768"/>
      <c r="BN52" s="768"/>
      <c r="BO52" s="768"/>
      <c r="BP52" s="768"/>
      <c r="BQ52" s="76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68"/>
      <c r="CF52" s="768"/>
      <c r="CG52" s="768"/>
      <c r="CH52" s="768"/>
      <c r="CI52" s="768"/>
      <c r="CJ52" s="76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68"/>
      <c r="CX52" s="768"/>
      <c r="CY52" s="768"/>
      <c r="CZ52" s="768"/>
      <c r="DA52" s="768"/>
      <c r="DB52" s="76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68"/>
      <c r="DR52" s="768"/>
      <c r="DS52" s="768"/>
      <c r="DT52" s="768"/>
      <c r="DU52" s="768"/>
      <c r="DV52" s="76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68"/>
      <c r="EL52" s="768"/>
      <c r="EM52" s="768"/>
      <c r="EN52" s="768"/>
      <c r="EO52" s="768"/>
      <c r="EP52" s="76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68"/>
      <c r="FQ52" s="768"/>
      <c r="FR52" s="768"/>
      <c r="FS52" s="768"/>
      <c r="FT52" s="768"/>
      <c r="FU52" s="76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68"/>
      <c r="GN52" s="768"/>
      <c r="GO52" s="768"/>
      <c r="GP52" s="768"/>
      <c r="GQ52" s="768"/>
      <c r="GR52" s="76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68"/>
      <c r="HI52" s="768"/>
      <c r="HJ52" s="768"/>
      <c r="HK52" s="768"/>
      <c r="HL52" s="768"/>
      <c r="HM52" s="768"/>
      <c r="HN52" s="12"/>
      <c r="HO52" s="12"/>
      <c r="HP52" s="12"/>
      <c r="HQ52" s="12"/>
      <c r="HS52" s="768"/>
      <c r="HT52" s="768"/>
      <c r="HU52" s="768"/>
      <c r="HV52" s="768"/>
      <c r="HW52" s="768"/>
      <c r="HX52" s="768"/>
      <c r="HY52" s="12"/>
      <c r="HZ52" s="12"/>
      <c r="IA52" s="12"/>
      <c r="IB52" s="12"/>
    </row>
    <row r="53" spans="1:236" ht="14.45" customHeight="1" x14ac:dyDescent="0.25">
      <c r="A53" s="47"/>
      <c r="B53" s="12"/>
      <c r="C53" s="769" t="s">
        <v>174</v>
      </c>
      <c r="D53" s="769"/>
      <c r="E53" s="769"/>
      <c r="F53" s="769"/>
      <c r="G53" s="76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5"/>
      <c r="S53" s="765"/>
      <c r="T53" s="765"/>
      <c r="U53" s="12"/>
      <c r="V53" s="12"/>
      <c r="W53" s="12"/>
      <c r="X53" s="12"/>
      <c r="Y53" s="12"/>
      <c r="Z53" s="6"/>
      <c r="AA53" s="768"/>
      <c r="AB53" s="768"/>
      <c r="AC53" s="768"/>
      <c r="AD53" s="768"/>
      <c r="AE53" s="768"/>
      <c r="AF53" s="768"/>
      <c r="AG53" s="12"/>
      <c r="AH53" s="12"/>
      <c r="AI53" s="12"/>
      <c r="AJ53" s="12"/>
      <c r="AL53" s="768"/>
      <c r="AM53" s="768"/>
      <c r="AN53" s="768"/>
      <c r="AO53" s="768"/>
      <c r="AP53" s="768"/>
      <c r="AQ53" s="768"/>
      <c r="AR53" s="12"/>
      <c r="AS53" s="12"/>
      <c r="AT53" s="12"/>
      <c r="AU53" s="12"/>
      <c r="AV53" s="12"/>
      <c r="AW53" s="12"/>
      <c r="AX53" s="12"/>
      <c r="AY53" s="12"/>
      <c r="AZ53" s="768"/>
      <c r="BA53" s="768"/>
      <c r="BB53" s="768"/>
      <c r="BC53" s="768"/>
      <c r="BD53" s="768"/>
      <c r="BE53" s="768"/>
      <c r="BF53" s="12"/>
      <c r="BG53" s="12"/>
      <c r="BH53" s="12"/>
      <c r="BI53" s="12"/>
      <c r="BJ53" s="12"/>
      <c r="BK53" s="12"/>
      <c r="BL53" s="768"/>
      <c r="BM53" s="768"/>
      <c r="BN53" s="768"/>
      <c r="BO53" s="768"/>
      <c r="BP53" s="768"/>
      <c r="BQ53" s="76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68"/>
      <c r="CF53" s="768"/>
      <c r="CG53" s="768"/>
      <c r="CH53" s="768"/>
      <c r="CI53" s="768"/>
      <c r="CJ53" s="76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68"/>
      <c r="CX53" s="768"/>
      <c r="CY53" s="768"/>
      <c r="CZ53" s="768"/>
      <c r="DA53" s="768"/>
      <c r="DB53" s="76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68"/>
      <c r="DR53" s="768"/>
      <c r="DS53" s="768"/>
      <c r="DT53" s="768"/>
      <c r="DU53" s="768"/>
      <c r="DV53" s="76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68"/>
      <c r="EL53" s="768"/>
      <c r="EM53" s="768"/>
      <c r="EN53" s="768"/>
      <c r="EO53" s="768"/>
      <c r="EP53" s="76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68"/>
      <c r="FQ53" s="768"/>
      <c r="FR53" s="768"/>
      <c r="FS53" s="768"/>
      <c r="FT53" s="768"/>
      <c r="FU53" s="76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68"/>
      <c r="GN53" s="768"/>
      <c r="GO53" s="768"/>
      <c r="GP53" s="768"/>
      <c r="GQ53" s="768"/>
      <c r="GR53" s="76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68"/>
      <c r="HI53" s="768"/>
      <c r="HJ53" s="768"/>
      <c r="HK53" s="768"/>
      <c r="HL53" s="768"/>
      <c r="HM53" s="768"/>
      <c r="HN53" s="12"/>
      <c r="HO53" s="12"/>
      <c r="HP53" s="12"/>
      <c r="HQ53" s="12"/>
      <c r="HS53" s="768"/>
      <c r="HT53" s="768"/>
      <c r="HU53" s="768"/>
      <c r="HV53" s="768"/>
      <c r="HW53" s="768"/>
      <c r="HX53" s="768"/>
      <c r="HY53" s="12"/>
      <c r="HZ53" s="12"/>
      <c r="IA53" s="12"/>
      <c r="IB53" s="12"/>
    </row>
    <row r="54" spans="1:236" ht="14.45" customHeight="1" x14ac:dyDescent="0.25">
      <c r="A54" s="47"/>
      <c r="B54" s="12"/>
      <c r="C54" s="769" t="s">
        <v>175</v>
      </c>
      <c r="D54" s="769"/>
      <c r="E54" s="769"/>
      <c r="F54" s="769"/>
      <c r="G54" s="76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5"/>
      <c r="S54" s="765"/>
      <c r="T54" s="765"/>
      <c r="U54" s="12"/>
      <c r="V54" s="12"/>
      <c r="W54" s="12"/>
      <c r="X54" s="12"/>
      <c r="Y54" s="12"/>
      <c r="Z54" s="6"/>
      <c r="AA54" s="768"/>
      <c r="AB54" s="768"/>
      <c r="AC54" s="768"/>
      <c r="AD54" s="768"/>
      <c r="AE54" s="768"/>
      <c r="AF54" s="768"/>
      <c r="AG54" s="12"/>
      <c r="AH54" s="12"/>
      <c r="AI54" s="12"/>
      <c r="AJ54" s="12"/>
      <c r="AL54" s="768"/>
      <c r="AM54" s="768"/>
      <c r="AN54" s="768"/>
      <c r="AO54" s="768"/>
      <c r="AP54" s="768"/>
      <c r="AQ54" s="768"/>
      <c r="AR54" s="12"/>
      <c r="AS54" s="12"/>
      <c r="AT54" s="12"/>
      <c r="AU54" s="12"/>
      <c r="AV54" s="12"/>
      <c r="AW54" s="12"/>
      <c r="AX54" s="12"/>
      <c r="AY54" s="12"/>
      <c r="AZ54" s="768"/>
      <c r="BA54" s="768"/>
      <c r="BB54" s="768"/>
      <c r="BC54" s="768"/>
      <c r="BD54" s="768"/>
      <c r="BE54" s="768"/>
      <c r="BF54" s="12"/>
      <c r="BG54" s="12"/>
      <c r="BH54" s="12"/>
      <c r="BI54" s="12"/>
      <c r="BJ54" s="12"/>
      <c r="BK54" s="12"/>
      <c r="BL54" s="768"/>
      <c r="BM54" s="768"/>
      <c r="BN54" s="768"/>
      <c r="BO54" s="768"/>
      <c r="BP54" s="768"/>
      <c r="BQ54" s="76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68"/>
      <c r="CF54" s="768"/>
      <c r="CG54" s="768"/>
      <c r="CH54" s="768"/>
      <c r="CI54" s="768"/>
      <c r="CJ54" s="76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68"/>
      <c r="CX54" s="768"/>
      <c r="CY54" s="768"/>
      <c r="CZ54" s="768"/>
      <c r="DA54" s="768"/>
      <c r="DB54" s="76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68"/>
      <c r="DR54" s="768"/>
      <c r="DS54" s="768"/>
      <c r="DT54" s="768"/>
      <c r="DU54" s="768"/>
      <c r="DV54" s="76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68"/>
      <c r="EL54" s="768"/>
      <c r="EM54" s="768"/>
      <c r="EN54" s="768"/>
      <c r="EO54" s="768"/>
      <c r="EP54" s="76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68"/>
      <c r="FQ54" s="768"/>
      <c r="FR54" s="768"/>
      <c r="FS54" s="768"/>
      <c r="FT54" s="768"/>
      <c r="FU54" s="76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68"/>
      <c r="GN54" s="768"/>
      <c r="GO54" s="768"/>
      <c r="GP54" s="768"/>
      <c r="GQ54" s="768"/>
      <c r="GR54" s="76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68"/>
      <c r="HI54" s="768"/>
      <c r="HJ54" s="768"/>
      <c r="HK54" s="768"/>
      <c r="HL54" s="768"/>
      <c r="HM54" s="768"/>
      <c r="HN54" s="12"/>
      <c r="HO54" s="12"/>
      <c r="HP54" s="12"/>
      <c r="HQ54" s="12"/>
      <c r="HS54" s="768"/>
      <c r="HT54" s="768"/>
      <c r="HU54" s="768"/>
      <c r="HV54" s="768"/>
      <c r="HW54" s="768"/>
      <c r="HX54" s="768"/>
      <c r="HY54" s="12"/>
      <c r="HZ54" s="12"/>
      <c r="IA54" s="12"/>
      <c r="IB54" s="12"/>
    </row>
    <row r="55" spans="1:236" ht="14.45" customHeight="1" x14ac:dyDescent="0.25">
      <c r="A55" s="47"/>
      <c r="B55" s="12"/>
      <c r="C55" s="769" t="s">
        <v>137</v>
      </c>
      <c r="D55" s="769"/>
      <c r="E55" s="769"/>
      <c r="F55" s="769"/>
      <c r="G55" s="76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5"/>
      <c r="S55" s="765"/>
      <c r="T55" s="765"/>
      <c r="U55" s="12"/>
      <c r="V55" s="12"/>
      <c r="W55" s="12"/>
      <c r="X55" s="12"/>
      <c r="Y55" s="12"/>
      <c r="Z55" s="6"/>
      <c r="AA55" s="768"/>
      <c r="AB55" s="768"/>
      <c r="AC55" s="768"/>
      <c r="AD55" s="768"/>
      <c r="AE55" s="768"/>
      <c r="AF55" s="768"/>
      <c r="AG55" s="12"/>
      <c r="AH55" s="12"/>
      <c r="AI55" s="12"/>
      <c r="AJ55" s="12"/>
      <c r="AL55" s="768"/>
      <c r="AM55" s="768"/>
      <c r="AN55" s="768"/>
      <c r="AO55" s="768"/>
      <c r="AP55" s="768"/>
      <c r="AQ55" s="768"/>
      <c r="AR55" s="12"/>
      <c r="AS55" s="12"/>
      <c r="AT55" s="12"/>
      <c r="AU55" s="12"/>
      <c r="AV55" s="12"/>
      <c r="AW55" s="12"/>
      <c r="AX55" s="12"/>
      <c r="AY55" s="12"/>
      <c r="AZ55" s="768"/>
      <c r="BA55" s="768"/>
      <c r="BB55" s="768"/>
      <c r="BC55" s="768"/>
      <c r="BD55" s="768"/>
      <c r="BE55" s="768"/>
      <c r="BF55" s="12"/>
      <c r="BG55" s="12"/>
      <c r="BH55" s="12"/>
      <c r="BI55" s="12"/>
      <c r="BJ55" s="12"/>
      <c r="BK55" s="12"/>
      <c r="BL55" s="768"/>
      <c r="BM55" s="768"/>
      <c r="BN55" s="768"/>
      <c r="BO55" s="768"/>
      <c r="BP55" s="768"/>
      <c r="BQ55" s="76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68"/>
      <c r="CF55" s="768"/>
      <c r="CG55" s="768"/>
      <c r="CH55" s="768"/>
      <c r="CI55" s="768"/>
      <c r="CJ55" s="76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68"/>
      <c r="CX55" s="768"/>
      <c r="CY55" s="768"/>
      <c r="CZ55" s="768"/>
      <c r="DA55" s="768"/>
      <c r="DB55" s="76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68"/>
      <c r="DR55" s="768"/>
      <c r="DS55" s="768"/>
      <c r="DT55" s="768"/>
      <c r="DU55" s="768"/>
      <c r="DV55" s="76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68"/>
      <c r="EL55" s="768"/>
      <c r="EM55" s="768"/>
      <c r="EN55" s="768"/>
      <c r="EO55" s="768"/>
      <c r="EP55" s="76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68"/>
      <c r="FQ55" s="768"/>
      <c r="FR55" s="768"/>
      <c r="FS55" s="768"/>
      <c r="FT55" s="768"/>
      <c r="FU55" s="76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68"/>
      <c r="GN55" s="768"/>
      <c r="GO55" s="768"/>
      <c r="GP55" s="768"/>
      <c r="GQ55" s="768"/>
      <c r="GR55" s="76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68"/>
      <c r="HI55" s="768"/>
      <c r="HJ55" s="768"/>
      <c r="HK55" s="768"/>
      <c r="HL55" s="768"/>
      <c r="HM55" s="768"/>
      <c r="HN55" s="12"/>
      <c r="HO55" s="12"/>
      <c r="HP55" s="12"/>
      <c r="HQ55" s="12"/>
      <c r="HS55" s="768"/>
      <c r="HT55" s="768"/>
      <c r="HU55" s="768"/>
      <c r="HV55" s="768"/>
      <c r="HW55" s="768"/>
      <c r="HX55" s="768"/>
      <c r="HY55" s="12"/>
      <c r="HZ55" s="12"/>
      <c r="IA55" s="12"/>
      <c r="IB55" s="12"/>
    </row>
    <row r="56" spans="1:236" ht="14.45" customHeight="1" x14ac:dyDescent="0.25">
      <c r="A56" s="47"/>
      <c r="B56" s="12"/>
      <c r="C56" s="769" t="s">
        <v>138</v>
      </c>
      <c r="D56" s="769"/>
      <c r="E56" s="769"/>
      <c r="F56" s="769"/>
      <c r="G56" s="76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5"/>
      <c r="S56" s="765"/>
      <c r="T56" s="765"/>
      <c r="U56" s="12"/>
      <c r="V56" s="12"/>
      <c r="W56" s="12"/>
      <c r="X56" s="12"/>
      <c r="Y56" s="12"/>
      <c r="Z56" s="6"/>
      <c r="AA56" s="768"/>
      <c r="AB56" s="768"/>
      <c r="AC56" s="768"/>
      <c r="AD56" s="768"/>
      <c r="AE56" s="768"/>
      <c r="AF56" s="768"/>
      <c r="AG56" s="12"/>
      <c r="AH56" s="12"/>
      <c r="AI56" s="12"/>
      <c r="AJ56" s="12"/>
      <c r="AL56" s="768"/>
      <c r="AM56" s="768"/>
      <c r="AN56" s="768"/>
      <c r="AO56" s="768"/>
      <c r="AP56" s="768"/>
      <c r="AQ56" s="768"/>
      <c r="AR56" s="12"/>
      <c r="AS56" s="12"/>
      <c r="AT56" s="12"/>
      <c r="AU56" s="12"/>
      <c r="AV56" s="12"/>
      <c r="AW56" s="12"/>
      <c r="AX56" s="12"/>
      <c r="AY56" s="12"/>
      <c r="AZ56" s="768"/>
      <c r="BA56" s="768"/>
      <c r="BB56" s="768"/>
      <c r="BC56" s="768"/>
      <c r="BD56" s="768"/>
      <c r="BE56" s="768"/>
      <c r="BF56" s="12"/>
      <c r="BG56" s="12"/>
      <c r="BH56" s="12"/>
      <c r="BI56" s="12"/>
      <c r="BJ56" s="12"/>
      <c r="BK56" s="12"/>
      <c r="BL56" s="768"/>
      <c r="BM56" s="768"/>
      <c r="BN56" s="768"/>
      <c r="BO56" s="768"/>
      <c r="BP56" s="768"/>
      <c r="BQ56" s="76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68"/>
      <c r="CF56" s="768"/>
      <c r="CG56" s="768"/>
      <c r="CH56" s="768"/>
      <c r="CI56" s="768"/>
      <c r="CJ56" s="76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68"/>
      <c r="CX56" s="768"/>
      <c r="CY56" s="768"/>
      <c r="CZ56" s="768"/>
      <c r="DA56" s="768"/>
      <c r="DB56" s="76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68"/>
      <c r="DR56" s="768"/>
      <c r="DS56" s="768"/>
      <c r="DT56" s="768"/>
      <c r="DU56" s="768"/>
      <c r="DV56" s="76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68"/>
      <c r="EL56" s="768"/>
      <c r="EM56" s="768"/>
      <c r="EN56" s="768"/>
      <c r="EO56" s="768"/>
      <c r="EP56" s="76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68"/>
      <c r="FQ56" s="768"/>
      <c r="FR56" s="768"/>
      <c r="FS56" s="768"/>
      <c r="FT56" s="768"/>
      <c r="FU56" s="76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68"/>
      <c r="GN56" s="768"/>
      <c r="GO56" s="768"/>
      <c r="GP56" s="768"/>
      <c r="GQ56" s="768"/>
      <c r="GR56" s="76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68"/>
      <c r="HI56" s="768"/>
      <c r="HJ56" s="768"/>
      <c r="HK56" s="768"/>
      <c r="HL56" s="768"/>
      <c r="HM56" s="768"/>
      <c r="HN56" s="12"/>
      <c r="HO56" s="12"/>
      <c r="HP56" s="12"/>
      <c r="HQ56" s="12"/>
      <c r="HS56" s="768"/>
      <c r="HT56" s="768"/>
      <c r="HU56" s="768"/>
      <c r="HV56" s="768"/>
      <c r="HW56" s="768"/>
      <c r="HX56" s="768"/>
      <c r="HY56" s="12"/>
      <c r="HZ56" s="12"/>
      <c r="IA56" s="12"/>
      <c r="IB56" s="12"/>
    </row>
    <row r="57" spans="1:236" ht="14.45" customHeight="1" x14ac:dyDescent="0.25">
      <c r="A57" s="47"/>
      <c r="B57" s="12"/>
      <c r="C57" s="769" t="s">
        <v>165</v>
      </c>
      <c r="D57" s="769"/>
      <c r="E57" s="769"/>
      <c r="F57" s="769"/>
      <c r="G57" s="76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5"/>
      <c r="S57" s="765"/>
      <c r="T57" s="765"/>
      <c r="U57" s="12"/>
      <c r="V57" s="12"/>
      <c r="W57" s="12"/>
      <c r="X57" s="12"/>
      <c r="Y57" s="12"/>
      <c r="Z57" s="6"/>
      <c r="AA57" s="768"/>
      <c r="AB57" s="768"/>
      <c r="AC57" s="768"/>
      <c r="AD57" s="768"/>
      <c r="AE57" s="768"/>
      <c r="AF57" s="768"/>
      <c r="AG57" s="12"/>
      <c r="AH57" s="12"/>
      <c r="AI57" s="12"/>
      <c r="AJ57" s="12"/>
      <c r="AL57" s="768"/>
      <c r="AM57" s="768"/>
      <c r="AN57" s="768"/>
      <c r="AO57" s="768"/>
      <c r="AP57" s="768"/>
      <c r="AQ57" s="768"/>
      <c r="AR57" s="12"/>
      <c r="AS57" s="12"/>
      <c r="AT57" s="12"/>
      <c r="AU57" s="12"/>
      <c r="AV57" s="12"/>
      <c r="AW57" s="12"/>
      <c r="AX57" s="12"/>
      <c r="AY57" s="12"/>
      <c r="AZ57" s="768"/>
      <c r="BA57" s="768"/>
      <c r="BB57" s="768"/>
      <c r="BC57" s="768"/>
      <c r="BD57" s="768"/>
      <c r="BE57" s="768"/>
      <c r="BF57" s="12"/>
      <c r="BG57" s="12"/>
      <c r="BH57" s="12"/>
      <c r="BI57" s="12"/>
      <c r="BJ57" s="12"/>
      <c r="BK57" s="12"/>
      <c r="BL57" s="768"/>
      <c r="BM57" s="768"/>
      <c r="BN57" s="768"/>
      <c r="BO57" s="768"/>
      <c r="BP57" s="768"/>
      <c r="BQ57" s="76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68"/>
      <c r="CF57" s="768"/>
      <c r="CG57" s="768"/>
      <c r="CH57" s="768"/>
      <c r="CI57" s="768"/>
      <c r="CJ57" s="76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68"/>
      <c r="CX57" s="768"/>
      <c r="CY57" s="768"/>
      <c r="CZ57" s="768"/>
      <c r="DA57" s="768"/>
      <c r="DB57" s="76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68"/>
      <c r="DR57" s="768"/>
      <c r="DS57" s="768"/>
      <c r="DT57" s="768"/>
      <c r="DU57" s="768"/>
      <c r="DV57" s="76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68"/>
      <c r="EL57" s="768"/>
      <c r="EM57" s="768"/>
      <c r="EN57" s="768"/>
      <c r="EO57" s="768"/>
      <c r="EP57" s="76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68"/>
      <c r="FQ57" s="768"/>
      <c r="FR57" s="768"/>
      <c r="FS57" s="768"/>
      <c r="FT57" s="768"/>
      <c r="FU57" s="76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68"/>
      <c r="GN57" s="768"/>
      <c r="GO57" s="768"/>
      <c r="GP57" s="768"/>
      <c r="GQ57" s="768"/>
      <c r="GR57" s="76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68"/>
      <c r="HI57" s="768"/>
      <c r="HJ57" s="768"/>
      <c r="HK57" s="768"/>
      <c r="HL57" s="768"/>
      <c r="HM57" s="768"/>
      <c r="HN57" s="12"/>
      <c r="HO57" s="12"/>
      <c r="HP57" s="12"/>
      <c r="HQ57" s="12"/>
      <c r="HS57" s="768"/>
      <c r="HT57" s="768"/>
      <c r="HU57" s="768"/>
      <c r="HV57" s="768"/>
      <c r="HW57" s="768"/>
      <c r="HX57" s="768"/>
      <c r="HY57" s="12"/>
      <c r="HZ57" s="12"/>
      <c r="IA57" s="12"/>
      <c r="IB57" s="12"/>
    </row>
    <row r="58" spans="1:236" ht="14.45" customHeight="1" x14ac:dyDescent="0.25">
      <c r="A58" s="47"/>
      <c r="B58" s="12"/>
      <c r="C58" s="769" t="s">
        <v>125</v>
      </c>
      <c r="D58" s="769"/>
      <c r="E58" s="769"/>
      <c r="F58" s="769"/>
      <c r="G58" s="76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5"/>
      <c r="S58" s="765"/>
      <c r="T58" s="765"/>
      <c r="U58" s="12"/>
      <c r="V58" s="12"/>
      <c r="W58" s="12"/>
      <c r="X58" s="12"/>
      <c r="Y58" s="12"/>
      <c r="Z58" s="6"/>
      <c r="AA58" s="768"/>
      <c r="AB58" s="768"/>
      <c r="AC58" s="768"/>
      <c r="AD58" s="768"/>
      <c r="AE58" s="768"/>
      <c r="AF58" s="768"/>
      <c r="AG58" s="12"/>
      <c r="AH58" s="12"/>
      <c r="AI58" s="12"/>
      <c r="AJ58" s="12"/>
      <c r="AL58" s="768"/>
      <c r="AM58" s="768"/>
      <c r="AN58" s="768"/>
      <c r="AO58" s="768"/>
      <c r="AP58" s="768"/>
      <c r="AQ58" s="768"/>
      <c r="AR58" s="12"/>
      <c r="AS58" s="12"/>
      <c r="AT58" s="12"/>
      <c r="AU58" s="12"/>
      <c r="AV58" s="12"/>
      <c r="AW58" s="12"/>
      <c r="AX58" s="12"/>
      <c r="AY58" s="12"/>
      <c r="AZ58" s="768"/>
      <c r="BA58" s="768"/>
      <c r="BB58" s="768"/>
      <c r="BC58" s="768"/>
      <c r="BD58" s="768"/>
      <c r="BE58" s="768"/>
      <c r="BF58" s="12"/>
      <c r="BG58" s="12"/>
      <c r="BH58" s="12"/>
      <c r="BI58" s="12"/>
      <c r="BJ58" s="12"/>
      <c r="BK58" s="12"/>
      <c r="BL58" s="768"/>
      <c r="BM58" s="768"/>
      <c r="BN58" s="768"/>
      <c r="BO58" s="768"/>
      <c r="BP58" s="768"/>
      <c r="BQ58" s="76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68"/>
      <c r="CF58" s="768"/>
      <c r="CG58" s="768"/>
      <c r="CH58" s="768"/>
      <c r="CI58" s="768"/>
      <c r="CJ58" s="76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68"/>
      <c r="CX58" s="768"/>
      <c r="CY58" s="768"/>
      <c r="CZ58" s="768"/>
      <c r="DA58" s="768"/>
      <c r="DB58" s="76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68"/>
      <c r="DR58" s="768"/>
      <c r="DS58" s="768"/>
      <c r="DT58" s="768"/>
      <c r="DU58" s="768"/>
      <c r="DV58" s="76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68"/>
      <c r="EL58" s="768"/>
      <c r="EM58" s="768"/>
      <c r="EN58" s="768"/>
      <c r="EO58" s="768"/>
      <c r="EP58" s="76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68"/>
      <c r="FQ58" s="768"/>
      <c r="FR58" s="768"/>
      <c r="FS58" s="768"/>
      <c r="FT58" s="768"/>
      <c r="FU58" s="76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68"/>
      <c r="GN58" s="768"/>
      <c r="GO58" s="768"/>
      <c r="GP58" s="768"/>
      <c r="GQ58" s="768"/>
      <c r="GR58" s="76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68"/>
      <c r="HI58" s="768"/>
      <c r="HJ58" s="768"/>
      <c r="HK58" s="768"/>
      <c r="HL58" s="768"/>
      <c r="HM58" s="768"/>
      <c r="HN58" s="12"/>
      <c r="HO58" s="12"/>
      <c r="HP58" s="12"/>
      <c r="HQ58" s="12"/>
      <c r="HS58" s="768"/>
      <c r="HT58" s="768"/>
      <c r="HU58" s="768"/>
      <c r="HV58" s="768"/>
      <c r="HW58" s="768"/>
      <c r="HX58" s="768"/>
      <c r="HY58" s="12"/>
      <c r="HZ58" s="12"/>
      <c r="IA58" s="12"/>
      <c r="IB58" s="12"/>
    </row>
    <row r="59" spans="1:236" ht="14.45" customHeight="1" x14ac:dyDescent="0.25">
      <c r="A59" s="47"/>
      <c r="B59" s="12"/>
      <c r="C59" s="769" t="s">
        <v>126</v>
      </c>
      <c r="D59" s="769"/>
      <c r="E59" s="769"/>
      <c r="F59" s="769"/>
      <c r="G59" s="76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5"/>
      <c r="S59" s="765"/>
      <c r="T59" s="765"/>
      <c r="U59" s="12"/>
      <c r="V59" s="12"/>
      <c r="W59" s="12"/>
      <c r="X59" s="12"/>
      <c r="Y59" s="12"/>
      <c r="Z59" s="6"/>
      <c r="AA59" s="768"/>
      <c r="AB59" s="768"/>
      <c r="AC59" s="768"/>
      <c r="AD59" s="768"/>
      <c r="AE59" s="768"/>
      <c r="AF59" s="768"/>
      <c r="AG59" s="12"/>
      <c r="AH59" s="12"/>
      <c r="AI59" s="12"/>
      <c r="AJ59" s="12"/>
      <c r="AL59" s="768"/>
      <c r="AM59" s="768"/>
      <c r="AN59" s="768"/>
      <c r="AO59" s="768"/>
      <c r="AP59" s="768"/>
      <c r="AQ59" s="768"/>
      <c r="AR59" s="12"/>
      <c r="AS59" s="12"/>
      <c r="AT59" s="12"/>
      <c r="AU59" s="12"/>
      <c r="AV59" s="12"/>
      <c r="AW59" s="12"/>
      <c r="AX59" s="12"/>
      <c r="AY59" s="12"/>
      <c r="AZ59" s="768"/>
      <c r="BA59" s="768"/>
      <c r="BB59" s="768"/>
      <c r="BC59" s="768"/>
      <c r="BD59" s="768"/>
      <c r="BE59" s="768"/>
      <c r="BF59" s="12"/>
      <c r="BG59" s="12"/>
      <c r="BH59" s="12"/>
      <c r="BI59" s="12"/>
      <c r="BJ59" s="12"/>
      <c r="BK59" s="12"/>
      <c r="BL59" s="768"/>
      <c r="BM59" s="768"/>
      <c r="BN59" s="768"/>
      <c r="BO59" s="768"/>
      <c r="BP59" s="768"/>
      <c r="BQ59" s="76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68"/>
      <c r="CF59" s="768"/>
      <c r="CG59" s="768"/>
      <c r="CH59" s="768"/>
      <c r="CI59" s="768"/>
      <c r="CJ59" s="76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68"/>
      <c r="CX59" s="768"/>
      <c r="CY59" s="768"/>
      <c r="CZ59" s="768"/>
      <c r="DA59" s="768"/>
      <c r="DB59" s="76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68"/>
      <c r="DR59" s="768"/>
      <c r="DS59" s="768"/>
      <c r="DT59" s="768"/>
      <c r="DU59" s="768"/>
      <c r="DV59" s="76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68"/>
      <c r="EL59" s="768"/>
      <c r="EM59" s="768"/>
      <c r="EN59" s="768"/>
      <c r="EO59" s="768"/>
      <c r="EP59" s="76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68"/>
      <c r="FQ59" s="768"/>
      <c r="FR59" s="768"/>
      <c r="FS59" s="768"/>
      <c r="FT59" s="768"/>
      <c r="FU59" s="76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68"/>
      <c r="GN59" s="768"/>
      <c r="GO59" s="768"/>
      <c r="GP59" s="768"/>
      <c r="GQ59" s="768"/>
      <c r="GR59" s="76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68"/>
      <c r="HI59" s="768"/>
      <c r="HJ59" s="768"/>
      <c r="HK59" s="768"/>
      <c r="HL59" s="768"/>
      <c r="HM59" s="768"/>
      <c r="HN59" s="12"/>
      <c r="HO59" s="12"/>
      <c r="HP59" s="12"/>
      <c r="HQ59" s="12"/>
      <c r="HS59" s="768"/>
      <c r="HT59" s="768"/>
      <c r="HU59" s="768"/>
      <c r="HV59" s="768"/>
      <c r="HW59" s="768"/>
      <c r="HX59" s="768"/>
      <c r="HY59" s="12"/>
      <c r="HZ59" s="12"/>
      <c r="IA59" s="12"/>
      <c r="IB59" s="12"/>
    </row>
    <row r="60" spans="1:236" ht="14.45" customHeight="1" x14ac:dyDescent="0.25">
      <c r="A60" s="47"/>
      <c r="B60" s="12"/>
      <c r="C60" s="769" t="s">
        <v>160</v>
      </c>
      <c r="D60" s="769"/>
      <c r="E60" s="769"/>
      <c r="F60" s="769"/>
      <c r="G60" s="76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5"/>
      <c r="S60" s="765"/>
      <c r="T60" s="765"/>
      <c r="U60" s="12"/>
      <c r="V60" s="12"/>
      <c r="W60" s="12"/>
      <c r="X60" s="12"/>
      <c r="Y60" s="12"/>
      <c r="Z60" s="6"/>
      <c r="AA60" s="768"/>
      <c r="AB60" s="768"/>
      <c r="AC60" s="768"/>
      <c r="AD60" s="768"/>
      <c r="AE60" s="768"/>
      <c r="AF60" s="768"/>
      <c r="AG60" s="12"/>
      <c r="AH60" s="12"/>
      <c r="AI60" s="12"/>
      <c r="AJ60" s="12"/>
      <c r="AL60" s="768"/>
      <c r="AM60" s="768"/>
      <c r="AN60" s="768"/>
      <c r="AO60" s="768"/>
      <c r="AP60" s="768"/>
      <c r="AQ60" s="768"/>
      <c r="AR60" s="12"/>
      <c r="AS60" s="12"/>
      <c r="AT60" s="12"/>
      <c r="AU60" s="12"/>
      <c r="AV60" s="12"/>
      <c r="AW60" s="12"/>
      <c r="AX60" s="12"/>
      <c r="AY60" s="12"/>
      <c r="AZ60" s="768"/>
      <c r="BA60" s="768"/>
      <c r="BB60" s="768"/>
      <c r="BC60" s="768"/>
      <c r="BD60" s="768"/>
      <c r="BE60" s="768"/>
      <c r="BF60" s="12"/>
      <c r="BG60" s="12"/>
      <c r="BH60" s="12"/>
      <c r="BI60" s="12"/>
      <c r="BJ60" s="12"/>
      <c r="BK60" s="12"/>
      <c r="BL60" s="768"/>
      <c r="BM60" s="768"/>
      <c r="BN60" s="768"/>
      <c r="BO60" s="768"/>
      <c r="BP60" s="768"/>
      <c r="BQ60" s="76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68"/>
      <c r="CF60" s="768"/>
      <c r="CG60" s="768"/>
      <c r="CH60" s="768"/>
      <c r="CI60" s="768"/>
      <c r="CJ60" s="76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68"/>
      <c r="CX60" s="768"/>
      <c r="CY60" s="768"/>
      <c r="CZ60" s="768"/>
      <c r="DA60" s="768"/>
      <c r="DB60" s="76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68"/>
      <c r="DR60" s="768"/>
      <c r="DS60" s="768"/>
      <c r="DT60" s="768"/>
      <c r="DU60" s="768"/>
      <c r="DV60" s="76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68"/>
      <c r="EL60" s="768"/>
      <c r="EM60" s="768"/>
      <c r="EN60" s="768"/>
      <c r="EO60" s="768"/>
      <c r="EP60" s="76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68"/>
      <c r="FQ60" s="768"/>
      <c r="FR60" s="768"/>
      <c r="FS60" s="768"/>
      <c r="FT60" s="768"/>
      <c r="FU60" s="76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68"/>
      <c r="GN60" s="768"/>
      <c r="GO60" s="768"/>
      <c r="GP60" s="768"/>
      <c r="GQ60" s="768"/>
      <c r="GR60" s="76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68"/>
      <c r="HI60" s="768"/>
      <c r="HJ60" s="768"/>
      <c r="HK60" s="768"/>
      <c r="HL60" s="768"/>
      <c r="HM60" s="768"/>
      <c r="HN60" s="12"/>
      <c r="HO60" s="12"/>
      <c r="HP60" s="12"/>
      <c r="HQ60" s="12"/>
      <c r="HS60" s="768"/>
      <c r="HT60" s="768"/>
      <c r="HU60" s="768"/>
      <c r="HV60" s="768"/>
      <c r="HW60" s="768"/>
      <c r="HX60" s="768"/>
      <c r="HY60" s="12"/>
      <c r="HZ60" s="12"/>
      <c r="IA60" s="12"/>
      <c r="IB60" s="12"/>
    </row>
    <row r="61" spans="1:236" ht="14.45" customHeight="1" x14ac:dyDescent="0.25">
      <c r="A61" s="47"/>
      <c r="B61" s="12"/>
      <c r="C61" s="769" t="s">
        <v>161</v>
      </c>
      <c r="D61" s="769"/>
      <c r="E61" s="769"/>
      <c r="F61" s="769"/>
      <c r="G61" s="76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5"/>
      <c r="S61" s="765"/>
      <c r="T61" s="765"/>
      <c r="U61" s="12"/>
      <c r="V61" s="12"/>
      <c r="W61" s="12"/>
      <c r="X61" s="12"/>
      <c r="Y61" s="12"/>
      <c r="Z61" s="6"/>
      <c r="AA61" s="768"/>
      <c r="AB61" s="768"/>
      <c r="AC61" s="768"/>
      <c r="AD61" s="768"/>
      <c r="AE61" s="768"/>
      <c r="AF61" s="768"/>
      <c r="AG61" s="12"/>
      <c r="AH61" s="12"/>
      <c r="AI61" s="12"/>
      <c r="AJ61" s="12"/>
      <c r="AL61" s="768"/>
      <c r="AM61" s="768"/>
      <c r="AN61" s="768"/>
      <c r="AO61" s="768"/>
      <c r="AP61" s="768"/>
      <c r="AQ61" s="768"/>
      <c r="AR61" s="12"/>
      <c r="AS61" s="12"/>
      <c r="AT61" s="12"/>
      <c r="AU61" s="12"/>
      <c r="AV61" s="12"/>
      <c r="AW61" s="12"/>
      <c r="AX61" s="12"/>
      <c r="AY61" s="12"/>
      <c r="AZ61" s="768"/>
      <c r="BA61" s="768"/>
      <c r="BB61" s="768"/>
      <c r="BC61" s="768"/>
      <c r="BD61" s="768"/>
      <c r="BE61" s="768"/>
      <c r="BF61" s="12"/>
      <c r="BG61" s="12"/>
      <c r="BH61" s="12"/>
      <c r="BI61" s="12"/>
      <c r="BJ61" s="12"/>
      <c r="BK61" s="12"/>
      <c r="BL61" s="768"/>
      <c r="BM61" s="768"/>
      <c r="BN61" s="768"/>
      <c r="BO61" s="768"/>
      <c r="BP61" s="768"/>
      <c r="BQ61" s="76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68"/>
      <c r="CF61" s="768"/>
      <c r="CG61" s="768"/>
      <c r="CH61" s="768"/>
      <c r="CI61" s="768"/>
      <c r="CJ61" s="76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68"/>
      <c r="CX61" s="768"/>
      <c r="CY61" s="768"/>
      <c r="CZ61" s="768"/>
      <c r="DA61" s="768"/>
      <c r="DB61" s="76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68"/>
      <c r="DR61" s="768"/>
      <c r="DS61" s="768"/>
      <c r="DT61" s="768"/>
      <c r="DU61" s="768"/>
      <c r="DV61" s="76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68"/>
      <c r="EL61" s="768"/>
      <c r="EM61" s="768"/>
      <c r="EN61" s="768"/>
      <c r="EO61" s="768"/>
      <c r="EP61" s="76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68"/>
      <c r="FQ61" s="768"/>
      <c r="FR61" s="768"/>
      <c r="FS61" s="768"/>
      <c r="FT61" s="768"/>
      <c r="FU61" s="76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68"/>
      <c r="GN61" s="768"/>
      <c r="GO61" s="768"/>
      <c r="GP61" s="768"/>
      <c r="GQ61" s="768"/>
      <c r="GR61" s="76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68"/>
      <c r="HI61" s="768"/>
      <c r="HJ61" s="768"/>
      <c r="HK61" s="768"/>
      <c r="HL61" s="768"/>
      <c r="HM61" s="768"/>
      <c r="HN61" s="12"/>
      <c r="HO61" s="12"/>
      <c r="HP61" s="12"/>
      <c r="HQ61" s="12"/>
      <c r="HS61" s="768"/>
      <c r="HT61" s="768"/>
      <c r="HU61" s="768"/>
      <c r="HV61" s="768"/>
      <c r="HW61" s="768"/>
      <c r="HX61" s="768"/>
      <c r="HY61" s="12"/>
      <c r="HZ61" s="12"/>
      <c r="IA61" s="12"/>
      <c r="IB61" s="12"/>
    </row>
    <row r="62" spans="1:236" ht="14.45" customHeight="1" x14ac:dyDescent="0.25">
      <c r="A62" s="47"/>
      <c r="B62" s="12"/>
      <c r="C62" s="769" t="s">
        <v>162</v>
      </c>
      <c r="D62" s="769"/>
      <c r="E62" s="769"/>
      <c r="F62" s="769"/>
      <c r="G62" s="76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5"/>
      <c r="S62" s="765"/>
      <c r="T62" s="765"/>
      <c r="U62" s="12"/>
      <c r="V62" s="12"/>
      <c r="W62" s="12"/>
      <c r="X62" s="12"/>
      <c r="Y62" s="12"/>
      <c r="Z62" s="6"/>
      <c r="AA62" s="768"/>
      <c r="AB62" s="768"/>
      <c r="AC62" s="768"/>
      <c r="AD62" s="768"/>
      <c r="AE62" s="768"/>
      <c r="AF62" s="768"/>
      <c r="AG62" s="12"/>
      <c r="AH62" s="12"/>
      <c r="AI62" s="12"/>
      <c r="AJ62" s="12"/>
      <c r="AL62" s="768"/>
      <c r="AM62" s="768"/>
      <c r="AN62" s="768"/>
      <c r="AO62" s="768"/>
      <c r="AP62" s="768"/>
      <c r="AQ62" s="768"/>
      <c r="AR62" s="12"/>
      <c r="AS62" s="12"/>
      <c r="AT62" s="12"/>
      <c r="AU62" s="12"/>
      <c r="AV62" s="12"/>
      <c r="AW62" s="12"/>
      <c r="AX62" s="12"/>
      <c r="AY62" s="12"/>
      <c r="AZ62" s="768"/>
      <c r="BA62" s="768"/>
      <c r="BB62" s="768"/>
      <c r="BC62" s="768"/>
      <c r="BD62" s="768"/>
      <c r="BE62" s="768"/>
      <c r="BF62" s="12"/>
      <c r="BG62" s="12"/>
      <c r="BH62" s="12"/>
      <c r="BI62" s="12"/>
      <c r="BJ62" s="12"/>
      <c r="BK62" s="12"/>
      <c r="BL62" s="768"/>
      <c r="BM62" s="768"/>
      <c r="BN62" s="768"/>
      <c r="BO62" s="768"/>
      <c r="BP62" s="768"/>
      <c r="BQ62" s="76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68"/>
      <c r="CF62" s="768"/>
      <c r="CG62" s="768"/>
      <c r="CH62" s="768"/>
      <c r="CI62" s="768"/>
      <c r="CJ62" s="76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68"/>
      <c r="CX62" s="768"/>
      <c r="CY62" s="768"/>
      <c r="CZ62" s="768"/>
      <c r="DA62" s="768"/>
      <c r="DB62" s="76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68"/>
      <c r="DR62" s="768"/>
      <c r="DS62" s="768"/>
      <c r="DT62" s="768"/>
      <c r="DU62" s="768"/>
      <c r="DV62" s="76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68"/>
      <c r="EL62" s="768"/>
      <c r="EM62" s="768"/>
      <c r="EN62" s="768"/>
      <c r="EO62" s="768"/>
      <c r="EP62" s="76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68"/>
      <c r="FQ62" s="768"/>
      <c r="FR62" s="768"/>
      <c r="FS62" s="768"/>
      <c r="FT62" s="768"/>
      <c r="FU62" s="76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68"/>
      <c r="GN62" s="768"/>
      <c r="GO62" s="768"/>
      <c r="GP62" s="768"/>
      <c r="GQ62" s="768"/>
      <c r="GR62" s="76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68"/>
      <c r="HI62" s="768"/>
      <c r="HJ62" s="768"/>
      <c r="HK62" s="768"/>
      <c r="HL62" s="768"/>
      <c r="HM62" s="768"/>
      <c r="HN62" s="12"/>
      <c r="HO62" s="12"/>
      <c r="HP62" s="12"/>
      <c r="HQ62" s="12"/>
      <c r="HS62" s="768"/>
      <c r="HT62" s="768"/>
      <c r="HU62" s="768"/>
      <c r="HV62" s="768"/>
      <c r="HW62" s="768"/>
      <c r="HX62" s="768"/>
      <c r="HY62" s="12"/>
      <c r="HZ62" s="12"/>
      <c r="IA62" s="12"/>
      <c r="IB62" s="12"/>
    </row>
    <row r="63" spans="1:236" ht="14.45" customHeight="1" x14ac:dyDescent="0.25">
      <c r="A63" s="47"/>
      <c r="B63" s="12"/>
      <c r="C63" s="769" t="s">
        <v>157</v>
      </c>
      <c r="D63" s="769"/>
      <c r="E63" s="769"/>
      <c r="F63" s="769"/>
      <c r="G63" s="76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5"/>
      <c r="S63" s="765"/>
      <c r="T63" s="765"/>
      <c r="U63" s="12"/>
      <c r="V63" s="12"/>
      <c r="W63" s="12"/>
      <c r="X63" s="12"/>
      <c r="Y63" s="12"/>
      <c r="Z63" s="6"/>
      <c r="AA63" s="768"/>
      <c r="AB63" s="768"/>
      <c r="AC63" s="768"/>
      <c r="AD63" s="768"/>
      <c r="AE63" s="768"/>
      <c r="AF63" s="768"/>
      <c r="AG63" s="12"/>
      <c r="AH63" s="12"/>
      <c r="AI63" s="12"/>
      <c r="AJ63" s="12"/>
      <c r="AL63" s="768"/>
      <c r="AM63" s="768"/>
      <c r="AN63" s="768"/>
      <c r="AO63" s="768"/>
      <c r="AP63" s="768"/>
      <c r="AQ63" s="768"/>
      <c r="AR63" s="12"/>
      <c r="AS63" s="12"/>
      <c r="AT63" s="12"/>
      <c r="AU63" s="12"/>
      <c r="AV63" s="12"/>
      <c r="AW63" s="12"/>
      <c r="AX63" s="12"/>
      <c r="AY63" s="12"/>
      <c r="AZ63" s="768"/>
      <c r="BA63" s="768"/>
      <c r="BB63" s="768"/>
      <c r="BC63" s="768"/>
      <c r="BD63" s="768"/>
      <c r="BE63" s="768"/>
      <c r="BF63" s="12"/>
      <c r="BG63" s="12"/>
      <c r="BH63" s="12"/>
      <c r="BI63" s="12"/>
      <c r="BJ63" s="12"/>
      <c r="BK63" s="12"/>
      <c r="BL63" s="768"/>
      <c r="BM63" s="768"/>
      <c r="BN63" s="768"/>
      <c r="BO63" s="768"/>
      <c r="BP63" s="768"/>
      <c r="BQ63" s="76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68"/>
      <c r="CF63" s="768"/>
      <c r="CG63" s="768"/>
      <c r="CH63" s="768"/>
      <c r="CI63" s="768"/>
      <c r="CJ63" s="76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68"/>
      <c r="CX63" s="768"/>
      <c r="CY63" s="768"/>
      <c r="CZ63" s="768"/>
      <c r="DA63" s="768"/>
      <c r="DB63" s="76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68"/>
      <c r="DR63" s="768"/>
      <c r="DS63" s="768"/>
      <c r="DT63" s="768"/>
      <c r="DU63" s="768"/>
      <c r="DV63" s="76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68"/>
      <c r="EL63" s="768"/>
      <c r="EM63" s="768"/>
      <c r="EN63" s="768"/>
      <c r="EO63" s="768"/>
      <c r="EP63" s="76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68"/>
      <c r="FQ63" s="768"/>
      <c r="FR63" s="768"/>
      <c r="FS63" s="768"/>
      <c r="FT63" s="768"/>
      <c r="FU63" s="76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68"/>
      <c r="GN63" s="768"/>
      <c r="GO63" s="768"/>
      <c r="GP63" s="768"/>
      <c r="GQ63" s="768"/>
      <c r="GR63" s="76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68"/>
      <c r="HI63" s="768"/>
      <c r="HJ63" s="768"/>
      <c r="HK63" s="768"/>
      <c r="HL63" s="768"/>
      <c r="HM63" s="768"/>
      <c r="HN63" s="12"/>
      <c r="HO63" s="12"/>
      <c r="HP63" s="12"/>
      <c r="HQ63" s="12"/>
      <c r="HS63" s="768"/>
      <c r="HT63" s="768"/>
      <c r="HU63" s="768"/>
      <c r="HV63" s="768"/>
      <c r="HW63" s="768"/>
      <c r="HX63" s="768"/>
      <c r="HY63" s="12"/>
      <c r="HZ63" s="12"/>
      <c r="IA63" s="12"/>
      <c r="IB63" s="12"/>
    </row>
    <row r="64" spans="1:236" ht="14.45" customHeight="1" x14ac:dyDescent="0.25">
      <c r="A64" s="47"/>
      <c r="B64" s="12"/>
      <c r="C64" s="769" t="s">
        <v>159</v>
      </c>
      <c r="D64" s="769"/>
      <c r="E64" s="769"/>
      <c r="F64" s="769"/>
      <c r="G64" s="76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5"/>
      <c r="S64" s="765"/>
      <c r="T64" s="765"/>
      <c r="U64" s="12"/>
      <c r="V64" s="12"/>
      <c r="W64" s="12"/>
      <c r="X64" s="12"/>
      <c r="Y64" s="12"/>
      <c r="Z64" s="6"/>
      <c r="AA64" s="768"/>
      <c r="AB64" s="768"/>
      <c r="AC64" s="768"/>
      <c r="AD64" s="768"/>
      <c r="AE64" s="768"/>
      <c r="AF64" s="768"/>
      <c r="AG64" s="12"/>
      <c r="AH64" s="12"/>
      <c r="AI64" s="12"/>
      <c r="AJ64" s="12"/>
      <c r="AL64" s="768"/>
      <c r="AM64" s="768"/>
      <c r="AN64" s="768"/>
      <c r="AO64" s="768"/>
      <c r="AP64" s="768"/>
      <c r="AQ64" s="768"/>
      <c r="AR64" s="12"/>
      <c r="AS64" s="12"/>
      <c r="AT64" s="12"/>
      <c r="AU64" s="12"/>
      <c r="AV64" s="12"/>
      <c r="AW64" s="12"/>
      <c r="AX64" s="12"/>
      <c r="AY64" s="12"/>
      <c r="AZ64" s="768"/>
      <c r="BA64" s="768"/>
      <c r="BB64" s="768"/>
      <c r="BC64" s="768"/>
      <c r="BD64" s="768"/>
      <c r="BE64" s="768"/>
      <c r="BF64" s="12"/>
      <c r="BG64" s="12"/>
      <c r="BH64" s="12"/>
      <c r="BI64" s="12"/>
      <c r="BJ64" s="12"/>
      <c r="BK64" s="12"/>
      <c r="BL64" s="768"/>
      <c r="BM64" s="768"/>
      <c r="BN64" s="768"/>
      <c r="BO64" s="768"/>
      <c r="BP64" s="768"/>
      <c r="BQ64" s="76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68"/>
      <c r="CF64" s="768"/>
      <c r="CG64" s="768"/>
      <c r="CH64" s="768"/>
      <c r="CI64" s="768"/>
      <c r="CJ64" s="76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68"/>
      <c r="CX64" s="768"/>
      <c r="CY64" s="768"/>
      <c r="CZ64" s="768"/>
      <c r="DA64" s="768"/>
      <c r="DB64" s="76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68"/>
      <c r="DR64" s="768"/>
      <c r="DS64" s="768"/>
      <c r="DT64" s="768"/>
      <c r="DU64" s="768"/>
      <c r="DV64" s="76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68"/>
      <c r="EL64" s="768"/>
      <c r="EM64" s="768"/>
      <c r="EN64" s="768"/>
      <c r="EO64" s="768"/>
      <c r="EP64" s="76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68"/>
      <c r="FQ64" s="768"/>
      <c r="FR64" s="768"/>
      <c r="FS64" s="768"/>
      <c r="FT64" s="768"/>
      <c r="FU64" s="76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68"/>
      <c r="GN64" s="768"/>
      <c r="GO64" s="768"/>
      <c r="GP64" s="768"/>
      <c r="GQ64" s="768"/>
      <c r="GR64" s="76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68"/>
      <c r="HI64" s="768"/>
      <c r="HJ64" s="768"/>
      <c r="HK64" s="768"/>
      <c r="HL64" s="768"/>
      <c r="HM64" s="768"/>
      <c r="HN64" s="12"/>
      <c r="HO64" s="12"/>
      <c r="HP64" s="12"/>
      <c r="HQ64" s="12"/>
      <c r="HS64" s="768"/>
      <c r="HT64" s="768"/>
      <c r="HU64" s="768"/>
      <c r="HV64" s="768"/>
      <c r="HW64" s="768"/>
      <c r="HX64" s="768"/>
      <c r="HY64" s="12"/>
      <c r="HZ64" s="12"/>
      <c r="IA64" s="12"/>
      <c r="IB64" s="12"/>
    </row>
    <row r="65" spans="1:236" ht="14.45" customHeight="1" x14ac:dyDescent="0.25">
      <c r="A65" s="47"/>
      <c r="B65" s="12"/>
      <c r="C65" s="769" t="s">
        <v>156</v>
      </c>
      <c r="D65" s="769"/>
      <c r="E65" s="769"/>
      <c r="F65" s="769"/>
      <c r="G65" s="76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5"/>
      <c r="S65" s="765"/>
      <c r="T65" s="76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68"/>
      <c r="EL65" s="768"/>
      <c r="EM65" s="768"/>
      <c r="EN65" s="768"/>
      <c r="EO65" s="768"/>
      <c r="EP65" s="76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68"/>
      <c r="FQ65" s="768"/>
      <c r="FR65" s="768"/>
      <c r="FS65" s="768"/>
      <c r="FT65" s="768"/>
      <c r="FU65" s="76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68"/>
      <c r="GN65" s="768"/>
      <c r="GO65" s="768"/>
      <c r="GP65" s="768"/>
      <c r="GQ65" s="768"/>
      <c r="GR65" s="76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68"/>
      <c r="HI65" s="768"/>
      <c r="HJ65" s="768"/>
      <c r="HK65" s="768"/>
      <c r="HL65" s="768"/>
      <c r="HM65" s="768"/>
      <c r="HN65" s="12"/>
      <c r="HO65" s="12"/>
      <c r="HP65" s="12"/>
      <c r="HQ65" s="12"/>
      <c r="HS65" s="768"/>
      <c r="HT65" s="768"/>
      <c r="HU65" s="768"/>
      <c r="HV65" s="768"/>
      <c r="HW65" s="768"/>
      <c r="HX65" s="768"/>
      <c r="HY65" s="12"/>
      <c r="HZ65" s="12"/>
      <c r="IA65" s="12"/>
      <c r="IB65" s="12"/>
    </row>
    <row r="66" spans="1:236" ht="14.45" customHeight="1" x14ac:dyDescent="0.25">
      <c r="A66" s="47"/>
      <c r="B66" s="12"/>
      <c r="C66" s="769" t="s">
        <v>158</v>
      </c>
      <c r="D66" s="769"/>
      <c r="E66" s="769"/>
      <c r="F66" s="769"/>
      <c r="G66" s="76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5"/>
      <c r="S66" s="765"/>
      <c r="T66" s="765"/>
      <c r="U66" s="12"/>
      <c r="V66" s="12"/>
      <c r="W66" s="12"/>
      <c r="X66" s="12"/>
      <c r="Y66" s="12"/>
      <c r="Z66" s="6"/>
      <c r="AA66" s="768"/>
      <c r="AB66" s="768"/>
      <c r="AC66" s="768"/>
      <c r="AD66" s="768"/>
      <c r="AE66" s="768"/>
      <c r="AF66" s="768"/>
      <c r="AG66" s="12"/>
      <c r="AH66" s="12"/>
      <c r="AI66" s="12"/>
      <c r="AJ66" s="12"/>
      <c r="AL66" s="768"/>
      <c r="AM66" s="768"/>
      <c r="AN66" s="768"/>
      <c r="AO66" s="768"/>
      <c r="AP66" s="768"/>
      <c r="AQ66" s="768"/>
      <c r="AR66" s="12"/>
      <c r="AS66" s="12"/>
      <c r="AT66" s="12"/>
      <c r="AU66" s="12"/>
      <c r="AV66" s="12"/>
      <c r="AW66" s="12"/>
      <c r="AX66" s="12"/>
      <c r="AY66" s="12"/>
      <c r="AZ66" s="768"/>
      <c r="BA66" s="768"/>
      <c r="BB66" s="768"/>
      <c r="BC66" s="768"/>
      <c r="BD66" s="768"/>
      <c r="BE66" s="768"/>
      <c r="BF66" s="12"/>
      <c r="BG66" s="12"/>
      <c r="BH66" s="12"/>
      <c r="BI66" s="12"/>
      <c r="BJ66" s="12"/>
      <c r="BK66" s="12"/>
      <c r="BL66" s="768"/>
      <c r="BM66" s="768"/>
      <c r="BN66" s="768"/>
      <c r="BO66" s="768"/>
      <c r="BP66" s="768"/>
      <c r="BQ66" s="76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68"/>
      <c r="CF66" s="768"/>
      <c r="CG66" s="768"/>
      <c r="CH66" s="768"/>
      <c r="CI66" s="768"/>
      <c r="CJ66" s="76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68"/>
      <c r="CX66" s="768"/>
      <c r="CY66" s="768"/>
      <c r="CZ66" s="768"/>
      <c r="DA66" s="768"/>
      <c r="DB66" s="76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68"/>
      <c r="DR66" s="768"/>
      <c r="DS66" s="768"/>
      <c r="DT66" s="768"/>
      <c r="DU66" s="768"/>
      <c r="DV66" s="76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68"/>
      <c r="EL66" s="768"/>
      <c r="EM66" s="768"/>
      <c r="EN66" s="768"/>
      <c r="EO66" s="768"/>
      <c r="EP66" s="76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68"/>
      <c r="FQ66" s="768"/>
      <c r="FR66" s="768"/>
      <c r="FS66" s="768"/>
      <c r="FT66" s="768"/>
      <c r="FU66" s="76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68"/>
      <c r="GN66" s="768"/>
      <c r="GO66" s="768"/>
      <c r="GP66" s="768"/>
      <c r="GQ66" s="768"/>
      <c r="GR66" s="76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68"/>
      <c r="HI66" s="768"/>
      <c r="HJ66" s="768"/>
      <c r="HK66" s="768"/>
      <c r="HL66" s="768"/>
      <c r="HM66" s="768"/>
      <c r="HN66" s="12"/>
      <c r="HO66" s="12"/>
      <c r="HP66" s="12"/>
      <c r="HQ66" s="12"/>
      <c r="HS66" s="768"/>
      <c r="HT66" s="768"/>
      <c r="HU66" s="768"/>
      <c r="HV66" s="768"/>
      <c r="HW66" s="768"/>
      <c r="HX66" s="768"/>
      <c r="HY66" s="12"/>
      <c r="HZ66" s="12"/>
      <c r="IA66" s="12"/>
      <c r="IB66" s="12"/>
    </row>
    <row r="67" spans="1:236" ht="14.45" customHeight="1" x14ac:dyDescent="0.25">
      <c r="A67" s="47"/>
      <c r="B67" s="12"/>
      <c r="C67" s="769" t="s">
        <v>163</v>
      </c>
      <c r="D67" s="769"/>
      <c r="E67" s="769"/>
      <c r="F67" s="769"/>
      <c r="G67" s="76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5"/>
      <c r="S67" s="765"/>
      <c r="T67" s="765"/>
      <c r="U67" s="12"/>
      <c r="V67" s="12"/>
      <c r="W67" s="12"/>
      <c r="X67" s="12"/>
      <c r="Y67" s="12"/>
      <c r="Z67" s="6"/>
      <c r="AA67" s="768"/>
      <c r="AB67" s="768"/>
      <c r="AC67" s="768"/>
      <c r="AD67" s="768"/>
      <c r="AE67" s="768"/>
      <c r="AF67" s="768"/>
      <c r="AG67" s="12"/>
      <c r="AH67" s="12"/>
      <c r="AI67" s="12"/>
      <c r="AJ67" s="12"/>
      <c r="AL67" s="768"/>
      <c r="AM67" s="768"/>
      <c r="AN67" s="768"/>
      <c r="AO67" s="768"/>
      <c r="AP67" s="768"/>
      <c r="AQ67" s="768"/>
      <c r="AR67" s="12"/>
      <c r="AS67" s="12"/>
      <c r="AT67" s="12"/>
      <c r="AU67" s="12"/>
      <c r="AV67" s="12"/>
      <c r="AW67" s="12"/>
      <c r="AX67" s="12"/>
      <c r="AY67" s="12"/>
      <c r="AZ67" s="768"/>
      <c r="BA67" s="768"/>
      <c r="BB67" s="768"/>
      <c r="BC67" s="768"/>
      <c r="BD67" s="768"/>
      <c r="BE67" s="768"/>
      <c r="BF67" s="12"/>
      <c r="BG67" s="12"/>
      <c r="BH67" s="12"/>
      <c r="BI67" s="12"/>
      <c r="BJ67" s="12"/>
      <c r="BK67" s="12"/>
      <c r="BL67" s="768"/>
      <c r="BM67" s="768"/>
      <c r="BN67" s="768"/>
      <c r="BO67" s="768"/>
      <c r="BP67" s="768"/>
      <c r="BQ67" s="76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68"/>
      <c r="CF67" s="768"/>
      <c r="CG67" s="768"/>
      <c r="CH67" s="768"/>
      <c r="CI67" s="768"/>
      <c r="CJ67" s="76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68"/>
      <c r="CX67" s="768"/>
      <c r="CY67" s="768"/>
      <c r="CZ67" s="768"/>
      <c r="DA67" s="768"/>
      <c r="DB67" s="76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68"/>
      <c r="DR67" s="768"/>
      <c r="DS67" s="768"/>
      <c r="DT67" s="768"/>
      <c r="DU67" s="768"/>
      <c r="DV67" s="76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68"/>
      <c r="EL67" s="768"/>
      <c r="EM67" s="768"/>
      <c r="EN67" s="768"/>
      <c r="EO67" s="768"/>
      <c r="EP67" s="76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68"/>
      <c r="FQ67" s="768"/>
      <c r="FR67" s="768"/>
      <c r="FS67" s="768"/>
      <c r="FT67" s="768"/>
      <c r="FU67" s="76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68"/>
      <c r="GN67" s="768"/>
      <c r="GO67" s="768"/>
      <c r="GP67" s="768"/>
      <c r="GQ67" s="768"/>
      <c r="GR67" s="76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68"/>
      <c r="HI67" s="768"/>
      <c r="HJ67" s="768"/>
      <c r="HK67" s="768"/>
      <c r="HL67" s="768"/>
      <c r="HM67" s="768"/>
      <c r="HN67" s="12"/>
      <c r="HO67" s="12"/>
      <c r="HP67" s="12"/>
      <c r="HQ67" s="12"/>
      <c r="HS67" s="768"/>
      <c r="HT67" s="768"/>
      <c r="HU67" s="768"/>
      <c r="HV67" s="768"/>
      <c r="HW67" s="768"/>
      <c r="HX67" s="768"/>
      <c r="HY67" s="12"/>
      <c r="HZ67" s="12"/>
      <c r="IA67" s="12"/>
      <c r="IB67" s="12"/>
    </row>
    <row r="68" spans="1:236" ht="14.45" customHeight="1" x14ac:dyDescent="0.25">
      <c r="A68" s="47"/>
      <c r="B68" s="12"/>
      <c r="C68" s="769" t="s">
        <v>164</v>
      </c>
      <c r="D68" s="769"/>
      <c r="E68" s="769"/>
      <c r="F68" s="769"/>
      <c r="G68" s="76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5"/>
      <c r="S68" s="765"/>
      <c r="T68" s="765"/>
      <c r="U68" s="12"/>
      <c r="V68" s="12"/>
      <c r="W68" s="12"/>
      <c r="X68" s="12"/>
      <c r="Y68" s="12"/>
      <c r="Z68" s="6"/>
      <c r="AA68" s="768"/>
      <c r="AB68" s="768"/>
      <c r="AC68" s="768"/>
      <c r="AD68" s="768"/>
      <c r="AE68" s="768"/>
      <c r="AF68" s="768"/>
      <c r="AG68" s="12"/>
      <c r="AH68" s="12"/>
      <c r="AI68" s="12"/>
      <c r="AJ68" s="12"/>
      <c r="AL68" s="768"/>
      <c r="AM68" s="768"/>
      <c r="AN68" s="768"/>
      <c r="AO68" s="768"/>
      <c r="AP68" s="768"/>
      <c r="AQ68" s="768"/>
      <c r="AR68" s="12"/>
      <c r="AS68" s="12"/>
      <c r="AT68" s="12"/>
      <c r="AU68" s="12"/>
      <c r="AV68" s="12"/>
      <c r="AW68" s="12"/>
      <c r="AX68" s="12"/>
      <c r="AY68" s="12"/>
      <c r="AZ68" s="768"/>
      <c r="BA68" s="768"/>
      <c r="BB68" s="768"/>
      <c r="BC68" s="768"/>
      <c r="BD68" s="768"/>
      <c r="BE68" s="768"/>
      <c r="BF68" s="12"/>
      <c r="BG68" s="12"/>
      <c r="BH68" s="12"/>
      <c r="BI68" s="12"/>
      <c r="BJ68" s="12"/>
      <c r="BK68" s="12"/>
      <c r="BL68" s="768"/>
      <c r="BM68" s="768"/>
      <c r="BN68" s="768"/>
      <c r="BO68" s="768"/>
      <c r="BP68" s="768"/>
      <c r="BQ68" s="76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68"/>
      <c r="CF68" s="768"/>
      <c r="CG68" s="768"/>
      <c r="CH68" s="768"/>
      <c r="CI68" s="768"/>
      <c r="CJ68" s="76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68"/>
      <c r="CX68" s="768"/>
      <c r="CY68" s="768"/>
      <c r="CZ68" s="768"/>
      <c r="DA68" s="768"/>
      <c r="DB68" s="76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68"/>
      <c r="DR68" s="768"/>
      <c r="DS68" s="768"/>
      <c r="DT68" s="768"/>
      <c r="DU68" s="768"/>
      <c r="DV68" s="76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68"/>
      <c r="EL68" s="768"/>
      <c r="EM68" s="768"/>
      <c r="EN68" s="768"/>
      <c r="EO68" s="768"/>
      <c r="EP68" s="76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68"/>
      <c r="FQ68" s="768"/>
      <c r="FR68" s="768"/>
      <c r="FS68" s="768"/>
      <c r="FT68" s="768"/>
      <c r="FU68" s="76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68"/>
      <c r="GN68" s="768"/>
      <c r="GO68" s="768"/>
      <c r="GP68" s="768"/>
      <c r="GQ68" s="768"/>
      <c r="GR68" s="76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68"/>
      <c r="HI68" s="768"/>
      <c r="HJ68" s="768"/>
      <c r="HK68" s="768"/>
      <c r="HL68" s="768"/>
      <c r="HM68" s="768"/>
      <c r="HN68" s="12"/>
      <c r="HO68" s="12"/>
      <c r="HP68" s="12"/>
      <c r="HQ68" s="12"/>
      <c r="HS68" s="768"/>
      <c r="HT68" s="768"/>
      <c r="HU68" s="768"/>
      <c r="HV68" s="768"/>
      <c r="HW68" s="768"/>
      <c r="HX68" s="768"/>
      <c r="HY68" s="12"/>
      <c r="HZ68" s="12"/>
      <c r="IA68" s="12"/>
      <c r="IB68" s="12"/>
    </row>
    <row r="69" spans="1:236" ht="14.45" customHeight="1" x14ac:dyDescent="0.25">
      <c r="A69" s="47"/>
      <c r="B69" s="12"/>
      <c r="C69" s="769" t="s">
        <v>118</v>
      </c>
      <c r="D69" s="769"/>
      <c r="E69" s="769"/>
      <c r="F69" s="769"/>
      <c r="G69" s="76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5"/>
      <c r="S69" s="765"/>
      <c r="T69" s="76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68"/>
      <c r="EL69" s="768"/>
      <c r="EM69" s="768"/>
      <c r="EN69" s="768"/>
      <c r="EO69" s="768"/>
      <c r="EP69" s="76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68"/>
      <c r="FQ69" s="768"/>
      <c r="FR69" s="768"/>
      <c r="FS69" s="768"/>
      <c r="FT69" s="768"/>
      <c r="FU69" s="76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68"/>
      <c r="GN69" s="768"/>
      <c r="GO69" s="768"/>
      <c r="GP69" s="768"/>
      <c r="GQ69" s="768"/>
      <c r="GR69" s="76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68"/>
      <c r="HI69" s="768"/>
      <c r="HJ69" s="768"/>
      <c r="HK69" s="768"/>
      <c r="HL69" s="768"/>
      <c r="HM69" s="768"/>
      <c r="HN69" s="12"/>
      <c r="HO69" s="12"/>
      <c r="HP69" s="12"/>
      <c r="HQ69" s="12"/>
      <c r="HS69" s="768"/>
      <c r="HT69" s="768"/>
      <c r="HU69" s="768"/>
      <c r="HV69" s="768"/>
      <c r="HW69" s="768"/>
      <c r="HX69" s="76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5"/>
      <c r="S70" s="765"/>
      <c r="T70" s="76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3"/>
      <c r="BM70" s="773"/>
      <c r="BN70" s="773"/>
      <c r="BO70" s="773"/>
      <c r="BP70" s="773"/>
      <c r="BQ70" s="77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3"/>
      <c r="CF70" s="773"/>
      <c r="CG70" s="773"/>
      <c r="CH70" s="773"/>
      <c r="CI70" s="773"/>
      <c r="CJ70" s="77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5"/>
      <c r="S134" s="765"/>
      <c r="T134" s="76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4" t="s">
        <v>68</v>
      </c>
      <c r="CF134" s="774"/>
      <c r="CG134" s="774"/>
      <c r="CH134" s="774"/>
      <c r="CI134" s="774"/>
      <c r="CJ134" s="77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3" t="s">
        <v>84</v>
      </c>
      <c r="B135" s="713"/>
      <c r="C135" s="713"/>
      <c r="D135" s="713"/>
      <c r="E135" s="713"/>
      <c r="F135" s="713"/>
      <c r="G135" s="713"/>
      <c r="H135" s="713"/>
      <c r="I135" s="713"/>
      <c r="J135" s="713"/>
      <c r="K135" s="713"/>
      <c r="L135" s="713"/>
      <c r="M135" s="713"/>
      <c r="N135" s="713"/>
      <c r="O135" s="713"/>
      <c r="P135" s="713"/>
      <c r="Q135" s="713"/>
      <c r="R135" s="713"/>
      <c r="S135" s="713"/>
      <c r="T135" s="713"/>
      <c r="U135" s="713"/>
      <c r="V135" s="713"/>
      <c r="W135" s="713"/>
      <c r="X135" s="71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0" t="s">
        <v>185</v>
      </c>
      <c r="FQ135" s="770"/>
      <c r="FR135" s="770"/>
      <c r="FS135" s="770"/>
      <c r="FT135" s="770"/>
      <c r="FU135" s="77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3"/>
      <c r="B136" s="713"/>
      <c r="C136" s="713"/>
      <c r="D136" s="713"/>
      <c r="E136" s="713"/>
      <c r="F136" s="713"/>
      <c r="G136" s="713"/>
      <c r="H136" s="713"/>
      <c r="I136" s="713"/>
      <c r="J136" s="713"/>
      <c r="K136" s="713"/>
      <c r="L136" s="713"/>
      <c r="M136" s="713"/>
      <c r="N136" s="713"/>
      <c r="O136" s="713"/>
      <c r="P136" s="713"/>
      <c r="Q136" s="713"/>
      <c r="R136" s="713"/>
      <c r="S136" s="713"/>
      <c r="T136" s="713"/>
      <c r="U136" s="713"/>
      <c r="V136" s="713"/>
      <c r="W136" s="713"/>
      <c r="X136" s="71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0" t="s">
        <v>186</v>
      </c>
      <c r="FQ136" s="770"/>
      <c r="FR136" s="770"/>
      <c r="FS136" s="770"/>
      <c r="FT136" s="770"/>
      <c r="FU136" s="77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3"/>
      <c r="B137" s="713"/>
      <c r="C137" s="713"/>
      <c r="D137" s="713"/>
      <c r="E137" s="713"/>
      <c r="F137" s="713"/>
      <c r="G137" s="713"/>
      <c r="H137" s="713"/>
      <c r="I137" s="713"/>
      <c r="J137" s="713"/>
      <c r="K137" s="713"/>
      <c r="L137" s="713"/>
      <c r="M137" s="713"/>
      <c r="N137" s="713"/>
      <c r="O137" s="713"/>
      <c r="P137" s="713"/>
      <c r="Q137" s="713"/>
      <c r="R137" s="713"/>
      <c r="S137" s="713"/>
      <c r="T137" s="713"/>
      <c r="U137" s="713"/>
      <c r="V137" s="713"/>
      <c r="W137" s="713"/>
      <c r="X137" s="71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0" t="s">
        <v>187</v>
      </c>
      <c r="FQ137" s="770"/>
      <c r="FR137" s="770"/>
      <c r="FS137" s="770"/>
      <c r="FT137" s="770"/>
      <c r="FU137" s="77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1"/>
      <c r="D138" s="781"/>
      <c r="E138" s="781"/>
      <c r="F138" s="781"/>
      <c r="G138" s="78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0" t="s">
        <v>187</v>
      </c>
      <c r="FQ138" s="770"/>
      <c r="FR138" s="770"/>
      <c r="FS138" s="770"/>
      <c r="FT138" s="770"/>
      <c r="FU138" s="77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4" t="str">
        <f t="shared" ref="C139:C170" si="3">C7</f>
        <v>DESCRIPCION</v>
      </c>
      <c r="D139" s="694"/>
      <c r="E139" s="694"/>
      <c r="F139" s="694"/>
      <c r="G139" s="694"/>
      <c r="H139" s="707" t="s">
        <v>212</v>
      </c>
      <c r="I139" s="707"/>
      <c r="J139" s="707"/>
      <c r="K139" s="707"/>
      <c r="L139" s="710" t="s">
        <v>213</v>
      </c>
      <c r="M139" s="642"/>
      <c r="N139" s="642"/>
      <c r="O139" s="643"/>
      <c r="P139" s="710" t="s">
        <v>214</v>
      </c>
      <c r="Q139" s="642"/>
      <c r="R139" s="642"/>
      <c r="S139" s="643"/>
      <c r="T139" s="710" t="s">
        <v>215</v>
      </c>
      <c r="U139" s="642"/>
      <c r="V139" s="642"/>
      <c r="W139" s="643"/>
      <c r="X139" s="771" t="s">
        <v>72</v>
      </c>
      <c r="Y139" s="772"/>
      <c r="Z139" s="772"/>
      <c r="AA139" s="77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1" t="str">
        <f t="shared" si="3"/>
        <v>BUSH HG 1 1/2" X 1"</v>
      </c>
      <c r="D140" s="651"/>
      <c r="E140" s="651"/>
      <c r="F140" s="651"/>
      <c r="G140" s="651"/>
      <c r="H140" s="699">
        <f t="shared" ref="H140:H171" si="4">L8</f>
        <v>0</v>
      </c>
      <c r="I140" s="699"/>
      <c r="J140" s="701">
        <f t="shared" ref="J140:J171" si="5">M8</f>
        <v>0</v>
      </c>
      <c r="K140" s="701"/>
      <c r="L140" s="699">
        <f t="shared" ref="L140:L171" si="6">BI8+CB8+CT8+DN8</f>
        <v>0</v>
      </c>
      <c r="M140" s="699"/>
      <c r="N140" s="633">
        <f t="shared" ref="N140:N171" si="7">BJ8+CC8+CU8+DO8</f>
        <v>0</v>
      </c>
      <c r="O140" s="634"/>
      <c r="P140" s="699">
        <f t="shared" ref="P140:P171" si="8">EH8+FM8</f>
        <v>0</v>
      </c>
      <c r="Q140" s="699"/>
      <c r="R140" s="633">
        <f t="shared" ref="R140:R171" si="9">EI8+FN8</f>
        <v>0</v>
      </c>
      <c r="S140" s="634"/>
      <c r="T140" s="699">
        <f t="shared" ref="T140:T171" si="10">GJ8+HE8+HP8+IA8</f>
        <v>0</v>
      </c>
      <c r="U140" s="699"/>
      <c r="V140" s="701">
        <f t="shared" ref="V140:V171" si="11">GK8+HF8+HQ8+IB8</f>
        <v>0</v>
      </c>
      <c r="W140" s="701"/>
      <c r="X140" s="775">
        <f>H140+L140+P140+T140</f>
        <v>0</v>
      </c>
      <c r="Y140" s="690"/>
      <c r="Z140" s="692">
        <f>J140+N140+R140+V140</f>
        <v>0</v>
      </c>
      <c r="AA140" s="69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1" t="str">
        <f t="shared" si="3"/>
        <v>BUSH HG 1" X 1/2"</v>
      </c>
      <c r="D141" s="651"/>
      <c r="E141" s="651"/>
      <c r="F141" s="651"/>
      <c r="G141" s="651"/>
      <c r="H141" s="699">
        <f t="shared" si="4"/>
        <v>0</v>
      </c>
      <c r="I141" s="699"/>
      <c r="J141" s="701">
        <f t="shared" si="5"/>
        <v>0</v>
      </c>
      <c r="K141" s="701"/>
      <c r="L141" s="699">
        <f t="shared" si="6"/>
        <v>0</v>
      </c>
      <c r="M141" s="699"/>
      <c r="N141" s="633">
        <f t="shared" si="7"/>
        <v>0</v>
      </c>
      <c r="O141" s="634"/>
      <c r="P141" s="699">
        <f t="shared" si="8"/>
        <v>0</v>
      </c>
      <c r="Q141" s="699"/>
      <c r="R141" s="633">
        <f t="shared" si="9"/>
        <v>0</v>
      </c>
      <c r="S141" s="634"/>
      <c r="T141" s="699">
        <f t="shared" si="10"/>
        <v>0</v>
      </c>
      <c r="U141" s="699"/>
      <c r="V141" s="701">
        <f t="shared" si="11"/>
        <v>0</v>
      </c>
      <c r="W141" s="701"/>
      <c r="X141" s="775">
        <f t="shared" ref="X141:X201" si="12">H141+L141+P141+T141</f>
        <v>0</v>
      </c>
      <c r="Y141" s="690"/>
      <c r="Z141" s="692">
        <f t="shared" ref="Z141:Z201" si="13">J141+N141+R141+V141</f>
        <v>0</v>
      </c>
      <c r="AA141" s="69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1" t="str">
        <f t="shared" si="3"/>
        <v>ANILLO HG 3</v>
      </c>
      <c r="D142" s="651"/>
      <c r="E142" s="651"/>
      <c r="F142" s="651"/>
      <c r="G142" s="651"/>
      <c r="H142" s="699">
        <f t="shared" si="4"/>
        <v>0</v>
      </c>
      <c r="I142" s="699"/>
      <c r="J142" s="701">
        <f t="shared" si="5"/>
        <v>0</v>
      </c>
      <c r="K142" s="701"/>
      <c r="L142" s="699">
        <f t="shared" si="6"/>
        <v>0</v>
      </c>
      <c r="M142" s="699"/>
      <c r="N142" s="633">
        <f t="shared" si="7"/>
        <v>0</v>
      </c>
      <c r="O142" s="634"/>
      <c r="P142" s="699">
        <f t="shared" si="8"/>
        <v>0</v>
      </c>
      <c r="Q142" s="699"/>
      <c r="R142" s="633">
        <f t="shared" si="9"/>
        <v>0</v>
      </c>
      <c r="S142" s="634"/>
      <c r="T142" s="699">
        <f t="shared" si="10"/>
        <v>0</v>
      </c>
      <c r="U142" s="699"/>
      <c r="V142" s="701">
        <f t="shared" si="11"/>
        <v>0</v>
      </c>
      <c r="W142" s="701"/>
      <c r="X142" s="775">
        <f t="shared" si="12"/>
        <v>0</v>
      </c>
      <c r="Y142" s="690"/>
      <c r="Z142" s="692">
        <f t="shared" si="13"/>
        <v>0</v>
      </c>
      <c r="AA142" s="69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1" t="str">
        <f t="shared" si="3"/>
        <v>ANILLO HG 4</v>
      </c>
      <c r="D143" s="651"/>
      <c r="E143" s="651"/>
      <c r="F143" s="651"/>
      <c r="G143" s="651"/>
      <c r="H143" s="699">
        <f t="shared" si="4"/>
        <v>0</v>
      </c>
      <c r="I143" s="699"/>
      <c r="J143" s="701">
        <f t="shared" si="5"/>
        <v>0</v>
      </c>
      <c r="K143" s="701"/>
      <c r="L143" s="699">
        <f t="shared" si="6"/>
        <v>0</v>
      </c>
      <c r="M143" s="699"/>
      <c r="N143" s="633">
        <f t="shared" si="7"/>
        <v>0</v>
      </c>
      <c r="O143" s="634"/>
      <c r="P143" s="699">
        <f t="shared" si="8"/>
        <v>0</v>
      </c>
      <c r="Q143" s="699"/>
      <c r="R143" s="633">
        <f t="shared" si="9"/>
        <v>0</v>
      </c>
      <c r="S143" s="634"/>
      <c r="T143" s="699">
        <f t="shared" si="10"/>
        <v>0</v>
      </c>
      <c r="U143" s="699"/>
      <c r="V143" s="701">
        <f t="shared" si="11"/>
        <v>0</v>
      </c>
      <c r="W143" s="701"/>
      <c r="X143" s="775">
        <f t="shared" si="12"/>
        <v>0</v>
      </c>
      <c r="Y143" s="690"/>
      <c r="Z143" s="692">
        <f t="shared" si="13"/>
        <v>0</v>
      </c>
      <c r="AA143" s="69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1" t="str">
        <f t="shared" si="3"/>
        <v>TAPON HG 1</v>
      </c>
      <c r="D144" s="651"/>
      <c r="E144" s="651"/>
      <c r="F144" s="651"/>
      <c r="G144" s="651"/>
      <c r="H144" s="699">
        <f t="shared" si="4"/>
        <v>0</v>
      </c>
      <c r="I144" s="699"/>
      <c r="J144" s="701">
        <f t="shared" si="5"/>
        <v>0</v>
      </c>
      <c r="K144" s="701"/>
      <c r="L144" s="699">
        <f t="shared" si="6"/>
        <v>0</v>
      </c>
      <c r="M144" s="699"/>
      <c r="N144" s="633">
        <f t="shared" si="7"/>
        <v>0</v>
      </c>
      <c r="O144" s="634"/>
      <c r="P144" s="699">
        <f t="shared" si="8"/>
        <v>0</v>
      </c>
      <c r="Q144" s="699"/>
      <c r="R144" s="633">
        <f t="shared" si="9"/>
        <v>0</v>
      </c>
      <c r="S144" s="634"/>
      <c r="T144" s="699">
        <f t="shared" si="10"/>
        <v>0</v>
      </c>
      <c r="U144" s="699"/>
      <c r="V144" s="701">
        <f t="shared" si="11"/>
        <v>0</v>
      </c>
      <c r="W144" s="701"/>
      <c r="X144" s="775">
        <f t="shared" si="12"/>
        <v>0</v>
      </c>
      <c r="Y144" s="690"/>
      <c r="Z144" s="692">
        <f t="shared" si="13"/>
        <v>0</v>
      </c>
      <c r="AA144" s="69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1" t="str">
        <f t="shared" si="3"/>
        <v>TEE HG 1 1/2</v>
      </c>
      <c r="D145" s="651"/>
      <c r="E145" s="651"/>
      <c r="F145" s="651"/>
      <c r="G145" s="651"/>
      <c r="H145" s="699">
        <f t="shared" si="4"/>
        <v>0</v>
      </c>
      <c r="I145" s="699"/>
      <c r="J145" s="701">
        <f t="shared" si="5"/>
        <v>0</v>
      </c>
      <c r="K145" s="701"/>
      <c r="L145" s="699">
        <f t="shared" si="6"/>
        <v>0</v>
      </c>
      <c r="M145" s="699"/>
      <c r="N145" s="633">
        <f t="shared" si="7"/>
        <v>0</v>
      </c>
      <c r="O145" s="634"/>
      <c r="P145" s="699">
        <f t="shared" si="8"/>
        <v>0</v>
      </c>
      <c r="Q145" s="699"/>
      <c r="R145" s="633">
        <f t="shared" si="9"/>
        <v>0</v>
      </c>
      <c r="S145" s="634"/>
      <c r="T145" s="699">
        <f t="shared" si="10"/>
        <v>0</v>
      </c>
      <c r="U145" s="699"/>
      <c r="V145" s="701">
        <f t="shared" si="11"/>
        <v>0</v>
      </c>
      <c r="W145" s="701"/>
      <c r="X145" s="775">
        <f t="shared" si="12"/>
        <v>0</v>
      </c>
      <c r="Y145" s="690"/>
      <c r="Z145" s="692">
        <f t="shared" si="13"/>
        <v>0</v>
      </c>
      <c r="AA145" s="69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1" t="str">
        <f t="shared" si="3"/>
        <v>CHECK PVC 1/2</v>
      </c>
      <c r="D146" s="651"/>
      <c r="E146" s="651"/>
      <c r="F146" s="651"/>
      <c r="G146" s="651"/>
      <c r="H146" s="699">
        <f t="shared" si="4"/>
        <v>0</v>
      </c>
      <c r="I146" s="699"/>
      <c r="J146" s="701">
        <f t="shared" si="5"/>
        <v>0</v>
      </c>
      <c r="K146" s="701"/>
      <c r="L146" s="699">
        <f t="shared" si="6"/>
        <v>0</v>
      </c>
      <c r="M146" s="699"/>
      <c r="N146" s="633">
        <f t="shared" si="7"/>
        <v>0</v>
      </c>
      <c r="O146" s="634"/>
      <c r="P146" s="699">
        <f t="shared" si="8"/>
        <v>0</v>
      </c>
      <c r="Q146" s="699"/>
      <c r="R146" s="633">
        <f t="shared" si="9"/>
        <v>0</v>
      </c>
      <c r="S146" s="634"/>
      <c r="T146" s="699">
        <f t="shared" si="10"/>
        <v>0</v>
      </c>
      <c r="U146" s="699"/>
      <c r="V146" s="701">
        <f t="shared" si="11"/>
        <v>0</v>
      </c>
      <c r="W146" s="701"/>
      <c r="X146" s="775">
        <f t="shared" si="12"/>
        <v>0</v>
      </c>
      <c r="Y146" s="690"/>
      <c r="Z146" s="692">
        <f t="shared" si="13"/>
        <v>0</v>
      </c>
      <c r="AA146" s="69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1" t="str">
        <f t="shared" si="3"/>
        <v>CHECK PVC 3/4</v>
      </c>
      <c r="D147" s="651"/>
      <c r="E147" s="651"/>
      <c r="F147" s="651"/>
      <c r="G147" s="651"/>
      <c r="H147" s="699">
        <f t="shared" si="4"/>
        <v>0</v>
      </c>
      <c r="I147" s="699"/>
      <c r="J147" s="701">
        <f t="shared" si="5"/>
        <v>0</v>
      </c>
      <c r="K147" s="701"/>
      <c r="L147" s="699">
        <f t="shared" si="6"/>
        <v>0</v>
      </c>
      <c r="M147" s="699"/>
      <c r="N147" s="633">
        <f t="shared" si="7"/>
        <v>0</v>
      </c>
      <c r="O147" s="634"/>
      <c r="P147" s="699">
        <f t="shared" si="8"/>
        <v>0</v>
      </c>
      <c r="Q147" s="699"/>
      <c r="R147" s="633">
        <f t="shared" si="9"/>
        <v>0</v>
      </c>
      <c r="S147" s="634"/>
      <c r="T147" s="699">
        <f t="shared" si="10"/>
        <v>0</v>
      </c>
      <c r="U147" s="699"/>
      <c r="V147" s="701">
        <f t="shared" si="11"/>
        <v>0</v>
      </c>
      <c r="W147" s="701"/>
      <c r="X147" s="775">
        <f t="shared" si="12"/>
        <v>0</v>
      </c>
      <c r="Y147" s="690"/>
      <c r="Z147" s="692">
        <f t="shared" si="13"/>
        <v>0</v>
      </c>
      <c r="AA147" s="69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1" t="str">
        <f t="shared" si="3"/>
        <v>CHECK PVC 1</v>
      </c>
      <c r="D148" s="651"/>
      <c r="E148" s="651"/>
      <c r="F148" s="651"/>
      <c r="G148" s="651"/>
      <c r="H148" s="699">
        <f t="shared" si="4"/>
        <v>0</v>
      </c>
      <c r="I148" s="699"/>
      <c r="J148" s="701">
        <f t="shared" si="5"/>
        <v>0</v>
      </c>
      <c r="K148" s="701"/>
      <c r="L148" s="699">
        <f t="shared" si="6"/>
        <v>0</v>
      </c>
      <c r="M148" s="699"/>
      <c r="N148" s="633">
        <f t="shared" si="7"/>
        <v>0</v>
      </c>
      <c r="O148" s="634"/>
      <c r="P148" s="699">
        <f t="shared" si="8"/>
        <v>0</v>
      </c>
      <c r="Q148" s="699"/>
      <c r="R148" s="633">
        <f t="shared" si="9"/>
        <v>0</v>
      </c>
      <c r="S148" s="634"/>
      <c r="T148" s="699">
        <f t="shared" si="10"/>
        <v>0</v>
      </c>
      <c r="U148" s="699"/>
      <c r="V148" s="701">
        <f t="shared" si="11"/>
        <v>0</v>
      </c>
      <c r="W148" s="701"/>
      <c r="X148" s="775">
        <f t="shared" si="12"/>
        <v>0</v>
      </c>
      <c r="Y148" s="690"/>
      <c r="Z148" s="692">
        <f t="shared" si="13"/>
        <v>0</v>
      </c>
      <c r="AA148" s="69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1" t="str">
        <f t="shared" si="3"/>
        <v>CHECK PVC 1 1/2</v>
      </c>
      <c r="D149" s="651"/>
      <c r="E149" s="651"/>
      <c r="F149" s="651"/>
      <c r="G149" s="651"/>
      <c r="H149" s="699">
        <f t="shared" si="4"/>
        <v>0</v>
      </c>
      <c r="I149" s="699"/>
      <c r="J149" s="701">
        <f t="shared" si="5"/>
        <v>0</v>
      </c>
      <c r="K149" s="701"/>
      <c r="L149" s="699">
        <f t="shared" si="6"/>
        <v>0</v>
      </c>
      <c r="M149" s="699"/>
      <c r="N149" s="633">
        <f t="shared" si="7"/>
        <v>0</v>
      </c>
      <c r="O149" s="634"/>
      <c r="P149" s="699">
        <f t="shared" si="8"/>
        <v>0</v>
      </c>
      <c r="Q149" s="699"/>
      <c r="R149" s="633">
        <f t="shared" si="9"/>
        <v>0</v>
      </c>
      <c r="S149" s="634"/>
      <c r="T149" s="699">
        <f t="shared" si="10"/>
        <v>0</v>
      </c>
      <c r="U149" s="699"/>
      <c r="V149" s="701">
        <f t="shared" si="11"/>
        <v>0</v>
      </c>
      <c r="W149" s="701"/>
      <c r="X149" s="775">
        <f t="shared" si="12"/>
        <v>0</v>
      </c>
      <c r="Y149" s="690"/>
      <c r="Z149" s="692">
        <f t="shared" si="13"/>
        <v>0</v>
      </c>
      <c r="AA149" s="69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1" t="str">
        <f t="shared" si="3"/>
        <v>ANILLO A/F C/R 3/4 PVC</v>
      </c>
      <c r="D150" s="651"/>
      <c r="E150" s="651"/>
      <c r="F150" s="651"/>
      <c r="G150" s="651"/>
      <c r="H150" s="699">
        <f t="shared" si="4"/>
        <v>0</v>
      </c>
      <c r="I150" s="699"/>
      <c r="J150" s="701">
        <f t="shared" si="5"/>
        <v>0</v>
      </c>
      <c r="K150" s="701"/>
      <c r="L150" s="699">
        <f t="shared" si="6"/>
        <v>0</v>
      </c>
      <c r="M150" s="699"/>
      <c r="N150" s="633">
        <f t="shared" si="7"/>
        <v>0</v>
      </c>
      <c r="O150" s="634"/>
      <c r="P150" s="699">
        <f t="shared" si="8"/>
        <v>0</v>
      </c>
      <c r="Q150" s="699"/>
      <c r="R150" s="633">
        <f t="shared" si="9"/>
        <v>0</v>
      </c>
      <c r="S150" s="634"/>
      <c r="T150" s="699">
        <f t="shared" si="10"/>
        <v>0</v>
      </c>
      <c r="U150" s="699"/>
      <c r="V150" s="701">
        <f t="shared" si="11"/>
        <v>0</v>
      </c>
      <c r="W150" s="701"/>
      <c r="X150" s="775">
        <f t="shared" si="12"/>
        <v>0</v>
      </c>
      <c r="Y150" s="690"/>
      <c r="Z150" s="692">
        <f t="shared" si="13"/>
        <v>0</v>
      </c>
      <c r="AA150" s="69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1" t="str">
        <f t="shared" si="3"/>
        <v>ANILLO A/F C/R 1/2 PVC</v>
      </c>
      <c r="D151" s="651"/>
      <c r="E151" s="651"/>
      <c r="F151" s="651"/>
      <c r="G151" s="651"/>
      <c r="H151" s="699">
        <f t="shared" si="4"/>
        <v>0</v>
      </c>
      <c r="I151" s="699"/>
      <c r="J151" s="701">
        <f t="shared" si="5"/>
        <v>0</v>
      </c>
      <c r="K151" s="701"/>
      <c r="L151" s="699">
        <f t="shared" si="6"/>
        <v>0</v>
      </c>
      <c r="M151" s="699"/>
      <c r="N151" s="633">
        <f t="shared" si="7"/>
        <v>0</v>
      </c>
      <c r="O151" s="634"/>
      <c r="P151" s="699">
        <f t="shared" si="8"/>
        <v>0</v>
      </c>
      <c r="Q151" s="699"/>
      <c r="R151" s="633">
        <f t="shared" si="9"/>
        <v>0</v>
      </c>
      <c r="S151" s="634"/>
      <c r="T151" s="699">
        <f t="shared" si="10"/>
        <v>0</v>
      </c>
      <c r="U151" s="699"/>
      <c r="V151" s="701">
        <f t="shared" si="11"/>
        <v>0</v>
      </c>
      <c r="W151" s="701"/>
      <c r="X151" s="775">
        <f t="shared" si="12"/>
        <v>0</v>
      </c>
      <c r="Y151" s="690"/>
      <c r="Z151" s="692">
        <f t="shared" si="13"/>
        <v>0</v>
      </c>
      <c r="AA151" s="69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1" t="str">
        <f t="shared" si="3"/>
        <v>TEE A/F C/R 1/2 PVC</v>
      </c>
      <c r="D152" s="651"/>
      <c r="E152" s="651"/>
      <c r="F152" s="651"/>
      <c r="G152" s="651"/>
      <c r="H152" s="699">
        <f t="shared" si="4"/>
        <v>0</v>
      </c>
      <c r="I152" s="699"/>
      <c r="J152" s="701">
        <f t="shared" si="5"/>
        <v>0</v>
      </c>
      <c r="K152" s="701"/>
      <c r="L152" s="699">
        <f t="shared" si="6"/>
        <v>0</v>
      </c>
      <c r="M152" s="699"/>
      <c r="N152" s="633">
        <f t="shared" si="7"/>
        <v>0</v>
      </c>
      <c r="O152" s="634"/>
      <c r="P152" s="699">
        <f t="shared" si="8"/>
        <v>0</v>
      </c>
      <c r="Q152" s="699"/>
      <c r="R152" s="633">
        <f t="shared" si="9"/>
        <v>0</v>
      </c>
      <c r="S152" s="634"/>
      <c r="T152" s="699">
        <f t="shared" si="10"/>
        <v>0</v>
      </c>
      <c r="U152" s="699"/>
      <c r="V152" s="701">
        <f t="shared" si="11"/>
        <v>0</v>
      </c>
      <c r="W152" s="701"/>
      <c r="X152" s="775">
        <f t="shared" si="12"/>
        <v>0</v>
      </c>
      <c r="Y152" s="690"/>
      <c r="Z152" s="692">
        <f t="shared" si="13"/>
        <v>0</v>
      </c>
      <c r="AA152" s="69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1" t="str">
        <f t="shared" si="3"/>
        <v>TEE A/F C/R 3/4 PVC</v>
      </c>
      <c r="D153" s="651"/>
      <c r="E153" s="651"/>
      <c r="F153" s="651"/>
      <c r="G153" s="651"/>
      <c r="H153" s="699">
        <f t="shared" si="4"/>
        <v>0</v>
      </c>
      <c r="I153" s="699"/>
      <c r="J153" s="701">
        <f t="shared" si="5"/>
        <v>0</v>
      </c>
      <c r="K153" s="701"/>
      <c r="L153" s="699">
        <f t="shared" si="6"/>
        <v>0</v>
      </c>
      <c r="M153" s="699"/>
      <c r="N153" s="633">
        <f t="shared" si="7"/>
        <v>0</v>
      </c>
      <c r="O153" s="634"/>
      <c r="P153" s="699">
        <f t="shared" si="8"/>
        <v>0</v>
      </c>
      <c r="Q153" s="699"/>
      <c r="R153" s="633">
        <f t="shared" si="9"/>
        <v>0</v>
      </c>
      <c r="S153" s="634"/>
      <c r="T153" s="699">
        <f t="shared" si="10"/>
        <v>0</v>
      </c>
      <c r="U153" s="699"/>
      <c r="V153" s="701">
        <f t="shared" si="11"/>
        <v>0</v>
      </c>
      <c r="W153" s="701"/>
      <c r="X153" s="775">
        <f t="shared" si="12"/>
        <v>0</v>
      </c>
      <c r="Y153" s="690"/>
      <c r="Z153" s="692">
        <f t="shared" si="13"/>
        <v>0</v>
      </c>
      <c r="AA153" s="69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1" t="str">
        <f t="shared" si="3"/>
        <v>CODO A/F C/R 1/2 X 90 PVC</v>
      </c>
      <c r="D154" s="651"/>
      <c r="E154" s="651"/>
      <c r="F154" s="651"/>
      <c r="G154" s="651"/>
      <c r="H154" s="699">
        <f t="shared" si="4"/>
        <v>0</v>
      </c>
      <c r="I154" s="699"/>
      <c r="J154" s="701">
        <f t="shared" si="5"/>
        <v>0</v>
      </c>
      <c r="K154" s="701"/>
      <c r="L154" s="699">
        <f t="shared" si="6"/>
        <v>0</v>
      </c>
      <c r="M154" s="699"/>
      <c r="N154" s="633">
        <f t="shared" si="7"/>
        <v>0</v>
      </c>
      <c r="O154" s="634"/>
      <c r="P154" s="699">
        <f t="shared" si="8"/>
        <v>0</v>
      </c>
      <c r="Q154" s="699"/>
      <c r="R154" s="633">
        <f t="shared" si="9"/>
        <v>0</v>
      </c>
      <c r="S154" s="634"/>
      <c r="T154" s="699">
        <f t="shared" si="10"/>
        <v>0</v>
      </c>
      <c r="U154" s="699"/>
      <c r="V154" s="701">
        <f t="shared" si="11"/>
        <v>0</v>
      </c>
      <c r="W154" s="701"/>
      <c r="X154" s="775">
        <f t="shared" si="12"/>
        <v>0</v>
      </c>
      <c r="Y154" s="690"/>
      <c r="Z154" s="692">
        <f t="shared" si="13"/>
        <v>0</v>
      </c>
      <c r="AA154" s="69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1" t="str">
        <f t="shared" si="3"/>
        <v>TAPA A/F C/R 1/2 PVC</v>
      </c>
      <c r="D155" s="651"/>
      <c r="E155" s="651"/>
      <c r="F155" s="651"/>
      <c r="G155" s="651"/>
      <c r="H155" s="699">
        <f t="shared" si="4"/>
        <v>0</v>
      </c>
      <c r="I155" s="699"/>
      <c r="J155" s="701">
        <f t="shared" si="5"/>
        <v>0</v>
      </c>
      <c r="K155" s="701"/>
      <c r="L155" s="699">
        <f t="shared" si="6"/>
        <v>0</v>
      </c>
      <c r="M155" s="699"/>
      <c r="N155" s="633">
        <f t="shared" si="7"/>
        <v>0</v>
      </c>
      <c r="O155" s="634"/>
      <c r="P155" s="699">
        <f t="shared" si="8"/>
        <v>0</v>
      </c>
      <c r="Q155" s="699"/>
      <c r="R155" s="633">
        <f t="shared" si="9"/>
        <v>0</v>
      </c>
      <c r="S155" s="634"/>
      <c r="T155" s="699">
        <f t="shared" si="10"/>
        <v>0</v>
      </c>
      <c r="U155" s="699"/>
      <c r="V155" s="701">
        <f t="shared" si="11"/>
        <v>0</v>
      </c>
      <c r="W155" s="701"/>
      <c r="X155" s="775">
        <f t="shared" si="12"/>
        <v>0</v>
      </c>
      <c r="Y155" s="690"/>
      <c r="Z155" s="692">
        <f t="shared" si="13"/>
        <v>0</v>
      </c>
      <c r="AA155" s="69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1" t="str">
        <f t="shared" si="3"/>
        <v>TAPA A/F C/R 3/4 PVC</v>
      </c>
      <c r="D156" s="651"/>
      <c r="E156" s="651"/>
      <c r="F156" s="651"/>
      <c r="G156" s="651"/>
      <c r="H156" s="699">
        <f t="shared" si="4"/>
        <v>0</v>
      </c>
      <c r="I156" s="699"/>
      <c r="J156" s="701">
        <f t="shared" si="5"/>
        <v>0</v>
      </c>
      <c r="K156" s="701"/>
      <c r="L156" s="699">
        <f t="shared" si="6"/>
        <v>0</v>
      </c>
      <c r="M156" s="699"/>
      <c r="N156" s="633">
        <f t="shared" si="7"/>
        <v>0</v>
      </c>
      <c r="O156" s="634"/>
      <c r="P156" s="699">
        <f t="shared" si="8"/>
        <v>0</v>
      </c>
      <c r="Q156" s="699"/>
      <c r="R156" s="633">
        <f t="shared" si="9"/>
        <v>0</v>
      </c>
      <c r="S156" s="634"/>
      <c r="T156" s="699">
        <f t="shared" si="10"/>
        <v>0</v>
      </c>
      <c r="U156" s="699"/>
      <c r="V156" s="701">
        <f t="shared" si="11"/>
        <v>0</v>
      </c>
      <c r="W156" s="701"/>
      <c r="X156" s="775">
        <f t="shared" si="12"/>
        <v>0</v>
      </c>
      <c r="Y156" s="690"/>
      <c r="Z156" s="692">
        <f t="shared" si="13"/>
        <v>0</v>
      </c>
      <c r="AA156" s="69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1" t="str">
        <f t="shared" si="3"/>
        <v>FLANCHE PVC 3/4 ECON</v>
      </c>
      <c r="D157" s="651"/>
      <c r="E157" s="651"/>
      <c r="F157" s="651"/>
      <c r="G157" s="651"/>
      <c r="H157" s="699">
        <f t="shared" si="4"/>
        <v>0</v>
      </c>
      <c r="I157" s="699"/>
      <c r="J157" s="701">
        <f t="shared" si="5"/>
        <v>0</v>
      </c>
      <c r="K157" s="701"/>
      <c r="L157" s="699">
        <f t="shared" si="6"/>
        <v>0</v>
      </c>
      <c r="M157" s="699"/>
      <c r="N157" s="633">
        <f t="shared" si="7"/>
        <v>0</v>
      </c>
      <c r="O157" s="634"/>
      <c r="P157" s="699">
        <f t="shared" si="8"/>
        <v>0</v>
      </c>
      <c r="Q157" s="699"/>
      <c r="R157" s="633">
        <f t="shared" si="9"/>
        <v>0</v>
      </c>
      <c r="S157" s="634"/>
      <c r="T157" s="699">
        <f t="shared" si="10"/>
        <v>0</v>
      </c>
      <c r="U157" s="699"/>
      <c r="V157" s="701">
        <f t="shared" si="11"/>
        <v>0</v>
      </c>
      <c r="W157" s="701"/>
      <c r="X157" s="775">
        <f t="shared" si="12"/>
        <v>0</v>
      </c>
      <c r="Y157" s="690"/>
      <c r="Z157" s="692">
        <f t="shared" si="13"/>
        <v>0</v>
      </c>
      <c r="AA157" s="69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1" t="str">
        <f t="shared" si="3"/>
        <v>UNION PAT A/F 1 1/2 P/P ECON</v>
      </c>
      <c r="D158" s="651"/>
      <c r="E158" s="651"/>
      <c r="F158" s="651"/>
      <c r="G158" s="651"/>
      <c r="H158" s="699">
        <f t="shared" si="4"/>
        <v>0</v>
      </c>
      <c r="I158" s="699"/>
      <c r="J158" s="701">
        <f t="shared" si="5"/>
        <v>0</v>
      </c>
      <c r="K158" s="701"/>
      <c r="L158" s="699">
        <f t="shared" si="6"/>
        <v>0</v>
      </c>
      <c r="M158" s="699"/>
      <c r="N158" s="633">
        <f t="shared" si="7"/>
        <v>0</v>
      </c>
      <c r="O158" s="634"/>
      <c r="P158" s="699">
        <f t="shared" si="8"/>
        <v>0</v>
      </c>
      <c r="Q158" s="699"/>
      <c r="R158" s="633">
        <f t="shared" si="9"/>
        <v>0</v>
      </c>
      <c r="S158" s="634"/>
      <c r="T158" s="699">
        <f t="shared" si="10"/>
        <v>0</v>
      </c>
      <c r="U158" s="699"/>
      <c r="V158" s="701">
        <f t="shared" si="11"/>
        <v>0</v>
      </c>
      <c r="W158" s="701"/>
      <c r="X158" s="775">
        <f t="shared" si="12"/>
        <v>0</v>
      </c>
      <c r="Y158" s="690"/>
      <c r="Z158" s="692">
        <f t="shared" si="13"/>
        <v>0</v>
      </c>
      <c r="AA158" s="69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1" t="str">
        <f t="shared" si="3"/>
        <v>UNION PAT A/F 1/2 P/P ECON</v>
      </c>
      <c r="D159" s="651"/>
      <c r="E159" s="651"/>
      <c r="F159" s="651"/>
      <c r="G159" s="651"/>
      <c r="H159" s="699">
        <f t="shared" si="4"/>
        <v>0</v>
      </c>
      <c r="I159" s="699"/>
      <c r="J159" s="701">
        <f t="shared" si="5"/>
        <v>0</v>
      </c>
      <c r="K159" s="701"/>
      <c r="L159" s="699">
        <f t="shared" si="6"/>
        <v>0</v>
      </c>
      <c r="M159" s="699"/>
      <c r="N159" s="633">
        <f t="shared" si="7"/>
        <v>0</v>
      </c>
      <c r="O159" s="634"/>
      <c r="P159" s="699">
        <f t="shared" si="8"/>
        <v>0</v>
      </c>
      <c r="Q159" s="699"/>
      <c r="R159" s="633">
        <f t="shared" si="9"/>
        <v>0</v>
      </c>
      <c r="S159" s="634"/>
      <c r="T159" s="699">
        <f t="shared" si="10"/>
        <v>0</v>
      </c>
      <c r="U159" s="699"/>
      <c r="V159" s="701">
        <f t="shared" si="11"/>
        <v>0</v>
      </c>
      <c r="W159" s="701"/>
      <c r="X159" s="775">
        <f t="shared" si="12"/>
        <v>0</v>
      </c>
      <c r="Y159" s="690"/>
      <c r="Z159" s="692">
        <f t="shared" si="13"/>
        <v>0</v>
      </c>
      <c r="AA159" s="69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1" t="str">
        <f t="shared" si="3"/>
        <v>TEE A/F 1 1/2 P/P</v>
      </c>
      <c r="D160" s="651"/>
      <c r="E160" s="651"/>
      <c r="F160" s="651"/>
      <c r="G160" s="651"/>
      <c r="H160" s="699">
        <f t="shared" si="4"/>
        <v>0</v>
      </c>
      <c r="I160" s="699"/>
      <c r="J160" s="701">
        <f t="shared" si="5"/>
        <v>0</v>
      </c>
      <c r="K160" s="701"/>
      <c r="L160" s="699">
        <f t="shared" si="6"/>
        <v>0</v>
      </c>
      <c r="M160" s="699"/>
      <c r="N160" s="633">
        <f t="shared" si="7"/>
        <v>0</v>
      </c>
      <c r="O160" s="634"/>
      <c r="P160" s="699">
        <f t="shared" si="8"/>
        <v>0</v>
      </c>
      <c r="Q160" s="699"/>
      <c r="R160" s="633">
        <f t="shared" si="9"/>
        <v>0</v>
      </c>
      <c r="S160" s="634"/>
      <c r="T160" s="699">
        <f t="shared" si="10"/>
        <v>0</v>
      </c>
      <c r="U160" s="699"/>
      <c r="V160" s="701">
        <f t="shared" si="11"/>
        <v>0</v>
      </c>
      <c r="W160" s="701"/>
      <c r="X160" s="775">
        <f t="shared" si="12"/>
        <v>0</v>
      </c>
      <c r="Y160" s="690"/>
      <c r="Z160" s="692">
        <f t="shared" si="13"/>
        <v>0</v>
      </c>
      <c r="AA160" s="69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1" t="str">
        <f t="shared" si="3"/>
        <v>TEE A/F 2 P/P</v>
      </c>
      <c r="D161" s="651"/>
      <c r="E161" s="651"/>
      <c r="F161" s="651"/>
      <c r="G161" s="651"/>
      <c r="H161" s="699">
        <f t="shared" si="4"/>
        <v>0</v>
      </c>
      <c r="I161" s="699"/>
      <c r="J161" s="701">
        <f t="shared" si="5"/>
        <v>0</v>
      </c>
      <c r="K161" s="701"/>
      <c r="L161" s="699">
        <f t="shared" si="6"/>
        <v>0</v>
      </c>
      <c r="M161" s="699"/>
      <c r="N161" s="633">
        <f t="shared" si="7"/>
        <v>0</v>
      </c>
      <c r="O161" s="634"/>
      <c r="P161" s="699">
        <f t="shared" si="8"/>
        <v>0</v>
      </c>
      <c r="Q161" s="699"/>
      <c r="R161" s="633">
        <f t="shared" si="9"/>
        <v>0</v>
      </c>
      <c r="S161" s="634"/>
      <c r="T161" s="699">
        <f t="shared" si="10"/>
        <v>0</v>
      </c>
      <c r="U161" s="699"/>
      <c r="V161" s="701">
        <f t="shared" si="11"/>
        <v>0</v>
      </c>
      <c r="W161" s="701"/>
      <c r="X161" s="775">
        <f t="shared" si="12"/>
        <v>0</v>
      </c>
      <c r="Y161" s="690"/>
      <c r="Z161" s="692">
        <f t="shared" si="13"/>
        <v>0</v>
      </c>
      <c r="AA161" s="69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1" t="str">
        <f t="shared" si="3"/>
        <v>BUJE A/F 3/4 X 1/2</v>
      </c>
      <c r="D162" s="651"/>
      <c r="E162" s="651"/>
      <c r="F162" s="651"/>
      <c r="G162" s="651"/>
      <c r="H162" s="699">
        <f t="shared" si="4"/>
        <v>0</v>
      </c>
      <c r="I162" s="699"/>
      <c r="J162" s="701">
        <f t="shared" si="5"/>
        <v>0</v>
      </c>
      <c r="K162" s="701"/>
      <c r="L162" s="699">
        <f t="shared" si="6"/>
        <v>0</v>
      </c>
      <c r="M162" s="699"/>
      <c r="N162" s="633">
        <f t="shared" si="7"/>
        <v>0</v>
      </c>
      <c r="O162" s="634"/>
      <c r="P162" s="699">
        <f t="shared" si="8"/>
        <v>0</v>
      </c>
      <c r="Q162" s="699"/>
      <c r="R162" s="633">
        <f t="shared" si="9"/>
        <v>0</v>
      </c>
      <c r="S162" s="634"/>
      <c r="T162" s="699">
        <f t="shared" si="10"/>
        <v>0</v>
      </c>
      <c r="U162" s="699"/>
      <c r="V162" s="701">
        <f t="shared" si="11"/>
        <v>0</v>
      </c>
      <c r="W162" s="701"/>
      <c r="X162" s="775">
        <f t="shared" si="12"/>
        <v>0</v>
      </c>
      <c r="Y162" s="690"/>
      <c r="Z162" s="692">
        <f t="shared" si="13"/>
        <v>0</v>
      </c>
      <c r="AA162" s="69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1" t="str">
        <f t="shared" si="3"/>
        <v>BUJE A/F 1 X 3/4</v>
      </c>
      <c r="D163" s="651"/>
      <c r="E163" s="651"/>
      <c r="F163" s="651"/>
      <c r="G163" s="651"/>
      <c r="H163" s="699">
        <f t="shared" si="4"/>
        <v>0</v>
      </c>
      <c r="I163" s="699"/>
      <c r="J163" s="701">
        <f t="shared" si="5"/>
        <v>0</v>
      </c>
      <c r="K163" s="701"/>
      <c r="L163" s="699">
        <f t="shared" si="6"/>
        <v>0</v>
      </c>
      <c r="M163" s="699"/>
      <c r="N163" s="633">
        <f t="shared" si="7"/>
        <v>0</v>
      </c>
      <c r="O163" s="634"/>
      <c r="P163" s="699">
        <f t="shared" si="8"/>
        <v>0</v>
      </c>
      <c r="Q163" s="699"/>
      <c r="R163" s="633">
        <f t="shared" si="9"/>
        <v>0</v>
      </c>
      <c r="S163" s="634"/>
      <c r="T163" s="699">
        <f t="shared" si="10"/>
        <v>0</v>
      </c>
      <c r="U163" s="699"/>
      <c r="V163" s="701">
        <f t="shared" si="11"/>
        <v>0</v>
      </c>
      <c r="W163" s="701"/>
      <c r="X163" s="775">
        <f t="shared" si="12"/>
        <v>0</v>
      </c>
      <c r="Y163" s="690"/>
      <c r="Z163" s="692">
        <f t="shared" si="13"/>
        <v>0</v>
      </c>
      <c r="AA163" s="69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1" t="str">
        <f t="shared" si="3"/>
        <v>ADAPT HEM A/F 1 1/2</v>
      </c>
      <c r="D164" s="651"/>
      <c r="E164" s="651"/>
      <c r="F164" s="651"/>
      <c r="G164" s="651"/>
      <c r="H164" s="699">
        <f t="shared" si="4"/>
        <v>0</v>
      </c>
      <c r="I164" s="699"/>
      <c r="J164" s="701">
        <f t="shared" si="5"/>
        <v>0</v>
      </c>
      <c r="K164" s="701"/>
      <c r="L164" s="699">
        <f t="shared" si="6"/>
        <v>0</v>
      </c>
      <c r="M164" s="699"/>
      <c r="N164" s="633">
        <f t="shared" si="7"/>
        <v>0</v>
      </c>
      <c r="O164" s="634"/>
      <c r="P164" s="699">
        <f t="shared" si="8"/>
        <v>0</v>
      </c>
      <c r="Q164" s="699"/>
      <c r="R164" s="633">
        <f t="shared" si="9"/>
        <v>0</v>
      </c>
      <c r="S164" s="634"/>
      <c r="T164" s="699">
        <f t="shared" si="10"/>
        <v>0</v>
      </c>
      <c r="U164" s="699"/>
      <c r="V164" s="701">
        <f t="shared" si="11"/>
        <v>0</v>
      </c>
      <c r="W164" s="701"/>
      <c r="X164" s="775">
        <f t="shared" si="12"/>
        <v>0</v>
      </c>
      <c r="Y164" s="690"/>
      <c r="Z164" s="692">
        <f t="shared" si="13"/>
        <v>0</v>
      </c>
      <c r="AA164" s="69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1" t="str">
        <f t="shared" si="3"/>
        <v>CHECK PVC A/N 4</v>
      </c>
      <c r="D165" s="651"/>
      <c r="E165" s="651"/>
      <c r="F165" s="651"/>
      <c r="G165" s="651"/>
      <c r="H165" s="699">
        <f t="shared" si="4"/>
        <v>0</v>
      </c>
      <c r="I165" s="699"/>
      <c r="J165" s="701">
        <f t="shared" si="5"/>
        <v>0</v>
      </c>
      <c r="K165" s="701"/>
      <c r="L165" s="699">
        <f t="shared" si="6"/>
        <v>0</v>
      </c>
      <c r="M165" s="699"/>
      <c r="N165" s="633">
        <f t="shared" si="7"/>
        <v>0</v>
      </c>
      <c r="O165" s="634"/>
      <c r="P165" s="699">
        <f t="shared" si="8"/>
        <v>0</v>
      </c>
      <c r="Q165" s="699"/>
      <c r="R165" s="633">
        <f t="shared" si="9"/>
        <v>0</v>
      </c>
      <c r="S165" s="634"/>
      <c r="T165" s="699">
        <f t="shared" si="10"/>
        <v>0</v>
      </c>
      <c r="U165" s="699"/>
      <c r="V165" s="701">
        <f t="shared" si="11"/>
        <v>0</v>
      </c>
      <c r="W165" s="701"/>
      <c r="X165" s="775">
        <f t="shared" si="12"/>
        <v>0</v>
      </c>
      <c r="Y165" s="690"/>
      <c r="Z165" s="692">
        <f t="shared" si="13"/>
        <v>0</v>
      </c>
      <c r="AA165" s="69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1" t="str">
        <f t="shared" si="3"/>
        <v>YEE 2 IMPLAVEN</v>
      </c>
      <c r="D166" s="651"/>
      <c r="E166" s="651"/>
      <c r="F166" s="651"/>
      <c r="G166" s="651"/>
      <c r="H166" s="699">
        <f t="shared" si="4"/>
        <v>0</v>
      </c>
      <c r="I166" s="699"/>
      <c r="J166" s="701">
        <f t="shared" si="5"/>
        <v>0</v>
      </c>
      <c r="K166" s="701"/>
      <c r="L166" s="699">
        <f t="shared" si="6"/>
        <v>0</v>
      </c>
      <c r="M166" s="699"/>
      <c r="N166" s="633">
        <f t="shared" si="7"/>
        <v>0</v>
      </c>
      <c r="O166" s="634"/>
      <c r="P166" s="699">
        <f t="shared" si="8"/>
        <v>0</v>
      </c>
      <c r="Q166" s="699"/>
      <c r="R166" s="633">
        <f t="shared" si="9"/>
        <v>0</v>
      </c>
      <c r="S166" s="634"/>
      <c r="T166" s="699">
        <f t="shared" si="10"/>
        <v>0</v>
      </c>
      <c r="U166" s="699"/>
      <c r="V166" s="701">
        <f t="shared" si="11"/>
        <v>0</v>
      </c>
      <c r="W166" s="701"/>
      <c r="X166" s="775">
        <f t="shared" si="12"/>
        <v>0</v>
      </c>
      <c r="Y166" s="690"/>
      <c r="Z166" s="692">
        <f t="shared" si="13"/>
        <v>0</v>
      </c>
      <c r="AA166" s="69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1" t="str">
        <f t="shared" si="3"/>
        <v>YEE 3</v>
      </c>
      <c r="D167" s="651"/>
      <c r="E167" s="651"/>
      <c r="F167" s="651"/>
      <c r="G167" s="651"/>
      <c r="H167" s="699">
        <f t="shared" si="4"/>
        <v>0</v>
      </c>
      <c r="I167" s="699"/>
      <c r="J167" s="701">
        <f t="shared" si="5"/>
        <v>0</v>
      </c>
      <c r="K167" s="701"/>
      <c r="L167" s="699">
        <f t="shared" si="6"/>
        <v>0</v>
      </c>
      <c r="M167" s="699"/>
      <c r="N167" s="633">
        <f t="shared" si="7"/>
        <v>0</v>
      </c>
      <c r="O167" s="634"/>
      <c r="P167" s="699">
        <f t="shared" si="8"/>
        <v>0</v>
      </c>
      <c r="Q167" s="699"/>
      <c r="R167" s="633">
        <f t="shared" si="9"/>
        <v>0</v>
      </c>
      <c r="S167" s="634"/>
      <c r="T167" s="699">
        <f t="shared" si="10"/>
        <v>0</v>
      </c>
      <c r="U167" s="699"/>
      <c r="V167" s="701">
        <f t="shared" si="11"/>
        <v>0</v>
      </c>
      <c r="W167" s="701"/>
      <c r="X167" s="775">
        <f t="shared" si="12"/>
        <v>0</v>
      </c>
      <c r="Y167" s="690"/>
      <c r="Z167" s="692">
        <f t="shared" si="13"/>
        <v>0</v>
      </c>
      <c r="AA167" s="69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1" t="str">
        <f t="shared" si="3"/>
        <v>YEE A/N 4X2</v>
      </c>
      <c r="D168" s="651"/>
      <c r="E168" s="651"/>
      <c r="F168" s="651"/>
      <c r="G168" s="651"/>
      <c r="H168" s="699">
        <f t="shared" si="4"/>
        <v>15</v>
      </c>
      <c r="I168" s="699"/>
      <c r="J168" s="701">
        <f t="shared" si="5"/>
        <v>68.25</v>
      </c>
      <c r="K168" s="701"/>
      <c r="L168" s="699">
        <f t="shared" si="6"/>
        <v>0</v>
      </c>
      <c r="M168" s="699"/>
      <c r="N168" s="633">
        <f t="shared" si="7"/>
        <v>0</v>
      </c>
      <c r="O168" s="634"/>
      <c r="P168" s="699">
        <f t="shared" si="8"/>
        <v>0</v>
      </c>
      <c r="Q168" s="699"/>
      <c r="R168" s="633">
        <f t="shared" si="9"/>
        <v>0</v>
      </c>
      <c r="S168" s="634"/>
      <c r="T168" s="699">
        <f t="shared" si="10"/>
        <v>0</v>
      </c>
      <c r="U168" s="699"/>
      <c r="V168" s="701">
        <f t="shared" si="11"/>
        <v>0</v>
      </c>
      <c r="W168" s="701"/>
      <c r="X168" s="775">
        <f t="shared" si="12"/>
        <v>15</v>
      </c>
      <c r="Y168" s="690"/>
      <c r="Z168" s="692">
        <f t="shared" si="13"/>
        <v>68.25</v>
      </c>
      <c r="AA168" s="69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1" t="str">
        <f t="shared" si="3"/>
        <v>YEE A/N 4</v>
      </c>
      <c r="D169" s="651"/>
      <c r="E169" s="651"/>
      <c r="F169" s="651"/>
      <c r="G169" s="651"/>
      <c r="H169" s="699">
        <f t="shared" si="4"/>
        <v>15</v>
      </c>
      <c r="I169" s="699"/>
      <c r="J169" s="701">
        <f t="shared" si="5"/>
        <v>88.949999999999989</v>
      </c>
      <c r="K169" s="701"/>
      <c r="L169" s="699">
        <f t="shared" si="6"/>
        <v>0</v>
      </c>
      <c r="M169" s="699"/>
      <c r="N169" s="633">
        <f t="shared" si="7"/>
        <v>0</v>
      </c>
      <c r="O169" s="634"/>
      <c r="P169" s="699">
        <f t="shared" si="8"/>
        <v>0</v>
      </c>
      <c r="Q169" s="699"/>
      <c r="R169" s="633">
        <f t="shared" si="9"/>
        <v>0</v>
      </c>
      <c r="S169" s="634"/>
      <c r="T169" s="699">
        <f t="shared" si="10"/>
        <v>0</v>
      </c>
      <c r="U169" s="699"/>
      <c r="V169" s="701">
        <f t="shared" si="11"/>
        <v>0</v>
      </c>
      <c r="W169" s="701"/>
      <c r="X169" s="775">
        <f t="shared" si="12"/>
        <v>15</v>
      </c>
      <c r="Y169" s="690"/>
      <c r="Z169" s="692">
        <f t="shared" si="13"/>
        <v>88.949999999999989</v>
      </c>
      <c r="AA169" s="69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1" t="str">
        <f t="shared" si="3"/>
        <v>TEE A/N 2</v>
      </c>
      <c r="D170" s="651"/>
      <c r="E170" s="651"/>
      <c r="F170" s="651"/>
      <c r="G170" s="651"/>
      <c r="H170" s="699">
        <f t="shared" si="4"/>
        <v>0</v>
      </c>
      <c r="I170" s="699"/>
      <c r="J170" s="701">
        <f t="shared" si="5"/>
        <v>0</v>
      </c>
      <c r="K170" s="701"/>
      <c r="L170" s="699">
        <f t="shared" si="6"/>
        <v>0</v>
      </c>
      <c r="M170" s="699"/>
      <c r="N170" s="633">
        <f t="shared" si="7"/>
        <v>0</v>
      </c>
      <c r="O170" s="634"/>
      <c r="P170" s="699">
        <f t="shared" si="8"/>
        <v>0</v>
      </c>
      <c r="Q170" s="699"/>
      <c r="R170" s="633">
        <f t="shared" si="9"/>
        <v>0</v>
      </c>
      <c r="S170" s="634"/>
      <c r="T170" s="699">
        <f t="shared" si="10"/>
        <v>0</v>
      </c>
      <c r="U170" s="699"/>
      <c r="V170" s="701">
        <f t="shared" si="11"/>
        <v>0</v>
      </c>
      <c r="W170" s="701"/>
      <c r="X170" s="775">
        <f t="shared" si="12"/>
        <v>0</v>
      </c>
      <c r="Y170" s="690"/>
      <c r="Z170" s="692">
        <f t="shared" si="13"/>
        <v>0</v>
      </c>
      <c r="AA170" s="69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1" t="str">
        <f t="shared" ref="C171:C201" si="14">C39</f>
        <v>TEE A/N 3</v>
      </c>
      <c r="D171" s="651"/>
      <c r="E171" s="651"/>
      <c r="F171" s="651"/>
      <c r="G171" s="651"/>
      <c r="H171" s="699">
        <f t="shared" si="4"/>
        <v>0</v>
      </c>
      <c r="I171" s="699"/>
      <c r="J171" s="701">
        <f t="shared" si="5"/>
        <v>0</v>
      </c>
      <c r="K171" s="701"/>
      <c r="L171" s="699">
        <f t="shared" si="6"/>
        <v>0</v>
      </c>
      <c r="M171" s="699"/>
      <c r="N171" s="633">
        <f t="shared" si="7"/>
        <v>0</v>
      </c>
      <c r="O171" s="634"/>
      <c r="P171" s="699">
        <f t="shared" si="8"/>
        <v>0</v>
      </c>
      <c r="Q171" s="699"/>
      <c r="R171" s="633">
        <f t="shared" si="9"/>
        <v>0</v>
      </c>
      <c r="S171" s="634"/>
      <c r="T171" s="699">
        <f t="shared" si="10"/>
        <v>0</v>
      </c>
      <c r="U171" s="699"/>
      <c r="V171" s="701">
        <f t="shared" si="11"/>
        <v>0</v>
      </c>
      <c r="W171" s="701"/>
      <c r="X171" s="775">
        <f t="shared" si="12"/>
        <v>0</v>
      </c>
      <c r="Y171" s="690"/>
      <c r="Z171" s="692">
        <f t="shared" si="13"/>
        <v>0</v>
      </c>
      <c r="AA171" s="69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1" t="str">
        <f t="shared" si="14"/>
        <v>TEE A/N 4</v>
      </c>
      <c r="D172" s="651"/>
      <c r="E172" s="651"/>
      <c r="F172" s="651"/>
      <c r="G172" s="651"/>
      <c r="H172" s="699">
        <f t="shared" ref="H172:H201" si="15">L40</f>
        <v>10</v>
      </c>
      <c r="I172" s="699"/>
      <c r="J172" s="701">
        <f t="shared" ref="J172:J201" si="16">M40</f>
        <v>55.4</v>
      </c>
      <c r="K172" s="701"/>
      <c r="L172" s="699">
        <f t="shared" ref="L172:L201" si="17">BI40+CB40+CT40+DN40</f>
        <v>0</v>
      </c>
      <c r="M172" s="699"/>
      <c r="N172" s="633">
        <f t="shared" ref="N172:N201" si="18">BJ40+CC40+CU40+DO40</f>
        <v>0</v>
      </c>
      <c r="O172" s="634"/>
      <c r="P172" s="699">
        <f t="shared" ref="P172:P201" si="19">EH40+FM40</f>
        <v>0</v>
      </c>
      <c r="Q172" s="699"/>
      <c r="R172" s="633">
        <f t="shared" ref="R172:R201" si="20">EI40+FN40</f>
        <v>0</v>
      </c>
      <c r="S172" s="634"/>
      <c r="T172" s="699">
        <f t="shared" ref="T172:T201" si="21">GJ40+HE40+HP40+IA40</f>
        <v>0</v>
      </c>
      <c r="U172" s="699"/>
      <c r="V172" s="701">
        <f t="shared" ref="V172:V201" si="22">GK40+HF40+HQ40+IB40</f>
        <v>0</v>
      </c>
      <c r="W172" s="701"/>
      <c r="X172" s="775">
        <f t="shared" si="12"/>
        <v>10</v>
      </c>
      <c r="Y172" s="690"/>
      <c r="Z172" s="692">
        <f t="shared" si="13"/>
        <v>55.4</v>
      </c>
      <c r="AA172" s="69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1" t="str">
        <f t="shared" si="14"/>
        <v>TEE A/N 4X2</v>
      </c>
      <c r="D173" s="651"/>
      <c r="E173" s="651"/>
      <c r="F173" s="651"/>
      <c r="G173" s="651"/>
      <c r="H173" s="699">
        <f t="shared" si="15"/>
        <v>10</v>
      </c>
      <c r="I173" s="699"/>
      <c r="J173" s="701">
        <f t="shared" si="16"/>
        <v>38.1</v>
      </c>
      <c r="K173" s="701"/>
      <c r="L173" s="699">
        <f t="shared" si="17"/>
        <v>0</v>
      </c>
      <c r="M173" s="699"/>
      <c r="N173" s="633">
        <f t="shared" si="18"/>
        <v>0</v>
      </c>
      <c r="O173" s="634"/>
      <c r="P173" s="699">
        <f t="shared" si="19"/>
        <v>0</v>
      </c>
      <c r="Q173" s="699"/>
      <c r="R173" s="633">
        <f t="shared" si="20"/>
        <v>0</v>
      </c>
      <c r="S173" s="634"/>
      <c r="T173" s="699">
        <f t="shared" si="21"/>
        <v>0</v>
      </c>
      <c r="U173" s="699"/>
      <c r="V173" s="701">
        <f t="shared" si="22"/>
        <v>0</v>
      </c>
      <c r="W173" s="701"/>
      <c r="X173" s="775">
        <f t="shared" si="12"/>
        <v>10</v>
      </c>
      <c r="Y173" s="690"/>
      <c r="Z173" s="692">
        <f t="shared" si="13"/>
        <v>38.1</v>
      </c>
      <c r="AA173" s="69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1" t="str">
        <f t="shared" si="14"/>
        <v>TEE 3X2 UNIPLAST</v>
      </c>
      <c r="D174" s="651"/>
      <c r="E174" s="651"/>
      <c r="F174" s="651"/>
      <c r="G174" s="651"/>
      <c r="H174" s="699">
        <f t="shared" si="15"/>
        <v>0</v>
      </c>
      <c r="I174" s="699"/>
      <c r="J174" s="701">
        <f t="shared" si="16"/>
        <v>0</v>
      </c>
      <c r="K174" s="701"/>
      <c r="L174" s="699">
        <f t="shared" si="17"/>
        <v>0</v>
      </c>
      <c r="M174" s="699"/>
      <c r="N174" s="633">
        <f t="shared" si="18"/>
        <v>0</v>
      </c>
      <c r="O174" s="634"/>
      <c r="P174" s="699">
        <f t="shared" si="19"/>
        <v>0</v>
      </c>
      <c r="Q174" s="699"/>
      <c r="R174" s="633">
        <f t="shared" si="20"/>
        <v>0</v>
      </c>
      <c r="S174" s="634"/>
      <c r="T174" s="699">
        <f t="shared" si="21"/>
        <v>0</v>
      </c>
      <c r="U174" s="699"/>
      <c r="V174" s="701">
        <f t="shared" si="22"/>
        <v>0</v>
      </c>
      <c r="W174" s="701"/>
      <c r="X174" s="775">
        <f t="shared" si="12"/>
        <v>0</v>
      </c>
      <c r="Y174" s="690"/>
      <c r="Z174" s="692">
        <f t="shared" si="13"/>
        <v>0</v>
      </c>
      <c r="AA174" s="69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1" t="str">
        <f t="shared" si="14"/>
        <v>TEE 4X3 PAVCO</v>
      </c>
      <c r="D175" s="651"/>
      <c r="E175" s="651"/>
      <c r="F175" s="651"/>
      <c r="G175" s="651"/>
      <c r="H175" s="699">
        <f t="shared" si="15"/>
        <v>0</v>
      </c>
      <c r="I175" s="699"/>
      <c r="J175" s="701">
        <f t="shared" si="16"/>
        <v>0</v>
      </c>
      <c r="K175" s="701"/>
      <c r="L175" s="699">
        <f t="shared" si="17"/>
        <v>0</v>
      </c>
      <c r="M175" s="699"/>
      <c r="N175" s="633">
        <f t="shared" si="18"/>
        <v>0</v>
      </c>
      <c r="O175" s="634"/>
      <c r="P175" s="699">
        <f t="shared" si="19"/>
        <v>0</v>
      </c>
      <c r="Q175" s="699"/>
      <c r="R175" s="633">
        <f t="shared" si="20"/>
        <v>0</v>
      </c>
      <c r="S175" s="634"/>
      <c r="T175" s="699">
        <f t="shared" si="21"/>
        <v>0</v>
      </c>
      <c r="U175" s="699"/>
      <c r="V175" s="701">
        <f t="shared" si="22"/>
        <v>0</v>
      </c>
      <c r="W175" s="701"/>
      <c r="X175" s="775">
        <f t="shared" si="12"/>
        <v>0</v>
      </c>
      <c r="Y175" s="690"/>
      <c r="Z175" s="692">
        <f t="shared" si="13"/>
        <v>0</v>
      </c>
      <c r="AA175" s="69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1" t="str">
        <f t="shared" si="14"/>
        <v>TAPA A/N 2 REGISTRO</v>
      </c>
      <c r="D176" s="651"/>
      <c r="E176" s="651"/>
      <c r="F176" s="651"/>
      <c r="G176" s="651"/>
      <c r="H176" s="699">
        <f t="shared" si="15"/>
        <v>0</v>
      </c>
      <c r="I176" s="699"/>
      <c r="J176" s="701">
        <f t="shared" si="16"/>
        <v>0</v>
      </c>
      <c r="K176" s="701"/>
      <c r="L176" s="699">
        <f t="shared" si="17"/>
        <v>0</v>
      </c>
      <c r="M176" s="699"/>
      <c r="N176" s="633">
        <f t="shared" si="18"/>
        <v>0</v>
      </c>
      <c r="O176" s="634"/>
      <c r="P176" s="699">
        <f t="shared" si="19"/>
        <v>0</v>
      </c>
      <c r="Q176" s="699"/>
      <c r="R176" s="633">
        <f t="shared" si="20"/>
        <v>0</v>
      </c>
      <c r="S176" s="634"/>
      <c r="T176" s="699">
        <f t="shared" si="21"/>
        <v>0</v>
      </c>
      <c r="U176" s="699"/>
      <c r="V176" s="701">
        <f t="shared" si="22"/>
        <v>0</v>
      </c>
      <c r="W176" s="701"/>
      <c r="X176" s="775">
        <f t="shared" si="12"/>
        <v>0</v>
      </c>
      <c r="Y176" s="690"/>
      <c r="Z176" s="692">
        <f t="shared" si="13"/>
        <v>0</v>
      </c>
      <c r="AA176" s="69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1" t="str">
        <f t="shared" si="14"/>
        <v>TAPA A/N 3 REGISTRO</v>
      </c>
      <c r="D177" s="651"/>
      <c r="E177" s="651"/>
      <c r="F177" s="651"/>
      <c r="G177" s="651"/>
      <c r="H177" s="699">
        <f t="shared" si="15"/>
        <v>0</v>
      </c>
      <c r="I177" s="699"/>
      <c r="J177" s="701">
        <f t="shared" si="16"/>
        <v>0</v>
      </c>
      <c r="K177" s="701"/>
      <c r="L177" s="699">
        <f t="shared" si="17"/>
        <v>0</v>
      </c>
      <c r="M177" s="699"/>
      <c r="N177" s="633">
        <f t="shared" si="18"/>
        <v>0</v>
      </c>
      <c r="O177" s="634"/>
      <c r="P177" s="699">
        <f t="shared" si="19"/>
        <v>0</v>
      </c>
      <c r="Q177" s="699"/>
      <c r="R177" s="633">
        <f t="shared" si="20"/>
        <v>0</v>
      </c>
      <c r="S177" s="634"/>
      <c r="T177" s="699">
        <f t="shared" si="21"/>
        <v>0</v>
      </c>
      <c r="U177" s="699"/>
      <c r="V177" s="701">
        <f t="shared" si="22"/>
        <v>0</v>
      </c>
      <c r="W177" s="701"/>
      <c r="X177" s="775">
        <f t="shared" si="12"/>
        <v>0</v>
      </c>
      <c r="Y177" s="690"/>
      <c r="Z177" s="692">
        <f t="shared" si="13"/>
        <v>0</v>
      </c>
      <c r="AA177" s="69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1" t="str">
        <f t="shared" si="14"/>
        <v>ANILLO A/N 2</v>
      </c>
      <c r="D178" s="651"/>
      <c r="E178" s="651"/>
      <c r="F178" s="651"/>
      <c r="G178" s="651"/>
      <c r="H178" s="699">
        <f t="shared" si="15"/>
        <v>0</v>
      </c>
      <c r="I178" s="699"/>
      <c r="J178" s="701">
        <f t="shared" si="16"/>
        <v>0</v>
      </c>
      <c r="K178" s="701"/>
      <c r="L178" s="699">
        <f t="shared" si="17"/>
        <v>0</v>
      </c>
      <c r="M178" s="699"/>
      <c r="N178" s="633">
        <f t="shared" si="18"/>
        <v>0</v>
      </c>
      <c r="O178" s="634"/>
      <c r="P178" s="699">
        <f t="shared" si="19"/>
        <v>0</v>
      </c>
      <c r="Q178" s="699"/>
      <c r="R178" s="633">
        <f t="shared" si="20"/>
        <v>0</v>
      </c>
      <c r="S178" s="634"/>
      <c r="T178" s="699">
        <f t="shared" si="21"/>
        <v>0</v>
      </c>
      <c r="U178" s="699"/>
      <c r="V178" s="701">
        <f t="shared" si="22"/>
        <v>0</v>
      </c>
      <c r="W178" s="701"/>
      <c r="X178" s="775">
        <f t="shared" si="12"/>
        <v>0</v>
      </c>
      <c r="Y178" s="690"/>
      <c r="Z178" s="692">
        <f t="shared" si="13"/>
        <v>0</v>
      </c>
      <c r="AA178" s="69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1" t="str">
        <f t="shared" si="14"/>
        <v>RED A/N 3X2</v>
      </c>
      <c r="D179" s="651"/>
      <c r="E179" s="651"/>
      <c r="F179" s="651"/>
      <c r="G179" s="651"/>
      <c r="H179" s="699">
        <f t="shared" si="15"/>
        <v>0</v>
      </c>
      <c r="I179" s="699"/>
      <c r="J179" s="701">
        <f t="shared" si="16"/>
        <v>0</v>
      </c>
      <c r="K179" s="701"/>
      <c r="L179" s="699">
        <f t="shared" si="17"/>
        <v>0</v>
      </c>
      <c r="M179" s="699"/>
      <c r="N179" s="633">
        <f t="shared" si="18"/>
        <v>0</v>
      </c>
      <c r="O179" s="634"/>
      <c r="P179" s="699">
        <f t="shared" si="19"/>
        <v>0</v>
      </c>
      <c r="Q179" s="699"/>
      <c r="R179" s="633">
        <f t="shared" si="20"/>
        <v>0</v>
      </c>
      <c r="S179" s="634"/>
      <c r="T179" s="699">
        <f t="shared" si="21"/>
        <v>0</v>
      </c>
      <c r="U179" s="699"/>
      <c r="V179" s="701">
        <f t="shared" si="22"/>
        <v>0</v>
      </c>
      <c r="W179" s="701"/>
      <c r="X179" s="775">
        <f t="shared" si="12"/>
        <v>0</v>
      </c>
      <c r="Y179" s="690"/>
      <c r="Z179" s="692">
        <f t="shared" si="13"/>
        <v>0</v>
      </c>
      <c r="AA179" s="69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1" t="str">
        <f t="shared" si="14"/>
        <v>CODO 3X45 TUBRICA</v>
      </c>
      <c r="D180" s="651"/>
      <c r="E180" s="651"/>
      <c r="F180" s="651"/>
      <c r="G180" s="651"/>
      <c r="H180" s="699">
        <f t="shared" si="15"/>
        <v>0</v>
      </c>
      <c r="I180" s="699"/>
      <c r="J180" s="701">
        <f t="shared" si="16"/>
        <v>0</v>
      </c>
      <c r="K180" s="701"/>
      <c r="L180" s="699">
        <f t="shared" si="17"/>
        <v>0</v>
      </c>
      <c r="M180" s="699"/>
      <c r="N180" s="633">
        <f t="shared" si="18"/>
        <v>0</v>
      </c>
      <c r="O180" s="634"/>
      <c r="P180" s="699">
        <f t="shared" si="19"/>
        <v>0</v>
      </c>
      <c r="Q180" s="699"/>
      <c r="R180" s="633">
        <f t="shared" si="20"/>
        <v>0</v>
      </c>
      <c r="S180" s="634"/>
      <c r="T180" s="699">
        <f t="shared" si="21"/>
        <v>0</v>
      </c>
      <c r="U180" s="699"/>
      <c r="V180" s="701">
        <f t="shared" si="22"/>
        <v>0</v>
      </c>
      <c r="W180" s="701"/>
      <c r="X180" s="775">
        <f t="shared" si="12"/>
        <v>0</v>
      </c>
      <c r="Y180" s="690"/>
      <c r="Z180" s="692">
        <f t="shared" si="13"/>
        <v>0</v>
      </c>
      <c r="AA180" s="69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1" t="str">
        <f t="shared" si="14"/>
        <v>CODO 4X45 BETAPLAST</v>
      </c>
      <c r="D181" s="651"/>
      <c r="E181" s="651"/>
      <c r="F181" s="651"/>
      <c r="G181" s="651"/>
      <c r="H181" s="699">
        <f t="shared" si="15"/>
        <v>0</v>
      </c>
      <c r="I181" s="699"/>
      <c r="J181" s="701">
        <f t="shared" si="16"/>
        <v>0</v>
      </c>
      <c r="K181" s="701"/>
      <c r="L181" s="699">
        <f t="shared" si="17"/>
        <v>0</v>
      </c>
      <c r="M181" s="699"/>
      <c r="N181" s="633">
        <f t="shared" si="18"/>
        <v>0</v>
      </c>
      <c r="O181" s="634"/>
      <c r="P181" s="699">
        <f t="shared" si="19"/>
        <v>0</v>
      </c>
      <c r="Q181" s="699"/>
      <c r="R181" s="633">
        <f t="shared" si="20"/>
        <v>0</v>
      </c>
      <c r="S181" s="634"/>
      <c r="T181" s="699">
        <f t="shared" si="21"/>
        <v>0</v>
      </c>
      <c r="U181" s="699"/>
      <c r="V181" s="701">
        <f t="shared" si="22"/>
        <v>0</v>
      </c>
      <c r="W181" s="701"/>
      <c r="X181" s="775">
        <f t="shared" si="12"/>
        <v>0</v>
      </c>
      <c r="Y181" s="690"/>
      <c r="Z181" s="692">
        <f t="shared" si="13"/>
        <v>0</v>
      </c>
      <c r="AA181" s="69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1" t="str">
        <f t="shared" si="14"/>
        <v>CODO 4X90</v>
      </c>
      <c r="D182" s="651"/>
      <c r="E182" s="651"/>
      <c r="F182" s="651"/>
      <c r="G182" s="651"/>
      <c r="H182" s="699">
        <f t="shared" si="15"/>
        <v>0</v>
      </c>
      <c r="I182" s="699"/>
      <c r="J182" s="701">
        <f t="shared" si="16"/>
        <v>0</v>
      </c>
      <c r="K182" s="701"/>
      <c r="L182" s="699">
        <f t="shared" si="17"/>
        <v>0</v>
      </c>
      <c r="M182" s="699"/>
      <c r="N182" s="633">
        <f t="shared" si="18"/>
        <v>0</v>
      </c>
      <c r="O182" s="634"/>
      <c r="P182" s="699">
        <f t="shared" si="19"/>
        <v>0</v>
      </c>
      <c r="Q182" s="699"/>
      <c r="R182" s="633">
        <f t="shared" si="20"/>
        <v>0</v>
      </c>
      <c r="S182" s="634"/>
      <c r="T182" s="699">
        <f t="shared" si="21"/>
        <v>0</v>
      </c>
      <c r="U182" s="699"/>
      <c r="V182" s="701">
        <f t="shared" si="22"/>
        <v>0</v>
      </c>
      <c r="W182" s="701"/>
      <c r="X182" s="775">
        <f t="shared" si="12"/>
        <v>0</v>
      </c>
      <c r="Y182" s="690"/>
      <c r="Z182" s="692">
        <f t="shared" si="13"/>
        <v>0</v>
      </c>
      <c r="AA182" s="69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1" t="str">
        <f t="shared" si="14"/>
        <v>SIFON COMPLETO 2"</v>
      </c>
      <c r="D183" s="651"/>
      <c r="E183" s="651"/>
      <c r="F183" s="651"/>
      <c r="G183" s="651"/>
      <c r="H183" s="699">
        <f t="shared" si="15"/>
        <v>0</v>
      </c>
      <c r="I183" s="699"/>
      <c r="J183" s="701">
        <f t="shared" si="16"/>
        <v>0</v>
      </c>
      <c r="K183" s="701"/>
      <c r="L183" s="699">
        <f t="shared" si="17"/>
        <v>0</v>
      </c>
      <c r="M183" s="699"/>
      <c r="N183" s="633">
        <f t="shared" si="18"/>
        <v>0</v>
      </c>
      <c r="O183" s="634"/>
      <c r="P183" s="699">
        <f t="shared" si="19"/>
        <v>0</v>
      </c>
      <c r="Q183" s="699"/>
      <c r="R183" s="633">
        <f t="shared" si="20"/>
        <v>0</v>
      </c>
      <c r="S183" s="634"/>
      <c r="T183" s="699">
        <f t="shared" si="21"/>
        <v>0</v>
      </c>
      <c r="U183" s="699"/>
      <c r="V183" s="701">
        <f t="shared" si="22"/>
        <v>0</v>
      </c>
      <c r="W183" s="701"/>
      <c r="X183" s="775">
        <f t="shared" si="12"/>
        <v>0</v>
      </c>
      <c r="Y183" s="690"/>
      <c r="Z183" s="692">
        <f t="shared" si="13"/>
        <v>0</v>
      </c>
      <c r="AA183" s="69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1" t="str">
        <f t="shared" si="14"/>
        <v>SIFON 4 COMPLETO BETAPLAST</v>
      </c>
      <c r="D184" s="651"/>
      <c r="E184" s="651"/>
      <c r="F184" s="651"/>
      <c r="G184" s="651"/>
      <c r="H184" s="699">
        <f t="shared" si="15"/>
        <v>0</v>
      </c>
      <c r="I184" s="699"/>
      <c r="J184" s="701">
        <f t="shared" si="16"/>
        <v>0</v>
      </c>
      <c r="K184" s="701"/>
      <c r="L184" s="699">
        <f t="shared" si="17"/>
        <v>0</v>
      </c>
      <c r="M184" s="699"/>
      <c r="N184" s="633">
        <f t="shared" si="18"/>
        <v>0</v>
      </c>
      <c r="O184" s="634"/>
      <c r="P184" s="699">
        <f t="shared" si="19"/>
        <v>0</v>
      </c>
      <c r="Q184" s="699"/>
      <c r="R184" s="633">
        <f t="shared" si="20"/>
        <v>0</v>
      </c>
      <c r="S184" s="634"/>
      <c r="T184" s="699">
        <f t="shared" si="21"/>
        <v>0</v>
      </c>
      <c r="U184" s="699"/>
      <c r="V184" s="701">
        <f t="shared" si="22"/>
        <v>0</v>
      </c>
      <c r="W184" s="701"/>
      <c r="X184" s="775">
        <f t="shared" si="12"/>
        <v>0</v>
      </c>
      <c r="Y184" s="690"/>
      <c r="Z184" s="692">
        <f t="shared" si="13"/>
        <v>0</v>
      </c>
      <c r="AA184" s="69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1" t="str">
        <f t="shared" si="14"/>
        <v>SIFON CORTO 3" DERIVADO</v>
      </c>
      <c r="D185" s="651"/>
      <c r="E185" s="651"/>
      <c r="F185" s="651"/>
      <c r="G185" s="651"/>
      <c r="H185" s="699">
        <f t="shared" si="15"/>
        <v>0</v>
      </c>
      <c r="I185" s="699"/>
      <c r="J185" s="701">
        <f t="shared" si="16"/>
        <v>0</v>
      </c>
      <c r="K185" s="701"/>
      <c r="L185" s="699">
        <f t="shared" si="17"/>
        <v>0</v>
      </c>
      <c r="M185" s="699"/>
      <c r="N185" s="633">
        <f t="shared" si="18"/>
        <v>0</v>
      </c>
      <c r="O185" s="634"/>
      <c r="P185" s="699">
        <f t="shared" si="19"/>
        <v>0</v>
      </c>
      <c r="Q185" s="699"/>
      <c r="R185" s="633">
        <f t="shared" si="20"/>
        <v>0</v>
      </c>
      <c r="S185" s="634"/>
      <c r="T185" s="699">
        <f t="shared" si="21"/>
        <v>0</v>
      </c>
      <c r="U185" s="699"/>
      <c r="V185" s="701">
        <f t="shared" si="22"/>
        <v>0</v>
      </c>
      <c r="W185" s="701"/>
      <c r="X185" s="775">
        <f t="shared" si="12"/>
        <v>0</v>
      </c>
      <c r="Y185" s="690"/>
      <c r="Z185" s="692">
        <f t="shared" si="13"/>
        <v>0</v>
      </c>
      <c r="AA185" s="69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1" t="str">
        <f t="shared" si="14"/>
        <v>SIFON 4 CORTO DERIVADOS</v>
      </c>
      <c r="D186" s="651"/>
      <c r="E186" s="651"/>
      <c r="F186" s="651"/>
      <c r="G186" s="651"/>
      <c r="H186" s="699">
        <f t="shared" si="15"/>
        <v>0</v>
      </c>
      <c r="I186" s="699"/>
      <c r="J186" s="701">
        <f t="shared" si="16"/>
        <v>0</v>
      </c>
      <c r="K186" s="701"/>
      <c r="L186" s="699">
        <f t="shared" si="17"/>
        <v>0</v>
      </c>
      <c r="M186" s="699"/>
      <c r="N186" s="633">
        <f t="shared" si="18"/>
        <v>0</v>
      </c>
      <c r="O186" s="634"/>
      <c r="P186" s="699">
        <f t="shared" si="19"/>
        <v>0</v>
      </c>
      <c r="Q186" s="699"/>
      <c r="R186" s="633">
        <f t="shared" si="20"/>
        <v>0</v>
      </c>
      <c r="S186" s="634"/>
      <c r="T186" s="699">
        <f t="shared" si="21"/>
        <v>0</v>
      </c>
      <c r="U186" s="699"/>
      <c r="V186" s="701">
        <f t="shared" si="22"/>
        <v>0</v>
      </c>
      <c r="W186" s="701"/>
      <c r="X186" s="775">
        <f t="shared" si="12"/>
        <v>0</v>
      </c>
      <c r="Y186" s="690"/>
      <c r="Z186" s="692">
        <f t="shared" si="13"/>
        <v>0</v>
      </c>
      <c r="AA186" s="69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1" t="str">
        <f t="shared" si="14"/>
        <v>MANG 1/2 X 5/8 PLAST ECON</v>
      </c>
      <c r="D187" s="651"/>
      <c r="E187" s="651"/>
      <c r="F187" s="651"/>
      <c r="G187" s="651"/>
      <c r="H187" s="699">
        <f t="shared" si="15"/>
        <v>0</v>
      </c>
      <c r="I187" s="699"/>
      <c r="J187" s="701">
        <f t="shared" si="16"/>
        <v>0</v>
      </c>
      <c r="K187" s="701"/>
      <c r="L187" s="699">
        <f t="shared" si="17"/>
        <v>0</v>
      </c>
      <c r="M187" s="699"/>
      <c r="N187" s="633">
        <f t="shared" si="18"/>
        <v>0</v>
      </c>
      <c r="O187" s="634"/>
      <c r="P187" s="699">
        <f t="shared" si="19"/>
        <v>0</v>
      </c>
      <c r="Q187" s="699"/>
      <c r="R187" s="633">
        <f t="shared" si="20"/>
        <v>0</v>
      </c>
      <c r="S187" s="634"/>
      <c r="T187" s="699">
        <f t="shared" si="21"/>
        <v>0</v>
      </c>
      <c r="U187" s="699"/>
      <c r="V187" s="701">
        <f t="shared" si="22"/>
        <v>0</v>
      </c>
      <c r="W187" s="701"/>
      <c r="X187" s="775">
        <f t="shared" si="12"/>
        <v>0</v>
      </c>
      <c r="Y187" s="690"/>
      <c r="Z187" s="692">
        <f t="shared" si="13"/>
        <v>0</v>
      </c>
      <c r="AA187" s="69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1" t="str">
        <f t="shared" si="14"/>
        <v>MANG 1/2 X 1/2 PLAST ECON</v>
      </c>
      <c r="D188" s="651"/>
      <c r="E188" s="651"/>
      <c r="F188" s="651"/>
      <c r="G188" s="651"/>
      <c r="H188" s="699">
        <f t="shared" si="15"/>
        <v>0</v>
      </c>
      <c r="I188" s="699"/>
      <c r="J188" s="701">
        <f t="shared" si="16"/>
        <v>0</v>
      </c>
      <c r="K188" s="701"/>
      <c r="L188" s="699">
        <f t="shared" si="17"/>
        <v>0</v>
      </c>
      <c r="M188" s="699"/>
      <c r="N188" s="633">
        <f t="shared" si="18"/>
        <v>0</v>
      </c>
      <c r="O188" s="634"/>
      <c r="P188" s="699">
        <f t="shared" si="19"/>
        <v>0</v>
      </c>
      <c r="Q188" s="699"/>
      <c r="R188" s="633">
        <f t="shared" si="20"/>
        <v>0</v>
      </c>
      <c r="S188" s="634"/>
      <c r="T188" s="699">
        <f t="shared" si="21"/>
        <v>0</v>
      </c>
      <c r="U188" s="699"/>
      <c r="V188" s="701">
        <f t="shared" si="22"/>
        <v>0</v>
      </c>
      <c r="W188" s="701"/>
      <c r="X188" s="775">
        <f t="shared" si="12"/>
        <v>0</v>
      </c>
      <c r="Y188" s="690"/>
      <c r="Z188" s="692">
        <f t="shared" si="13"/>
        <v>0</v>
      </c>
      <c r="AA188" s="69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1" t="str">
        <f t="shared" si="14"/>
        <v>TUBO COBRE 3/16</v>
      </c>
      <c r="D189" s="651"/>
      <c r="E189" s="651"/>
      <c r="F189" s="651"/>
      <c r="G189" s="651"/>
      <c r="H189" s="699">
        <f t="shared" si="15"/>
        <v>0</v>
      </c>
      <c r="I189" s="699"/>
      <c r="J189" s="701">
        <f t="shared" si="16"/>
        <v>0</v>
      </c>
      <c r="K189" s="701"/>
      <c r="L189" s="699">
        <f t="shared" si="17"/>
        <v>0</v>
      </c>
      <c r="M189" s="699"/>
      <c r="N189" s="633">
        <f t="shared" si="18"/>
        <v>0</v>
      </c>
      <c r="O189" s="634"/>
      <c r="P189" s="699">
        <f t="shared" si="19"/>
        <v>0</v>
      </c>
      <c r="Q189" s="699"/>
      <c r="R189" s="633">
        <f t="shared" si="20"/>
        <v>0</v>
      </c>
      <c r="S189" s="634"/>
      <c r="T189" s="699">
        <f t="shared" si="21"/>
        <v>0</v>
      </c>
      <c r="U189" s="699"/>
      <c r="V189" s="701">
        <f t="shared" si="22"/>
        <v>0</v>
      </c>
      <c r="W189" s="701"/>
      <c r="X189" s="775">
        <f t="shared" si="12"/>
        <v>0</v>
      </c>
      <c r="Y189" s="690"/>
      <c r="Z189" s="692">
        <f t="shared" si="13"/>
        <v>0</v>
      </c>
      <c r="AA189" s="69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1" t="str">
        <f t="shared" si="14"/>
        <v>DISCO C/M 4 1/2 WINONE</v>
      </c>
      <c r="D190" s="651"/>
      <c r="E190" s="651"/>
      <c r="F190" s="651"/>
      <c r="G190" s="651"/>
      <c r="H190" s="699">
        <f t="shared" si="15"/>
        <v>0</v>
      </c>
      <c r="I190" s="699"/>
      <c r="J190" s="701">
        <f t="shared" si="16"/>
        <v>0</v>
      </c>
      <c r="K190" s="701"/>
      <c r="L190" s="699">
        <f t="shared" si="17"/>
        <v>0</v>
      </c>
      <c r="M190" s="699"/>
      <c r="N190" s="633">
        <f t="shared" si="18"/>
        <v>0</v>
      </c>
      <c r="O190" s="634"/>
      <c r="P190" s="699">
        <f t="shared" si="19"/>
        <v>0</v>
      </c>
      <c r="Q190" s="699"/>
      <c r="R190" s="633">
        <f t="shared" si="20"/>
        <v>0</v>
      </c>
      <c r="S190" s="634"/>
      <c r="T190" s="699">
        <f t="shared" si="21"/>
        <v>0</v>
      </c>
      <c r="U190" s="699"/>
      <c r="V190" s="701">
        <f t="shared" si="22"/>
        <v>0</v>
      </c>
      <c r="W190" s="701"/>
      <c r="X190" s="775">
        <f t="shared" si="12"/>
        <v>0</v>
      </c>
      <c r="Y190" s="690"/>
      <c r="Z190" s="692">
        <f t="shared" si="13"/>
        <v>0</v>
      </c>
      <c r="AA190" s="69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1" t="str">
        <f t="shared" si="14"/>
        <v>DISCO R/M 4 1/2 WINONE</v>
      </c>
      <c r="D191" s="651"/>
      <c r="E191" s="651"/>
      <c r="F191" s="651"/>
      <c r="G191" s="651"/>
      <c r="H191" s="699">
        <f t="shared" si="15"/>
        <v>0</v>
      </c>
      <c r="I191" s="699"/>
      <c r="J191" s="701">
        <f t="shared" si="16"/>
        <v>0</v>
      </c>
      <c r="K191" s="701"/>
      <c r="L191" s="699">
        <f t="shared" si="17"/>
        <v>0</v>
      </c>
      <c r="M191" s="699"/>
      <c r="N191" s="633">
        <f t="shared" si="18"/>
        <v>0</v>
      </c>
      <c r="O191" s="634"/>
      <c r="P191" s="699">
        <f t="shared" si="19"/>
        <v>0</v>
      </c>
      <c r="Q191" s="699"/>
      <c r="R191" s="633">
        <f t="shared" si="20"/>
        <v>0</v>
      </c>
      <c r="S191" s="634"/>
      <c r="T191" s="699">
        <f t="shared" si="21"/>
        <v>0</v>
      </c>
      <c r="U191" s="699"/>
      <c r="V191" s="701">
        <f t="shared" si="22"/>
        <v>0</v>
      </c>
      <c r="W191" s="701"/>
      <c r="X191" s="775">
        <f t="shared" si="12"/>
        <v>0</v>
      </c>
      <c r="Y191" s="690"/>
      <c r="Z191" s="692">
        <f t="shared" si="13"/>
        <v>0</v>
      </c>
      <c r="AA191" s="69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1" t="str">
        <f t="shared" si="14"/>
        <v>LLAVERO GANCHO GRANDE</v>
      </c>
      <c r="D192" s="651"/>
      <c r="E192" s="651"/>
      <c r="F192" s="651"/>
      <c r="G192" s="651"/>
      <c r="H192" s="699">
        <f t="shared" si="15"/>
        <v>0</v>
      </c>
      <c r="I192" s="699"/>
      <c r="J192" s="701">
        <f t="shared" si="16"/>
        <v>0</v>
      </c>
      <c r="K192" s="701"/>
      <c r="L192" s="699">
        <f t="shared" si="17"/>
        <v>0</v>
      </c>
      <c r="M192" s="699"/>
      <c r="N192" s="633">
        <f t="shared" si="18"/>
        <v>0</v>
      </c>
      <c r="O192" s="634"/>
      <c r="P192" s="699">
        <f t="shared" si="19"/>
        <v>0</v>
      </c>
      <c r="Q192" s="699"/>
      <c r="R192" s="633">
        <f t="shared" si="20"/>
        <v>0</v>
      </c>
      <c r="S192" s="634"/>
      <c r="T192" s="699">
        <f t="shared" si="21"/>
        <v>0</v>
      </c>
      <c r="U192" s="699"/>
      <c r="V192" s="701">
        <f t="shared" si="22"/>
        <v>0</v>
      </c>
      <c r="W192" s="701"/>
      <c r="X192" s="775">
        <f t="shared" si="12"/>
        <v>0</v>
      </c>
      <c r="Y192" s="690"/>
      <c r="Z192" s="692">
        <f t="shared" si="13"/>
        <v>0</v>
      </c>
      <c r="AA192" s="69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1" t="str">
        <f t="shared" si="14"/>
        <v>LLAVERO GANCHO MEDIANO</v>
      </c>
      <c r="D193" s="651"/>
      <c r="E193" s="651"/>
      <c r="F193" s="651"/>
      <c r="G193" s="651"/>
      <c r="H193" s="699">
        <f t="shared" si="15"/>
        <v>0</v>
      </c>
      <c r="I193" s="699"/>
      <c r="J193" s="701">
        <f t="shared" si="16"/>
        <v>0</v>
      </c>
      <c r="K193" s="701"/>
      <c r="L193" s="699">
        <f t="shared" si="17"/>
        <v>0</v>
      </c>
      <c r="M193" s="699"/>
      <c r="N193" s="633">
        <f t="shared" si="18"/>
        <v>0</v>
      </c>
      <c r="O193" s="634"/>
      <c r="P193" s="699">
        <f t="shared" si="19"/>
        <v>0</v>
      </c>
      <c r="Q193" s="699"/>
      <c r="R193" s="633">
        <f t="shared" si="20"/>
        <v>0</v>
      </c>
      <c r="S193" s="634"/>
      <c r="T193" s="699">
        <f t="shared" si="21"/>
        <v>0</v>
      </c>
      <c r="U193" s="699"/>
      <c r="V193" s="701">
        <f t="shared" si="22"/>
        <v>0</v>
      </c>
      <c r="W193" s="701"/>
      <c r="X193" s="775">
        <f t="shared" si="12"/>
        <v>0</v>
      </c>
      <c r="Y193" s="690"/>
      <c r="Z193" s="692">
        <f t="shared" si="13"/>
        <v>0</v>
      </c>
      <c r="AA193" s="69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1" t="str">
        <f t="shared" si="14"/>
        <v>LLAVERO SECURITY</v>
      </c>
      <c r="D194" s="651"/>
      <c r="E194" s="651"/>
      <c r="F194" s="651"/>
      <c r="G194" s="651"/>
      <c r="H194" s="699">
        <f t="shared" si="15"/>
        <v>0</v>
      </c>
      <c r="I194" s="699"/>
      <c r="J194" s="701">
        <f t="shared" si="16"/>
        <v>0</v>
      </c>
      <c r="K194" s="701"/>
      <c r="L194" s="699">
        <f t="shared" si="17"/>
        <v>0</v>
      </c>
      <c r="M194" s="699"/>
      <c r="N194" s="633">
        <f t="shared" si="18"/>
        <v>0</v>
      </c>
      <c r="O194" s="634"/>
      <c r="P194" s="699">
        <f t="shared" si="19"/>
        <v>0</v>
      </c>
      <c r="Q194" s="699"/>
      <c r="R194" s="633">
        <f t="shared" si="20"/>
        <v>0</v>
      </c>
      <c r="S194" s="634"/>
      <c r="T194" s="699">
        <f t="shared" si="21"/>
        <v>0</v>
      </c>
      <c r="U194" s="699"/>
      <c r="V194" s="701">
        <f t="shared" si="22"/>
        <v>0</v>
      </c>
      <c r="W194" s="701"/>
      <c r="X194" s="775">
        <f t="shared" si="12"/>
        <v>0</v>
      </c>
      <c r="Y194" s="690"/>
      <c r="Z194" s="692">
        <f t="shared" si="13"/>
        <v>0</v>
      </c>
      <c r="AA194" s="69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1" t="str">
        <f t="shared" si="14"/>
        <v>GRIFERIA LAVAPLATO INDIVIDUAL</v>
      </c>
      <c r="D195" s="651"/>
      <c r="E195" s="651"/>
      <c r="F195" s="651"/>
      <c r="G195" s="651"/>
      <c r="H195" s="699">
        <f t="shared" si="15"/>
        <v>0</v>
      </c>
      <c r="I195" s="699"/>
      <c r="J195" s="701">
        <f t="shared" si="16"/>
        <v>0</v>
      </c>
      <c r="K195" s="701"/>
      <c r="L195" s="699">
        <f t="shared" si="17"/>
        <v>0</v>
      </c>
      <c r="M195" s="699"/>
      <c r="N195" s="633">
        <f t="shared" si="18"/>
        <v>0</v>
      </c>
      <c r="O195" s="634"/>
      <c r="P195" s="699">
        <f t="shared" si="19"/>
        <v>0</v>
      </c>
      <c r="Q195" s="699"/>
      <c r="R195" s="633">
        <f t="shared" si="20"/>
        <v>0</v>
      </c>
      <c r="S195" s="634"/>
      <c r="T195" s="699">
        <f t="shared" si="21"/>
        <v>0</v>
      </c>
      <c r="U195" s="699"/>
      <c r="V195" s="701">
        <f t="shared" si="22"/>
        <v>0</v>
      </c>
      <c r="W195" s="701"/>
      <c r="X195" s="775">
        <f t="shared" si="12"/>
        <v>0</v>
      </c>
      <c r="Y195" s="690"/>
      <c r="Z195" s="692">
        <f t="shared" si="13"/>
        <v>0</v>
      </c>
      <c r="AA195" s="69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1" t="str">
        <f t="shared" si="14"/>
        <v>LLAVE SENCILLA LAVAPLATO GRIVEN</v>
      </c>
      <c r="D196" s="651"/>
      <c r="E196" s="651"/>
      <c r="F196" s="651"/>
      <c r="G196" s="651"/>
      <c r="H196" s="699">
        <f t="shared" si="15"/>
        <v>0</v>
      </c>
      <c r="I196" s="699"/>
      <c r="J196" s="701">
        <f t="shared" si="16"/>
        <v>0</v>
      </c>
      <c r="K196" s="701"/>
      <c r="L196" s="699">
        <f t="shared" si="17"/>
        <v>0</v>
      </c>
      <c r="M196" s="699"/>
      <c r="N196" s="633">
        <f t="shared" si="18"/>
        <v>0</v>
      </c>
      <c r="O196" s="634"/>
      <c r="P196" s="699">
        <f t="shared" si="19"/>
        <v>0</v>
      </c>
      <c r="Q196" s="699"/>
      <c r="R196" s="633">
        <f t="shared" si="20"/>
        <v>0</v>
      </c>
      <c r="S196" s="634"/>
      <c r="T196" s="699">
        <f t="shared" si="21"/>
        <v>0</v>
      </c>
      <c r="U196" s="699"/>
      <c r="V196" s="701">
        <f t="shared" si="22"/>
        <v>0</v>
      </c>
      <c r="W196" s="701"/>
      <c r="X196" s="775">
        <f t="shared" si="12"/>
        <v>0</v>
      </c>
      <c r="Y196" s="690"/>
      <c r="Z196" s="692">
        <f t="shared" si="13"/>
        <v>0</v>
      </c>
      <c r="AA196" s="69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1" t="str">
        <f t="shared" si="14"/>
        <v>CODO 75MM X 90 RIEGO</v>
      </c>
      <c r="D197" s="651"/>
      <c r="E197" s="651"/>
      <c r="F197" s="651"/>
      <c r="G197" s="651"/>
      <c r="H197" s="699">
        <f t="shared" si="15"/>
        <v>0</v>
      </c>
      <c r="I197" s="699"/>
      <c r="J197" s="701">
        <f t="shared" si="16"/>
        <v>0</v>
      </c>
      <c r="K197" s="701"/>
      <c r="L197" s="699">
        <f t="shared" si="17"/>
        <v>0</v>
      </c>
      <c r="M197" s="699"/>
      <c r="N197" s="633">
        <f t="shared" si="18"/>
        <v>0</v>
      </c>
      <c r="O197" s="634"/>
      <c r="P197" s="699">
        <f t="shared" si="19"/>
        <v>0</v>
      </c>
      <c r="Q197" s="699"/>
      <c r="R197" s="633">
        <f t="shared" si="20"/>
        <v>0</v>
      </c>
      <c r="S197" s="634"/>
      <c r="T197" s="699">
        <f t="shared" si="21"/>
        <v>0</v>
      </c>
      <c r="U197" s="699"/>
      <c r="V197" s="701">
        <f t="shared" si="22"/>
        <v>0</v>
      </c>
      <c r="W197" s="701"/>
      <c r="X197" s="775">
        <f t="shared" si="12"/>
        <v>0</v>
      </c>
      <c r="Y197" s="690"/>
      <c r="Z197" s="692">
        <f t="shared" si="13"/>
        <v>0</v>
      </c>
      <c r="AA197" s="69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1" t="str">
        <f t="shared" si="14"/>
        <v>INFLADOR P/CAUCHOS</v>
      </c>
      <c r="D198" s="651"/>
      <c r="E198" s="651"/>
      <c r="F198" s="651"/>
      <c r="G198" s="651"/>
      <c r="H198" s="699">
        <f t="shared" si="15"/>
        <v>36</v>
      </c>
      <c r="I198" s="699"/>
      <c r="J198" s="701">
        <f t="shared" si="16"/>
        <v>288</v>
      </c>
      <c r="K198" s="701"/>
      <c r="L198" s="699">
        <f t="shared" si="17"/>
        <v>0</v>
      </c>
      <c r="M198" s="699"/>
      <c r="N198" s="633">
        <f t="shared" si="18"/>
        <v>0</v>
      </c>
      <c r="O198" s="634"/>
      <c r="P198" s="699">
        <f t="shared" si="19"/>
        <v>0</v>
      </c>
      <c r="Q198" s="699"/>
      <c r="R198" s="633">
        <f t="shared" si="20"/>
        <v>0</v>
      </c>
      <c r="S198" s="634"/>
      <c r="T198" s="699">
        <f t="shared" si="21"/>
        <v>0</v>
      </c>
      <c r="U198" s="699"/>
      <c r="V198" s="701">
        <f t="shared" si="22"/>
        <v>0</v>
      </c>
      <c r="W198" s="701"/>
      <c r="X198" s="775">
        <f t="shared" si="12"/>
        <v>36</v>
      </c>
      <c r="Y198" s="690"/>
      <c r="Z198" s="692">
        <f t="shared" si="13"/>
        <v>288</v>
      </c>
      <c r="AA198" s="69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1" t="str">
        <f t="shared" si="14"/>
        <v>SERRUCHO SECURITY 14" DE PODAR</v>
      </c>
      <c r="D199" s="651"/>
      <c r="E199" s="651"/>
      <c r="F199" s="651"/>
      <c r="G199" s="651"/>
      <c r="H199" s="699">
        <f t="shared" si="15"/>
        <v>0</v>
      </c>
      <c r="I199" s="699"/>
      <c r="J199" s="701">
        <f t="shared" si="16"/>
        <v>0</v>
      </c>
      <c r="K199" s="701"/>
      <c r="L199" s="699">
        <f t="shared" si="17"/>
        <v>0</v>
      </c>
      <c r="M199" s="699"/>
      <c r="N199" s="633">
        <f t="shared" si="18"/>
        <v>0</v>
      </c>
      <c r="O199" s="634"/>
      <c r="P199" s="699">
        <f t="shared" si="19"/>
        <v>0</v>
      </c>
      <c r="Q199" s="699"/>
      <c r="R199" s="633">
        <f t="shared" si="20"/>
        <v>0</v>
      </c>
      <c r="S199" s="634"/>
      <c r="T199" s="699">
        <f t="shared" si="21"/>
        <v>0</v>
      </c>
      <c r="U199" s="699"/>
      <c r="V199" s="701">
        <f t="shared" si="22"/>
        <v>0</v>
      </c>
      <c r="W199" s="701"/>
      <c r="X199" s="775">
        <f t="shared" si="12"/>
        <v>0</v>
      </c>
      <c r="Y199" s="690"/>
      <c r="Z199" s="692">
        <f t="shared" si="13"/>
        <v>0</v>
      </c>
      <c r="AA199" s="69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1" t="str">
        <f t="shared" si="14"/>
        <v>SPLINTER ORIG 2 VIAS</v>
      </c>
      <c r="D200" s="651"/>
      <c r="E200" s="651"/>
      <c r="F200" s="651"/>
      <c r="G200" s="651"/>
      <c r="H200" s="699">
        <f t="shared" si="15"/>
        <v>0</v>
      </c>
      <c r="I200" s="699"/>
      <c r="J200" s="701">
        <f t="shared" si="16"/>
        <v>0</v>
      </c>
      <c r="K200" s="701"/>
      <c r="L200" s="699">
        <f t="shared" si="17"/>
        <v>0</v>
      </c>
      <c r="M200" s="699"/>
      <c r="N200" s="633">
        <f t="shared" si="18"/>
        <v>0</v>
      </c>
      <c r="O200" s="634"/>
      <c r="P200" s="699">
        <f t="shared" si="19"/>
        <v>0</v>
      </c>
      <c r="Q200" s="699"/>
      <c r="R200" s="633">
        <f t="shared" si="20"/>
        <v>0</v>
      </c>
      <c r="S200" s="634"/>
      <c r="T200" s="699">
        <f t="shared" si="21"/>
        <v>0</v>
      </c>
      <c r="U200" s="699"/>
      <c r="V200" s="701">
        <f t="shared" si="22"/>
        <v>0</v>
      </c>
      <c r="W200" s="701"/>
      <c r="X200" s="775">
        <f t="shared" si="12"/>
        <v>0</v>
      </c>
      <c r="Y200" s="690"/>
      <c r="Z200" s="692">
        <f t="shared" si="13"/>
        <v>0</v>
      </c>
      <c r="AA200" s="69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1" t="str">
        <f t="shared" si="14"/>
        <v>LAMPARA DE NOCHE</v>
      </c>
      <c r="D201" s="651"/>
      <c r="E201" s="651"/>
      <c r="F201" s="651"/>
      <c r="G201" s="651"/>
      <c r="H201" s="699">
        <f t="shared" si="15"/>
        <v>0</v>
      </c>
      <c r="I201" s="699"/>
      <c r="J201" s="701">
        <f t="shared" si="16"/>
        <v>0</v>
      </c>
      <c r="K201" s="701"/>
      <c r="L201" s="699">
        <f t="shared" si="17"/>
        <v>0</v>
      </c>
      <c r="M201" s="699"/>
      <c r="N201" s="633">
        <f t="shared" si="18"/>
        <v>0</v>
      </c>
      <c r="O201" s="634"/>
      <c r="P201" s="699">
        <f t="shared" si="19"/>
        <v>0</v>
      </c>
      <c r="Q201" s="699"/>
      <c r="R201" s="633">
        <f t="shared" si="20"/>
        <v>0</v>
      </c>
      <c r="S201" s="634"/>
      <c r="T201" s="699">
        <f t="shared" si="21"/>
        <v>0</v>
      </c>
      <c r="U201" s="699"/>
      <c r="V201" s="701">
        <f t="shared" si="22"/>
        <v>0</v>
      </c>
      <c r="W201" s="701"/>
      <c r="X201" s="775">
        <f t="shared" si="12"/>
        <v>0</v>
      </c>
      <c r="Y201" s="690"/>
      <c r="Z201" s="692">
        <f t="shared" si="13"/>
        <v>0</v>
      </c>
      <c r="AA201" s="69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1">
        <f>SUM(J140:K201)</f>
        <v>538.70000000000005</v>
      </c>
      <c r="I202" s="672"/>
      <c r="J202" s="672"/>
      <c r="K202" s="672"/>
      <c r="L202" s="672">
        <f>SUM(N140:O201)</f>
        <v>0</v>
      </c>
      <c r="M202" s="672"/>
      <c r="N202" s="672"/>
      <c r="O202" s="673"/>
      <c r="P202" s="672">
        <f>SUM(R140:S201)</f>
        <v>0</v>
      </c>
      <c r="Q202" s="672"/>
      <c r="R202" s="672"/>
      <c r="S202" s="673"/>
      <c r="T202" s="672">
        <f>SUM(V140:W201)</f>
        <v>0</v>
      </c>
      <c r="U202" s="672"/>
      <c r="V202" s="672"/>
      <c r="W202" s="673"/>
      <c r="X202" s="671">
        <f>SUM(Z140:AA201)</f>
        <v>538.70000000000005</v>
      </c>
      <c r="Y202" s="672"/>
      <c r="Z202" s="672"/>
      <c r="AA202" s="67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1" t="s">
        <v>89</v>
      </c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1"/>
      <c r="C209" s="731"/>
      <c r="D209" s="731"/>
      <c r="E209" s="731"/>
      <c r="F209" s="731"/>
      <c r="G209" s="731"/>
      <c r="H209" s="731"/>
      <c r="I209" s="731"/>
      <c r="J209" s="731"/>
      <c r="K209" s="731"/>
      <c r="L209" s="731"/>
      <c r="M209" s="731"/>
      <c r="N209" s="731"/>
      <c r="O209" s="731"/>
      <c r="P209" s="731"/>
      <c r="Q209" s="731"/>
      <c r="R209" s="731"/>
      <c r="S209" s="731"/>
      <c r="T209" s="731"/>
      <c r="U209" s="731"/>
      <c r="V209" s="73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0" t="s">
        <v>216</v>
      </c>
      <c r="D211" s="780"/>
      <c r="E211" s="780"/>
      <c r="F211" s="780"/>
      <c r="G211" s="780"/>
      <c r="H211" s="780"/>
      <c r="I211" s="780"/>
      <c r="J211" s="780"/>
      <c r="K211" s="780"/>
      <c r="L211" s="780"/>
      <c r="M211" s="780"/>
      <c r="N211" s="780"/>
      <c r="O211" s="83"/>
      <c r="P211" s="8"/>
      <c r="Q211" s="8"/>
      <c r="R211" s="8"/>
      <c r="S211" s="8"/>
    </row>
    <row r="212" spans="1:31" ht="26.25" x14ac:dyDescent="0.25">
      <c r="A212" s="42"/>
      <c r="C212" s="776" t="s">
        <v>2</v>
      </c>
      <c r="D212" s="728"/>
      <c r="E212" s="728"/>
      <c r="F212" s="728"/>
      <c r="G212" s="77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7" t="str">
        <f>C140</f>
        <v>BUSH HG 1 1/2" X 1"</v>
      </c>
      <c r="D213" s="651"/>
      <c r="E213" s="651"/>
      <c r="F213" s="651"/>
      <c r="G213" s="64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7" t="str">
        <f t="shared" ref="C214:C274" si="23">C141</f>
        <v>BUSH HG 1" X 1/2"</v>
      </c>
      <c r="D214" s="651"/>
      <c r="E214" s="651"/>
      <c r="F214" s="651"/>
      <c r="G214" s="64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7" t="str">
        <f t="shared" si="23"/>
        <v>ANILLO HG 3</v>
      </c>
      <c r="D215" s="651"/>
      <c r="E215" s="651"/>
      <c r="F215" s="651"/>
      <c r="G215" s="64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7" t="str">
        <f t="shared" si="23"/>
        <v>ANILLO HG 4</v>
      </c>
      <c r="D216" s="651"/>
      <c r="E216" s="651"/>
      <c r="F216" s="651"/>
      <c r="G216" s="64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7" t="str">
        <f t="shared" si="23"/>
        <v>TAPON HG 1</v>
      </c>
      <c r="D217" s="651"/>
      <c r="E217" s="651"/>
      <c r="F217" s="651"/>
      <c r="G217" s="64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7" t="str">
        <f t="shared" si="23"/>
        <v>TEE HG 1 1/2</v>
      </c>
      <c r="D218" s="651"/>
      <c r="E218" s="651"/>
      <c r="F218" s="651"/>
      <c r="G218" s="64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7" t="str">
        <f t="shared" si="23"/>
        <v>CHECK PVC 1/2</v>
      </c>
      <c r="D219" s="651"/>
      <c r="E219" s="651"/>
      <c r="F219" s="651"/>
      <c r="G219" s="64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7" t="str">
        <f t="shared" si="23"/>
        <v>CHECK PVC 3/4</v>
      </c>
      <c r="D220" s="651"/>
      <c r="E220" s="651"/>
      <c r="F220" s="651"/>
      <c r="G220" s="64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7" t="str">
        <f t="shared" si="23"/>
        <v>CHECK PVC 1</v>
      </c>
      <c r="D221" s="651"/>
      <c r="E221" s="651"/>
      <c r="F221" s="651"/>
      <c r="G221" s="64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7" t="str">
        <f t="shared" si="23"/>
        <v>CHECK PVC 1 1/2</v>
      </c>
      <c r="D222" s="651"/>
      <c r="E222" s="651"/>
      <c r="F222" s="651"/>
      <c r="G222" s="64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7" t="str">
        <f t="shared" si="23"/>
        <v>ANILLO A/F C/R 3/4 PVC</v>
      </c>
      <c r="D223" s="651"/>
      <c r="E223" s="651"/>
      <c r="F223" s="651"/>
      <c r="G223" s="64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7" t="str">
        <f t="shared" si="23"/>
        <v>ANILLO A/F C/R 1/2 PVC</v>
      </c>
      <c r="D224" s="651"/>
      <c r="E224" s="651"/>
      <c r="F224" s="651"/>
      <c r="G224" s="64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7" t="str">
        <f t="shared" si="23"/>
        <v>TEE A/F C/R 1/2 PVC</v>
      </c>
      <c r="D225" s="651"/>
      <c r="E225" s="651"/>
      <c r="F225" s="651"/>
      <c r="G225" s="64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7" t="str">
        <f t="shared" si="23"/>
        <v>TEE A/F C/R 3/4 PVC</v>
      </c>
      <c r="D226" s="651"/>
      <c r="E226" s="651"/>
      <c r="F226" s="651"/>
      <c r="G226" s="64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7" t="str">
        <f t="shared" si="23"/>
        <v>CODO A/F C/R 1/2 X 90 PVC</v>
      </c>
      <c r="D227" s="651"/>
      <c r="E227" s="651"/>
      <c r="F227" s="651"/>
      <c r="G227" s="64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7" t="str">
        <f t="shared" si="23"/>
        <v>TAPA A/F C/R 1/2 PVC</v>
      </c>
      <c r="D228" s="651"/>
      <c r="E228" s="651"/>
      <c r="F228" s="651"/>
      <c r="G228" s="64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7" t="str">
        <f t="shared" si="23"/>
        <v>TAPA A/F C/R 3/4 PVC</v>
      </c>
      <c r="D229" s="651"/>
      <c r="E229" s="651"/>
      <c r="F229" s="651"/>
      <c r="G229" s="64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7" t="str">
        <f t="shared" si="23"/>
        <v>FLANCHE PVC 3/4 ECON</v>
      </c>
      <c r="D230" s="651"/>
      <c r="E230" s="651"/>
      <c r="F230" s="651"/>
      <c r="G230" s="64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7" t="str">
        <f t="shared" si="23"/>
        <v>UNION PAT A/F 1 1/2 P/P ECON</v>
      </c>
      <c r="D231" s="651"/>
      <c r="E231" s="651"/>
      <c r="F231" s="651"/>
      <c r="G231" s="64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7" t="str">
        <f t="shared" si="23"/>
        <v>UNION PAT A/F 1/2 P/P ECON</v>
      </c>
      <c r="D232" s="651"/>
      <c r="E232" s="651"/>
      <c r="F232" s="651"/>
      <c r="G232" s="64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7" t="str">
        <f t="shared" si="23"/>
        <v>TEE A/F 1 1/2 P/P</v>
      </c>
      <c r="D233" s="651"/>
      <c r="E233" s="651"/>
      <c r="F233" s="651"/>
      <c r="G233" s="64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7" t="str">
        <f t="shared" si="23"/>
        <v>TEE A/F 2 P/P</v>
      </c>
      <c r="D234" s="651"/>
      <c r="E234" s="651"/>
      <c r="F234" s="651"/>
      <c r="G234" s="64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7" t="str">
        <f t="shared" si="23"/>
        <v>BUJE A/F 3/4 X 1/2</v>
      </c>
      <c r="D235" s="651"/>
      <c r="E235" s="651"/>
      <c r="F235" s="651"/>
      <c r="G235" s="64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7" t="str">
        <f t="shared" si="23"/>
        <v>BUJE A/F 1 X 3/4</v>
      </c>
      <c r="D236" s="651"/>
      <c r="E236" s="651"/>
      <c r="F236" s="651"/>
      <c r="G236" s="64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7" t="str">
        <f t="shared" si="23"/>
        <v>ADAPT HEM A/F 1 1/2</v>
      </c>
      <c r="D237" s="651"/>
      <c r="E237" s="651"/>
      <c r="F237" s="651"/>
      <c r="G237" s="64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7" t="str">
        <f t="shared" si="23"/>
        <v>CHECK PVC A/N 4</v>
      </c>
      <c r="D238" s="651"/>
      <c r="E238" s="651"/>
      <c r="F238" s="651"/>
      <c r="G238" s="64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7" t="str">
        <f t="shared" si="23"/>
        <v>YEE 2 IMPLAVEN</v>
      </c>
      <c r="D239" s="651"/>
      <c r="E239" s="651"/>
      <c r="F239" s="651"/>
      <c r="G239" s="64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7" t="str">
        <f t="shared" si="23"/>
        <v>YEE 3</v>
      </c>
      <c r="D240" s="651"/>
      <c r="E240" s="651"/>
      <c r="F240" s="651"/>
      <c r="G240" s="64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7" t="str">
        <f t="shared" si="23"/>
        <v>YEE A/N 4X2</v>
      </c>
      <c r="D241" s="651"/>
      <c r="E241" s="651"/>
      <c r="F241" s="651"/>
      <c r="G241" s="64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7" t="str">
        <f t="shared" si="23"/>
        <v>YEE A/N 4</v>
      </c>
      <c r="D242" s="651"/>
      <c r="E242" s="651"/>
      <c r="F242" s="651"/>
      <c r="G242" s="64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7" t="str">
        <f t="shared" si="23"/>
        <v>TEE A/N 2</v>
      </c>
      <c r="D243" s="651"/>
      <c r="E243" s="651"/>
      <c r="F243" s="651"/>
      <c r="G243" s="64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7" t="str">
        <f t="shared" si="23"/>
        <v>TEE A/N 3</v>
      </c>
      <c r="D244" s="651"/>
      <c r="E244" s="651"/>
      <c r="F244" s="651"/>
      <c r="G244" s="64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7" t="str">
        <f t="shared" si="23"/>
        <v>TEE A/N 4</v>
      </c>
      <c r="D245" s="651"/>
      <c r="E245" s="651"/>
      <c r="F245" s="651"/>
      <c r="G245" s="64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7" t="str">
        <f t="shared" si="23"/>
        <v>TEE A/N 4X2</v>
      </c>
      <c r="D246" s="651"/>
      <c r="E246" s="651"/>
      <c r="F246" s="651"/>
      <c r="G246" s="64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7" t="str">
        <f t="shared" si="23"/>
        <v>TEE 3X2 UNIPLAST</v>
      </c>
      <c r="D247" s="651"/>
      <c r="E247" s="651"/>
      <c r="F247" s="651"/>
      <c r="G247" s="64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7" t="str">
        <f t="shared" si="23"/>
        <v>TEE 4X3 PAVCO</v>
      </c>
      <c r="D248" s="651"/>
      <c r="E248" s="651"/>
      <c r="F248" s="651"/>
      <c r="G248" s="64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7" t="str">
        <f t="shared" si="23"/>
        <v>TAPA A/N 2 REGISTRO</v>
      </c>
      <c r="D249" s="651"/>
      <c r="E249" s="651"/>
      <c r="F249" s="651"/>
      <c r="G249" s="64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7" t="str">
        <f t="shared" si="23"/>
        <v>TAPA A/N 3 REGISTRO</v>
      </c>
      <c r="D250" s="651"/>
      <c r="E250" s="651"/>
      <c r="F250" s="651"/>
      <c r="G250" s="64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7" t="str">
        <f t="shared" si="23"/>
        <v>ANILLO A/N 2</v>
      </c>
      <c r="D251" s="651"/>
      <c r="E251" s="651"/>
      <c r="F251" s="651"/>
      <c r="G251" s="64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7" t="str">
        <f t="shared" si="23"/>
        <v>RED A/N 3X2</v>
      </c>
      <c r="D252" s="651"/>
      <c r="E252" s="651"/>
      <c r="F252" s="651"/>
      <c r="G252" s="64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7" t="str">
        <f t="shared" si="23"/>
        <v>CODO 3X45 TUBRICA</v>
      </c>
      <c r="D253" s="651"/>
      <c r="E253" s="651"/>
      <c r="F253" s="651"/>
      <c r="G253" s="64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7" t="str">
        <f t="shared" si="23"/>
        <v>CODO 4X45 BETAPLAST</v>
      </c>
      <c r="D254" s="651"/>
      <c r="E254" s="651"/>
      <c r="F254" s="651"/>
      <c r="G254" s="64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7" t="str">
        <f t="shared" si="23"/>
        <v>CODO 4X90</v>
      </c>
      <c r="D255" s="651"/>
      <c r="E255" s="651"/>
      <c r="F255" s="651"/>
      <c r="G255" s="64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7" t="str">
        <f t="shared" si="23"/>
        <v>SIFON COMPLETO 2"</v>
      </c>
      <c r="D256" s="651"/>
      <c r="E256" s="651"/>
      <c r="F256" s="651"/>
      <c r="G256" s="64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7" t="str">
        <f t="shared" si="23"/>
        <v>SIFON 4 COMPLETO BETAPLAST</v>
      </c>
      <c r="D257" s="651"/>
      <c r="E257" s="651"/>
      <c r="F257" s="651"/>
      <c r="G257" s="64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7" t="str">
        <f t="shared" si="23"/>
        <v>SIFON CORTO 3" DERIVADO</v>
      </c>
      <c r="D258" s="651"/>
      <c r="E258" s="651"/>
      <c r="F258" s="651"/>
      <c r="G258" s="64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7" t="str">
        <f t="shared" si="23"/>
        <v>SIFON 4 CORTO DERIVADOS</v>
      </c>
      <c r="D259" s="651"/>
      <c r="E259" s="651"/>
      <c r="F259" s="651"/>
      <c r="G259" s="64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7" t="str">
        <f t="shared" si="23"/>
        <v>MANG 1/2 X 5/8 PLAST ECON</v>
      </c>
      <c r="D260" s="651"/>
      <c r="E260" s="651"/>
      <c r="F260" s="651"/>
      <c r="G260" s="64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7" t="str">
        <f t="shared" si="23"/>
        <v>MANG 1/2 X 1/2 PLAST ECON</v>
      </c>
      <c r="D261" s="651"/>
      <c r="E261" s="651"/>
      <c r="F261" s="651"/>
      <c r="G261" s="64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7" t="str">
        <f t="shared" si="23"/>
        <v>TUBO COBRE 3/16</v>
      </c>
      <c r="D262" s="651"/>
      <c r="E262" s="651"/>
      <c r="F262" s="651"/>
      <c r="G262" s="64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7" t="str">
        <f t="shared" si="23"/>
        <v>DISCO C/M 4 1/2 WINONE</v>
      </c>
      <c r="D263" s="651"/>
      <c r="E263" s="651"/>
      <c r="F263" s="651"/>
      <c r="G263" s="64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7" t="str">
        <f t="shared" si="23"/>
        <v>DISCO R/M 4 1/2 WINONE</v>
      </c>
      <c r="D264" s="651"/>
      <c r="E264" s="651"/>
      <c r="F264" s="651"/>
      <c r="G264" s="64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7" t="str">
        <f t="shared" si="23"/>
        <v>LLAVERO GANCHO GRANDE</v>
      </c>
      <c r="D265" s="651"/>
      <c r="E265" s="651"/>
      <c r="F265" s="651"/>
      <c r="G265" s="64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7" t="str">
        <f t="shared" si="23"/>
        <v>LLAVERO GANCHO MEDIANO</v>
      </c>
      <c r="D266" s="651"/>
      <c r="E266" s="651"/>
      <c r="F266" s="651"/>
      <c r="G266" s="64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7" t="str">
        <f t="shared" si="23"/>
        <v>LLAVERO SECURITY</v>
      </c>
      <c r="D267" s="651"/>
      <c r="E267" s="651"/>
      <c r="F267" s="651"/>
      <c r="G267" s="64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7" t="str">
        <f t="shared" si="23"/>
        <v>GRIFERIA LAVAPLATO INDIVIDUAL</v>
      </c>
      <c r="D268" s="651"/>
      <c r="E268" s="651"/>
      <c r="F268" s="651"/>
      <c r="G268" s="64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7" t="str">
        <f t="shared" si="23"/>
        <v>LLAVE SENCILLA LAVAPLATO GRIVEN</v>
      </c>
      <c r="D269" s="651"/>
      <c r="E269" s="651"/>
      <c r="F269" s="651"/>
      <c r="G269" s="64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7" t="str">
        <f t="shared" si="23"/>
        <v>CODO 75MM X 90 RIEGO</v>
      </c>
      <c r="D270" s="651"/>
      <c r="E270" s="651"/>
      <c r="F270" s="651"/>
      <c r="G270" s="64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7" t="str">
        <f t="shared" si="23"/>
        <v>INFLADOR P/CAUCHOS</v>
      </c>
      <c r="D271" s="651"/>
      <c r="E271" s="651"/>
      <c r="F271" s="651"/>
      <c r="G271" s="64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7" t="str">
        <f t="shared" si="23"/>
        <v>SERRUCHO SECURITY 14" DE PODAR</v>
      </c>
      <c r="D272" s="651"/>
      <c r="E272" s="651"/>
      <c r="F272" s="651"/>
      <c r="G272" s="64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7" t="str">
        <f t="shared" si="23"/>
        <v>SPLINTER ORIG 2 VIAS</v>
      </c>
      <c r="D273" s="651"/>
      <c r="E273" s="651"/>
      <c r="F273" s="651"/>
      <c r="G273" s="64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7" t="str">
        <f t="shared" si="23"/>
        <v>LAMPARA DE NOCHE</v>
      </c>
      <c r="D274" s="651"/>
      <c r="E274" s="651"/>
      <c r="F274" s="651"/>
      <c r="G274" s="64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68"/>
      <c r="D275" s="768"/>
      <c r="E275" s="768"/>
      <c r="F275" s="768"/>
      <c r="G275" s="76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68"/>
      <c r="D276" s="768"/>
      <c r="E276" s="768"/>
      <c r="F276" s="768"/>
      <c r="G276" s="76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68"/>
      <c r="D277" s="768"/>
      <c r="E277" s="768"/>
      <c r="F277" s="768"/>
      <c r="G277" s="76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68"/>
      <c r="D278" s="768"/>
      <c r="E278" s="768"/>
      <c r="F278" s="768"/>
      <c r="G278" s="76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68"/>
      <c r="D279" s="768"/>
      <c r="E279" s="768"/>
      <c r="F279" s="768"/>
      <c r="G279" s="76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68"/>
      <c r="D280" s="768"/>
      <c r="E280" s="768"/>
      <c r="F280" s="768"/>
      <c r="G280" s="76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68"/>
      <c r="D281" s="768"/>
      <c r="E281" s="768"/>
      <c r="F281" s="768"/>
      <c r="G281" s="76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68"/>
      <c r="D282" s="768"/>
      <c r="E282" s="768"/>
      <c r="F282" s="768"/>
      <c r="G282" s="76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68"/>
      <c r="D283" s="768"/>
      <c r="E283" s="768"/>
      <c r="F283" s="768"/>
      <c r="G283" s="76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68"/>
      <c r="D284" s="768"/>
      <c r="E284" s="768"/>
      <c r="F284" s="768"/>
      <c r="G284" s="76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68"/>
      <c r="D285" s="768"/>
      <c r="E285" s="768"/>
      <c r="F285" s="768"/>
      <c r="G285" s="76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68"/>
      <c r="D286" s="768"/>
      <c r="E286" s="768"/>
      <c r="F286" s="768"/>
      <c r="G286" s="76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68"/>
      <c r="D287" s="768"/>
      <c r="E287" s="768"/>
      <c r="F287" s="768"/>
      <c r="G287" s="76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68"/>
      <c r="D288" s="768"/>
      <c r="E288" s="768"/>
      <c r="F288" s="768"/>
      <c r="G288" s="76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68"/>
      <c r="D289" s="768"/>
      <c r="E289" s="768"/>
      <c r="F289" s="768"/>
      <c r="G289" s="76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68"/>
      <c r="D290" s="768"/>
      <c r="E290" s="768"/>
      <c r="F290" s="768"/>
      <c r="G290" s="76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8"/>
      <c r="D293" s="778"/>
      <c r="E293" s="778"/>
      <c r="F293" s="778"/>
      <c r="G293" s="778"/>
      <c r="H293" s="778"/>
      <c r="I293" s="778"/>
      <c r="J293" s="778"/>
      <c r="K293" s="778"/>
      <c r="L293" s="778"/>
      <c r="M293" s="778"/>
      <c r="N293" s="778"/>
      <c r="O293" s="778"/>
      <c r="P293" s="778"/>
      <c r="Q293" s="778"/>
      <c r="R293" s="778"/>
      <c r="S293" s="778"/>
      <c r="T293" s="778"/>
    </row>
    <row r="294" spans="1:27" ht="21" x14ac:dyDescent="0.25">
      <c r="A294" s="42"/>
      <c r="C294" s="779"/>
      <c r="D294" s="779"/>
      <c r="E294" s="779"/>
      <c r="F294" s="779"/>
      <c r="G294" s="77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68"/>
      <c r="D295" s="768"/>
      <c r="E295" s="768"/>
      <c r="F295" s="768"/>
      <c r="G295" s="76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68"/>
      <c r="D296" s="768"/>
      <c r="E296" s="768"/>
      <c r="F296" s="768"/>
      <c r="G296" s="76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8"/>
      <c r="D299" s="778"/>
      <c r="E299" s="778"/>
      <c r="F299" s="778"/>
      <c r="G299" s="778"/>
      <c r="H299" s="778"/>
      <c r="I299" s="778"/>
      <c r="J299" s="778"/>
      <c r="K299" s="778"/>
      <c r="L299" s="778"/>
      <c r="M299" s="778"/>
      <c r="N299" s="778"/>
      <c r="O299" s="778"/>
      <c r="P299" s="125"/>
      <c r="Q299" s="125"/>
    </row>
    <row r="300" spans="1:27" ht="21" x14ac:dyDescent="0.25">
      <c r="A300" s="42"/>
      <c r="C300" s="779"/>
      <c r="D300" s="779"/>
      <c r="E300" s="779"/>
      <c r="F300" s="779"/>
      <c r="G300" s="77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68"/>
      <c r="D301" s="768"/>
      <c r="E301" s="768"/>
      <c r="F301" s="768"/>
      <c r="G301" s="76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1"/>
      <c r="D306" s="691"/>
      <c r="E306" s="691"/>
      <c r="F306" s="691"/>
      <c r="G306" s="691"/>
      <c r="H306" s="69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14" zoomScale="85" zoomScaleNormal="85" workbookViewId="0">
      <pane xSplit="6" topLeftCell="W1" activePane="topRight" state="frozen"/>
      <selection activeCell="AP15" sqref="AP15"/>
      <selection pane="topRight" activeCell="Q227" sqref="Q227:S23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7" customWidth="1"/>
    <col min="18" max="18" width="9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0" t="s">
        <v>80</v>
      </c>
      <c r="S2" s="790"/>
      <c r="T2" s="790"/>
      <c r="U2" s="790"/>
      <c r="V2" s="790"/>
      <c r="W2" s="790"/>
      <c r="X2" s="790"/>
      <c r="Y2" s="790"/>
      <c r="Z2" s="790"/>
      <c r="AA2" s="790"/>
      <c r="AB2" s="790"/>
      <c r="AC2" s="790"/>
      <c r="AD2" s="790"/>
      <c r="AE2" s="790"/>
      <c r="AF2" s="790"/>
      <c r="AG2" s="790"/>
      <c r="AH2" s="790"/>
      <c r="AI2" s="790"/>
      <c r="AJ2" s="790"/>
      <c r="AK2" s="790"/>
      <c r="AL2" s="790"/>
      <c r="AM2" s="790"/>
      <c r="AN2" s="790"/>
      <c r="AO2" s="790"/>
    </row>
    <row r="3" spans="1:41" ht="30" customHeight="1" x14ac:dyDescent="0.25">
      <c r="B3" s="789" t="s">
        <v>2</v>
      </c>
      <c r="C3" s="789"/>
      <c r="D3" s="789"/>
      <c r="E3" s="789"/>
      <c r="F3" s="789"/>
      <c r="G3" s="309" t="s">
        <v>339</v>
      </c>
      <c r="H3" s="309" t="s">
        <v>338</v>
      </c>
      <c r="I3" s="309" t="s">
        <v>337</v>
      </c>
      <c r="J3" s="309" t="s">
        <v>340</v>
      </c>
      <c r="K3" s="330" t="s">
        <v>339</v>
      </c>
      <c r="L3" s="330" t="s">
        <v>368</v>
      </c>
      <c r="R3" s="789" t="s">
        <v>2</v>
      </c>
      <c r="S3" s="789"/>
      <c r="T3" s="789"/>
      <c r="U3" s="789"/>
      <c r="V3" s="789"/>
      <c r="W3" s="375" t="s">
        <v>381</v>
      </c>
      <c r="X3" s="347" t="s">
        <v>382</v>
      </c>
      <c r="Y3" s="376" t="s">
        <v>380</v>
      </c>
      <c r="Z3" s="375" t="s">
        <v>371</v>
      </c>
      <c r="AA3" s="347" t="s">
        <v>372</v>
      </c>
      <c r="AB3" s="376" t="s">
        <v>376</v>
      </c>
      <c r="AC3" s="375" t="s">
        <v>373</v>
      </c>
      <c r="AD3" s="347" t="s">
        <v>374</v>
      </c>
      <c r="AE3" s="376" t="s">
        <v>377</v>
      </c>
      <c r="AF3" s="375" t="s">
        <v>375</v>
      </c>
      <c r="AG3" s="347" t="s">
        <v>383</v>
      </c>
      <c r="AH3" s="376" t="s">
        <v>378</v>
      </c>
      <c r="AI3" s="385" t="s">
        <v>78</v>
      </c>
      <c r="AJ3" s="385" t="s">
        <v>385</v>
      </c>
      <c r="AK3" s="385" t="s">
        <v>379</v>
      </c>
      <c r="AL3" s="347" t="s">
        <v>386</v>
      </c>
      <c r="AM3" s="347" t="s">
        <v>384</v>
      </c>
      <c r="AN3" s="791" t="s">
        <v>387</v>
      </c>
      <c r="AO3" s="791"/>
    </row>
    <row r="4" spans="1:41" ht="20.100000000000001" customHeight="1" x14ac:dyDescent="0.25">
      <c r="B4" s="786" t="s">
        <v>49</v>
      </c>
      <c r="C4" s="786"/>
      <c r="D4" s="786"/>
      <c r="E4" s="786"/>
      <c r="F4" s="78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786" t="s">
        <v>49</v>
      </c>
      <c r="S4" s="786"/>
      <c r="T4" s="786"/>
      <c r="U4" s="786"/>
      <c r="V4" s="78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82">
        <f>IF(AI4 = 0, 0, AJ4-AM4)</f>
        <v>61.620000000000005</v>
      </c>
      <c r="AO4" s="782"/>
    </row>
    <row r="5" spans="1:41" ht="20.100000000000001" customHeight="1" x14ac:dyDescent="0.25">
      <c r="B5" s="786" t="s">
        <v>56</v>
      </c>
      <c r="C5" s="786"/>
      <c r="D5" s="786"/>
      <c r="E5" s="786"/>
      <c r="F5" s="78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786" t="s">
        <v>56</v>
      </c>
      <c r="S5" s="786"/>
      <c r="T5" s="786"/>
      <c r="U5" s="786"/>
      <c r="V5" s="78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87">
        <f t="shared" ref="AN5:AN19" si="11">AJ5-AM5</f>
        <v>0</v>
      </c>
      <c r="AO5" s="788"/>
    </row>
    <row r="6" spans="1:41" ht="20.100000000000001" customHeight="1" x14ac:dyDescent="0.25">
      <c r="B6" s="786" t="s">
        <v>50</v>
      </c>
      <c r="C6" s="786"/>
      <c r="D6" s="786"/>
      <c r="E6" s="786"/>
      <c r="F6" s="78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786" t="s">
        <v>50</v>
      </c>
      <c r="S6" s="786"/>
      <c r="T6" s="786"/>
      <c r="U6" s="786"/>
      <c r="V6" s="786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87">
        <f t="shared" si="11"/>
        <v>2.41</v>
      </c>
      <c r="AO6" s="788"/>
    </row>
    <row r="7" spans="1:41" ht="20.100000000000001" customHeight="1" x14ac:dyDescent="0.25">
      <c r="B7" s="786" t="s">
        <v>7</v>
      </c>
      <c r="C7" s="786"/>
      <c r="D7" s="786"/>
      <c r="E7" s="786"/>
      <c r="F7" s="78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786" t="s">
        <v>7</v>
      </c>
      <c r="S7" s="786"/>
      <c r="T7" s="786"/>
      <c r="U7" s="786"/>
      <c r="V7" s="786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87">
        <f t="shared" si="11"/>
        <v>44.84</v>
      </c>
      <c r="AO7" s="788"/>
    </row>
    <row r="8" spans="1:41" ht="20.100000000000001" customHeight="1" x14ac:dyDescent="0.25">
      <c r="B8" s="786" t="s">
        <v>6</v>
      </c>
      <c r="C8" s="786"/>
      <c r="D8" s="786"/>
      <c r="E8" s="786"/>
      <c r="F8" s="78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786" t="s">
        <v>6</v>
      </c>
      <c r="S8" s="786"/>
      <c r="T8" s="786"/>
      <c r="U8" s="786"/>
      <c r="V8" s="78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87">
        <f t="shared" si="11"/>
        <v>7.5370370370370381</v>
      </c>
      <c r="AO8" s="788"/>
    </row>
    <row r="9" spans="1:41" ht="20.100000000000001" customHeight="1" x14ac:dyDescent="0.25">
      <c r="B9" s="786" t="s">
        <v>232</v>
      </c>
      <c r="C9" s="786"/>
      <c r="D9" s="786"/>
      <c r="E9" s="786"/>
      <c r="F9" s="78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786" t="s">
        <v>232</v>
      </c>
      <c r="S9" s="786"/>
      <c r="T9" s="786"/>
      <c r="U9" s="786"/>
      <c r="V9" s="78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87">
        <f t="shared" si="11"/>
        <v>0</v>
      </c>
      <c r="AO9" s="788"/>
    </row>
    <row r="10" spans="1:41" ht="20.100000000000001" customHeight="1" x14ac:dyDescent="0.25">
      <c r="B10" s="786" t="s">
        <v>53</v>
      </c>
      <c r="C10" s="786"/>
      <c r="D10" s="786"/>
      <c r="E10" s="786"/>
      <c r="F10" s="78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786" t="s">
        <v>53</v>
      </c>
      <c r="S10" s="786"/>
      <c r="T10" s="786"/>
      <c r="U10" s="786"/>
      <c r="V10" s="78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87">
        <f t="shared" si="11"/>
        <v>0</v>
      </c>
      <c r="AO10" s="788"/>
    </row>
    <row r="11" spans="1:41" ht="20.100000000000001" customHeight="1" x14ac:dyDescent="0.25">
      <c r="B11" s="786" t="s">
        <v>55</v>
      </c>
      <c r="C11" s="786"/>
      <c r="D11" s="786"/>
      <c r="E11" s="786"/>
      <c r="F11" s="78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786" t="s">
        <v>55</v>
      </c>
      <c r="S11" s="786"/>
      <c r="T11" s="786"/>
      <c r="U11" s="786"/>
      <c r="V11" s="78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87">
        <f t="shared" si="11"/>
        <v>12.481481481481485</v>
      </c>
      <c r="AO11" s="788"/>
    </row>
    <row r="12" spans="1:41" ht="20.100000000000001" customHeight="1" x14ac:dyDescent="0.25">
      <c r="B12" s="786" t="s">
        <v>5</v>
      </c>
      <c r="C12" s="786"/>
      <c r="D12" s="786"/>
      <c r="E12" s="786"/>
      <c r="F12" s="78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786" t="s">
        <v>5</v>
      </c>
      <c r="S12" s="786"/>
      <c r="T12" s="786"/>
      <c r="U12" s="786"/>
      <c r="V12" s="78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87">
        <f t="shared" si="11"/>
        <v>8.6899999999999977</v>
      </c>
      <c r="AO12" s="788"/>
    </row>
    <row r="13" spans="1:41" ht="20.100000000000001" customHeight="1" x14ac:dyDescent="0.25">
      <c r="B13" s="786" t="s">
        <v>4</v>
      </c>
      <c r="C13" s="786"/>
      <c r="D13" s="786"/>
      <c r="E13" s="786"/>
      <c r="F13" s="78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786" t="s">
        <v>4</v>
      </c>
      <c r="S13" s="786"/>
      <c r="T13" s="786"/>
      <c r="U13" s="786"/>
      <c r="V13" s="78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87">
        <f t="shared" si="11"/>
        <v>36.079999999999984</v>
      </c>
      <c r="AO13" s="788"/>
    </row>
    <row r="14" spans="1:41" ht="20.100000000000001" customHeight="1" x14ac:dyDescent="0.25">
      <c r="B14" s="786" t="s">
        <v>12</v>
      </c>
      <c r="C14" s="786"/>
      <c r="D14" s="786"/>
      <c r="E14" s="786"/>
      <c r="F14" s="78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786" t="s">
        <v>12</v>
      </c>
      <c r="S14" s="786"/>
      <c r="T14" s="786"/>
      <c r="U14" s="786"/>
      <c r="V14" s="786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87">
        <f t="shared" si="11"/>
        <v>47.400000000000006</v>
      </c>
      <c r="AO14" s="788"/>
    </row>
    <row r="15" spans="1:41" ht="20.100000000000001" customHeight="1" x14ac:dyDescent="0.25">
      <c r="B15" s="786" t="s">
        <v>204</v>
      </c>
      <c r="C15" s="786"/>
      <c r="D15" s="786"/>
      <c r="E15" s="786"/>
      <c r="F15" s="78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786" t="s">
        <v>204</v>
      </c>
      <c r="S15" s="786"/>
      <c r="T15" s="786"/>
      <c r="U15" s="786"/>
      <c r="V15" s="786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87">
        <f t="shared" si="11"/>
        <v>103.70000000000005</v>
      </c>
      <c r="AO15" s="788"/>
    </row>
    <row r="16" spans="1:41" ht="20.100000000000001" customHeight="1" x14ac:dyDescent="0.25">
      <c r="B16" s="786" t="s">
        <v>52</v>
      </c>
      <c r="C16" s="786"/>
      <c r="D16" s="786"/>
      <c r="E16" s="786"/>
      <c r="F16" s="78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786" t="s">
        <v>52</v>
      </c>
      <c r="S16" s="786"/>
      <c r="T16" s="786"/>
      <c r="U16" s="786"/>
      <c r="V16" s="78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87">
        <f t="shared" si="11"/>
        <v>0</v>
      </c>
      <c r="AO16" s="788"/>
    </row>
    <row r="17" spans="2:41" ht="20.100000000000001" customHeight="1" x14ac:dyDescent="0.25">
      <c r="B17" s="786" t="s">
        <v>370</v>
      </c>
      <c r="C17" s="786"/>
      <c r="D17" s="786"/>
      <c r="E17" s="786"/>
      <c r="F17" s="78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786" t="s">
        <v>370</v>
      </c>
      <c r="S17" s="786"/>
      <c r="T17" s="786"/>
      <c r="U17" s="786"/>
      <c r="V17" s="786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87">
        <f t="shared" si="11"/>
        <v>25.915000000000006</v>
      </c>
      <c r="AO17" s="788"/>
    </row>
    <row r="18" spans="2:41" ht="20.100000000000001" customHeight="1" x14ac:dyDescent="0.25">
      <c r="B18" s="786" t="s">
        <v>99</v>
      </c>
      <c r="C18" s="786"/>
      <c r="D18" s="786"/>
      <c r="E18" s="786"/>
      <c r="F18" s="786"/>
      <c r="G18" s="84" t="s">
        <v>336</v>
      </c>
      <c r="H18" s="84" t="s">
        <v>336</v>
      </c>
      <c r="I18" s="84" t="s">
        <v>336</v>
      </c>
      <c r="J18" s="84" t="s">
        <v>336</v>
      </c>
      <c r="K18" s="331" t="s">
        <v>336</v>
      </c>
      <c r="L18" s="331" t="s">
        <v>336</v>
      </c>
      <c r="Q18" s="429"/>
      <c r="R18" s="786" t="s">
        <v>99</v>
      </c>
      <c r="S18" s="786"/>
      <c r="T18" s="786"/>
      <c r="U18" s="786"/>
      <c r="V18" s="78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87">
        <f t="shared" si="11"/>
        <v>0</v>
      </c>
      <c r="AO18" s="788"/>
    </row>
    <row r="19" spans="2:41" ht="20.100000000000001" customHeight="1" x14ac:dyDescent="0.25">
      <c r="B19" s="786" t="s">
        <v>100</v>
      </c>
      <c r="C19" s="786"/>
      <c r="D19" s="786"/>
      <c r="E19" s="786"/>
      <c r="F19" s="786"/>
      <c r="G19" s="84" t="s">
        <v>336</v>
      </c>
      <c r="H19" s="84" t="s">
        <v>336</v>
      </c>
      <c r="I19" s="84" t="s">
        <v>336</v>
      </c>
      <c r="J19" s="84" t="s">
        <v>336</v>
      </c>
      <c r="K19" s="331" t="s">
        <v>336</v>
      </c>
      <c r="L19" s="331" t="s">
        <v>336</v>
      </c>
      <c r="Q19" s="429"/>
      <c r="R19" s="786" t="s">
        <v>100</v>
      </c>
      <c r="S19" s="786"/>
      <c r="T19" s="786"/>
      <c r="U19" s="786"/>
      <c r="V19" s="78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87">
        <f t="shared" si="11"/>
        <v>0</v>
      </c>
      <c r="AO19" s="788"/>
    </row>
    <row r="20" spans="2:41" ht="20.100000000000001" customHeight="1" x14ac:dyDescent="0.25">
      <c r="B20" s="786" t="s">
        <v>98</v>
      </c>
      <c r="C20" s="786"/>
      <c r="D20" s="786"/>
      <c r="E20" s="786"/>
      <c r="F20" s="78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786" t="s">
        <v>98</v>
      </c>
      <c r="S20" s="786"/>
      <c r="T20" s="786"/>
      <c r="U20" s="786"/>
      <c r="V20" s="78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87">
        <f t="shared" ref="AN20:AN28" si="18">AJ20-AM20</f>
        <v>0</v>
      </c>
      <c r="AO20" s="788"/>
    </row>
    <row r="21" spans="2:41" ht="20.100000000000001" customHeight="1" x14ac:dyDescent="0.25">
      <c r="B21" s="786" t="s">
        <v>101</v>
      </c>
      <c r="C21" s="786"/>
      <c r="D21" s="786"/>
      <c r="E21" s="786"/>
      <c r="F21" s="78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786" t="s">
        <v>101</v>
      </c>
      <c r="S21" s="786"/>
      <c r="T21" s="786"/>
      <c r="U21" s="786"/>
      <c r="V21" s="78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87">
        <f t="shared" si="18"/>
        <v>0</v>
      </c>
      <c r="AO21" s="788"/>
    </row>
    <row r="22" spans="2:41" ht="20.100000000000001" customHeight="1" x14ac:dyDescent="0.25">
      <c r="B22" s="786" t="s">
        <v>11</v>
      </c>
      <c r="C22" s="786"/>
      <c r="D22" s="786"/>
      <c r="E22" s="786"/>
      <c r="F22" s="78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786" t="s">
        <v>11</v>
      </c>
      <c r="S22" s="786"/>
      <c r="T22" s="786"/>
      <c r="U22" s="786"/>
      <c r="V22" s="78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87">
        <f t="shared" si="18"/>
        <v>119.79000000000002</v>
      </c>
      <c r="AO22" s="788"/>
    </row>
    <row r="23" spans="2:41" ht="20.100000000000001" customHeight="1" x14ac:dyDescent="0.25">
      <c r="B23" s="786" t="s">
        <v>10</v>
      </c>
      <c r="C23" s="786"/>
      <c r="D23" s="786"/>
      <c r="E23" s="786"/>
      <c r="F23" s="78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786" t="s">
        <v>10</v>
      </c>
      <c r="S23" s="786"/>
      <c r="T23" s="786"/>
      <c r="U23" s="786"/>
      <c r="V23" s="78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87">
        <f t="shared" si="18"/>
        <v>30.550000000000011</v>
      </c>
      <c r="AO23" s="788"/>
    </row>
    <row r="24" spans="2:41" ht="20.100000000000001" customHeight="1" x14ac:dyDescent="0.25">
      <c r="B24" s="786" t="s">
        <v>9</v>
      </c>
      <c r="C24" s="786"/>
      <c r="D24" s="786"/>
      <c r="E24" s="786"/>
      <c r="F24" s="78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786" t="s">
        <v>9</v>
      </c>
      <c r="S24" s="786"/>
      <c r="T24" s="786"/>
      <c r="U24" s="786"/>
      <c r="V24" s="78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87">
        <f t="shared" si="18"/>
        <v>33.690000000000026</v>
      </c>
      <c r="AO24" s="788"/>
    </row>
    <row r="25" spans="2:41" ht="20.100000000000001" customHeight="1" x14ac:dyDescent="0.25">
      <c r="B25" s="786" t="s">
        <v>8</v>
      </c>
      <c r="C25" s="786"/>
      <c r="D25" s="786"/>
      <c r="E25" s="786"/>
      <c r="F25" s="78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786" t="s">
        <v>8</v>
      </c>
      <c r="S25" s="786"/>
      <c r="T25" s="786"/>
      <c r="U25" s="786"/>
      <c r="V25" s="78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87">
        <f t="shared" si="18"/>
        <v>15.329999999999998</v>
      </c>
      <c r="AO25" s="788"/>
    </row>
    <row r="26" spans="2:41" ht="20.100000000000001" customHeight="1" x14ac:dyDescent="0.25">
      <c r="B26" s="786" t="s">
        <v>57</v>
      </c>
      <c r="C26" s="786"/>
      <c r="D26" s="786"/>
      <c r="E26" s="786"/>
      <c r="F26" s="78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786" t="s">
        <v>57</v>
      </c>
      <c r="S26" s="786"/>
      <c r="T26" s="786"/>
      <c r="U26" s="786"/>
      <c r="V26" s="78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87">
        <f t="shared" si="18"/>
        <v>17.899999999999999</v>
      </c>
      <c r="AO26" s="788"/>
    </row>
    <row r="27" spans="2:41" ht="20.100000000000001" customHeight="1" x14ac:dyDescent="0.25">
      <c r="B27" s="786" t="s">
        <v>51</v>
      </c>
      <c r="C27" s="786"/>
      <c r="D27" s="786"/>
      <c r="E27" s="786"/>
      <c r="F27" s="78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786" t="s">
        <v>51</v>
      </c>
      <c r="S27" s="786"/>
      <c r="T27" s="786"/>
      <c r="U27" s="786"/>
      <c r="V27" s="786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87">
        <f t="shared" si="18"/>
        <v>0</v>
      </c>
      <c r="AO27" s="78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786" t="s">
        <v>285</v>
      </c>
      <c r="S28" s="786"/>
      <c r="T28" s="786"/>
      <c r="U28" s="786"/>
      <c r="V28" s="78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87">
        <f t="shared" si="18"/>
        <v>0</v>
      </c>
      <c r="AO28" s="788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89" t="s">
        <v>2</v>
      </c>
      <c r="C31" s="789"/>
      <c r="D31" s="789"/>
      <c r="E31" s="789"/>
      <c r="F31" s="789"/>
      <c r="G31" s="309" t="s">
        <v>339</v>
      </c>
      <c r="H31" s="309" t="s">
        <v>338</v>
      </c>
      <c r="I31" s="309" t="s">
        <v>337</v>
      </c>
      <c r="J31" s="309" t="s">
        <v>340</v>
      </c>
      <c r="Q31" s="429"/>
      <c r="R31" s="790" t="s">
        <v>82</v>
      </c>
      <c r="S31" s="790"/>
      <c r="T31" s="790"/>
      <c r="U31" s="790"/>
      <c r="V31" s="790"/>
      <c r="W31" s="790"/>
      <c r="X31" s="790"/>
      <c r="Y31" s="790"/>
      <c r="Z31" s="790"/>
      <c r="AA31" s="790"/>
      <c r="AB31" s="790"/>
      <c r="AC31" s="790"/>
      <c r="AD31" s="790"/>
      <c r="AE31" s="790"/>
      <c r="AF31" s="790"/>
      <c r="AG31" s="790"/>
      <c r="AH31" s="790"/>
      <c r="AI31" s="790"/>
      <c r="AJ31" s="790"/>
      <c r="AK31" s="790"/>
      <c r="AL31" s="790"/>
      <c r="AM31" s="790"/>
      <c r="AN31" s="790"/>
      <c r="AO31" s="790"/>
    </row>
    <row r="32" spans="2:41" ht="20.100000000000001" customHeight="1" x14ac:dyDescent="0.25">
      <c r="B32" s="786" t="s">
        <v>40</v>
      </c>
      <c r="C32" s="786"/>
      <c r="D32" s="786"/>
      <c r="E32" s="786"/>
      <c r="F32" s="78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789" t="s">
        <v>2</v>
      </c>
      <c r="S32" s="789"/>
      <c r="T32" s="789"/>
      <c r="U32" s="789"/>
      <c r="V32" s="789"/>
      <c r="W32" s="375" t="s">
        <v>381</v>
      </c>
      <c r="X32" s="347" t="s">
        <v>382</v>
      </c>
      <c r="Y32" s="376" t="s">
        <v>380</v>
      </c>
      <c r="Z32" s="375" t="s">
        <v>371</v>
      </c>
      <c r="AA32" s="347" t="s">
        <v>372</v>
      </c>
      <c r="AB32" s="376" t="s">
        <v>376</v>
      </c>
      <c r="AC32" s="375" t="s">
        <v>373</v>
      </c>
      <c r="AD32" s="347" t="s">
        <v>374</v>
      </c>
      <c r="AE32" s="376" t="s">
        <v>377</v>
      </c>
      <c r="AF32" s="375" t="s">
        <v>375</v>
      </c>
      <c r="AG32" s="347" t="s">
        <v>383</v>
      </c>
      <c r="AH32" s="376" t="s">
        <v>378</v>
      </c>
      <c r="AI32" s="385" t="s">
        <v>78</v>
      </c>
      <c r="AJ32" s="385" t="s">
        <v>385</v>
      </c>
      <c r="AK32" s="385" t="s">
        <v>379</v>
      </c>
      <c r="AL32" s="347" t="s">
        <v>386</v>
      </c>
      <c r="AM32" s="347" t="s">
        <v>384</v>
      </c>
      <c r="AN32" s="791" t="s">
        <v>387</v>
      </c>
      <c r="AO32" s="791"/>
    </row>
    <row r="33" spans="2:41" ht="20.100000000000001" customHeight="1" x14ac:dyDescent="0.25">
      <c r="B33" s="783" t="s">
        <v>28</v>
      </c>
      <c r="C33" s="784"/>
      <c r="D33" s="784"/>
      <c r="E33" s="784"/>
      <c r="F33" s="78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786" t="s">
        <v>388</v>
      </c>
      <c r="S33" s="786"/>
      <c r="T33" s="786"/>
      <c r="U33" s="786"/>
      <c r="V33" s="78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82">
        <f t="shared" ref="AN33:AN70" si="28">AJ33-AM33</f>
        <v>0</v>
      </c>
      <c r="AO33" s="782"/>
    </row>
    <row r="34" spans="2:41" ht="20.100000000000001" customHeight="1" x14ac:dyDescent="0.25">
      <c r="B34" s="786" t="s">
        <v>113</v>
      </c>
      <c r="C34" s="786"/>
      <c r="D34" s="786"/>
      <c r="E34" s="786"/>
      <c r="F34" s="78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786" t="s">
        <v>308</v>
      </c>
      <c r="S34" s="786"/>
      <c r="T34" s="786"/>
      <c r="U34" s="786"/>
      <c r="V34" s="78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82">
        <f t="shared" si="28"/>
        <v>0</v>
      </c>
      <c r="AO34" s="782"/>
    </row>
    <row r="35" spans="2:41" ht="20.100000000000001" customHeight="1" x14ac:dyDescent="0.25">
      <c r="B35" s="786" t="s">
        <v>31</v>
      </c>
      <c r="C35" s="786"/>
      <c r="D35" s="786"/>
      <c r="E35" s="786"/>
      <c r="F35" s="78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786" t="s">
        <v>389</v>
      </c>
      <c r="S35" s="786"/>
      <c r="T35" s="786"/>
      <c r="U35" s="786"/>
      <c r="V35" s="78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82">
        <f t="shared" si="28"/>
        <v>0</v>
      </c>
      <c r="AO35" s="782"/>
    </row>
    <row r="36" spans="2:41" ht="23.25" customHeight="1" x14ac:dyDescent="0.25">
      <c r="B36" s="786" t="s">
        <v>48</v>
      </c>
      <c r="C36" s="786"/>
      <c r="D36" s="786"/>
      <c r="E36" s="786"/>
      <c r="F36" s="78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6" t="s">
        <v>390</v>
      </c>
      <c r="S36" s="786"/>
      <c r="T36" s="786"/>
      <c r="U36" s="786"/>
      <c r="V36" s="78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82">
        <f t="shared" si="28"/>
        <v>0</v>
      </c>
      <c r="AO36" s="782"/>
    </row>
    <row r="37" spans="2:41" ht="20.100000000000001" customHeight="1" x14ac:dyDescent="0.25">
      <c r="B37" s="786" t="s">
        <v>41</v>
      </c>
      <c r="C37" s="786"/>
      <c r="D37" s="786"/>
      <c r="E37" s="786"/>
      <c r="F37" s="78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6" t="s">
        <v>391</v>
      </c>
      <c r="S37" s="786"/>
      <c r="T37" s="786"/>
      <c r="U37" s="786"/>
      <c r="V37" s="78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82">
        <f t="shared" si="28"/>
        <v>0</v>
      </c>
      <c r="AO37" s="782"/>
    </row>
    <row r="38" spans="2:41" ht="20.100000000000001" customHeight="1" x14ac:dyDescent="0.25">
      <c r="B38" s="786" t="s">
        <v>115</v>
      </c>
      <c r="C38" s="786"/>
      <c r="D38" s="786"/>
      <c r="E38" s="786"/>
      <c r="F38" s="78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6" t="s">
        <v>392</v>
      </c>
      <c r="S38" s="786"/>
      <c r="T38" s="786"/>
      <c r="U38" s="786"/>
      <c r="V38" s="78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82">
        <f t="shared" si="28"/>
        <v>0</v>
      </c>
      <c r="AO38" s="782"/>
    </row>
    <row r="39" spans="2:41" ht="20.100000000000001" customHeight="1" x14ac:dyDescent="0.25">
      <c r="B39" s="786" t="s">
        <v>45</v>
      </c>
      <c r="C39" s="786"/>
      <c r="D39" s="786"/>
      <c r="E39" s="786"/>
      <c r="F39" s="78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6" t="s">
        <v>393</v>
      </c>
      <c r="S39" s="786"/>
      <c r="T39" s="786"/>
      <c r="U39" s="786"/>
      <c r="V39" s="78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82">
        <f t="shared" si="28"/>
        <v>0</v>
      </c>
      <c r="AO39" s="782"/>
    </row>
    <row r="40" spans="2:41" ht="20.100000000000001" customHeight="1" x14ac:dyDescent="0.25">
      <c r="B40" s="786" t="s">
        <v>42</v>
      </c>
      <c r="C40" s="786"/>
      <c r="D40" s="786"/>
      <c r="E40" s="786"/>
      <c r="F40" s="78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6" t="s">
        <v>394</v>
      </c>
      <c r="S40" s="786"/>
      <c r="T40" s="786"/>
      <c r="U40" s="786"/>
      <c r="V40" s="78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82">
        <f t="shared" si="28"/>
        <v>0</v>
      </c>
      <c r="AO40" s="782"/>
    </row>
    <row r="41" spans="2:41" ht="20.100000000000001" customHeight="1" x14ac:dyDescent="0.25">
      <c r="B41" s="786" t="s">
        <v>245</v>
      </c>
      <c r="C41" s="786"/>
      <c r="D41" s="786"/>
      <c r="E41" s="786"/>
      <c r="F41" s="78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6" t="s">
        <v>395</v>
      </c>
      <c r="S41" s="786"/>
      <c r="T41" s="786"/>
      <c r="U41" s="786"/>
      <c r="V41" s="78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82">
        <f t="shared" si="28"/>
        <v>0</v>
      </c>
      <c r="AO41" s="782"/>
    </row>
    <row r="42" spans="2:41" ht="20.100000000000001" customHeight="1" x14ac:dyDescent="0.25">
      <c r="B42" s="786" t="s">
        <v>114</v>
      </c>
      <c r="C42" s="786"/>
      <c r="D42" s="786"/>
      <c r="E42" s="786"/>
      <c r="F42" s="78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6" t="s">
        <v>396</v>
      </c>
      <c r="S42" s="786"/>
      <c r="T42" s="786"/>
      <c r="U42" s="786"/>
      <c r="V42" s="786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82">
        <f t="shared" si="28"/>
        <v>11.600000000000001</v>
      </c>
      <c r="AO42" s="78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86" t="s">
        <v>484</v>
      </c>
      <c r="S43" s="786"/>
      <c r="T43" s="786"/>
      <c r="U43" s="786"/>
      <c r="V43" s="786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82">
        <f>AJ43-AM43</f>
        <v>10.920000000000002</v>
      </c>
      <c r="AO43" s="782"/>
    </row>
    <row r="44" spans="2:41" ht="20.100000000000001" customHeight="1" x14ac:dyDescent="0.25">
      <c r="B44" s="786" t="s">
        <v>47</v>
      </c>
      <c r="C44" s="786"/>
      <c r="D44" s="786"/>
      <c r="E44" s="786"/>
      <c r="F44" s="78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6" t="s">
        <v>397</v>
      </c>
      <c r="S44" s="786"/>
      <c r="T44" s="786"/>
      <c r="U44" s="786"/>
      <c r="V44" s="78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82">
        <f t="shared" si="28"/>
        <v>0</v>
      </c>
      <c r="AO44" s="782"/>
    </row>
    <row r="45" spans="2:41" ht="20.100000000000001" customHeight="1" x14ac:dyDescent="0.25">
      <c r="B45" s="786" t="s">
        <v>43</v>
      </c>
      <c r="C45" s="786"/>
      <c r="D45" s="786"/>
      <c r="E45" s="786"/>
      <c r="F45" s="78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6" t="s">
        <v>398</v>
      </c>
      <c r="S45" s="786"/>
      <c r="T45" s="786"/>
      <c r="U45" s="786"/>
      <c r="V45" s="78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82">
        <f t="shared" si="28"/>
        <v>0</v>
      </c>
      <c r="AO45" s="782"/>
    </row>
    <row r="46" spans="2:41" ht="20.100000000000001" customHeight="1" x14ac:dyDescent="0.25">
      <c r="B46" s="786" t="s">
        <v>46</v>
      </c>
      <c r="C46" s="786"/>
      <c r="D46" s="786"/>
      <c r="E46" s="786"/>
      <c r="F46" s="78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6" t="s">
        <v>399</v>
      </c>
      <c r="S46" s="786"/>
      <c r="T46" s="786"/>
      <c r="U46" s="786"/>
      <c r="V46" s="78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82">
        <f t="shared" si="28"/>
        <v>0</v>
      </c>
      <c r="AO46" s="782"/>
    </row>
    <row r="47" spans="2:41" ht="20.100000000000001" customHeight="1" x14ac:dyDescent="0.25">
      <c r="B47" s="786" t="s">
        <v>219</v>
      </c>
      <c r="C47" s="786"/>
      <c r="D47" s="786"/>
      <c r="E47" s="786"/>
      <c r="F47" s="78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6" t="s">
        <v>400</v>
      </c>
      <c r="S47" s="786"/>
      <c r="T47" s="786"/>
      <c r="U47" s="786"/>
      <c r="V47" s="78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82">
        <f>AJ47-AM47</f>
        <v>0</v>
      </c>
      <c r="AO47" s="782"/>
    </row>
    <row r="48" spans="2:41" ht="20.100000000000001" customHeight="1" x14ac:dyDescent="0.25">
      <c r="B48" s="786" t="s">
        <v>26</v>
      </c>
      <c r="C48" s="786"/>
      <c r="D48" s="786"/>
      <c r="E48" s="786"/>
      <c r="F48" s="786"/>
      <c r="G48" s="84" t="s">
        <v>336</v>
      </c>
      <c r="H48" s="84" t="s">
        <v>336</v>
      </c>
      <c r="I48" s="84" t="s">
        <v>336</v>
      </c>
      <c r="J48" s="84" t="s">
        <v>336</v>
      </c>
      <c r="R48" s="786" t="s">
        <v>401</v>
      </c>
      <c r="S48" s="786"/>
      <c r="T48" s="786"/>
      <c r="U48" s="786"/>
      <c r="V48" s="78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82">
        <f t="shared" si="28"/>
        <v>0</v>
      </c>
      <c r="AO48" s="782"/>
    </row>
    <row r="49" spans="2:41" ht="20.100000000000001" customHeight="1" x14ac:dyDescent="0.25">
      <c r="B49" s="786" t="s">
        <v>35</v>
      </c>
      <c r="C49" s="786"/>
      <c r="D49" s="786"/>
      <c r="E49" s="786"/>
      <c r="F49" s="78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6" t="s">
        <v>402</v>
      </c>
      <c r="S49" s="786"/>
      <c r="T49" s="786"/>
      <c r="U49" s="786"/>
      <c r="V49" s="78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82">
        <f t="shared" si="28"/>
        <v>0</v>
      </c>
      <c r="AO49" s="782"/>
    </row>
    <row r="50" spans="2:41" ht="20.100000000000001" customHeight="1" x14ac:dyDescent="0.25">
      <c r="B50" s="786" t="s">
        <v>33</v>
      </c>
      <c r="C50" s="786"/>
      <c r="D50" s="786"/>
      <c r="E50" s="786"/>
      <c r="F50" s="78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6" t="s">
        <v>403</v>
      </c>
      <c r="S50" s="786"/>
      <c r="T50" s="786"/>
      <c r="U50" s="786"/>
      <c r="V50" s="78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82">
        <f t="shared" si="28"/>
        <v>0</v>
      </c>
      <c r="AO50" s="782"/>
    </row>
    <row r="51" spans="2:41" ht="20.100000000000001" customHeight="1" x14ac:dyDescent="0.25">
      <c r="B51" s="786" t="s">
        <v>34</v>
      </c>
      <c r="C51" s="786"/>
      <c r="D51" s="786"/>
      <c r="E51" s="786"/>
      <c r="F51" s="78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6" t="s">
        <v>404</v>
      </c>
      <c r="S51" s="786"/>
      <c r="T51" s="786"/>
      <c r="U51" s="786"/>
      <c r="V51" s="78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82">
        <f t="shared" si="28"/>
        <v>0</v>
      </c>
      <c r="AO51" s="782"/>
    </row>
    <row r="52" spans="2:41" ht="20.100000000000001" customHeight="1" x14ac:dyDescent="0.25">
      <c r="B52" s="786" t="s">
        <v>32</v>
      </c>
      <c r="C52" s="786"/>
      <c r="D52" s="786"/>
      <c r="E52" s="786"/>
      <c r="F52" s="78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6" t="s">
        <v>405</v>
      </c>
      <c r="S52" s="786"/>
      <c r="T52" s="786"/>
      <c r="U52" s="786"/>
      <c r="V52" s="78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82">
        <f t="shared" si="28"/>
        <v>0</v>
      </c>
      <c r="AO52" s="782"/>
    </row>
    <row r="53" spans="2:41" ht="20.100000000000001" customHeight="1" x14ac:dyDescent="0.25">
      <c r="B53" s="786" t="s">
        <v>20</v>
      </c>
      <c r="C53" s="786"/>
      <c r="D53" s="786"/>
      <c r="E53" s="786"/>
      <c r="F53" s="78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6" t="s">
        <v>406</v>
      </c>
      <c r="S53" s="786"/>
      <c r="T53" s="786"/>
      <c r="U53" s="786"/>
      <c r="V53" s="78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82">
        <f t="shared" si="28"/>
        <v>0</v>
      </c>
      <c r="AO53" s="782"/>
    </row>
    <row r="54" spans="2:41" ht="20.100000000000001" customHeight="1" x14ac:dyDescent="0.25">
      <c r="B54" s="786" t="s">
        <v>21</v>
      </c>
      <c r="C54" s="786"/>
      <c r="D54" s="786"/>
      <c r="E54" s="786"/>
      <c r="F54" s="78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6" t="s">
        <v>407</v>
      </c>
      <c r="S54" s="786"/>
      <c r="T54" s="786"/>
      <c r="U54" s="786"/>
      <c r="V54" s="78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82">
        <f t="shared" si="28"/>
        <v>0</v>
      </c>
      <c r="AO54" s="782"/>
    </row>
    <row r="55" spans="2:41" ht="20.100000000000001" customHeight="1" x14ac:dyDescent="0.25">
      <c r="B55" s="786" t="s">
        <v>22</v>
      </c>
      <c r="C55" s="786"/>
      <c r="D55" s="786"/>
      <c r="E55" s="786"/>
      <c r="F55" s="78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6" t="s">
        <v>408</v>
      </c>
      <c r="S55" s="786"/>
      <c r="T55" s="786"/>
      <c r="U55" s="786"/>
      <c r="V55" s="78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82">
        <f t="shared" si="28"/>
        <v>0</v>
      </c>
      <c r="AO55" s="782"/>
    </row>
    <row r="56" spans="2:41" ht="20.100000000000001" customHeight="1" x14ac:dyDescent="0.25">
      <c r="B56" s="786" t="s">
        <v>23</v>
      </c>
      <c r="C56" s="786"/>
      <c r="D56" s="786"/>
      <c r="E56" s="786"/>
      <c r="F56" s="78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6" t="s">
        <v>409</v>
      </c>
      <c r="S56" s="786"/>
      <c r="T56" s="786"/>
      <c r="U56" s="786"/>
      <c r="V56" s="786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82">
        <f t="shared" si="28"/>
        <v>19.54</v>
      </c>
      <c r="AO56" s="782"/>
    </row>
    <row r="57" spans="2:41" ht="20.100000000000001" customHeight="1" x14ac:dyDescent="0.25">
      <c r="B57" s="786" t="s">
        <v>24</v>
      </c>
      <c r="C57" s="786"/>
      <c r="D57" s="786"/>
      <c r="E57" s="786"/>
      <c r="F57" s="78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6" t="s">
        <v>410</v>
      </c>
      <c r="S57" s="786"/>
      <c r="T57" s="786"/>
      <c r="U57" s="786"/>
      <c r="V57" s="78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82">
        <f t="shared" si="28"/>
        <v>0</v>
      </c>
      <c r="AO57" s="782"/>
    </row>
    <row r="58" spans="2:41" ht="20.100000000000001" customHeight="1" x14ac:dyDescent="0.25">
      <c r="B58" s="786" t="s">
        <v>25</v>
      </c>
      <c r="C58" s="786"/>
      <c r="D58" s="786"/>
      <c r="E58" s="786"/>
      <c r="F58" s="786"/>
      <c r="G58" s="84" t="s">
        <v>336</v>
      </c>
      <c r="H58" s="84" t="s">
        <v>336</v>
      </c>
      <c r="I58" s="84" t="s">
        <v>336</v>
      </c>
      <c r="J58" s="84" t="s">
        <v>336</v>
      </c>
      <c r="R58" s="786" t="s">
        <v>411</v>
      </c>
      <c r="S58" s="786"/>
      <c r="T58" s="786"/>
      <c r="U58" s="786"/>
      <c r="V58" s="78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82">
        <f t="shared" si="28"/>
        <v>0</v>
      </c>
      <c r="AO58" s="782"/>
    </row>
    <row r="59" spans="2:41" ht="20.100000000000001" customHeight="1" x14ac:dyDescent="0.25">
      <c r="B59" s="786" t="s">
        <v>36</v>
      </c>
      <c r="C59" s="786"/>
      <c r="D59" s="786"/>
      <c r="E59" s="786"/>
      <c r="F59" s="78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6" t="s">
        <v>412</v>
      </c>
      <c r="S59" s="786"/>
      <c r="T59" s="786"/>
      <c r="U59" s="786"/>
      <c r="V59" s="78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82">
        <f t="shared" si="28"/>
        <v>0</v>
      </c>
      <c r="AO59" s="782"/>
    </row>
    <row r="60" spans="2:41" ht="20.100000000000001" customHeight="1" x14ac:dyDescent="0.25">
      <c r="B60" s="786" t="s">
        <v>38</v>
      </c>
      <c r="C60" s="786"/>
      <c r="D60" s="786"/>
      <c r="E60" s="786"/>
      <c r="F60" s="78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6" t="s">
        <v>413</v>
      </c>
      <c r="S60" s="786"/>
      <c r="T60" s="786"/>
      <c r="U60" s="786"/>
      <c r="V60" s="78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82">
        <f t="shared" si="28"/>
        <v>0</v>
      </c>
      <c r="AO60" s="782"/>
    </row>
    <row r="61" spans="2:41" ht="20.100000000000001" customHeight="1" x14ac:dyDescent="0.25">
      <c r="B61" s="786" t="s">
        <v>39</v>
      </c>
      <c r="C61" s="786"/>
      <c r="D61" s="786"/>
      <c r="E61" s="786"/>
      <c r="F61" s="78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6" t="s">
        <v>414</v>
      </c>
      <c r="S61" s="786"/>
      <c r="T61" s="786"/>
      <c r="U61" s="786"/>
      <c r="V61" s="78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82">
        <f t="shared" si="28"/>
        <v>0</v>
      </c>
      <c r="AO61" s="782"/>
    </row>
    <row r="62" spans="2:41" ht="20.100000000000001" customHeight="1" x14ac:dyDescent="0.25">
      <c r="B62" s="786" t="s">
        <v>276</v>
      </c>
      <c r="C62" s="786"/>
      <c r="D62" s="786"/>
      <c r="E62" s="786"/>
      <c r="F62" s="78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6" t="s">
        <v>415</v>
      </c>
      <c r="S62" s="786"/>
      <c r="T62" s="786"/>
      <c r="U62" s="786"/>
      <c r="V62" s="78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82">
        <f t="shared" si="28"/>
        <v>0</v>
      </c>
      <c r="AO62" s="782"/>
    </row>
    <row r="63" spans="2:41" ht="20.100000000000001" customHeight="1" x14ac:dyDescent="0.25">
      <c r="B63" s="786" t="s">
        <v>37</v>
      </c>
      <c r="C63" s="786"/>
      <c r="D63" s="786"/>
      <c r="E63" s="786"/>
      <c r="F63" s="78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6" t="s">
        <v>416</v>
      </c>
      <c r="S63" s="786"/>
      <c r="T63" s="786"/>
      <c r="U63" s="786"/>
      <c r="V63" s="78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82">
        <f t="shared" si="28"/>
        <v>0</v>
      </c>
      <c r="AO63" s="782"/>
    </row>
    <row r="64" spans="2:41" x14ac:dyDescent="0.25">
      <c r="R64" s="786" t="s">
        <v>417</v>
      </c>
      <c r="S64" s="786"/>
      <c r="T64" s="786"/>
      <c r="U64" s="786"/>
      <c r="V64" s="78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82">
        <f t="shared" si="28"/>
        <v>0</v>
      </c>
      <c r="AO64" s="782"/>
    </row>
    <row r="65" spans="2:41" x14ac:dyDescent="0.25">
      <c r="R65" s="786" t="s">
        <v>418</v>
      </c>
      <c r="S65" s="786"/>
      <c r="T65" s="786"/>
      <c r="U65" s="786"/>
      <c r="V65" s="78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82">
        <f t="shared" si="28"/>
        <v>0</v>
      </c>
      <c r="AO65" s="782"/>
    </row>
    <row r="66" spans="2:41" ht="18.75" x14ac:dyDescent="0.25">
      <c r="B66" s="789" t="s">
        <v>2</v>
      </c>
      <c r="C66" s="789"/>
      <c r="D66" s="789"/>
      <c r="E66" s="789"/>
      <c r="F66" s="789"/>
      <c r="R66" s="786" t="s">
        <v>419</v>
      </c>
      <c r="S66" s="786"/>
      <c r="T66" s="786"/>
      <c r="U66" s="786"/>
      <c r="V66" s="78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82">
        <f t="shared" si="28"/>
        <v>0</v>
      </c>
      <c r="AO66" s="782"/>
    </row>
    <row r="67" spans="2:41" x14ac:dyDescent="0.25">
      <c r="B67" s="786" t="s">
        <v>49</v>
      </c>
      <c r="C67" s="786"/>
      <c r="D67" s="786"/>
      <c r="E67" s="786"/>
      <c r="F67" s="786"/>
      <c r="G67" s="310">
        <v>30</v>
      </c>
      <c r="H67" s="383">
        <v>50</v>
      </c>
      <c r="R67" s="786" t="s">
        <v>420</v>
      </c>
      <c r="S67" s="786"/>
      <c r="T67" s="786"/>
      <c r="U67" s="786"/>
      <c r="V67" s="786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82">
        <f t="shared" si="28"/>
        <v>3.45</v>
      </c>
      <c r="AO67" s="782"/>
    </row>
    <row r="68" spans="2:41" x14ac:dyDescent="0.25">
      <c r="B68" s="786" t="s">
        <v>56</v>
      </c>
      <c r="C68" s="786"/>
      <c r="D68" s="786"/>
      <c r="E68" s="786"/>
      <c r="F68" s="786"/>
      <c r="G68" s="310">
        <v>0</v>
      </c>
      <c r="H68" s="383"/>
      <c r="R68" s="786" t="s">
        <v>346</v>
      </c>
      <c r="S68" s="786"/>
      <c r="T68" s="786"/>
      <c r="U68" s="786"/>
      <c r="V68" s="78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82">
        <f t="shared" si="28"/>
        <v>0</v>
      </c>
      <c r="AO68" s="782"/>
    </row>
    <row r="69" spans="2:41" x14ac:dyDescent="0.25">
      <c r="B69" s="786" t="s">
        <v>50</v>
      </c>
      <c r="C69" s="786"/>
      <c r="D69" s="786"/>
      <c r="E69" s="786"/>
      <c r="F69" s="786"/>
      <c r="G69" s="310">
        <v>0</v>
      </c>
      <c r="H69" s="383"/>
      <c r="R69" s="786" t="s">
        <v>421</v>
      </c>
      <c r="S69" s="786"/>
      <c r="T69" s="786"/>
      <c r="U69" s="786"/>
      <c r="V69" s="78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82">
        <f t="shared" si="28"/>
        <v>0</v>
      </c>
      <c r="AO69" s="782"/>
    </row>
    <row r="70" spans="2:41" x14ac:dyDescent="0.25">
      <c r="B70" s="786" t="s">
        <v>7</v>
      </c>
      <c r="C70" s="786"/>
      <c r="D70" s="786"/>
      <c r="E70" s="786"/>
      <c r="F70" s="786"/>
      <c r="G70" s="310">
        <v>0</v>
      </c>
      <c r="H70" s="383">
        <v>20</v>
      </c>
      <c r="R70" s="786" t="s">
        <v>422</v>
      </c>
      <c r="S70" s="786"/>
      <c r="T70" s="786"/>
      <c r="U70" s="786"/>
      <c r="V70" s="78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82">
        <f t="shared" si="28"/>
        <v>0</v>
      </c>
      <c r="AO70" s="782"/>
    </row>
    <row r="71" spans="2:41" ht="18.75" customHeight="1" x14ac:dyDescent="0.3">
      <c r="B71" s="786" t="s">
        <v>6</v>
      </c>
      <c r="C71" s="786"/>
      <c r="D71" s="786"/>
      <c r="E71" s="786"/>
      <c r="F71" s="786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86" t="s">
        <v>232</v>
      </c>
      <c r="C73" s="786"/>
      <c r="D73" s="786"/>
      <c r="E73" s="786"/>
      <c r="F73" s="786"/>
      <c r="G73" s="310">
        <v>0</v>
      </c>
      <c r="H73" s="383"/>
      <c r="R73" s="790" t="s">
        <v>423</v>
      </c>
      <c r="S73" s="790"/>
      <c r="T73" s="790"/>
      <c r="U73" s="790"/>
      <c r="V73" s="790"/>
      <c r="W73" s="790"/>
      <c r="X73" s="790"/>
      <c r="Y73" s="790"/>
      <c r="Z73" s="790"/>
      <c r="AA73" s="790"/>
      <c r="AB73" s="790"/>
      <c r="AC73" s="790"/>
      <c r="AD73" s="790"/>
      <c r="AE73" s="790"/>
      <c r="AF73" s="790"/>
      <c r="AG73" s="790"/>
      <c r="AH73" s="790"/>
      <c r="AI73" s="790"/>
      <c r="AJ73" s="790"/>
      <c r="AK73" s="790"/>
      <c r="AL73" s="790"/>
      <c r="AM73" s="790"/>
      <c r="AN73" s="790"/>
      <c r="AO73" s="790"/>
    </row>
    <row r="74" spans="2:41" ht="15" customHeight="1" x14ac:dyDescent="0.25">
      <c r="B74" s="786" t="s">
        <v>53</v>
      </c>
      <c r="C74" s="786"/>
      <c r="D74" s="786"/>
      <c r="E74" s="786"/>
      <c r="F74" s="786"/>
      <c r="G74" s="310">
        <v>0</v>
      </c>
      <c r="H74" s="383"/>
      <c r="R74" s="789" t="s">
        <v>2</v>
      </c>
      <c r="S74" s="789"/>
      <c r="T74" s="789"/>
      <c r="U74" s="789"/>
      <c r="V74" s="789"/>
      <c r="W74" s="375" t="s">
        <v>381</v>
      </c>
      <c r="X74" s="347" t="s">
        <v>382</v>
      </c>
      <c r="Y74" s="376" t="s">
        <v>380</v>
      </c>
      <c r="Z74" s="375" t="s">
        <v>371</v>
      </c>
      <c r="AA74" s="347" t="s">
        <v>372</v>
      </c>
      <c r="AB74" s="376" t="s">
        <v>376</v>
      </c>
      <c r="AC74" s="375" t="s">
        <v>373</v>
      </c>
      <c r="AD74" s="347" t="s">
        <v>374</v>
      </c>
      <c r="AE74" s="376" t="s">
        <v>377</v>
      </c>
      <c r="AF74" s="375" t="s">
        <v>375</v>
      </c>
      <c r="AG74" s="347" t="s">
        <v>383</v>
      </c>
      <c r="AH74" s="376" t="s">
        <v>378</v>
      </c>
      <c r="AI74" s="385" t="s">
        <v>78</v>
      </c>
      <c r="AJ74" s="385" t="s">
        <v>385</v>
      </c>
      <c r="AK74" s="385" t="s">
        <v>379</v>
      </c>
      <c r="AL74" s="347" t="s">
        <v>386</v>
      </c>
      <c r="AM74" s="347" t="s">
        <v>384</v>
      </c>
      <c r="AN74" s="791" t="s">
        <v>387</v>
      </c>
      <c r="AO74" s="791"/>
    </row>
    <row r="75" spans="2:41" ht="15" customHeight="1" x14ac:dyDescent="0.25">
      <c r="B75" s="786" t="s">
        <v>55</v>
      </c>
      <c r="C75" s="786"/>
      <c r="D75" s="786"/>
      <c r="E75" s="786"/>
      <c r="F75" s="786"/>
      <c r="G75" s="310">
        <v>0</v>
      </c>
      <c r="H75" s="383"/>
      <c r="R75" s="786" t="s">
        <v>424</v>
      </c>
      <c r="S75" s="786"/>
      <c r="T75" s="786"/>
      <c r="U75" s="786"/>
      <c r="V75" s="78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82">
        <f t="shared" ref="AN75:AN90" si="35">AJ75-AM75</f>
        <v>0</v>
      </c>
      <c r="AO75" s="782"/>
    </row>
    <row r="76" spans="2:41" ht="15" customHeight="1" x14ac:dyDescent="0.25">
      <c r="B76" s="786" t="s">
        <v>5</v>
      </c>
      <c r="C76" s="786"/>
      <c r="D76" s="786"/>
      <c r="E76" s="786"/>
      <c r="F76" s="786"/>
      <c r="G76" s="310">
        <v>30</v>
      </c>
      <c r="H76" s="383">
        <v>50</v>
      </c>
      <c r="R76" s="786" t="s">
        <v>425</v>
      </c>
      <c r="S76" s="786"/>
      <c r="T76" s="786"/>
      <c r="U76" s="786"/>
      <c r="V76" s="78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82">
        <f t="shared" si="35"/>
        <v>6</v>
      </c>
      <c r="AO76" s="782"/>
    </row>
    <row r="77" spans="2:41" ht="15" customHeight="1" x14ac:dyDescent="0.25">
      <c r="B77" s="786" t="s">
        <v>4</v>
      </c>
      <c r="C77" s="786"/>
      <c r="D77" s="786"/>
      <c r="E77" s="786"/>
      <c r="F77" s="786"/>
      <c r="G77" s="310">
        <v>0</v>
      </c>
      <c r="H77" s="383"/>
      <c r="R77" s="786" t="s">
        <v>426</v>
      </c>
      <c r="S77" s="786"/>
      <c r="T77" s="786"/>
      <c r="U77" s="786"/>
      <c r="V77" s="78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82">
        <f>AJ77-AM77</f>
        <v>0</v>
      </c>
      <c r="AO77" s="782"/>
    </row>
    <row r="78" spans="2:41" ht="15" customHeight="1" x14ac:dyDescent="0.25">
      <c r="B78" s="786" t="s">
        <v>12</v>
      </c>
      <c r="C78" s="786"/>
      <c r="D78" s="786"/>
      <c r="E78" s="786"/>
      <c r="F78" s="786"/>
      <c r="G78" s="310">
        <v>0</v>
      </c>
      <c r="H78" s="383">
        <v>60</v>
      </c>
      <c r="R78" s="786" t="s">
        <v>427</v>
      </c>
      <c r="S78" s="786"/>
      <c r="T78" s="786"/>
      <c r="U78" s="786"/>
      <c r="V78" s="786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82">
        <f t="shared" si="35"/>
        <v>0</v>
      </c>
      <c r="AO78" s="782"/>
    </row>
    <row r="79" spans="2:41" x14ac:dyDescent="0.25">
      <c r="B79" s="786" t="s">
        <v>204</v>
      </c>
      <c r="C79" s="786"/>
      <c r="D79" s="786"/>
      <c r="E79" s="786"/>
      <c r="F79" s="786"/>
      <c r="G79" s="310">
        <v>200</v>
      </c>
      <c r="H79" s="383">
        <v>300</v>
      </c>
      <c r="R79" s="786" t="s">
        <v>428</v>
      </c>
      <c r="S79" s="786"/>
      <c r="T79" s="786"/>
      <c r="U79" s="786"/>
      <c r="V79" s="78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82">
        <f t="shared" si="35"/>
        <v>0</v>
      </c>
      <c r="AO79" s="782"/>
    </row>
    <row r="80" spans="2:41" ht="15" customHeight="1" x14ac:dyDescent="0.25">
      <c r="B80" s="786" t="s">
        <v>52</v>
      </c>
      <c r="C80" s="786"/>
      <c r="D80" s="786"/>
      <c r="E80" s="786"/>
      <c r="F80" s="786"/>
      <c r="G80" s="310">
        <v>15</v>
      </c>
      <c r="H80" s="383">
        <v>15</v>
      </c>
      <c r="R80" s="786" t="s">
        <v>429</v>
      </c>
      <c r="S80" s="786"/>
      <c r="T80" s="786"/>
      <c r="U80" s="786"/>
      <c r="V80" s="78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82">
        <f t="shared" si="35"/>
        <v>0</v>
      </c>
      <c r="AO80" s="782"/>
    </row>
    <row r="81" spans="2:41" ht="15" customHeight="1" x14ac:dyDescent="0.25">
      <c r="B81" s="786" t="s">
        <v>99</v>
      </c>
      <c r="C81" s="786"/>
      <c r="D81" s="786"/>
      <c r="E81" s="786"/>
      <c r="F81" s="786"/>
      <c r="G81" s="310">
        <v>0</v>
      </c>
      <c r="H81" s="383"/>
      <c r="R81" s="786" t="s">
        <v>430</v>
      </c>
      <c r="S81" s="786"/>
      <c r="T81" s="786"/>
      <c r="U81" s="786"/>
      <c r="V81" s="78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82">
        <f t="shared" si="35"/>
        <v>0</v>
      </c>
      <c r="AO81" s="782"/>
    </row>
    <row r="82" spans="2:41" ht="15" customHeight="1" x14ac:dyDescent="0.25">
      <c r="B82" s="786" t="s">
        <v>100</v>
      </c>
      <c r="C82" s="786"/>
      <c r="D82" s="786"/>
      <c r="E82" s="786"/>
      <c r="F82" s="786"/>
      <c r="G82" s="310">
        <v>0</v>
      </c>
      <c r="H82" s="383"/>
      <c r="R82" s="786" t="s">
        <v>431</v>
      </c>
      <c r="S82" s="786"/>
      <c r="T82" s="786"/>
      <c r="U82" s="786"/>
      <c r="V82" s="786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82">
        <f t="shared" si="35"/>
        <v>0</v>
      </c>
      <c r="AO82" s="782"/>
    </row>
    <row r="83" spans="2:41" ht="15" customHeight="1" x14ac:dyDescent="0.25">
      <c r="B83" s="786" t="s">
        <v>98</v>
      </c>
      <c r="C83" s="786"/>
      <c r="D83" s="786"/>
      <c r="E83" s="786"/>
      <c r="F83" s="786"/>
      <c r="G83" s="310">
        <v>0</v>
      </c>
      <c r="H83" s="383"/>
      <c r="R83" s="786" t="s">
        <v>432</v>
      </c>
      <c r="S83" s="786"/>
      <c r="T83" s="786"/>
      <c r="U83" s="786"/>
      <c r="V83" s="78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82">
        <f t="shared" si="35"/>
        <v>0</v>
      </c>
      <c r="AO83" s="782"/>
    </row>
    <row r="84" spans="2:41" ht="15" customHeight="1" x14ac:dyDescent="0.25">
      <c r="B84" s="786" t="s">
        <v>101</v>
      </c>
      <c r="C84" s="786"/>
      <c r="D84" s="786"/>
      <c r="E84" s="786"/>
      <c r="F84" s="786"/>
      <c r="G84" s="310">
        <v>0</v>
      </c>
      <c r="H84" s="383"/>
      <c r="R84" s="786" t="s">
        <v>433</v>
      </c>
      <c r="S84" s="786"/>
      <c r="T84" s="786"/>
      <c r="U84" s="786"/>
      <c r="V84" s="78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82">
        <f t="shared" si="35"/>
        <v>0</v>
      </c>
      <c r="AO84" s="782"/>
    </row>
    <row r="85" spans="2:41" x14ac:dyDescent="0.25">
      <c r="B85" s="786" t="s">
        <v>11</v>
      </c>
      <c r="C85" s="786"/>
      <c r="D85" s="786"/>
      <c r="E85" s="786"/>
      <c r="F85" s="786"/>
      <c r="G85" s="310">
        <v>30</v>
      </c>
      <c r="H85" s="383">
        <v>50</v>
      </c>
      <c r="R85" s="786" t="s">
        <v>434</v>
      </c>
      <c r="S85" s="786"/>
      <c r="T85" s="786"/>
      <c r="U85" s="786"/>
      <c r="V85" s="78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82">
        <f t="shared" si="35"/>
        <v>0</v>
      </c>
      <c r="AO85" s="782"/>
    </row>
    <row r="86" spans="2:41" ht="15" customHeight="1" x14ac:dyDescent="0.25">
      <c r="B86" s="786" t="s">
        <v>10</v>
      </c>
      <c r="C86" s="786"/>
      <c r="D86" s="786"/>
      <c r="E86" s="786"/>
      <c r="F86" s="786"/>
      <c r="G86" s="310">
        <v>20</v>
      </c>
      <c r="H86" s="383">
        <v>40</v>
      </c>
      <c r="R86" s="786" t="s">
        <v>435</v>
      </c>
      <c r="S86" s="786"/>
      <c r="T86" s="786"/>
      <c r="U86" s="786"/>
      <c r="V86" s="78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82">
        <f t="shared" si="35"/>
        <v>0</v>
      </c>
      <c r="AO86" s="782"/>
    </row>
    <row r="87" spans="2:41" ht="15" customHeight="1" x14ac:dyDescent="0.25">
      <c r="B87" s="786" t="s">
        <v>9</v>
      </c>
      <c r="C87" s="786"/>
      <c r="D87" s="786"/>
      <c r="E87" s="786"/>
      <c r="F87" s="786"/>
      <c r="G87" s="310">
        <v>30</v>
      </c>
      <c r="H87" s="383">
        <v>70</v>
      </c>
      <c r="R87" s="786" t="s">
        <v>436</v>
      </c>
      <c r="S87" s="786"/>
      <c r="T87" s="786"/>
      <c r="U87" s="786"/>
      <c r="V87" s="78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82">
        <f t="shared" si="35"/>
        <v>0</v>
      </c>
      <c r="AO87" s="782"/>
    </row>
    <row r="88" spans="2:41" x14ac:dyDescent="0.25">
      <c r="B88" s="786" t="s">
        <v>8</v>
      </c>
      <c r="C88" s="786"/>
      <c r="D88" s="786"/>
      <c r="E88" s="786"/>
      <c r="F88" s="786"/>
      <c r="G88" s="310">
        <v>0</v>
      </c>
      <c r="H88" s="383"/>
      <c r="R88" s="786" t="s">
        <v>437</v>
      </c>
      <c r="S88" s="786"/>
      <c r="T88" s="786"/>
      <c r="U88" s="786"/>
      <c r="V88" s="78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82">
        <f t="shared" si="35"/>
        <v>0</v>
      </c>
      <c r="AO88" s="782"/>
    </row>
    <row r="89" spans="2:41" x14ac:dyDescent="0.25">
      <c r="B89" s="786" t="s">
        <v>57</v>
      </c>
      <c r="C89" s="786"/>
      <c r="D89" s="786"/>
      <c r="E89" s="786"/>
      <c r="F89" s="786"/>
      <c r="G89" s="310">
        <v>30</v>
      </c>
      <c r="H89" s="383">
        <v>60</v>
      </c>
      <c r="R89" s="786" t="s">
        <v>438</v>
      </c>
      <c r="S89" s="786"/>
      <c r="T89" s="786"/>
      <c r="U89" s="786"/>
      <c r="V89" s="78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82">
        <f t="shared" si="35"/>
        <v>0</v>
      </c>
      <c r="AO89" s="782"/>
    </row>
    <row r="90" spans="2:41" x14ac:dyDescent="0.25">
      <c r="B90" s="786" t="s">
        <v>51</v>
      </c>
      <c r="C90" s="786"/>
      <c r="D90" s="786"/>
      <c r="E90" s="786"/>
      <c r="F90" s="786"/>
      <c r="G90" s="310">
        <v>0</v>
      </c>
      <c r="R90" s="786" t="s">
        <v>439</v>
      </c>
      <c r="S90" s="786"/>
      <c r="T90" s="786"/>
      <c r="U90" s="786"/>
      <c r="V90" s="78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82">
        <f t="shared" si="35"/>
        <v>0</v>
      </c>
      <c r="AO90" s="782"/>
    </row>
    <row r="91" spans="2:41" x14ac:dyDescent="0.25">
      <c r="R91" s="786" t="s">
        <v>440</v>
      </c>
      <c r="S91" s="786"/>
      <c r="T91" s="786"/>
      <c r="U91" s="786"/>
      <c r="V91" s="78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82">
        <f t="shared" ref="AN91:AN104" si="42">AJ91-AM91</f>
        <v>0</v>
      </c>
      <c r="AO91" s="782"/>
    </row>
    <row r="92" spans="2:41" x14ac:dyDescent="0.25">
      <c r="R92" s="786" t="s">
        <v>441</v>
      </c>
      <c r="S92" s="786"/>
      <c r="T92" s="786"/>
      <c r="U92" s="786"/>
      <c r="V92" s="78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82">
        <f t="shared" si="42"/>
        <v>0</v>
      </c>
      <c r="AO92" s="782"/>
    </row>
    <row r="93" spans="2:41" x14ac:dyDescent="0.25">
      <c r="R93" s="786" t="s">
        <v>442</v>
      </c>
      <c r="S93" s="786"/>
      <c r="T93" s="786"/>
      <c r="U93" s="786"/>
      <c r="V93" s="78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82">
        <f t="shared" si="42"/>
        <v>0</v>
      </c>
      <c r="AO93" s="782"/>
    </row>
    <row r="94" spans="2:41" x14ac:dyDescent="0.25">
      <c r="R94" s="786" t="s">
        <v>443</v>
      </c>
      <c r="S94" s="786"/>
      <c r="T94" s="786"/>
      <c r="U94" s="786"/>
      <c r="V94" s="78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82">
        <f t="shared" si="42"/>
        <v>0</v>
      </c>
      <c r="AO94" s="782"/>
    </row>
    <row r="95" spans="2:41" x14ac:dyDescent="0.25">
      <c r="R95" s="786" t="s">
        <v>444</v>
      </c>
      <c r="S95" s="786"/>
      <c r="T95" s="786"/>
      <c r="U95" s="786"/>
      <c r="V95" s="78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82">
        <f t="shared" si="42"/>
        <v>0</v>
      </c>
      <c r="AO95" s="782"/>
    </row>
    <row r="96" spans="2:41" x14ac:dyDescent="0.25">
      <c r="R96" s="786" t="s">
        <v>445</v>
      </c>
      <c r="S96" s="786"/>
      <c r="T96" s="786"/>
      <c r="U96" s="786"/>
      <c r="V96" s="78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82">
        <f t="shared" si="42"/>
        <v>0</v>
      </c>
      <c r="AO96" s="782"/>
    </row>
    <row r="97" spans="18:41" x14ac:dyDescent="0.25">
      <c r="R97" s="786" t="s">
        <v>446</v>
      </c>
      <c r="S97" s="786"/>
      <c r="T97" s="786"/>
      <c r="U97" s="786"/>
      <c r="V97" s="78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82">
        <f t="shared" ref="AN97" si="49">AJ97-AM97</f>
        <v>7.7899999999999991</v>
      </c>
      <c r="AO97" s="782"/>
    </row>
    <row r="98" spans="18:41" x14ac:dyDescent="0.25">
      <c r="R98" s="786" t="s">
        <v>627</v>
      </c>
      <c r="S98" s="786"/>
      <c r="T98" s="786"/>
      <c r="U98" s="786"/>
      <c r="V98" s="786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82">
        <f t="shared" si="42"/>
        <v>32.300000000000011</v>
      </c>
      <c r="AO98" s="782"/>
    </row>
    <row r="99" spans="18:41" x14ac:dyDescent="0.25">
      <c r="R99" s="783" t="s">
        <v>488</v>
      </c>
      <c r="S99" s="784"/>
      <c r="T99" s="784"/>
      <c r="U99" s="784"/>
      <c r="V99" s="78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82">
        <f t="shared" si="42"/>
        <v>0</v>
      </c>
      <c r="AO99" s="782"/>
    </row>
    <row r="100" spans="18:41" x14ac:dyDescent="0.25">
      <c r="R100" s="783" t="s">
        <v>486</v>
      </c>
      <c r="S100" s="784"/>
      <c r="T100" s="784"/>
      <c r="U100" s="784"/>
      <c r="V100" s="78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82">
        <f t="shared" si="42"/>
        <v>0</v>
      </c>
      <c r="AO100" s="782"/>
    </row>
    <row r="101" spans="18:41" x14ac:dyDescent="0.25">
      <c r="R101" s="783" t="s">
        <v>487</v>
      </c>
      <c r="S101" s="784"/>
      <c r="T101" s="784"/>
      <c r="U101" s="784"/>
      <c r="V101" s="78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87">
        <f t="shared" si="42"/>
        <v>0</v>
      </c>
      <c r="AO101" s="788"/>
    </row>
    <row r="102" spans="18:41" x14ac:dyDescent="0.25">
      <c r="R102" s="783" t="s">
        <v>638</v>
      </c>
      <c r="S102" s="784"/>
      <c r="T102" s="784"/>
      <c r="U102" s="784"/>
      <c r="V102" s="78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87">
        <f t="shared" ref="AN102:AN103" si="56">AJ102-AM102</f>
        <v>0</v>
      </c>
      <c r="AO102" s="788"/>
    </row>
    <row r="103" spans="18:41" x14ac:dyDescent="0.25">
      <c r="R103" s="783" t="s">
        <v>639</v>
      </c>
      <c r="S103" s="784"/>
      <c r="T103" s="784"/>
      <c r="U103" s="784"/>
      <c r="V103" s="78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6" t="str">
        <f t="shared" si="54"/>
        <v>YA</v>
      </c>
      <c r="AM103" s="341">
        <f t="shared" si="55"/>
        <v>0</v>
      </c>
      <c r="AN103" s="787">
        <f t="shared" si="56"/>
        <v>0</v>
      </c>
      <c r="AO103" s="788"/>
    </row>
    <row r="104" spans="18:41" x14ac:dyDescent="0.25">
      <c r="R104" s="783" t="s">
        <v>489</v>
      </c>
      <c r="S104" s="784"/>
      <c r="T104" s="784"/>
      <c r="U104" s="784"/>
      <c r="V104" s="78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87">
        <f t="shared" si="42"/>
        <v>0</v>
      </c>
      <c r="AO104" s="78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92" t="s">
        <v>447</v>
      </c>
      <c r="S107" s="793"/>
      <c r="T107" s="793"/>
      <c r="U107" s="793"/>
      <c r="V107" s="793"/>
      <c r="W107" s="793"/>
      <c r="X107" s="793"/>
      <c r="Y107" s="793"/>
      <c r="Z107" s="793"/>
      <c r="AA107" s="793"/>
      <c r="AB107" s="793"/>
      <c r="AC107" s="793"/>
      <c r="AD107" s="793"/>
      <c r="AE107" s="793"/>
      <c r="AF107" s="793"/>
      <c r="AG107" s="793"/>
      <c r="AH107" s="793"/>
      <c r="AI107" s="793"/>
      <c r="AJ107" s="793"/>
      <c r="AK107" s="793"/>
      <c r="AL107" s="793"/>
      <c r="AM107" s="793"/>
      <c r="AN107" s="793"/>
      <c r="AO107" s="794"/>
    </row>
    <row r="108" spans="18:41" ht="18.75" x14ac:dyDescent="0.25">
      <c r="R108" s="789" t="s">
        <v>2</v>
      </c>
      <c r="S108" s="789"/>
      <c r="T108" s="789"/>
      <c r="U108" s="789"/>
      <c r="V108" s="789"/>
      <c r="W108" s="375" t="s">
        <v>381</v>
      </c>
      <c r="X108" s="347" t="s">
        <v>382</v>
      </c>
      <c r="Y108" s="376" t="s">
        <v>380</v>
      </c>
      <c r="Z108" s="375" t="s">
        <v>371</v>
      </c>
      <c r="AA108" s="347" t="s">
        <v>372</v>
      </c>
      <c r="AB108" s="376" t="s">
        <v>376</v>
      </c>
      <c r="AC108" s="375" t="s">
        <v>373</v>
      </c>
      <c r="AD108" s="347" t="s">
        <v>374</v>
      </c>
      <c r="AE108" s="376" t="s">
        <v>377</v>
      </c>
      <c r="AF108" s="375" t="s">
        <v>375</v>
      </c>
      <c r="AG108" s="347" t="s">
        <v>383</v>
      </c>
      <c r="AH108" s="376" t="s">
        <v>378</v>
      </c>
      <c r="AI108" s="385" t="s">
        <v>78</v>
      </c>
      <c r="AJ108" s="385" t="s">
        <v>385</v>
      </c>
      <c r="AK108" s="385" t="s">
        <v>379</v>
      </c>
      <c r="AL108" s="347" t="s">
        <v>386</v>
      </c>
      <c r="AM108" s="347" t="s">
        <v>384</v>
      </c>
      <c r="AN108" s="791" t="s">
        <v>387</v>
      </c>
      <c r="AO108" s="791"/>
    </row>
    <row r="109" spans="18:41" x14ac:dyDescent="0.25">
      <c r="R109" s="786" t="s">
        <v>448</v>
      </c>
      <c r="S109" s="786"/>
      <c r="T109" s="786"/>
      <c r="U109" s="786"/>
      <c r="V109" s="78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82">
        <f t="shared" ref="AN109:AN121" si="63">AJ109-AM109</f>
        <v>25</v>
      </c>
      <c r="AO109" s="782"/>
    </row>
    <row r="110" spans="18:41" x14ac:dyDescent="0.25">
      <c r="R110" s="786" t="s">
        <v>449</v>
      </c>
      <c r="S110" s="786"/>
      <c r="T110" s="786"/>
      <c r="U110" s="786"/>
      <c r="V110" s="786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82">
        <f t="shared" si="63"/>
        <v>15</v>
      </c>
      <c r="AO110" s="782"/>
    </row>
    <row r="111" spans="18:41" x14ac:dyDescent="0.25">
      <c r="R111" s="786" t="s">
        <v>737</v>
      </c>
      <c r="S111" s="786"/>
      <c r="T111" s="786"/>
      <c r="U111" s="786"/>
      <c r="V111" s="78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82">
        <f t="shared" ref="AN111" si="70">AJ111-AM111</f>
        <v>0</v>
      </c>
      <c r="AO111" s="782"/>
    </row>
    <row r="112" spans="18:41" x14ac:dyDescent="0.25">
      <c r="R112" s="786" t="s">
        <v>450</v>
      </c>
      <c r="S112" s="786"/>
      <c r="T112" s="786"/>
      <c r="U112" s="786"/>
      <c r="V112" s="78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82">
        <f t="shared" si="63"/>
        <v>20</v>
      </c>
      <c r="AO112" s="782"/>
    </row>
    <row r="113" spans="18:41" x14ac:dyDescent="0.25">
      <c r="R113" s="786" t="s">
        <v>451</v>
      </c>
      <c r="S113" s="786"/>
      <c r="T113" s="786"/>
      <c r="U113" s="786"/>
      <c r="V113" s="78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82">
        <f t="shared" si="63"/>
        <v>0</v>
      </c>
      <c r="AO113" s="782"/>
    </row>
    <row r="114" spans="18:41" x14ac:dyDescent="0.25">
      <c r="R114" s="786" t="s">
        <v>452</v>
      </c>
      <c r="S114" s="786"/>
      <c r="T114" s="786"/>
      <c r="U114" s="786"/>
      <c r="V114" s="78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82">
        <f t="shared" si="63"/>
        <v>20</v>
      </c>
      <c r="AO114" s="782"/>
    </row>
    <row r="115" spans="18:41" x14ac:dyDescent="0.25">
      <c r="R115" s="786" t="s">
        <v>453</v>
      </c>
      <c r="S115" s="786"/>
      <c r="T115" s="786"/>
      <c r="U115" s="786"/>
      <c r="V115" s="78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82">
        <f t="shared" si="63"/>
        <v>0</v>
      </c>
      <c r="AO115" s="782"/>
    </row>
    <row r="116" spans="18:41" x14ac:dyDescent="0.25">
      <c r="R116" s="786" t="s">
        <v>736</v>
      </c>
      <c r="S116" s="786"/>
      <c r="T116" s="786"/>
      <c r="U116" s="786"/>
      <c r="V116" s="78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82">
        <f t="shared" si="63"/>
        <v>13.329999999999998</v>
      </c>
      <c r="AO116" s="782"/>
    </row>
    <row r="117" spans="18:41" x14ac:dyDescent="0.25">
      <c r="R117" s="786" t="s">
        <v>455</v>
      </c>
      <c r="S117" s="786"/>
      <c r="T117" s="786"/>
      <c r="U117" s="786"/>
      <c r="V117" s="78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82">
        <f t="shared" si="63"/>
        <v>0</v>
      </c>
      <c r="AO117" s="782"/>
    </row>
    <row r="118" spans="18:41" ht="14.25" customHeight="1" x14ac:dyDescent="0.25">
      <c r="R118" s="786" t="s">
        <v>480</v>
      </c>
      <c r="S118" s="786"/>
      <c r="T118" s="786"/>
      <c r="U118" s="786"/>
      <c r="V118" s="78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82">
        <f t="shared" si="63"/>
        <v>0</v>
      </c>
      <c r="AO118" s="782"/>
    </row>
    <row r="119" spans="18:41" ht="14.25" customHeight="1" x14ac:dyDescent="0.25">
      <c r="R119" s="786" t="s">
        <v>720</v>
      </c>
      <c r="S119" s="786"/>
      <c r="T119" s="786"/>
      <c r="U119" s="786"/>
      <c r="V119" s="78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3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82">
        <f t="shared" ref="AN119" si="73">AJ119-AM119</f>
        <v>0</v>
      </c>
      <c r="AO119" s="782"/>
    </row>
    <row r="120" spans="18:41" x14ac:dyDescent="0.25">
      <c r="R120" s="786" t="s">
        <v>481</v>
      </c>
      <c r="S120" s="786"/>
      <c r="T120" s="786"/>
      <c r="U120" s="786"/>
      <c r="V120" s="78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82">
        <f t="shared" si="63"/>
        <v>0</v>
      </c>
      <c r="AO120" s="782"/>
    </row>
    <row r="121" spans="18:41" x14ac:dyDescent="0.25">
      <c r="R121" s="786" t="s">
        <v>499</v>
      </c>
      <c r="S121" s="786"/>
      <c r="T121" s="786"/>
      <c r="U121" s="786"/>
      <c r="V121" s="786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82">
        <f t="shared" si="63"/>
        <v>0</v>
      </c>
      <c r="AO121" s="782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92" t="s">
        <v>456</v>
      </c>
      <c r="S124" s="793"/>
      <c r="T124" s="793"/>
      <c r="U124" s="793"/>
      <c r="V124" s="793"/>
      <c r="W124" s="793"/>
      <c r="X124" s="793"/>
      <c r="Y124" s="793"/>
      <c r="Z124" s="793"/>
      <c r="AA124" s="793"/>
      <c r="AB124" s="793"/>
      <c r="AC124" s="793"/>
      <c r="AD124" s="793"/>
      <c r="AE124" s="793"/>
      <c r="AF124" s="793"/>
      <c r="AG124" s="793"/>
      <c r="AH124" s="793"/>
      <c r="AI124" s="793"/>
      <c r="AJ124" s="793"/>
      <c r="AK124" s="793"/>
      <c r="AL124" s="793"/>
      <c r="AM124" s="793"/>
      <c r="AN124" s="793"/>
      <c r="AO124" s="794"/>
    </row>
    <row r="125" spans="18:41" ht="18.75" x14ac:dyDescent="0.25">
      <c r="R125" s="789" t="s">
        <v>2</v>
      </c>
      <c r="S125" s="789"/>
      <c r="T125" s="789"/>
      <c r="U125" s="789"/>
      <c r="V125" s="789"/>
      <c r="W125" s="375" t="s">
        <v>381</v>
      </c>
      <c r="X125" s="347" t="s">
        <v>382</v>
      </c>
      <c r="Y125" s="376" t="s">
        <v>380</v>
      </c>
      <c r="Z125" s="375" t="s">
        <v>371</v>
      </c>
      <c r="AA125" s="347" t="s">
        <v>372</v>
      </c>
      <c r="AB125" s="376" t="s">
        <v>376</v>
      </c>
      <c r="AC125" s="375" t="s">
        <v>373</v>
      </c>
      <c r="AD125" s="347" t="s">
        <v>374</v>
      </c>
      <c r="AE125" s="376" t="s">
        <v>377</v>
      </c>
      <c r="AF125" s="375" t="s">
        <v>375</v>
      </c>
      <c r="AG125" s="347" t="s">
        <v>383</v>
      </c>
      <c r="AH125" s="376" t="s">
        <v>378</v>
      </c>
      <c r="AI125" s="385" t="s">
        <v>78</v>
      </c>
      <c r="AJ125" s="385" t="s">
        <v>385</v>
      </c>
      <c r="AK125" s="385" t="s">
        <v>379</v>
      </c>
      <c r="AL125" s="347" t="s">
        <v>386</v>
      </c>
      <c r="AM125" s="347" t="s">
        <v>384</v>
      </c>
      <c r="AN125" s="791" t="s">
        <v>387</v>
      </c>
      <c r="AO125" s="791"/>
    </row>
    <row r="126" spans="18:41" x14ac:dyDescent="0.25">
      <c r="R126" s="786" t="s">
        <v>457</v>
      </c>
      <c r="S126" s="786"/>
      <c r="T126" s="786"/>
      <c r="U126" s="786"/>
      <c r="V126" s="786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82">
        <f t="shared" ref="AN126:AN147" si="80">AJ126-AM126</f>
        <v>0</v>
      </c>
      <c r="AO126" s="782"/>
    </row>
    <row r="127" spans="18:41" x14ac:dyDescent="0.25">
      <c r="R127" s="786" t="s">
        <v>458</v>
      </c>
      <c r="S127" s="786"/>
      <c r="T127" s="786"/>
      <c r="U127" s="786"/>
      <c r="V127" s="78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82">
        <f t="shared" si="80"/>
        <v>0</v>
      </c>
      <c r="AO127" s="782"/>
    </row>
    <row r="128" spans="18:41" x14ac:dyDescent="0.25">
      <c r="R128" s="786" t="s">
        <v>459</v>
      </c>
      <c r="S128" s="786"/>
      <c r="T128" s="786"/>
      <c r="U128" s="786"/>
      <c r="V128" s="78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82">
        <f t="shared" si="80"/>
        <v>7.98</v>
      </c>
      <c r="AO128" s="782"/>
    </row>
    <row r="129" spans="18:41" x14ac:dyDescent="0.25">
      <c r="R129" s="786" t="s">
        <v>460</v>
      </c>
      <c r="S129" s="786"/>
      <c r="T129" s="786"/>
      <c r="U129" s="786"/>
      <c r="V129" s="78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82">
        <f t="shared" si="80"/>
        <v>0</v>
      </c>
      <c r="AO129" s="782"/>
    </row>
    <row r="130" spans="18:41" x14ac:dyDescent="0.25">
      <c r="R130" s="786" t="s">
        <v>478</v>
      </c>
      <c r="S130" s="786"/>
      <c r="T130" s="786"/>
      <c r="U130" s="786"/>
      <c r="V130" s="786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82">
        <f t="shared" si="80"/>
        <v>7</v>
      </c>
      <c r="AO130" s="782"/>
    </row>
    <row r="131" spans="18:41" x14ac:dyDescent="0.25">
      <c r="R131" s="786" t="s">
        <v>490</v>
      </c>
      <c r="S131" s="786"/>
      <c r="T131" s="786"/>
      <c r="U131" s="786"/>
      <c r="V131" s="78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82">
        <f t="shared" si="80"/>
        <v>0</v>
      </c>
      <c r="AO131" s="782"/>
    </row>
    <row r="132" spans="18:41" x14ac:dyDescent="0.25">
      <c r="R132" s="786" t="s">
        <v>491</v>
      </c>
      <c r="S132" s="786"/>
      <c r="T132" s="786"/>
      <c r="U132" s="786"/>
      <c r="V132" s="78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82">
        <f t="shared" si="80"/>
        <v>0</v>
      </c>
      <c r="AO132" s="782"/>
    </row>
    <row r="133" spans="18:41" x14ac:dyDescent="0.25">
      <c r="R133" s="786" t="s">
        <v>492</v>
      </c>
      <c r="S133" s="786"/>
      <c r="T133" s="786"/>
      <c r="U133" s="786"/>
      <c r="V133" s="78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82">
        <f t="shared" si="80"/>
        <v>0</v>
      </c>
      <c r="AO133" s="782"/>
    </row>
    <row r="134" spans="18:41" x14ac:dyDescent="0.25">
      <c r="R134" s="786" t="s">
        <v>493</v>
      </c>
      <c r="S134" s="786"/>
      <c r="T134" s="786"/>
      <c r="U134" s="786"/>
      <c r="V134" s="786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82">
        <f t="shared" si="80"/>
        <v>1.62</v>
      </c>
      <c r="AO134" s="782"/>
    </row>
    <row r="135" spans="18:41" x14ac:dyDescent="0.25">
      <c r="R135" s="786" t="s">
        <v>494</v>
      </c>
      <c r="S135" s="786"/>
      <c r="T135" s="786"/>
      <c r="U135" s="786"/>
      <c r="V135" s="786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82">
        <f t="shared" si="80"/>
        <v>0.29000000000000004</v>
      </c>
      <c r="AO135" s="782"/>
    </row>
    <row r="136" spans="18:41" x14ac:dyDescent="0.25">
      <c r="R136" s="786" t="s">
        <v>495</v>
      </c>
      <c r="S136" s="786"/>
      <c r="T136" s="786"/>
      <c r="U136" s="786"/>
      <c r="V136" s="78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82">
        <f t="shared" si="80"/>
        <v>0</v>
      </c>
      <c r="AO136" s="782"/>
    </row>
    <row r="137" spans="18:41" x14ac:dyDescent="0.25">
      <c r="R137" s="786" t="s">
        <v>496</v>
      </c>
      <c r="S137" s="786"/>
      <c r="T137" s="786"/>
      <c r="U137" s="786"/>
      <c r="V137" s="78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82">
        <f t="shared" si="80"/>
        <v>0</v>
      </c>
      <c r="AO137" s="782"/>
    </row>
    <row r="138" spans="18:41" x14ac:dyDescent="0.25">
      <c r="R138" s="783" t="s">
        <v>606</v>
      </c>
      <c r="S138" s="784"/>
      <c r="T138" s="784"/>
      <c r="U138" s="784"/>
      <c r="V138" s="78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1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82">
        <f t="shared" ref="AN138" si="83">AJ138-AM138</f>
        <v>0</v>
      </c>
      <c r="AO138" s="782"/>
    </row>
    <row r="139" spans="18:41" x14ac:dyDescent="0.25">
      <c r="R139" s="786" t="s">
        <v>718</v>
      </c>
      <c r="S139" s="786"/>
      <c r="T139" s="786"/>
      <c r="U139" s="786"/>
      <c r="V139" s="786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3" t="str">
        <f t="shared" si="81"/>
        <v>YA</v>
      </c>
      <c r="AM139" s="341">
        <f t="shared" si="82"/>
        <v>0</v>
      </c>
      <c r="AN139" s="782">
        <f t="shared" ref="AN139:AN140" si="84">AJ139-AM139</f>
        <v>0</v>
      </c>
      <c r="AO139" s="782"/>
    </row>
    <row r="140" spans="18:41" x14ac:dyDescent="0.25">
      <c r="R140" s="786" t="s">
        <v>719</v>
      </c>
      <c r="S140" s="786"/>
      <c r="T140" s="786"/>
      <c r="U140" s="786"/>
      <c r="V140" s="78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3" t="str">
        <f t="shared" si="81"/>
        <v>YA</v>
      </c>
      <c r="AM140" s="341">
        <f t="shared" si="82"/>
        <v>0</v>
      </c>
      <c r="AN140" s="782">
        <f t="shared" si="84"/>
        <v>0</v>
      </c>
      <c r="AO140" s="782"/>
    </row>
    <row r="141" spans="18:41" x14ac:dyDescent="0.25">
      <c r="R141" s="783" t="s">
        <v>573</v>
      </c>
      <c r="S141" s="784"/>
      <c r="T141" s="784"/>
      <c r="U141" s="784"/>
      <c r="V141" s="78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82">
        <f t="shared" si="80"/>
        <v>0</v>
      </c>
      <c r="AO141" s="782"/>
    </row>
    <row r="142" spans="18:41" x14ac:dyDescent="0.25">
      <c r="R142" s="783" t="s">
        <v>727</v>
      </c>
      <c r="S142" s="784"/>
      <c r="T142" s="784"/>
      <c r="U142" s="784"/>
      <c r="V142" s="78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0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82">
        <f t="shared" ref="AN142:AN146" si="91">AJ142-AM142</f>
        <v>0</v>
      </c>
      <c r="AO142" s="782"/>
    </row>
    <row r="143" spans="18:41" x14ac:dyDescent="0.25">
      <c r="R143" s="783" t="s">
        <v>728</v>
      </c>
      <c r="S143" s="784"/>
      <c r="T143" s="784"/>
      <c r="U143" s="784"/>
      <c r="V143" s="785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0" t="str">
        <f t="shared" si="89"/>
        <v>YA</v>
      </c>
      <c r="AM143" s="341">
        <f t="shared" si="90"/>
        <v>9.31</v>
      </c>
      <c r="AN143" s="782">
        <f t="shared" si="91"/>
        <v>3.6899999999999995</v>
      </c>
      <c r="AO143" s="782"/>
    </row>
    <row r="144" spans="18:41" x14ac:dyDescent="0.25">
      <c r="R144" s="783" t="s">
        <v>729</v>
      </c>
      <c r="S144" s="784"/>
      <c r="T144" s="784"/>
      <c r="U144" s="784"/>
      <c r="V144" s="78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0" t="str">
        <f t="shared" si="89"/>
        <v>YA</v>
      </c>
      <c r="AM144" s="341">
        <f t="shared" si="90"/>
        <v>0</v>
      </c>
      <c r="AN144" s="782">
        <f t="shared" si="91"/>
        <v>0</v>
      </c>
      <c r="AO144" s="782"/>
    </row>
    <row r="145" spans="18:41" x14ac:dyDescent="0.25">
      <c r="R145" s="783" t="s">
        <v>730</v>
      </c>
      <c r="S145" s="784"/>
      <c r="T145" s="784"/>
      <c r="U145" s="784"/>
      <c r="V145" s="78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0" t="str">
        <f t="shared" si="89"/>
        <v>YA</v>
      </c>
      <c r="AM145" s="341">
        <f t="shared" si="90"/>
        <v>0</v>
      </c>
      <c r="AN145" s="782">
        <f t="shared" si="91"/>
        <v>0</v>
      </c>
      <c r="AO145" s="782"/>
    </row>
    <row r="146" spans="18:41" x14ac:dyDescent="0.25">
      <c r="R146" s="783" t="s">
        <v>731</v>
      </c>
      <c r="S146" s="784"/>
      <c r="T146" s="784"/>
      <c r="U146" s="784"/>
      <c r="V146" s="78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0" t="str">
        <f t="shared" si="89"/>
        <v>YA</v>
      </c>
      <c r="AM146" s="341">
        <f t="shared" si="90"/>
        <v>0</v>
      </c>
      <c r="AN146" s="782">
        <f t="shared" si="91"/>
        <v>0</v>
      </c>
      <c r="AO146" s="782"/>
    </row>
    <row r="147" spans="18:41" x14ac:dyDescent="0.25">
      <c r="R147" s="786" t="s">
        <v>497</v>
      </c>
      <c r="S147" s="786"/>
      <c r="T147" s="786"/>
      <c r="U147" s="786"/>
      <c r="V147" s="786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82">
        <f t="shared" si="80"/>
        <v>0</v>
      </c>
      <c r="AO147" s="782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92" t="s">
        <v>652</v>
      </c>
      <c r="S150" s="793"/>
      <c r="T150" s="793"/>
      <c r="U150" s="793"/>
      <c r="V150" s="793"/>
      <c r="W150" s="793"/>
      <c r="X150" s="793"/>
      <c r="Y150" s="793"/>
      <c r="Z150" s="793"/>
      <c r="AA150" s="793"/>
      <c r="AB150" s="793"/>
      <c r="AC150" s="793"/>
      <c r="AD150" s="793"/>
      <c r="AE150" s="793"/>
      <c r="AF150" s="793"/>
      <c r="AG150" s="793"/>
      <c r="AH150" s="793"/>
      <c r="AI150" s="793"/>
      <c r="AJ150" s="793"/>
      <c r="AK150" s="793"/>
      <c r="AL150" s="793"/>
      <c r="AM150" s="793"/>
      <c r="AN150" s="793"/>
      <c r="AO150" s="794"/>
    </row>
    <row r="151" spans="18:41" ht="18.75" x14ac:dyDescent="0.25">
      <c r="R151" s="789" t="s">
        <v>2</v>
      </c>
      <c r="S151" s="789"/>
      <c r="T151" s="789"/>
      <c r="U151" s="789"/>
      <c r="V151" s="789"/>
      <c r="W151" s="375" t="s">
        <v>381</v>
      </c>
      <c r="X151" s="537" t="s">
        <v>382</v>
      </c>
      <c r="Y151" s="376" t="s">
        <v>380</v>
      </c>
      <c r="Z151" s="375" t="s">
        <v>371</v>
      </c>
      <c r="AA151" s="537" t="s">
        <v>372</v>
      </c>
      <c r="AB151" s="376" t="s">
        <v>376</v>
      </c>
      <c r="AC151" s="375" t="s">
        <v>373</v>
      </c>
      <c r="AD151" s="537" t="s">
        <v>374</v>
      </c>
      <c r="AE151" s="376" t="s">
        <v>377</v>
      </c>
      <c r="AF151" s="375" t="s">
        <v>375</v>
      </c>
      <c r="AG151" s="537" t="s">
        <v>383</v>
      </c>
      <c r="AH151" s="376" t="s">
        <v>378</v>
      </c>
      <c r="AI151" s="385" t="s">
        <v>78</v>
      </c>
      <c r="AJ151" s="385" t="s">
        <v>385</v>
      </c>
      <c r="AK151" s="385" t="s">
        <v>379</v>
      </c>
      <c r="AL151" s="537" t="s">
        <v>386</v>
      </c>
      <c r="AM151" s="537" t="s">
        <v>384</v>
      </c>
      <c r="AN151" s="791" t="s">
        <v>387</v>
      </c>
      <c r="AO151" s="791"/>
    </row>
    <row r="152" spans="18:41" x14ac:dyDescent="0.25">
      <c r="R152" s="786" t="s">
        <v>653</v>
      </c>
      <c r="S152" s="786"/>
      <c r="T152" s="786"/>
      <c r="U152" s="786"/>
      <c r="V152" s="786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7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82">
        <f t="shared" ref="AN152:AN210" si="98">AJ152-AM152</f>
        <v>0</v>
      </c>
      <c r="AO152" s="782"/>
    </row>
    <row r="153" spans="18:41" x14ac:dyDescent="0.25">
      <c r="R153" s="786" t="s">
        <v>654</v>
      </c>
      <c r="S153" s="786"/>
      <c r="T153" s="786"/>
      <c r="U153" s="786"/>
      <c r="V153" s="786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7" t="str">
        <f t="shared" si="96"/>
        <v>YA</v>
      </c>
      <c r="AM153" s="341">
        <f t="shared" si="97"/>
        <v>0</v>
      </c>
      <c r="AN153" s="782">
        <f t="shared" si="98"/>
        <v>0</v>
      </c>
      <c r="AO153" s="782"/>
    </row>
    <row r="154" spans="18:41" ht="17.25" customHeight="1" x14ac:dyDescent="0.25">
      <c r="R154" s="786" t="s">
        <v>655</v>
      </c>
      <c r="S154" s="786"/>
      <c r="T154" s="786"/>
      <c r="U154" s="786"/>
      <c r="V154" s="786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7" t="str">
        <f t="shared" si="96"/>
        <v>YA</v>
      </c>
      <c r="AM154" s="341">
        <f t="shared" si="97"/>
        <v>0</v>
      </c>
      <c r="AN154" s="782">
        <f t="shared" si="98"/>
        <v>0</v>
      </c>
      <c r="AO154" s="782"/>
    </row>
    <row r="155" spans="18:41" x14ac:dyDescent="0.25">
      <c r="R155" s="795" t="s">
        <v>656</v>
      </c>
      <c r="S155" s="795"/>
      <c r="T155" s="795"/>
      <c r="U155" s="795"/>
      <c r="V155" s="795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7" t="str">
        <f t="shared" si="96"/>
        <v>YA</v>
      </c>
      <c r="AM155" s="341">
        <f t="shared" si="97"/>
        <v>57</v>
      </c>
      <c r="AN155" s="782">
        <f t="shared" si="98"/>
        <v>16</v>
      </c>
      <c r="AO155" s="782"/>
    </row>
    <row r="156" spans="18:41" x14ac:dyDescent="0.25">
      <c r="R156" s="786" t="s">
        <v>657</v>
      </c>
      <c r="S156" s="786"/>
      <c r="T156" s="786"/>
      <c r="U156" s="786"/>
      <c r="V156" s="786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7" t="str">
        <f t="shared" si="96"/>
        <v>YA</v>
      </c>
      <c r="AM156" s="341">
        <f t="shared" si="97"/>
        <v>0</v>
      </c>
      <c r="AN156" s="782">
        <f t="shared" si="98"/>
        <v>0</v>
      </c>
      <c r="AO156" s="782"/>
    </row>
    <row r="157" spans="18:41" x14ac:dyDescent="0.25">
      <c r="R157" s="786" t="s">
        <v>658</v>
      </c>
      <c r="S157" s="786"/>
      <c r="T157" s="786"/>
      <c r="U157" s="786"/>
      <c r="V157" s="786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7" t="str">
        <f t="shared" si="96"/>
        <v>YA</v>
      </c>
      <c r="AM157" s="341">
        <f t="shared" si="97"/>
        <v>0</v>
      </c>
      <c r="AN157" s="782">
        <f t="shared" si="98"/>
        <v>0</v>
      </c>
      <c r="AO157" s="782"/>
    </row>
    <row r="158" spans="18:41" x14ac:dyDescent="0.25">
      <c r="R158" s="786" t="s">
        <v>659</v>
      </c>
      <c r="S158" s="786"/>
      <c r="T158" s="786"/>
      <c r="U158" s="786"/>
      <c r="V158" s="786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7" t="str">
        <f t="shared" si="96"/>
        <v>YA</v>
      </c>
      <c r="AM158" s="341">
        <f t="shared" si="97"/>
        <v>0</v>
      </c>
      <c r="AN158" s="782">
        <f t="shared" si="98"/>
        <v>0</v>
      </c>
      <c r="AO158" s="782"/>
    </row>
    <row r="159" spans="18:41" x14ac:dyDescent="0.25">
      <c r="R159" s="786" t="s">
        <v>660</v>
      </c>
      <c r="S159" s="786"/>
      <c r="T159" s="786"/>
      <c r="U159" s="786"/>
      <c r="V159" s="786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7" t="str">
        <f t="shared" si="96"/>
        <v>YA</v>
      </c>
      <c r="AM159" s="341">
        <f t="shared" si="97"/>
        <v>0</v>
      </c>
      <c r="AN159" s="782">
        <f t="shared" si="98"/>
        <v>0</v>
      </c>
      <c r="AO159" s="782"/>
    </row>
    <row r="160" spans="18:41" x14ac:dyDescent="0.25">
      <c r="R160" s="795" t="s">
        <v>661</v>
      </c>
      <c r="S160" s="795"/>
      <c r="T160" s="795"/>
      <c r="U160" s="795"/>
      <c r="V160" s="795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7" t="str">
        <f t="shared" si="96"/>
        <v>YA</v>
      </c>
      <c r="AM160" s="341">
        <f t="shared" si="97"/>
        <v>25.5</v>
      </c>
      <c r="AN160" s="782">
        <f t="shared" si="98"/>
        <v>7.5</v>
      </c>
      <c r="AO160" s="782"/>
    </row>
    <row r="161" spans="18:41" ht="18" customHeight="1" x14ac:dyDescent="0.25">
      <c r="R161" s="786" t="s">
        <v>662</v>
      </c>
      <c r="S161" s="786"/>
      <c r="T161" s="786"/>
      <c r="U161" s="786"/>
      <c r="V161" s="786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7" t="str">
        <f t="shared" si="96"/>
        <v>YA</v>
      </c>
      <c r="AM161" s="341">
        <f t="shared" si="97"/>
        <v>8.23</v>
      </c>
      <c r="AN161" s="782">
        <f t="shared" si="98"/>
        <v>1.7699999999999996</v>
      </c>
      <c r="AO161" s="782"/>
    </row>
    <row r="162" spans="18:41" ht="17.25" customHeight="1" x14ac:dyDescent="0.25">
      <c r="R162" s="795" t="s">
        <v>663</v>
      </c>
      <c r="S162" s="795"/>
      <c r="T162" s="795"/>
      <c r="U162" s="795"/>
      <c r="V162" s="795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7" t="str">
        <f t="shared" si="96"/>
        <v>YA</v>
      </c>
      <c r="AM162" s="341">
        <f t="shared" si="97"/>
        <v>10.14</v>
      </c>
      <c r="AN162" s="782">
        <f t="shared" si="98"/>
        <v>2.8599999999999994</v>
      </c>
      <c r="AO162" s="782"/>
    </row>
    <row r="163" spans="18:41" x14ac:dyDescent="0.25">
      <c r="R163" s="786" t="s">
        <v>664</v>
      </c>
      <c r="S163" s="786"/>
      <c r="T163" s="786"/>
      <c r="U163" s="786"/>
      <c r="V163" s="786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7" t="str">
        <f t="shared" si="96"/>
        <v>YA</v>
      </c>
      <c r="AM163" s="341">
        <f t="shared" si="97"/>
        <v>0</v>
      </c>
      <c r="AN163" s="782">
        <f t="shared" si="98"/>
        <v>0</v>
      </c>
      <c r="AO163" s="782"/>
    </row>
    <row r="164" spans="18:41" x14ac:dyDescent="0.25">
      <c r="R164" s="623" t="s">
        <v>665</v>
      </c>
      <c r="S164" s="624"/>
      <c r="T164" s="624"/>
      <c r="U164" s="624"/>
      <c r="V164" s="625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7" t="str">
        <f t="shared" si="96"/>
        <v>YA</v>
      </c>
      <c r="AM164" s="341">
        <f t="shared" si="97"/>
        <v>0</v>
      </c>
      <c r="AN164" s="782">
        <f t="shared" si="98"/>
        <v>0</v>
      </c>
      <c r="AO164" s="782"/>
    </row>
    <row r="165" spans="18:41" x14ac:dyDescent="0.25">
      <c r="R165" s="783" t="s">
        <v>666</v>
      </c>
      <c r="S165" s="784"/>
      <c r="T165" s="784"/>
      <c r="U165" s="784"/>
      <c r="V165" s="78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7" t="str">
        <f t="shared" si="96"/>
        <v>YA</v>
      </c>
      <c r="AM165" s="341">
        <f t="shared" si="97"/>
        <v>0</v>
      </c>
      <c r="AN165" s="782">
        <f t="shared" si="98"/>
        <v>0</v>
      </c>
      <c r="AO165" s="782"/>
    </row>
    <row r="166" spans="18:41" x14ac:dyDescent="0.25">
      <c r="R166" s="623" t="s">
        <v>667</v>
      </c>
      <c r="S166" s="624"/>
      <c r="T166" s="624"/>
      <c r="U166" s="624"/>
      <c r="V166" s="62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7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82">
        <f t="shared" ref="AN166:AN209" si="105">AJ166-AM166</f>
        <v>36.960000000000008</v>
      </c>
      <c r="AO166" s="782"/>
    </row>
    <row r="167" spans="18:41" x14ac:dyDescent="0.25">
      <c r="R167" s="783" t="s">
        <v>668</v>
      </c>
      <c r="S167" s="784"/>
      <c r="T167" s="784"/>
      <c r="U167" s="784"/>
      <c r="V167" s="78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7" t="str">
        <f t="shared" si="103"/>
        <v>YA</v>
      </c>
      <c r="AM167" s="341">
        <f t="shared" si="104"/>
        <v>0</v>
      </c>
      <c r="AN167" s="782">
        <f t="shared" si="105"/>
        <v>0</v>
      </c>
      <c r="AO167" s="782"/>
    </row>
    <row r="168" spans="18:41" x14ac:dyDescent="0.25">
      <c r="R168" s="783" t="s">
        <v>669</v>
      </c>
      <c r="S168" s="784"/>
      <c r="T168" s="784"/>
      <c r="U168" s="784"/>
      <c r="V168" s="78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7" t="str">
        <f t="shared" si="103"/>
        <v>YA</v>
      </c>
      <c r="AM168" s="341">
        <f t="shared" si="104"/>
        <v>0</v>
      </c>
      <c r="AN168" s="782">
        <f t="shared" si="105"/>
        <v>0</v>
      </c>
      <c r="AO168" s="782"/>
    </row>
    <row r="169" spans="18:41" x14ac:dyDescent="0.25">
      <c r="R169" s="783" t="s">
        <v>670</v>
      </c>
      <c r="S169" s="784"/>
      <c r="T169" s="784"/>
      <c r="U169" s="784"/>
      <c r="V169" s="78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7" t="str">
        <f t="shared" si="103"/>
        <v>YA</v>
      </c>
      <c r="AM169" s="341">
        <f t="shared" si="104"/>
        <v>0</v>
      </c>
      <c r="AN169" s="782">
        <f t="shared" si="105"/>
        <v>0</v>
      </c>
      <c r="AO169" s="782"/>
    </row>
    <row r="170" spans="18:41" x14ac:dyDescent="0.25">
      <c r="R170" s="783" t="s">
        <v>671</v>
      </c>
      <c r="S170" s="784"/>
      <c r="T170" s="784"/>
      <c r="U170" s="784"/>
      <c r="V170" s="78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7" t="str">
        <f t="shared" si="103"/>
        <v>YA</v>
      </c>
      <c r="AM170" s="341">
        <f t="shared" si="104"/>
        <v>0</v>
      </c>
      <c r="AN170" s="782">
        <f t="shared" si="105"/>
        <v>0</v>
      </c>
      <c r="AO170" s="782"/>
    </row>
    <row r="171" spans="18:41" x14ac:dyDescent="0.25">
      <c r="R171" s="783" t="s">
        <v>672</v>
      </c>
      <c r="S171" s="784"/>
      <c r="T171" s="784"/>
      <c r="U171" s="784"/>
      <c r="V171" s="78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7" t="str">
        <f t="shared" si="103"/>
        <v>YA</v>
      </c>
      <c r="AM171" s="341">
        <f t="shared" si="104"/>
        <v>0</v>
      </c>
      <c r="AN171" s="782">
        <f t="shared" si="105"/>
        <v>0</v>
      </c>
      <c r="AO171" s="782"/>
    </row>
    <row r="172" spans="18:41" x14ac:dyDescent="0.25">
      <c r="R172" s="783" t="s">
        <v>673</v>
      </c>
      <c r="S172" s="784"/>
      <c r="T172" s="784"/>
      <c r="U172" s="784"/>
      <c r="V172" s="78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7" t="str">
        <f t="shared" si="103"/>
        <v>YA</v>
      </c>
      <c r="AM172" s="341">
        <f t="shared" si="104"/>
        <v>0</v>
      </c>
      <c r="AN172" s="782">
        <f t="shared" si="105"/>
        <v>0</v>
      </c>
      <c r="AO172" s="782"/>
    </row>
    <row r="173" spans="18:41" x14ac:dyDescent="0.25">
      <c r="R173" s="783" t="s">
        <v>674</v>
      </c>
      <c r="S173" s="784"/>
      <c r="T173" s="784"/>
      <c r="U173" s="784"/>
      <c r="V173" s="78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7" t="str">
        <f t="shared" si="103"/>
        <v>YA</v>
      </c>
      <c r="AM173" s="341">
        <f t="shared" si="104"/>
        <v>0</v>
      </c>
      <c r="AN173" s="782">
        <f t="shared" si="105"/>
        <v>0</v>
      </c>
      <c r="AO173" s="782"/>
    </row>
    <row r="174" spans="18:41" x14ac:dyDescent="0.25">
      <c r="R174" s="783" t="s">
        <v>675</v>
      </c>
      <c r="S174" s="784"/>
      <c r="T174" s="784"/>
      <c r="U174" s="784"/>
      <c r="V174" s="78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7" t="str">
        <f t="shared" si="103"/>
        <v>YA</v>
      </c>
      <c r="AM174" s="341">
        <f t="shared" si="104"/>
        <v>0</v>
      </c>
      <c r="AN174" s="782">
        <f t="shared" si="105"/>
        <v>0</v>
      </c>
      <c r="AO174" s="782"/>
    </row>
    <row r="175" spans="18:41" x14ac:dyDescent="0.25">
      <c r="R175" s="783" t="s">
        <v>676</v>
      </c>
      <c r="S175" s="784"/>
      <c r="T175" s="784"/>
      <c r="U175" s="784"/>
      <c r="V175" s="78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7" t="str">
        <f t="shared" si="103"/>
        <v>YA</v>
      </c>
      <c r="AM175" s="341">
        <f t="shared" si="104"/>
        <v>0</v>
      </c>
      <c r="AN175" s="782">
        <f t="shared" si="105"/>
        <v>0</v>
      </c>
      <c r="AO175" s="782"/>
    </row>
    <row r="176" spans="18:41" x14ac:dyDescent="0.25">
      <c r="R176" s="783" t="s">
        <v>677</v>
      </c>
      <c r="S176" s="784"/>
      <c r="T176" s="784"/>
      <c r="U176" s="784"/>
      <c r="V176" s="78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7" t="str">
        <f t="shared" si="103"/>
        <v>YA</v>
      </c>
      <c r="AM176" s="341">
        <f t="shared" si="104"/>
        <v>0</v>
      </c>
      <c r="AN176" s="782">
        <f t="shared" si="105"/>
        <v>0</v>
      </c>
      <c r="AO176" s="782"/>
    </row>
    <row r="177" spans="18:41" x14ac:dyDescent="0.25">
      <c r="R177" s="783" t="s">
        <v>678</v>
      </c>
      <c r="S177" s="784"/>
      <c r="T177" s="784"/>
      <c r="U177" s="784"/>
      <c r="V177" s="78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7" t="str">
        <f t="shared" si="103"/>
        <v>YA</v>
      </c>
      <c r="AM177" s="341">
        <f t="shared" si="104"/>
        <v>0</v>
      </c>
      <c r="AN177" s="782">
        <f t="shared" si="105"/>
        <v>0</v>
      </c>
      <c r="AO177" s="782"/>
    </row>
    <row r="178" spans="18:41" x14ac:dyDescent="0.25">
      <c r="R178" s="783" t="s">
        <v>679</v>
      </c>
      <c r="S178" s="784"/>
      <c r="T178" s="784"/>
      <c r="U178" s="784"/>
      <c r="V178" s="78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7" t="str">
        <f t="shared" si="103"/>
        <v>YA</v>
      </c>
      <c r="AM178" s="341">
        <f t="shared" si="104"/>
        <v>0</v>
      </c>
      <c r="AN178" s="782">
        <f t="shared" si="105"/>
        <v>0</v>
      </c>
      <c r="AO178" s="782"/>
    </row>
    <row r="179" spans="18:41" x14ac:dyDescent="0.25">
      <c r="R179" s="783" t="s">
        <v>680</v>
      </c>
      <c r="S179" s="784"/>
      <c r="T179" s="784"/>
      <c r="U179" s="784"/>
      <c r="V179" s="78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7" t="str">
        <f t="shared" si="103"/>
        <v>YA</v>
      </c>
      <c r="AM179" s="341">
        <f t="shared" si="104"/>
        <v>0</v>
      </c>
      <c r="AN179" s="782">
        <f t="shared" si="105"/>
        <v>0</v>
      </c>
      <c r="AO179" s="782"/>
    </row>
    <row r="180" spans="18:41" x14ac:dyDescent="0.25">
      <c r="R180" s="783" t="s">
        <v>681</v>
      </c>
      <c r="S180" s="784"/>
      <c r="T180" s="784"/>
      <c r="U180" s="784"/>
      <c r="V180" s="78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7" t="str">
        <f t="shared" si="103"/>
        <v>YA</v>
      </c>
      <c r="AM180" s="341">
        <f t="shared" si="104"/>
        <v>0</v>
      </c>
      <c r="AN180" s="782">
        <f t="shared" si="105"/>
        <v>0</v>
      </c>
      <c r="AO180" s="782"/>
    </row>
    <row r="181" spans="18:41" x14ac:dyDescent="0.25">
      <c r="R181" s="783" t="s">
        <v>682</v>
      </c>
      <c r="S181" s="784"/>
      <c r="T181" s="784"/>
      <c r="U181" s="784"/>
      <c r="V181" s="78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7" t="str">
        <f t="shared" si="103"/>
        <v>YA</v>
      </c>
      <c r="AM181" s="341">
        <f t="shared" si="104"/>
        <v>0</v>
      </c>
      <c r="AN181" s="782">
        <f t="shared" si="105"/>
        <v>0</v>
      </c>
      <c r="AO181" s="782"/>
    </row>
    <row r="182" spans="18:41" x14ac:dyDescent="0.25">
      <c r="R182" s="783" t="s">
        <v>683</v>
      </c>
      <c r="S182" s="784"/>
      <c r="T182" s="784"/>
      <c r="U182" s="784"/>
      <c r="V182" s="78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7" t="str">
        <f t="shared" si="103"/>
        <v>YA</v>
      </c>
      <c r="AM182" s="341">
        <f t="shared" si="104"/>
        <v>0</v>
      </c>
      <c r="AN182" s="782">
        <f t="shared" si="105"/>
        <v>0</v>
      </c>
      <c r="AO182" s="782"/>
    </row>
    <row r="183" spans="18:41" x14ac:dyDescent="0.25">
      <c r="R183" s="783" t="s">
        <v>698</v>
      </c>
      <c r="S183" s="784"/>
      <c r="T183" s="784"/>
      <c r="U183" s="784"/>
      <c r="V183" s="78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7" t="str">
        <f t="shared" si="103"/>
        <v>YA</v>
      </c>
      <c r="AM183" s="341">
        <f t="shared" si="104"/>
        <v>0</v>
      </c>
      <c r="AN183" s="782">
        <f t="shared" si="105"/>
        <v>0</v>
      </c>
      <c r="AO183" s="782"/>
    </row>
    <row r="184" spans="18:41" x14ac:dyDescent="0.25">
      <c r="R184" s="623" t="s">
        <v>684</v>
      </c>
      <c r="S184" s="624"/>
      <c r="T184" s="624"/>
      <c r="U184" s="624"/>
      <c r="V184" s="62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7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82">
        <f t="shared" ref="AN184:AN189" si="112">AJ184-AM184</f>
        <v>20</v>
      </c>
      <c r="AO184" s="782"/>
    </row>
    <row r="185" spans="18:41" x14ac:dyDescent="0.25">
      <c r="R185" s="783" t="s">
        <v>685</v>
      </c>
      <c r="S185" s="784"/>
      <c r="T185" s="784"/>
      <c r="U185" s="784"/>
      <c r="V185" s="78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7" t="str">
        <f t="shared" si="110"/>
        <v>YA</v>
      </c>
      <c r="AM185" s="341">
        <f t="shared" si="111"/>
        <v>0</v>
      </c>
      <c r="AN185" s="782">
        <f t="shared" si="112"/>
        <v>0</v>
      </c>
      <c r="AO185" s="782"/>
    </row>
    <row r="186" spans="18:41" x14ac:dyDescent="0.25">
      <c r="R186" s="783" t="s">
        <v>686</v>
      </c>
      <c r="S186" s="784"/>
      <c r="T186" s="784"/>
      <c r="U186" s="784"/>
      <c r="V186" s="78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7" t="str">
        <f t="shared" si="110"/>
        <v>YA</v>
      </c>
      <c r="AM186" s="341">
        <f t="shared" si="111"/>
        <v>0</v>
      </c>
      <c r="AN186" s="782">
        <f t="shared" si="112"/>
        <v>0</v>
      </c>
      <c r="AO186" s="782"/>
    </row>
    <row r="187" spans="18:41" x14ac:dyDescent="0.25">
      <c r="R187" s="623" t="s">
        <v>687</v>
      </c>
      <c r="S187" s="624"/>
      <c r="T187" s="624"/>
      <c r="U187" s="624"/>
      <c r="V187" s="625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7" t="str">
        <f t="shared" si="110"/>
        <v>YA</v>
      </c>
      <c r="AM187" s="341">
        <f t="shared" si="111"/>
        <v>22.68</v>
      </c>
      <c r="AN187" s="782">
        <f t="shared" si="112"/>
        <v>5.32</v>
      </c>
      <c r="AO187" s="782"/>
    </row>
    <row r="188" spans="18:41" x14ac:dyDescent="0.25">
      <c r="R188" s="783" t="s">
        <v>688</v>
      </c>
      <c r="S188" s="784"/>
      <c r="T188" s="784"/>
      <c r="U188" s="784"/>
      <c r="V188" s="78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7" t="str">
        <f t="shared" si="110"/>
        <v>YA</v>
      </c>
      <c r="AM188" s="341">
        <f t="shared" si="111"/>
        <v>0</v>
      </c>
      <c r="AN188" s="782">
        <f t="shared" si="112"/>
        <v>0</v>
      </c>
      <c r="AO188" s="782"/>
    </row>
    <row r="189" spans="18:41" x14ac:dyDescent="0.25">
      <c r="R189" s="783" t="s">
        <v>689</v>
      </c>
      <c r="S189" s="784"/>
      <c r="T189" s="784"/>
      <c r="U189" s="784"/>
      <c r="V189" s="785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7" t="str">
        <f t="shared" si="110"/>
        <v>YA</v>
      </c>
      <c r="AM189" s="341">
        <f t="shared" si="111"/>
        <v>0</v>
      </c>
      <c r="AN189" s="782">
        <f t="shared" si="112"/>
        <v>0</v>
      </c>
      <c r="AO189" s="782"/>
    </row>
    <row r="190" spans="18:41" x14ac:dyDescent="0.25">
      <c r="R190" s="783" t="s">
        <v>690</v>
      </c>
      <c r="S190" s="784"/>
      <c r="T190" s="784"/>
      <c r="U190" s="784"/>
      <c r="V190" s="78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7" t="str">
        <f t="shared" si="103"/>
        <v>YA</v>
      </c>
      <c r="AM190" s="341">
        <f t="shared" si="104"/>
        <v>0</v>
      </c>
      <c r="AN190" s="782">
        <f t="shared" si="105"/>
        <v>0</v>
      </c>
      <c r="AO190" s="782"/>
    </row>
    <row r="191" spans="18:41" x14ac:dyDescent="0.25">
      <c r="R191" s="783" t="s">
        <v>691</v>
      </c>
      <c r="S191" s="784"/>
      <c r="T191" s="784"/>
      <c r="U191" s="784"/>
      <c r="V191" s="78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7" t="str">
        <f t="shared" si="103"/>
        <v>YA</v>
      </c>
      <c r="AM191" s="341">
        <f t="shared" si="104"/>
        <v>0</v>
      </c>
      <c r="AN191" s="782">
        <f t="shared" si="105"/>
        <v>0</v>
      </c>
      <c r="AO191" s="782"/>
    </row>
    <row r="192" spans="18:41" x14ac:dyDescent="0.25">
      <c r="R192" s="783" t="s">
        <v>692</v>
      </c>
      <c r="S192" s="784"/>
      <c r="T192" s="784"/>
      <c r="U192" s="784"/>
      <c r="V192" s="78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7" t="str">
        <f t="shared" si="103"/>
        <v>YA</v>
      </c>
      <c r="AM192" s="341">
        <f t="shared" si="104"/>
        <v>0</v>
      </c>
      <c r="AN192" s="782">
        <f t="shared" si="105"/>
        <v>0</v>
      </c>
      <c r="AO192" s="782"/>
    </row>
    <row r="193" spans="18:41" x14ac:dyDescent="0.25">
      <c r="R193" s="783" t="s">
        <v>693</v>
      </c>
      <c r="S193" s="784"/>
      <c r="T193" s="784"/>
      <c r="U193" s="784"/>
      <c r="V193" s="78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7" t="str">
        <f t="shared" si="103"/>
        <v>YA</v>
      </c>
      <c r="AM193" s="341">
        <f t="shared" si="104"/>
        <v>0</v>
      </c>
      <c r="AN193" s="782">
        <f t="shared" si="105"/>
        <v>0</v>
      </c>
      <c r="AO193" s="782"/>
    </row>
    <row r="194" spans="18:41" x14ac:dyDescent="0.25">
      <c r="R194" s="783" t="s">
        <v>694</v>
      </c>
      <c r="S194" s="784"/>
      <c r="T194" s="784"/>
      <c r="U194" s="784"/>
      <c r="V194" s="78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7" t="str">
        <f t="shared" si="103"/>
        <v>YA</v>
      </c>
      <c r="AM194" s="341">
        <f t="shared" si="104"/>
        <v>0</v>
      </c>
      <c r="AN194" s="782">
        <f t="shared" si="105"/>
        <v>0</v>
      </c>
      <c r="AO194" s="782"/>
    </row>
    <row r="195" spans="18:41" x14ac:dyDescent="0.25">
      <c r="R195" s="783" t="s">
        <v>695</v>
      </c>
      <c r="S195" s="784"/>
      <c r="T195" s="784"/>
      <c r="U195" s="784"/>
      <c r="V195" s="78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7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82">
        <f t="shared" ref="AN195:AN208" si="119">AJ195-AM195</f>
        <v>0</v>
      </c>
      <c r="AO195" s="782"/>
    </row>
    <row r="196" spans="18:41" x14ac:dyDescent="0.25">
      <c r="R196" s="783" t="s">
        <v>696</v>
      </c>
      <c r="S196" s="784"/>
      <c r="T196" s="784"/>
      <c r="U196" s="784"/>
      <c r="V196" s="78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7" t="str">
        <f t="shared" si="117"/>
        <v>YA</v>
      </c>
      <c r="AM196" s="341">
        <f t="shared" si="118"/>
        <v>0</v>
      </c>
      <c r="AN196" s="782">
        <f t="shared" si="119"/>
        <v>0</v>
      </c>
      <c r="AO196" s="782"/>
    </row>
    <row r="197" spans="18:41" x14ac:dyDescent="0.25">
      <c r="R197" s="783" t="s">
        <v>697</v>
      </c>
      <c r="S197" s="784"/>
      <c r="T197" s="784"/>
      <c r="U197" s="784"/>
      <c r="V197" s="78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7" t="str">
        <f t="shared" si="117"/>
        <v>YA</v>
      </c>
      <c r="AM197" s="341">
        <f t="shared" si="118"/>
        <v>0</v>
      </c>
      <c r="AN197" s="782">
        <f t="shared" si="119"/>
        <v>0</v>
      </c>
      <c r="AO197" s="782"/>
    </row>
    <row r="198" spans="18:41" x14ac:dyDescent="0.25">
      <c r="R198" s="783" t="s">
        <v>658</v>
      </c>
      <c r="S198" s="784"/>
      <c r="T198" s="784"/>
      <c r="U198" s="784"/>
      <c r="V198" s="785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7" t="str">
        <f t="shared" si="117"/>
        <v>YA</v>
      </c>
      <c r="AM198" s="341">
        <f t="shared" si="118"/>
        <v>0</v>
      </c>
      <c r="AN198" s="782">
        <f t="shared" si="119"/>
        <v>0</v>
      </c>
      <c r="AO198" s="782"/>
    </row>
    <row r="199" spans="18:41" x14ac:dyDescent="0.25">
      <c r="R199" s="783" t="s">
        <v>704</v>
      </c>
      <c r="S199" s="784"/>
      <c r="T199" s="784"/>
      <c r="U199" s="784"/>
      <c r="V199" s="785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7" t="str">
        <f t="shared" si="117"/>
        <v>YA</v>
      </c>
      <c r="AM199" s="341">
        <f t="shared" si="118"/>
        <v>34.200000000000003</v>
      </c>
      <c r="AN199" s="782">
        <f t="shared" si="119"/>
        <v>10.799999999999997</v>
      </c>
      <c r="AO199" s="782"/>
    </row>
    <row r="200" spans="18:41" x14ac:dyDescent="0.25">
      <c r="R200" s="623" t="s">
        <v>712</v>
      </c>
      <c r="S200" s="624"/>
      <c r="T200" s="624"/>
      <c r="U200" s="624"/>
      <c r="V200" s="62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7" t="str">
        <f t="shared" si="117"/>
        <v>YA</v>
      </c>
      <c r="AM200" s="341">
        <f t="shared" si="118"/>
        <v>0</v>
      </c>
      <c r="AN200" s="782">
        <f t="shared" si="119"/>
        <v>0</v>
      </c>
      <c r="AO200" s="782"/>
    </row>
    <row r="201" spans="18:41" x14ac:dyDescent="0.25">
      <c r="R201" s="783" t="s">
        <v>725</v>
      </c>
      <c r="S201" s="784"/>
      <c r="T201" s="784"/>
      <c r="U201" s="784"/>
      <c r="V201" s="78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7" t="str">
        <f t="shared" si="117"/>
        <v>YA</v>
      </c>
      <c r="AM201" s="341">
        <f t="shared" si="118"/>
        <v>0</v>
      </c>
      <c r="AN201" s="782">
        <f t="shared" si="119"/>
        <v>0</v>
      </c>
      <c r="AO201" s="782"/>
    </row>
    <row r="202" spans="18:41" x14ac:dyDescent="0.25">
      <c r="R202" s="783" t="s">
        <v>726</v>
      </c>
      <c r="S202" s="784"/>
      <c r="T202" s="784"/>
      <c r="U202" s="784"/>
      <c r="V202" s="785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7" t="str">
        <f t="shared" si="117"/>
        <v>YA</v>
      </c>
      <c r="AM202" s="341">
        <f t="shared" si="118"/>
        <v>0</v>
      </c>
      <c r="AN202" s="782">
        <f t="shared" si="119"/>
        <v>0</v>
      </c>
      <c r="AO202" s="782"/>
    </row>
    <row r="203" spans="18:41" x14ac:dyDescent="0.25">
      <c r="R203" s="783"/>
      <c r="S203" s="784"/>
      <c r="T203" s="784"/>
      <c r="U203" s="784"/>
      <c r="V203" s="78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7" t="str">
        <f t="shared" si="117"/>
        <v>YA</v>
      </c>
      <c r="AM203" s="341">
        <f t="shared" si="118"/>
        <v>0</v>
      </c>
      <c r="AN203" s="782">
        <f t="shared" si="119"/>
        <v>0</v>
      </c>
      <c r="AO203" s="782"/>
    </row>
    <row r="204" spans="18:41" x14ac:dyDescent="0.25">
      <c r="R204" s="783"/>
      <c r="S204" s="784"/>
      <c r="T204" s="784"/>
      <c r="U204" s="784"/>
      <c r="V204" s="78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7" t="str">
        <f t="shared" si="117"/>
        <v>YA</v>
      </c>
      <c r="AM204" s="341">
        <f t="shared" si="118"/>
        <v>0</v>
      </c>
      <c r="AN204" s="782">
        <f t="shared" si="119"/>
        <v>0</v>
      </c>
      <c r="AO204" s="782"/>
    </row>
    <row r="205" spans="18:41" x14ac:dyDescent="0.25">
      <c r="R205" s="783"/>
      <c r="S205" s="784"/>
      <c r="T205" s="784"/>
      <c r="U205" s="784"/>
      <c r="V205" s="78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7" t="str">
        <f t="shared" si="117"/>
        <v>YA</v>
      </c>
      <c r="AM205" s="341">
        <f t="shared" si="118"/>
        <v>0</v>
      </c>
      <c r="AN205" s="782">
        <f t="shared" si="119"/>
        <v>0</v>
      </c>
      <c r="AO205" s="782"/>
    </row>
    <row r="206" spans="18:41" x14ac:dyDescent="0.25">
      <c r="R206" s="783"/>
      <c r="S206" s="784"/>
      <c r="T206" s="784"/>
      <c r="U206" s="784"/>
      <c r="V206" s="78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7" t="str">
        <f t="shared" si="117"/>
        <v>YA</v>
      </c>
      <c r="AM206" s="341">
        <f t="shared" si="118"/>
        <v>0</v>
      </c>
      <c r="AN206" s="782">
        <f t="shared" si="119"/>
        <v>0</v>
      </c>
      <c r="AO206" s="782"/>
    </row>
    <row r="207" spans="18:41" x14ac:dyDescent="0.25">
      <c r="R207" s="783"/>
      <c r="S207" s="784"/>
      <c r="T207" s="784"/>
      <c r="U207" s="784"/>
      <c r="V207" s="78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7" t="str">
        <f t="shared" si="117"/>
        <v>YA</v>
      </c>
      <c r="AM207" s="341">
        <f t="shared" si="118"/>
        <v>0</v>
      </c>
      <c r="AN207" s="782">
        <f t="shared" si="119"/>
        <v>0</v>
      </c>
      <c r="AO207" s="782"/>
    </row>
    <row r="208" spans="18:41" x14ac:dyDescent="0.25">
      <c r="R208" s="783"/>
      <c r="S208" s="784"/>
      <c r="T208" s="784"/>
      <c r="U208" s="784"/>
      <c r="V208" s="78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7" t="str">
        <f t="shared" si="117"/>
        <v>YA</v>
      </c>
      <c r="AM208" s="341">
        <f t="shared" si="118"/>
        <v>0</v>
      </c>
      <c r="AN208" s="782">
        <f t="shared" si="119"/>
        <v>0</v>
      </c>
      <c r="AO208" s="782"/>
    </row>
    <row r="209" spans="18:41" x14ac:dyDescent="0.25">
      <c r="R209" s="783"/>
      <c r="S209" s="784"/>
      <c r="T209" s="784"/>
      <c r="U209" s="784"/>
      <c r="V209" s="78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7" t="str">
        <f t="shared" si="103"/>
        <v>YA</v>
      </c>
      <c r="AM209" s="341">
        <f t="shared" si="104"/>
        <v>0</v>
      </c>
      <c r="AN209" s="782">
        <f t="shared" si="105"/>
        <v>0</v>
      </c>
      <c r="AO209" s="782"/>
    </row>
    <row r="210" spans="18:41" x14ac:dyDescent="0.25">
      <c r="R210" s="786"/>
      <c r="S210" s="786"/>
      <c r="T210" s="786"/>
      <c r="U210" s="786"/>
      <c r="V210" s="786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7" t="str">
        <f t="shared" si="96"/>
        <v>YA</v>
      </c>
      <c r="AM210" s="341">
        <f t="shared" si="97"/>
        <v>0</v>
      </c>
      <c r="AN210" s="782">
        <f t="shared" si="98"/>
        <v>0</v>
      </c>
      <c r="AO210" s="782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98" t="s">
        <v>91</v>
      </c>
      <c r="S214" s="799"/>
      <c r="T214" s="799"/>
      <c r="U214" s="799"/>
      <c r="V214" s="80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423</v>
      </c>
      <c r="AM215" s="387" t="s">
        <v>447</v>
      </c>
      <c r="AN215" s="309" t="s">
        <v>456</v>
      </c>
      <c r="AO215" s="539" t="s">
        <v>652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0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423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447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456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652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97"/>
      <c r="S223" s="79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5"/>
      <c r="R227" s="580">
        <v>380</v>
      </c>
      <c r="S227" s="547" t="s">
        <v>72</v>
      </c>
      <c r="Z227" s="415"/>
      <c r="AA227" s="415"/>
      <c r="AC227" s="408"/>
      <c r="AN227" s="429"/>
      <c r="AO227" s="429"/>
    </row>
    <row r="228" spans="17:41" ht="26.25" customHeight="1" x14ac:dyDescent="0.25">
      <c r="Q228" s="584" t="s">
        <v>746</v>
      </c>
      <c r="R228" s="581">
        <v>200</v>
      </c>
      <c r="S228" s="548" t="s">
        <v>699</v>
      </c>
      <c r="Z228" s="415"/>
      <c r="AA228" s="415"/>
      <c r="AC228" s="408"/>
      <c r="AN228" s="429"/>
      <c r="AO228" s="429"/>
    </row>
    <row r="229" spans="17:41" ht="45" customHeight="1" x14ac:dyDescent="0.25">
      <c r="Q229" s="584" t="s">
        <v>336</v>
      </c>
      <c r="R229" s="581">
        <v>30</v>
      </c>
      <c r="S229" s="567" t="s">
        <v>765</v>
      </c>
      <c r="Y229" s="416"/>
      <c r="Z229" s="435"/>
      <c r="AA229" s="435"/>
      <c r="AC229" s="408"/>
      <c r="AN229" s="432"/>
      <c r="AO229" s="432"/>
    </row>
    <row r="230" spans="17:41" ht="45" hidden="1" customHeight="1" x14ac:dyDescent="0.25">
      <c r="Q230" s="584" t="s">
        <v>746</v>
      </c>
      <c r="R230" s="581">
        <v>11</v>
      </c>
      <c r="S230" s="567" t="s">
        <v>755</v>
      </c>
      <c r="Y230" s="416"/>
      <c r="Z230" s="564"/>
      <c r="AA230" s="564"/>
      <c r="AC230" s="408"/>
      <c r="AN230" s="432"/>
      <c r="AO230" s="432"/>
    </row>
    <row r="231" spans="17:41" ht="45" hidden="1" customHeight="1" x14ac:dyDescent="0.25">
      <c r="Q231" s="584" t="s">
        <v>746</v>
      </c>
      <c r="R231" s="581">
        <v>14</v>
      </c>
      <c r="S231" s="557" t="s">
        <v>756</v>
      </c>
      <c r="Y231" s="416"/>
      <c r="Z231" s="552"/>
      <c r="AA231" s="552"/>
      <c r="AC231" s="408"/>
      <c r="AN231" s="432"/>
      <c r="AO231" s="432"/>
    </row>
    <row r="232" spans="17:41" ht="45" hidden="1" customHeight="1" x14ac:dyDescent="0.25">
      <c r="Q232" s="584" t="s">
        <v>746</v>
      </c>
      <c r="R232" s="581">
        <v>11</v>
      </c>
      <c r="S232" s="557" t="s">
        <v>755</v>
      </c>
      <c r="Y232" s="416"/>
      <c r="Z232" s="555"/>
      <c r="AA232" s="555"/>
      <c r="AC232" s="408"/>
      <c r="AN232" s="432"/>
      <c r="AO232" s="432"/>
    </row>
    <row r="233" spans="17:41" ht="45" hidden="1" customHeight="1" x14ac:dyDescent="0.25">
      <c r="Q233" s="586" t="s">
        <v>336</v>
      </c>
      <c r="R233" s="582">
        <v>100</v>
      </c>
      <c r="S233" s="592" t="s">
        <v>757</v>
      </c>
      <c r="Y233" s="416"/>
      <c r="Z233" s="556"/>
      <c r="AA233" s="556"/>
      <c r="AC233" s="408"/>
      <c r="AN233" s="432"/>
      <c r="AO233" s="432"/>
    </row>
    <row r="234" spans="17:41" ht="32.25" thickBot="1" x14ac:dyDescent="0.3">
      <c r="Q234" s="586" t="s">
        <v>746</v>
      </c>
      <c r="R234" s="582">
        <v>3</v>
      </c>
      <c r="S234" s="583" t="s">
        <v>766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7:41" ht="21.75" thickBot="1" x14ac:dyDescent="0.4">
      <c r="Q235" s="801">
        <v>207</v>
      </c>
      <c r="R235" s="802"/>
      <c r="S235" s="549" t="s">
        <v>700</v>
      </c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7:41" ht="26.25" customHeight="1" x14ac:dyDescent="0.25">
      <c r="R236" s="579"/>
      <c r="S236" s="334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7:41" ht="23.25" x14ac:dyDescent="0.25">
      <c r="Q237" s="803">
        <v>368</v>
      </c>
      <c r="R237" s="803"/>
      <c r="S237" s="578" t="s">
        <v>652</v>
      </c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R238" s="796"/>
      <c r="S238" s="796"/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8">
    <mergeCell ref="R238:S238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7:R237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495" activePane="bottomLeft" state="frozen"/>
      <selection pane="bottomLeft" activeCell="L508" sqref="L508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601"/>
    <col min="16" max="16" width="12" style="389" bestFit="1" customWidth="1"/>
    <col min="22" max="22" width="11.42578125" style="54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507" t="s">
        <v>609</v>
      </c>
      <c r="E1" s="813" t="s">
        <v>610</v>
      </c>
      <c r="F1" s="81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93" t="s">
        <v>764</v>
      </c>
      <c r="O1" s="90" t="s">
        <v>72</v>
      </c>
      <c r="P1" s="388" t="s">
        <v>472</v>
      </c>
      <c r="Q1" s="384" t="s">
        <v>467</v>
      </c>
      <c r="R1" s="384" t="s">
        <v>468</v>
      </c>
      <c r="S1" s="384" t="s">
        <v>469</v>
      </c>
      <c r="T1" s="384" t="s">
        <v>470</v>
      </c>
      <c r="U1" s="384" t="s">
        <v>471</v>
      </c>
      <c r="V1" s="384" t="s">
        <v>652</v>
      </c>
    </row>
    <row r="2" spans="1:22" ht="34.9" hidden="1" customHeight="1" x14ac:dyDescent="0.25">
      <c r="A2" s="13">
        <v>1</v>
      </c>
      <c r="B2" s="95">
        <v>44751</v>
      </c>
      <c r="C2" s="13"/>
      <c r="D2" s="50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94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94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94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6"/>
      <c r="E5" s="13" t="s">
        <v>611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94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94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6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94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94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6"/>
      <c r="E9" s="13"/>
      <c r="F9" s="13"/>
      <c r="G9" s="13"/>
      <c r="H9" s="13"/>
      <c r="I9" s="13"/>
      <c r="J9" s="13"/>
      <c r="K9" s="13"/>
      <c r="L9" s="13"/>
      <c r="M9" s="13"/>
      <c r="N9" s="594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6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94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94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94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94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94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6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94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6"/>
      <c r="E16" s="13"/>
      <c r="F16" s="13"/>
      <c r="G16" s="13"/>
      <c r="H16" s="13"/>
      <c r="I16" s="13"/>
      <c r="J16" s="13"/>
      <c r="K16" s="13"/>
      <c r="L16" s="13"/>
      <c r="M16" s="13"/>
      <c r="N16" s="594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94"/>
      <c r="O17" s="13" t="e">
        <f>SUM(C17+#REF!+F17+SUM(G17:N17))</f>
        <v>#REF!</v>
      </c>
      <c r="P17" s="390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50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94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6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94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94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94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94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95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94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94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94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94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94"/>
      <c r="O28" s="13" t="e">
        <f>SUM(#REF!+F28+SUM(G28:N28))</f>
        <v>#REF!</v>
      </c>
      <c r="P28" s="390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6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94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95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94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6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94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94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94"/>
      <c r="O34" s="13" t="e">
        <f>SUM(#REF!+F34+SUM(G34:N34))</f>
        <v>#REF!</v>
      </c>
      <c r="P34" s="390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94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94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95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94"/>
      <c r="O38" s="13" t="e">
        <f>SUM(C38+#REF!+F38+SUM(G38:N38))</f>
        <v>#REF!</v>
      </c>
      <c r="P38" s="391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94"/>
      <c r="O39" s="13" t="e">
        <f>SUM(G39:N39)+F39+#REF!</f>
        <v>#REF!</v>
      </c>
      <c r="P39" s="814" t="s">
        <v>196</v>
      </c>
      <c r="Q39" s="815"/>
      <c r="R39" s="815"/>
      <c r="S39" s="815"/>
      <c r="T39" s="815"/>
      <c r="U39" s="815"/>
      <c r="V39" s="81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94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94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94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94"/>
      <c r="O43" s="13" t="e">
        <f>SUM(G43:N43)+F43+#REF!</f>
        <v>#REF!</v>
      </c>
      <c r="P43" s="389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95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94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94"/>
      <c r="O46" s="13" t="e">
        <f>SUM(G46:N46)+F46+#REF!</f>
        <v>#REF!</v>
      </c>
      <c r="P46" s="389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94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6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94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6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94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94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95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6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94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6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94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94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6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94"/>
      <c r="O55" s="13">
        <f>SUM(G55:N55)+F55+D55</f>
        <v>725</v>
      </c>
      <c r="P55" s="392"/>
      <c r="Q55" s="393"/>
      <c r="R55" s="394"/>
      <c r="S55" s="394"/>
      <c r="T55" s="394"/>
      <c r="U55" s="393"/>
      <c r="V55" s="54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6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94"/>
      <c r="O56" s="50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2"/>
    </row>
    <row r="57" spans="1:22" ht="34.9" customHeight="1" x14ac:dyDescent="0.25">
      <c r="A57" s="13">
        <v>56</v>
      </c>
      <c r="B57" s="95">
        <v>44807</v>
      </c>
      <c r="C57" s="13"/>
      <c r="D57" s="50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94"/>
      <c r="O57" s="506">
        <f t="shared" si="0"/>
        <v>768</v>
      </c>
      <c r="P57" s="392"/>
      <c r="Q57" s="394"/>
      <c r="R57" s="394"/>
      <c r="S57" s="394"/>
      <c r="T57" s="394"/>
      <c r="U57" s="394"/>
      <c r="V57" s="54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96"/>
      <c r="O58" s="506">
        <f t="shared" si="0"/>
        <v>0</v>
      </c>
      <c r="P58" s="397"/>
      <c r="Q58" s="398"/>
      <c r="R58" s="398"/>
      <c r="S58" s="398"/>
      <c r="T58" s="398"/>
      <c r="U58" s="398"/>
      <c r="V58" s="54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6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94"/>
      <c r="O59" s="506">
        <f t="shared" si="0"/>
        <v>664</v>
      </c>
      <c r="P59" s="392"/>
      <c r="Q59" s="394"/>
      <c r="R59" s="394"/>
      <c r="S59" s="394"/>
      <c r="T59" s="394"/>
      <c r="U59" s="394"/>
      <c r="V59" s="54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94"/>
      <c r="O60" s="506">
        <f t="shared" si="0"/>
        <v>506</v>
      </c>
      <c r="P60" s="392"/>
      <c r="Q60" s="394"/>
      <c r="R60" s="394"/>
      <c r="S60" s="394"/>
      <c r="T60" s="394"/>
      <c r="U60" s="394"/>
      <c r="V60" s="54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94"/>
      <c r="O61" s="506">
        <f t="shared" si="0"/>
        <v>592</v>
      </c>
      <c r="P61" s="392"/>
      <c r="Q61" s="394"/>
      <c r="R61" s="394"/>
      <c r="S61" s="394"/>
      <c r="T61" s="394"/>
      <c r="U61" s="394"/>
      <c r="V61" s="54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6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94"/>
      <c r="O62" s="506">
        <f t="shared" si="0"/>
        <v>298</v>
      </c>
      <c r="P62" s="392"/>
      <c r="Q62" s="394"/>
      <c r="R62" s="394"/>
      <c r="S62" s="394"/>
      <c r="T62" s="394"/>
      <c r="U62" s="394"/>
      <c r="V62" s="54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6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94"/>
      <c r="O63" s="506">
        <f t="shared" si="0"/>
        <v>1192</v>
      </c>
      <c r="P63" s="392"/>
      <c r="Q63" s="394"/>
      <c r="R63" s="394"/>
      <c r="S63" s="394"/>
      <c r="T63" s="394"/>
      <c r="U63" s="394"/>
      <c r="V63" s="54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94"/>
      <c r="O64" s="506">
        <f t="shared" si="0"/>
        <v>275</v>
      </c>
      <c r="P64" s="392"/>
      <c r="Q64" s="394"/>
      <c r="R64" s="394"/>
      <c r="S64" s="394"/>
      <c r="T64" s="394"/>
      <c r="U64" s="394"/>
      <c r="V64" s="542"/>
    </row>
    <row r="65" spans="1:22" ht="34.9" customHeight="1" x14ac:dyDescent="0.25">
      <c r="A65" s="13">
        <v>64</v>
      </c>
      <c r="B65" s="95">
        <v>44815</v>
      </c>
      <c r="C65" s="13"/>
      <c r="D65" s="506"/>
      <c r="E65" s="13"/>
      <c r="F65" s="13"/>
      <c r="G65" s="13"/>
      <c r="H65" s="13"/>
      <c r="I65" s="13"/>
      <c r="J65" s="13"/>
      <c r="K65" s="13"/>
      <c r="L65" s="13"/>
      <c r="M65" s="13"/>
      <c r="N65" s="594"/>
      <c r="O65" s="506">
        <f t="shared" si="0"/>
        <v>0</v>
      </c>
      <c r="P65" s="392"/>
      <c r="Q65" s="394"/>
      <c r="R65" s="394"/>
      <c r="S65" s="394"/>
      <c r="T65" s="394"/>
      <c r="U65" s="394"/>
      <c r="V65" s="542"/>
    </row>
    <row r="66" spans="1:22" ht="34.9" customHeight="1" x14ac:dyDescent="0.25">
      <c r="A66" s="13">
        <v>65</v>
      </c>
      <c r="B66" s="95">
        <v>44816</v>
      </c>
      <c r="C66" s="13"/>
      <c r="D66" s="506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94"/>
      <c r="O66" s="506">
        <f t="shared" si="0"/>
        <v>9</v>
      </c>
      <c r="P66" s="392"/>
      <c r="Q66" s="394"/>
      <c r="R66" s="394"/>
      <c r="S66" s="394"/>
      <c r="T66" s="394"/>
      <c r="U66" s="394"/>
      <c r="V66" s="54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6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94"/>
      <c r="O67" s="506">
        <f t="shared" si="0"/>
        <v>985</v>
      </c>
      <c r="P67" s="392"/>
      <c r="Q67" s="394"/>
      <c r="R67" s="394"/>
      <c r="S67" s="394"/>
      <c r="T67" s="394"/>
      <c r="U67" s="394"/>
      <c r="V67" s="542"/>
    </row>
    <row r="68" spans="1:22" ht="34.9" customHeight="1" x14ac:dyDescent="0.25">
      <c r="A68" s="13">
        <v>67</v>
      </c>
      <c r="B68" s="95">
        <v>44818</v>
      </c>
      <c r="C68" s="13"/>
      <c r="D68" s="506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94"/>
      <c r="O68" s="506">
        <f t="shared" si="0"/>
        <v>950</v>
      </c>
      <c r="P68" s="392"/>
      <c r="Q68" s="394"/>
      <c r="R68" s="394"/>
      <c r="S68" s="394"/>
      <c r="T68" s="394"/>
      <c r="U68" s="394"/>
      <c r="V68" s="54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6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94"/>
      <c r="O69" s="506">
        <f t="shared" si="0"/>
        <v>917</v>
      </c>
      <c r="P69" s="392"/>
      <c r="Q69" s="394"/>
      <c r="R69" s="394"/>
      <c r="S69" s="394"/>
      <c r="T69" s="394"/>
      <c r="U69" s="394"/>
      <c r="V69" s="542"/>
    </row>
    <row r="70" spans="1:22" ht="34.9" customHeight="1" x14ac:dyDescent="0.25">
      <c r="A70" s="13">
        <v>69</v>
      </c>
      <c r="B70" s="95">
        <v>44820</v>
      </c>
      <c r="C70" s="13"/>
      <c r="D70" s="50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94"/>
      <c r="O70" s="506">
        <f t="shared" si="0"/>
        <v>200.5</v>
      </c>
      <c r="P70" s="392"/>
      <c r="Q70" s="394"/>
      <c r="R70" s="394"/>
      <c r="S70" s="394"/>
      <c r="T70" s="394"/>
      <c r="U70" s="394"/>
      <c r="V70" s="54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94"/>
      <c r="O71" s="506">
        <f t="shared" si="0"/>
        <v>188</v>
      </c>
      <c r="P71" s="392"/>
      <c r="Q71" s="394"/>
      <c r="R71" s="394"/>
      <c r="S71" s="394"/>
      <c r="T71" s="394"/>
      <c r="U71" s="394"/>
      <c r="V71" s="54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96"/>
      <c r="O72" s="506">
        <f t="shared" si="0"/>
        <v>0</v>
      </c>
      <c r="P72" s="397"/>
      <c r="Q72" s="398"/>
      <c r="R72" s="398"/>
      <c r="S72" s="398"/>
      <c r="T72" s="398"/>
      <c r="U72" s="398"/>
      <c r="V72" s="54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94"/>
      <c r="O73" s="506">
        <f t="shared" si="0"/>
        <v>1047</v>
      </c>
      <c r="P73" s="392"/>
      <c r="Q73" s="394"/>
      <c r="R73" s="394"/>
      <c r="S73" s="394"/>
      <c r="T73" s="394"/>
      <c r="U73" s="394"/>
      <c r="V73" s="54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6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94"/>
      <c r="O74" s="506">
        <f t="shared" si="0"/>
        <v>478.1</v>
      </c>
      <c r="P74" s="392"/>
      <c r="Q74" s="394"/>
      <c r="R74" s="394"/>
      <c r="S74" s="394"/>
      <c r="T74" s="394"/>
      <c r="U74" s="394"/>
      <c r="V74" s="54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94"/>
      <c r="O75" s="506">
        <f t="shared" si="0"/>
        <v>1141</v>
      </c>
      <c r="P75" s="392"/>
      <c r="Q75" s="394"/>
      <c r="R75" s="394"/>
      <c r="S75" s="394"/>
      <c r="T75" s="394"/>
      <c r="U75" s="394"/>
      <c r="V75" s="54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94"/>
      <c r="O76" s="506">
        <f t="shared" si="0"/>
        <v>1004</v>
      </c>
      <c r="P76" s="392"/>
      <c r="Q76" s="394"/>
      <c r="R76" s="394"/>
      <c r="S76" s="394"/>
      <c r="T76" s="394"/>
      <c r="U76" s="394"/>
      <c r="V76" s="54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6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94"/>
      <c r="O77" s="506">
        <f t="shared" si="0"/>
        <v>1030</v>
      </c>
      <c r="P77" s="392"/>
      <c r="Q77" s="394"/>
      <c r="R77" s="394"/>
      <c r="S77" s="394"/>
      <c r="T77" s="394"/>
      <c r="U77" s="394"/>
      <c r="V77" s="542"/>
    </row>
    <row r="78" spans="1:22" ht="34.9" customHeight="1" x14ac:dyDescent="0.25">
      <c r="A78" s="13">
        <v>77</v>
      </c>
      <c r="B78" s="95">
        <v>44828</v>
      </c>
      <c r="C78" s="13"/>
      <c r="D78" s="50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94"/>
      <c r="O78" s="506">
        <f t="shared" si="0"/>
        <v>2868</v>
      </c>
      <c r="P78" s="392"/>
      <c r="Q78" s="394"/>
      <c r="R78" s="394"/>
      <c r="S78" s="394"/>
      <c r="T78" s="394"/>
      <c r="U78" s="394"/>
      <c r="V78" s="54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96"/>
      <c r="O79" s="506">
        <f t="shared" si="0"/>
        <v>0</v>
      </c>
      <c r="P79" s="397"/>
      <c r="Q79" s="398" t="s">
        <v>225</v>
      </c>
      <c r="R79" s="398"/>
      <c r="S79" s="398"/>
      <c r="T79" s="398"/>
      <c r="U79" s="398"/>
      <c r="V79" s="54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94"/>
      <c r="O80" s="506">
        <f t="shared" si="0"/>
        <v>937</v>
      </c>
      <c r="P80" s="392"/>
      <c r="Q80" s="394"/>
      <c r="R80" s="394"/>
      <c r="S80" s="394"/>
      <c r="T80" s="394"/>
      <c r="U80" s="394"/>
      <c r="V80" s="542"/>
    </row>
    <row r="81" spans="1:22" ht="34.9" customHeight="1" x14ac:dyDescent="0.25">
      <c r="A81" s="13">
        <v>80</v>
      </c>
      <c r="B81" s="95">
        <v>44831</v>
      </c>
      <c r="C81" s="13"/>
      <c r="D81" s="50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94"/>
      <c r="O81" s="506">
        <f t="shared" si="0"/>
        <v>965</v>
      </c>
      <c r="P81" s="392"/>
      <c r="Q81" s="394"/>
      <c r="R81" s="394"/>
      <c r="S81" s="394"/>
      <c r="T81" s="394"/>
      <c r="U81" s="394"/>
      <c r="V81" s="54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94"/>
      <c r="O82" s="506">
        <f t="shared" si="0"/>
        <v>1449.9099999999999</v>
      </c>
      <c r="P82" s="392"/>
      <c r="Q82" s="394"/>
      <c r="R82" s="394"/>
      <c r="S82" s="394"/>
      <c r="T82" s="394"/>
      <c r="U82" s="394"/>
      <c r="V82" s="542"/>
    </row>
    <row r="83" spans="1:22" ht="34.9" customHeight="1" x14ac:dyDescent="0.25">
      <c r="A83" s="13">
        <v>82</v>
      </c>
      <c r="B83" s="95">
        <v>44833</v>
      </c>
      <c r="C83" s="13"/>
      <c r="D83" s="506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94"/>
      <c r="O83" s="506">
        <f t="shared" si="0"/>
        <v>1285</v>
      </c>
      <c r="P83" s="392"/>
      <c r="Q83" s="394"/>
      <c r="R83" s="394"/>
      <c r="S83" s="394"/>
      <c r="T83" s="394"/>
      <c r="U83" s="394"/>
      <c r="V83" s="54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94"/>
      <c r="O84" s="506">
        <f t="shared" si="0"/>
        <v>778</v>
      </c>
      <c r="P84" s="392"/>
      <c r="Q84" s="394"/>
      <c r="R84" s="394"/>
      <c r="S84" s="394"/>
      <c r="T84" s="394"/>
      <c r="U84" s="394"/>
      <c r="V84" s="542"/>
    </row>
    <row r="85" spans="1:22" ht="34.9" customHeight="1" x14ac:dyDescent="0.25">
      <c r="A85" s="13">
        <v>84</v>
      </c>
      <c r="B85" s="95">
        <v>44835</v>
      </c>
      <c r="C85" s="13"/>
      <c r="D85" s="50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94"/>
      <c r="O85" s="506">
        <f t="shared" si="0"/>
        <v>1500</v>
      </c>
      <c r="P85" s="392"/>
      <c r="Q85" s="394"/>
      <c r="R85" s="394"/>
      <c r="S85" s="394"/>
      <c r="T85" s="394"/>
      <c r="U85" s="394"/>
      <c r="V85" s="54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96"/>
      <c r="O86" s="506">
        <f t="shared" si="0"/>
        <v>0</v>
      </c>
      <c r="P86" s="397"/>
      <c r="Q86" s="398"/>
      <c r="R86" s="398"/>
      <c r="S86" s="398"/>
      <c r="T86" s="398"/>
      <c r="U86" s="398"/>
      <c r="V86" s="542"/>
    </row>
    <row r="87" spans="1:22" ht="34.9" customHeight="1" x14ac:dyDescent="0.25">
      <c r="A87" s="13">
        <v>86</v>
      </c>
      <c r="B87" s="95">
        <v>44837</v>
      </c>
      <c r="C87" s="13"/>
      <c r="D87" s="50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94"/>
      <c r="O87" s="506">
        <f t="shared" si="0"/>
        <v>1189</v>
      </c>
      <c r="P87" s="392"/>
      <c r="Q87" s="394"/>
      <c r="R87" s="394"/>
      <c r="S87" s="394"/>
      <c r="T87" s="394"/>
      <c r="U87" s="394"/>
      <c r="V87" s="542"/>
    </row>
    <row r="88" spans="1:22" ht="34.9" customHeight="1" x14ac:dyDescent="0.25">
      <c r="A88" s="13">
        <v>87</v>
      </c>
      <c r="B88" s="95">
        <v>44838</v>
      </c>
      <c r="C88" s="13"/>
      <c r="D88" s="50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94"/>
      <c r="O88" s="506">
        <f t="shared" si="0"/>
        <v>839</v>
      </c>
      <c r="P88" s="392"/>
      <c r="Q88" s="394"/>
      <c r="R88" s="394"/>
      <c r="S88" s="394"/>
      <c r="T88" s="394"/>
      <c r="U88" s="394"/>
      <c r="V88" s="542"/>
    </row>
    <row r="89" spans="1:22" ht="34.9" customHeight="1" x14ac:dyDescent="0.25">
      <c r="A89" s="13">
        <v>88</v>
      </c>
      <c r="B89" s="95">
        <v>44839</v>
      </c>
      <c r="C89" s="13"/>
      <c r="D89" s="506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94"/>
      <c r="O89" s="506">
        <f t="shared" si="0"/>
        <v>1862</v>
      </c>
      <c r="P89" s="392"/>
      <c r="Q89" s="394"/>
      <c r="R89" s="394"/>
      <c r="S89" s="394"/>
      <c r="T89" s="394"/>
      <c r="U89" s="394"/>
      <c r="V89" s="542"/>
    </row>
    <row r="90" spans="1:22" ht="34.9" customHeight="1" x14ac:dyDescent="0.25">
      <c r="A90" s="13">
        <v>89</v>
      </c>
      <c r="B90" s="95">
        <v>44840</v>
      </c>
      <c r="C90" s="13"/>
      <c r="D90" s="50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94">
        <f>136</f>
        <v>136</v>
      </c>
      <c r="O90" s="506">
        <f t="shared" si="0"/>
        <v>2161</v>
      </c>
      <c r="P90" s="395"/>
      <c r="Q90" s="396"/>
      <c r="R90" s="394"/>
      <c r="S90" s="394"/>
      <c r="T90" s="394"/>
      <c r="U90" s="394"/>
      <c r="V90" s="542"/>
    </row>
    <row r="91" spans="1:22" ht="34.9" customHeight="1" x14ac:dyDescent="0.25">
      <c r="A91" s="13">
        <v>90</v>
      </c>
      <c r="B91" s="95">
        <v>44841</v>
      </c>
      <c r="C91" s="13"/>
      <c r="D91" s="50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94">
        <f>-10</f>
        <v>-10</v>
      </c>
      <c r="O91" s="506">
        <f t="shared" si="0"/>
        <v>2505</v>
      </c>
      <c r="P91" s="392"/>
      <c r="Q91" s="394"/>
      <c r="R91" s="394"/>
      <c r="S91" s="394"/>
      <c r="T91" s="394"/>
      <c r="U91" s="394"/>
      <c r="V91" s="542"/>
    </row>
    <row r="92" spans="1:22" ht="34.9" customHeight="1" x14ac:dyDescent="0.25">
      <c r="A92" s="13">
        <v>91</v>
      </c>
      <c r="B92" s="95">
        <v>44842</v>
      </c>
      <c r="C92" s="13"/>
      <c r="D92" s="50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94"/>
      <c r="O92" s="506">
        <f t="shared" si="0"/>
        <v>2210.5</v>
      </c>
      <c r="P92" s="392"/>
      <c r="Q92" s="394"/>
      <c r="R92" s="394"/>
      <c r="S92" s="394"/>
      <c r="T92" s="394"/>
      <c r="U92" s="394"/>
      <c r="V92" s="542"/>
    </row>
    <row r="93" spans="1:22" ht="34.9" customHeight="1" x14ac:dyDescent="0.25">
      <c r="A93" s="13">
        <v>92</v>
      </c>
      <c r="B93" s="95">
        <v>44843</v>
      </c>
      <c r="C93" s="13"/>
      <c r="D93" s="506"/>
      <c r="E93" s="13"/>
      <c r="F93" s="13"/>
      <c r="G93" s="13"/>
      <c r="H93" s="13"/>
      <c r="I93" s="13"/>
      <c r="J93" s="13"/>
      <c r="K93" s="13"/>
      <c r="L93" s="13"/>
      <c r="M93" s="13"/>
      <c r="N93" s="594"/>
      <c r="O93" s="506">
        <f t="shared" si="0"/>
        <v>0</v>
      </c>
      <c r="P93" s="392"/>
      <c r="Q93" s="394"/>
      <c r="R93" s="394"/>
      <c r="S93" s="394"/>
      <c r="T93" s="394"/>
      <c r="U93" s="394"/>
      <c r="V93" s="54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94">
        <f>-7.68</f>
        <v>-7.68</v>
      </c>
      <c r="O94" s="506">
        <f t="shared" si="0"/>
        <v>5817</v>
      </c>
      <c r="P94" s="392"/>
      <c r="Q94" s="394"/>
      <c r="R94" s="394"/>
      <c r="S94" s="394"/>
      <c r="T94" s="394"/>
      <c r="U94" s="394"/>
      <c r="V94" s="54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6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94">
        <f>-5+2+9.76+14.56</f>
        <v>21.32</v>
      </c>
      <c r="O95" s="506">
        <f t="shared" si="0"/>
        <v>5962.32</v>
      </c>
      <c r="P95" s="392"/>
      <c r="Q95" s="394"/>
      <c r="R95" s="394"/>
      <c r="S95" s="394"/>
      <c r="T95" s="394"/>
      <c r="U95" s="394"/>
      <c r="V95" s="542"/>
    </row>
    <row r="96" spans="1:22" ht="34.9" customHeight="1" x14ac:dyDescent="0.25">
      <c r="A96" s="13">
        <v>95</v>
      </c>
      <c r="B96" s="95">
        <v>44846</v>
      </c>
      <c r="C96" s="13"/>
      <c r="D96" s="506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94">
        <f>39-45.24</f>
        <v>-6.240000000000002</v>
      </c>
      <c r="O96" s="506">
        <f t="shared" si="0"/>
        <v>809.5</v>
      </c>
      <c r="P96" s="392"/>
      <c r="Q96" s="394"/>
      <c r="R96" s="394"/>
      <c r="S96" s="394"/>
      <c r="T96" s="394"/>
      <c r="U96" s="394"/>
      <c r="V96" s="542"/>
    </row>
    <row r="97" spans="1:22" ht="34.9" customHeight="1" x14ac:dyDescent="0.25">
      <c r="A97" s="13">
        <v>96</v>
      </c>
      <c r="B97" s="95">
        <v>44847</v>
      </c>
      <c r="C97" s="13"/>
      <c r="D97" s="50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94">
        <f>25.76</f>
        <v>25.76</v>
      </c>
      <c r="O97" s="506">
        <f t="shared" si="0"/>
        <v>1843</v>
      </c>
      <c r="P97" s="392"/>
      <c r="Q97" s="394"/>
      <c r="R97" s="394"/>
      <c r="S97" s="394"/>
      <c r="T97" s="394"/>
      <c r="U97" s="394"/>
      <c r="V97" s="54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6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94"/>
      <c r="O98" s="506">
        <f t="shared" si="0"/>
        <v>1930.66</v>
      </c>
      <c r="P98" s="392"/>
      <c r="Q98" s="394"/>
      <c r="R98" s="394"/>
      <c r="S98" s="394"/>
      <c r="T98" s="394"/>
      <c r="U98" s="394"/>
      <c r="V98" s="54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94"/>
      <c r="O99" s="506">
        <f t="shared" si="0"/>
        <v>2072</v>
      </c>
      <c r="P99" s="392"/>
      <c r="Q99" s="394"/>
      <c r="R99" s="394"/>
      <c r="S99" s="394"/>
      <c r="T99" s="394"/>
      <c r="U99" s="394"/>
      <c r="V99" s="54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96"/>
      <c r="O100" s="506">
        <f t="shared" si="0"/>
        <v>0</v>
      </c>
      <c r="P100" s="397"/>
      <c r="Q100" s="398"/>
      <c r="R100" s="398"/>
      <c r="S100" s="398"/>
      <c r="T100" s="398"/>
      <c r="U100" s="398"/>
      <c r="V100" s="54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6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94">
        <f>11+26+984+2-51.2</f>
        <v>971.8</v>
      </c>
      <c r="O101" s="506">
        <f t="shared" si="0"/>
        <v>3003.8</v>
      </c>
      <c r="P101" s="392"/>
      <c r="Q101" s="394"/>
      <c r="R101" s="394"/>
      <c r="S101" s="394"/>
      <c r="T101" s="394"/>
      <c r="U101" s="394"/>
      <c r="V101" s="542"/>
    </row>
    <row r="102" spans="1:22" ht="34.9" customHeight="1" x14ac:dyDescent="0.25">
      <c r="A102" s="13">
        <v>101</v>
      </c>
      <c r="B102" s="95">
        <v>44852</v>
      </c>
      <c r="C102" s="13"/>
      <c r="D102" s="506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94"/>
      <c r="O102" s="506">
        <f t="shared" si="0"/>
        <v>718.84</v>
      </c>
      <c r="P102" s="392"/>
      <c r="Q102" s="394"/>
      <c r="R102" s="394"/>
      <c r="S102" s="394"/>
      <c r="T102" s="394"/>
      <c r="U102" s="394"/>
      <c r="V102" s="54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94"/>
      <c r="O103" s="506">
        <f t="shared" si="0"/>
        <v>1356</v>
      </c>
      <c r="P103" s="392"/>
      <c r="Q103" s="394"/>
      <c r="R103" s="394"/>
      <c r="S103" s="394"/>
      <c r="T103" s="394"/>
      <c r="U103" s="394"/>
      <c r="V103" s="542"/>
    </row>
    <row r="104" spans="1:22" ht="34.9" customHeight="1" x14ac:dyDescent="0.25">
      <c r="A104" s="13">
        <v>103</v>
      </c>
      <c r="B104" s="95">
        <v>44854</v>
      </c>
      <c r="C104" s="13"/>
      <c r="D104" s="50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94"/>
      <c r="O104" s="506">
        <f t="shared" si="0"/>
        <v>1008</v>
      </c>
      <c r="P104" s="392"/>
      <c r="Q104" s="394"/>
      <c r="R104" s="394"/>
      <c r="S104" s="394"/>
      <c r="T104" s="394"/>
      <c r="U104" s="394"/>
      <c r="V104" s="542"/>
    </row>
    <row r="105" spans="1:22" ht="34.9" customHeight="1" x14ac:dyDescent="0.25">
      <c r="A105" s="13">
        <v>104</v>
      </c>
      <c r="B105" s="95">
        <v>44855</v>
      </c>
      <c r="C105" s="13"/>
      <c r="D105" s="50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94"/>
      <c r="O105" s="506">
        <f t="shared" si="0"/>
        <v>877.85</v>
      </c>
      <c r="P105" s="392"/>
      <c r="Q105" s="394"/>
      <c r="R105" s="394"/>
      <c r="S105" s="394"/>
      <c r="T105" s="394"/>
      <c r="U105" s="394"/>
      <c r="V105" s="54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94"/>
      <c r="O106" s="506">
        <f t="shared" si="0"/>
        <v>3234</v>
      </c>
      <c r="P106" s="392"/>
      <c r="Q106" s="394"/>
      <c r="R106" s="394"/>
      <c r="S106" s="394"/>
      <c r="T106" s="394"/>
      <c r="U106" s="394"/>
      <c r="V106" s="54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96"/>
      <c r="O107" s="506">
        <f t="shared" si="0"/>
        <v>0</v>
      </c>
      <c r="P107" s="397"/>
      <c r="Q107" s="398"/>
      <c r="R107" s="398"/>
      <c r="S107" s="398"/>
      <c r="T107" s="398"/>
      <c r="U107" s="398"/>
      <c r="V107" s="542"/>
    </row>
    <row r="108" spans="1:22" ht="34.9" customHeight="1" x14ac:dyDescent="0.25">
      <c r="A108" s="13">
        <v>107</v>
      </c>
      <c r="B108" s="95">
        <v>44858</v>
      </c>
      <c r="C108" s="13"/>
      <c r="D108" s="50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94">
        <f>-107</f>
        <v>-107</v>
      </c>
      <c r="O108" s="506">
        <f t="shared" si="0"/>
        <v>1440</v>
      </c>
      <c r="P108" s="392"/>
      <c r="Q108" s="394"/>
      <c r="R108" s="394"/>
      <c r="S108" s="394"/>
      <c r="T108" s="394"/>
      <c r="U108" s="394"/>
      <c r="V108" s="54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94">
        <f>46</f>
        <v>46</v>
      </c>
      <c r="O109" s="506">
        <f t="shared" si="0"/>
        <v>1528</v>
      </c>
      <c r="P109" s="392"/>
      <c r="Q109" s="394"/>
      <c r="R109" s="394"/>
      <c r="S109" s="394"/>
      <c r="T109" s="394"/>
      <c r="U109" s="394"/>
      <c r="V109" s="542"/>
    </row>
    <row r="110" spans="1:22" ht="34.9" customHeight="1" x14ac:dyDescent="0.25">
      <c r="A110" s="13">
        <v>109</v>
      </c>
      <c r="B110" s="95">
        <v>44860</v>
      </c>
      <c r="C110" s="13"/>
      <c r="D110" s="50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94">
        <f>-170-200-9</f>
        <v>-379</v>
      </c>
      <c r="O110" s="506">
        <f t="shared" si="0"/>
        <v>652</v>
      </c>
      <c r="P110" s="395"/>
      <c r="Q110" s="394"/>
      <c r="R110" s="394"/>
      <c r="S110" s="394"/>
      <c r="T110" s="394"/>
      <c r="U110" s="394"/>
      <c r="V110" s="54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94">
        <f>46-53.36+9</f>
        <v>1.6400000000000006</v>
      </c>
      <c r="O111" s="506">
        <f t="shared" si="0"/>
        <v>1880.0000000000002</v>
      </c>
      <c r="P111" s="392"/>
      <c r="Q111" s="394"/>
      <c r="R111" s="394"/>
      <c r="S111" s="394"/>
      <c r="T111" s="394"/>
      <c r="U111" s="394"/>
      <c r="V111" s="542"/>
    </row>
    <row r="112" spans="1:22" ht="34.9" customHeight="1" x14ac:dyDescent="0.25">
      <c r="A112" s="13">
        <v>111</v>
      </c>
      <c r="B112" s="95">
        <v>44862</v>
      </c>
      <c r="C112" s="13"/>
      <c r="D112" s="50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94"/>
      <c r="O112" s="506">
        <f t="shared" si="0"/>
        <v>1507</v>
      </c>
      <c r="P112" s="392"/>
      <c r="Q112" s="394"/>
      <c r="R112" s="394"/>
      <c r="S112" s="394"/>
      <c r="T112" s="394"/>
      <c r="U112" s="394"/>
      <c r="V112" s="54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94">
        <f>-15.84</f>
        <v>-15.84</v>
      </c>
      <c r="O113" s="506">
        <f t="shared" si="0"/>
        <v>2679</v>
      </c>
      <c r="P113" s="392"/>
      <c r="Q113" s="394"/>
      <c r="R113" s="394"/>
      <c r="S113" s="394"/>
      <c r="T113" s="394"/>
      <c r="U113" s="394"/>
      <c r="V113" s="54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96"/>
      <c r="O114" s="506">
        <f t="shared" si="0"/>
        <v>0</v>
      </c>
      <c r="P114" s="397"/>
      <c r="Q114" s="398"/>
      <c r="R114" s="398"/>
      <c r="S114" s="398"/>
      <c r="T114" s="398"/>
      <c r="U114" s="398"/>
      <c r="V114" s="54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94"/>
      <c r="O115" s="506">
        <f t="shared" si="0"/>
        <v>4042</v>
      </c>
      <c r="P115" s="392"/>
      <c r="Q115" s="394"/>
      <c r="R115" s="394"/>
      <c r="S115" s="394"/>
      <c r="T115" s="394"/>
      <c r="U115" s="394"/>
      <c r="V115" s="542"/>
    </row>
    <row r="116" spans="1:22" ht="34.9" customHeight="1" x14ac:dyDescent="0.25">
      <c r="A116" s="13">
        <v>115</v>
      </c>
      <c r="B116" s="95">
        <v>44866</v>
      </c>
      <c r="C116" s="13"/>
      <c r="D116" s="50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94">
        <f>-2.54-52.64-2.3</f>
        <v>-57.48</v>
      </c>
      <c r="O116" s="506">
        <f t="shared" si="0"/>
        <v>4943</v>
      </c>
      <c r="P116" s="392"/>
      <c r="Q116" s="394"/>
      <c r="R116" s="394"/>
      <c r="S116" s="394"/>
      <c r="T116" s="394"/>
      <c r="U116" s="394"/>
      <c r="V116" s="542"/>
    </row>
    <row r="117" spans="1:22" ht="34.9" customHeight="1" x14ac:dyDescent="0.25">
      <c r="A117" s="13">
        <v>116</v>
      </c>
      <c r="B117" s="95">
        <v>44867</v>
      </c>
      <c r="C117" s="13"/>
      <c r="D117" s="506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94"/>
      <c r="O117" s="506">
        <f t="shared" si="0"/>
        <v>3721</v>
      </c>
      <c r="P117" s="392"/>
      <c r="Q117" s="394"/>
      <c r="R117" s="394"/>
      <c r="S117" s="394"/>
      <c r="T117" s="394"/>
      <c r="U117" s="394"/>
      <c r="V117" s="54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6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94">
        <f>-439.25</f>
        <v>-439.25</v>
      </c>
      <c r="O118" s="506">
        <f t="shared" si="0"/>
        <v>1161</v>
      </c>
      <c r="P118" s="392"/>
      <c r="Q118" s="394"/>
      <c r="R118" s="394"/>
      <c r="S118" s="394"/>
      <c r="T118" s="394"/>
      <c r="U118" s="394"/>
      <c r="V118" s="54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94">
        <f>-5.44-5-4</f>
        <v>-14.440000000000001</v>
      </c>
      <c r="O119" s="506">
        <f t="shared" si="0"/>
        <v>2907.5</v>
      </c>
      <c r="P119" s="392"/>
      <c r="Q119" s="394"/>
      <c r="R119" s="394"/>
      <c r="S119" s="394"/>
      <c r="T119" s="394"/>
      <c r="U119" s="394"/>
      <c r="V119" s="542"/>
    </row>
    <row r="120" spans="1:22" ht="34.9" customHeight="1" x14ac:dyDescent="0.25">
      <c r="A120" s="13">
        <v>119</v>
      </c>
      <c r="B120" s="95">
        <v>44870</v>
      </c>
      <c r="C120" s="13"/>
      <c r="D120" s="50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94"/>
      <c r="O120" s="50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96"/>
      <c r="O121" s="506">
        <f t="shared" si="1"/>
        <v>0</v>
      </c>
      <c r="P121" s="397"/>
      <c r="Q121" s="398"/>
      <c r="R121" s="398"/>
      <c r="S121" s="398"/>
      <c r="T121" s="398"/>
      <c r="U121" s="398"/>
      <c r="V121" s="542"/>
    </row>
    <row r="122" spans="1:22" ht="34.9" customHeight="1" x14ac:dyDescent="0.25">
      <c r="A122" s="13">
        <v>121</v>
      </c>
      <c r="B122" s="95">
        <v>44872</v>
      </c>
      <c r="C122" s="13"/>
      <c r="D122" s="506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94"/>
      <c r="O122" s="506">
        <f t="shared" si="1"/>
        <v>215</v>
      </c>
      <c r="P122" s="392"/>
      <c r="Q122" s="394"/>
      <c r="R122" s="394"/>
      <c r="S122" s="394"/>
      <c r="T122" s="394"/>
      <c r="U122" s="394"/>
      <c r="V122" s="542"/>
    </row>
    <row r="123" spans="1:22" ht="34.9" customHeight="1" x14ac:dyDescent="0.25">
      <c r="A123" s="13">
        <v>122</v>
      </c>
      <c r="B123" s="95">
        <v>44873</v>
      </c>
      <c r="C123" s="13"/>
      <c r="D123" s="506"/>
      <c r="E123" s="90"/>
      <c r="F123" s="13"/>
      <c r="G123" s="13"/>
      <c r="H123" s="13"/>
      <c r="I123" s="13"/>
      <c r="J123" s="13"/>
      <c r="K123" s="13"/>
      <c r="L123" s="13"/>
      <c r="M123" s="13"/>
      <c r="N123" s="594"/>
      <c r="O123" s="506">
        <f t="shared" si="1"/>
        <v>0</v>
      </c>
      <c r="P123" s="392"/>
      <c r="Q123" s="394"/>
      <c r="R123" s="394"/>
      <c r="S123" s="394"/>
      <c r="T123" s="394"/>
      <c r="U123" s="394"/>
      <c r="V123" s="54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94">
        <f>9+3.7</f>
        <v>12.7</v>
      </c>
      <c r="O124" s="506">
        <f t="shared" si="1"/>
        <v>732.7</v>
      </c>
      <c r="P124" s="392"/>
      <c r="Q124" s="394"/>
      <c r="R124" s="394"/>
      <c r="S124" s="394"/>
      <c r="T124" s="394"/>
      <c r="U124" s="394"/>
      <c r="V124" s="54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6">
        <f t="shared" si="1"/>
        <v>1854</v>
      </c>
      <c r="P125" s="392"/>
      <c r="Q125" s="394"/>
      <c r="R125" s="394"/>
      <c r="S125" s="394"/>
      <c r="T125" s="394"/>
      <c r="U125" s="394"/>
      <c r="V125" s="542"/>
    </row>
    <row r="126" spans="1:22" ht="34.9" customHeight="1" x14ac:dyDescent="0.25">
      <c r="A126" s="13">
        <v>125</v>
      </c>
      <c r="B126" s="95">
        <v>44876</v>
      </c>
      <c r="C126" s="13"/>
      <c r="D126" s="50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94"/>
      <c r="O126" s="506">
        <f t="shared" si="1"/>
        <v>2303</v>
      </c>
      <c r="P126" s="392"/>
      <c r="Q126" s="394"/>
      <c r="R126" s="394"/>
      <c r="S126" s="394"/>
      <c r="T126" s="394"/>
      <c r="U126" s="394"/>
      <c r="V126" s="54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94"/>
      <c r="O127" s="506">
        <f t="shared" si="1"/>
        <v>1444</v>
      </c>
      <c r="P127" s="392"/>
      <c r="Q127" s="394"/>
      <c r="R127" s="394"/>
      <c r="S127" s="394"/>
      <c r="T127" s="394"/>
      <c r="U127" s="394"/>
      <c r="V127" s="54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96"/>
      <c r="O128" s="506">
        <f t="shared" si="1"/>
        <v>0</v>
      </c>
      <c r="P128" s="397"/>
      <c r="Q128" s="398"/>
      <c r="R128" s="398"/>
      <c r="S128" s="398"/>
      <c r="T128" s="398"/>
      <c r="U128" s="398"/>
      <c r="V128" s="54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94"/>
      <c r="O129" s="506">
        <f t="shared" si="1"/>
        <v>2154</v>
      </c>
      <c r="P129" s="392"/>
      <c r="Q129" s="394"/>
      <c r="R129" s="394"/>
      <c r="S129" s="394"/>
      <c r="T129" s="394"/>
      <c r="U129" s="394"/>
      <c r="V129" s="54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94"/>
      <c r="O130" s="506">
        <f t="shared" si="1"/>
        <v>2797</v>
      </c>
      <c r="P130" s="392"/>
      <c r="Q130" s="394"/>
      <c r="R130" s="394"/>
      <c r="S130" s="394"/>
      <c r="T130" s="394"/>
      <c r="U130" s="394"/>
      <c r="V130" s="54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94"/>
      <c r="O131" s="506">
        <f t="shared" si="1"/>
        <v>1279.5</v>
      </c>
      <c r="P131" s="392"/>
      <c r="Q131" s="394"/>
      <c r="R131" s="394"/>
      <c r="S131" s="394"/>
      <c r="T131" s="394"/>
      <c r="U131" s="394"/>
      <c r="V131" s="542"/>
    </row>
    <row r="132" spans="1:22" ht="34.9" customHeight="1" x14ac:dyDescent="0.25">
      <c r="A132" s="13">
        <v>131</v>
      </c>
      <c r="B132" s="95">
        <v>44882</v>
      </c>
      <c r="C132" s="13"/>
      <c r="D132" s="50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94">
        <v>49</v>
      </c>
      <c r="O132" s="506">
        <f t="shared" si="1"/>
        <v>1578</v>
      </c>
      <c r="P132" s="392"/>
      <c r="Q132" s="394"/>
      <c r="R132" s="394"/>
      <c r="S132" s="394"/>
      <c r="T132" s="394"/>
      <c r="U132" s="394"/>
      <c r="V132" s="54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96"/>
      <c r="O133" s="506">
        <f t="shared" si="1"/>
        <v>0</v>
      </c>
      <c r="P133" s="397"/>
      <c r="Q133" s="398"/>
      <c r="R133" s="398"/>
      <c r="S133" s="398"/>
      <c r="T133" s="398"/>
      <c r="U133" s="398"/>
      <c r="V133" s="54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6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94"/>
      <c r="O134" s="506">
        <f t="shared" si="1"/>
        <v>1385</v>
      </c>
      <c r="P134" s="392"/>
      <c r="Q134" s="394"/>
      <c r="R134" s="394"/>
      <c r="S134" s="394"/>
      <c r="T134" s="394"/>
      <c r="U134" s="394"/>
      <c r="V134" s="54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96"/>
      <c r="O135" s="506">
        <f t="shared" si="1"/>
        <v>0</v>
      </c>
      <c r="P135" s="397"/>
      <c r="Q135" s="398"/>
      <c r="R135" s="398"/>
      <c r="S135" s="398"/>
      <c r="T135" s="398"/>
      <c r="U135" s="398"/>
      <c r="V135" s="54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6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94"/>
      <c r="O136" s="506">
        <f t="shared" si="1"/>
        <v>1229</v>
      </c>
      <c r="P136" s="392"/>
      <c r="Q136" s="394"/>
      <c r="R136" s="394"/>
      <c r="S136" s="394"/>
      <c r="T136" s="394"/>
      <c r="U136" s="394"/>
      <c r="V136" s="542"/>
    </row>
    <row r="137" spans="1:22" ht="34.9" customHeight="1" x14ac:dyDescent="0.25">
      <c r="A137" s="13">
        <v>136</v>
      </c>
      <c r="B137" s="95">
        <v>44887</v>
      </c>
      <c r="C137" s="13"/>
      <c r="D137" s="506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94"/>
      <c r="O137" s="506">
        <f t="shared" si="1"/>
        <v>1850.0500000000002</v>
      </c>
      <c r="P137" s="392"/>
      <c r="Q137" s="394"/>
      <c r="R137" s="394"/>
      <c r="S137" s="394"/>
      <c r="T137" s="394"/>
      <c r="U137" s="394"/>
      <c r="V137" s="542"/>
    </row>
    <row r="138" spans="1:22" ht="34.9" customHeight="1" x14ac:dyDescent="0.25">
      <c r="A138" s="13">
        <v>137</v>
      </c>
      <c r="B138" s="95">
        <v>44888</v>
      </c>
      <c r="C138" s="13"/>
      <c r="D138" s="506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94"/>
      <c r="O138" s="506">
        <f t="shared" si="1"/>
        <v>1814</v>
      </c>
      <c r="P138" s="392"/>
      <c r="Q138" s="394"/>
      <c r="R138" s="394"/>
      <c r="S138" s="394"/>
      <c r="T138" s="394"/>
      <c r="U138" s="394"/>
      <c r="V138" s="54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6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94"/>
      <c r="O139" s="506">
        <f t="shared" si="1"/>
        <v>3434</v>
      </c>
      <c r="P139" s="392"/>
      <c r="Q139" s="394"/>
      <c r="R139" s="394"/>
      <c r="S139" s="394"/>
      <c r="T139" s="394"/>
      <c r="U139" s="394"/>
      <c r="V139" s="54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94"/>
      <c r="O140" s="506">
        <f t="shared" si="1"/>
        <v>1050</v>
      </c>
      <c r="P140" s="392"/>
      <c r="Q140" s="394"/>
      <c r="R140" s="394"/>
      <c r="S140" s="394"/>
      <c r="T140" s="394"/>
      <c r="U140" s="394"/>
      <c r="V140" s="542"/>
    </row>
    <row r="141" spans="1:22" ht="34.9" customHeight="1" x14ac:dyDescent="0.25">
      <c r="A141" s="13">
        <v>140</v>
      </c>
      <c r="B141" s="95">
        <v>44891</v>
      </c>
      <c r="C141" s="13"/>
      <c r="D141" s="506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94">
        <v>93</v>
      </c>
      <c r="O141" s="506">
        <f t="shared" si="1"/>
        <v>1919</v>
      </c>
      <c r="P141" s="392"/>
      <c r="Q141" s="394"/>
      <c r="R141" s="394"/>
      <c r="S141" s="394"/>
      <c r="T141" s="394"/>
      <c r="U141" s="394"/>
      <c r="V141" s="54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96"/>
      <c r="O142" s="506">
        <f t="shared" si="1"/>
        <v>170</v>
      </c>
      <c r="P142" s="397"/>
      <c r="Q142" s="398"/>
      <c r="R142" s="398"/>
      <c r="S142" s="398"/>
      <c r="T142" s="398"/>
      <c r="U142" s="398"/>
      <c r="V142" s="54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94"/>
      <c r="O143" s="506">
        <f t="shared" si="1"/>
        <v>1828</v>
      </c>
      <c r="P143" s="392"/>
      <c r="Q143" s="394"/>
      <c r="R143" s="394"/>
      <c r="S143" s="394"/>
      <c r="T143" s="394"/>
      <c r="U143" s="394"/>
      <c r="V143" s="54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6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94"/>
      <c r="O144" s="506">
        <f t="shared" si="1"/>
        <v>2923</v>
      </c>
      <c r="P144" s="392"/>
      <c r="Q144" s="394"/>
      <c r="R144" s="394"/>
      <c r="S144" s="394"/>
      <c r="T144" s="394"/>
      <c r="U144" s="394"/>
      <c r="V144" s="54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6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94"/>
      <c r="O145" s="506">
        <f t="shared" si="1"/>
        <v>1872</v>
      </c>
      <c r="P145" s="395"/>
      <c r="Q145" s="394"/>
      <c r="R145" s="394"/>
      <c r="S145" s="394"/>
      <c r="T145" s="394"/>
      <c r="U145" s="394"/>
      <c r="V145" s="542"/>
    </row>
    <row r="146" spans="1:22" ht="34.9" customHeight="1" x14ac:dyDescent="0.25">
      <c r="A146" s="13">
        <v>145</v>
      </c>
      <c r="B146" s="95">
        <v>44896</v>
      </c>
      <c r="C146" s="13"/>
      <c r="D146" s="506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94"/>
      <c r="O146" s="506">
        <f t="shared" si="1"/>
        <v>1486</v>
      </c>
      <c r="P146" s="392"/>
      <c r="Q146" s="394"/>
      <c r="R146" s="394"/>
      <c r="S146" s="394"/>
      <c r="T146" s="394"/>
      <c r="U146" s="394"/>
      <c r="V146" s="54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6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94"/>
      <c r="O147" s="506">
        <f t="shared" si="1"/>
        <v>1496</v>
      </c>
      <c r="P147" s="395"/>
      <c r="Q147" s="394"/>
      <c r="R147" s="394"/>
      <c r="S147" s="394"/>
      <c r="T147" s="394"/>
      <c r="U147" s="394"/>
      <c r="V147" s="54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94"/>
      <c r="O148" s="506">
        <f t="shared" si="1"/>
        <v>470</v>
      </c>
      <c r="P148" s="392"/>
      <c r="Q148" s="394"/>
      <c r="R148" s="394"/>
      <c r="S148" s="394"/>
      <c r="T148" s="394"/>
      <c r="U148" s="394"/>
      <c r="V148" s="54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96"/>
      <c r="O149" s="506">
        <f t="shared" si="1"/>
        <v>100</v>
      </c>
      <c r="P149" s="397"/>
      <c r="Q149" s="398"/>
      <c r="R149" s="398"/>
      <c r="S149" s="398"/>
      <c r="T149" s="398"/>
      <c r="U149" s="398"/>
      <c r="V149" s="54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94"/>
      <c r="O150" s="506">
        <f t="shared" si="1"/>
        <v>1449</v>
      </c>
      <c r="P150" s="392"/>
      <c r="Q150" s="394"/>
      <c r="R150" s="394"/>
      <c r="S150" s="394"/>
      <c r="T150" s="394"/>
      <c r="U150" s="394"/>
      <c r="V150" s="542"/>
    </row>
    <row r="151" spans="1:22" ht="34.9" customHeight="1" x14ac:dyDescent="0.25">
      <c r="A151" s="13">
        <v>150</v>
      </c>
      <c r="B151" s="95">
        <v>44901</v>
      </c>
      <c r="C151" s="300"/>
      <c r="D151" s="506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94"/>
      <c r="O151" s="506">
        <f t="shared" si="1"/>
        <v>2244</v>
      </c>
      <c r="P151" s="392"/>
      <c r="Q151" s="394"/>
      <c r="R151" s="394"/>
      <c r="S151" s="394"/>
      <c r="T151" s="394"/>
      <c r="U151" s="394"/>
      <c r="V151" s="54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6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94"/>
      <c r="O152" s="506">
        <f t="shared" si="1"/>
        <v>1481</v>
      </c>
      <c r="P152" s="392"/>
      <c r="Q152" s="394"/>
      <c r="R152" s="394"/>
      <c r="S152" s="394"/>
      <c r="T152" s="394"/>
      <c r="U152" s="394"/>
      <c r="V152" s="542"/>
    </row>
    <row r="153" spans="1:22" ht="34.9" customHeight="1" x14ac:dyDescent="0.25">
      <c r="A153" s="13">
        <v>152</v>
      </c>
      <c r="B153" s="95">
        <v>44903</v>
      </c>
      <c r="C153" s="300"/>
      <c r="D153" s="50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94"/>
      <c r="O153" s="506">
        <f t="shared" si="1"/>
        <v>571</v>
      </c>
      <c r="P153" s="392"/>
      <c r="Q153" s="394"/>
      <c r="R153" s="394"/>
      <c r="S153" s="394"/>
      <c r="T153" s="394"/>
      <c r="U153" s="394"/>
      <c r="V153" s="54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94"/>
      <c r="O154" s="506">
        <f t="shared" si="1"/>
        <v>735</v>
      </c>
      <c r="P154" s="392"/>
      <c r="Q154" s="394"/>
      <c r="R154" s="394"/>
      <c r="S154" s="394"/>
      <c r="T154" s="394"/>
      <c r="U154" s="394"/>
      <c r="V154" s="542"/>
    </row>
    <row r="155" spans="1:22" ht="34.9" customHeight="1" x14ac:dyDescent="0.25">
      <c r="A155" s="13">
        <v>154</v>
      </c>
      <c r="B155" s="95">
        <v>44905</v>
      </c>
      <c r="C155" s="300"/>
      <c r="D155" s="506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94"/>
      <c r="O155" s="506">
        <f t="shared" si="1"/>
        <v>336</v>
      </c>
      <c r="P155" s="392"/>
      <c r="Q155" s="394"/>
      <c r="R155" s="394"/>
      <c r="S155" s="394"/>
      <c r="T155" s="394"/>
      <c r="U155" s="394"/>
      <c r="V155" s="54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6">
        <f t="shared" si="1"/>
        <v>0</v>
      </c>
      <c r="P156" s="397"/>
      <c r="Q156" s="398"/>
      <c r="R156" s="398"/>
      <c r="S156" s="398"/>
      <c r="T156" s="398"/>
      <c r="U156" s="398"/>
      <c r="V156" s="54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94"/>
      <c r="O157" s="506">
        <f t="shared" si="1"/>
        <v>954</v>
      </c>
      <c r="P157" s="392"/>
      <c r="Q157" s="394"/>
      <c r="R157" s="394"/>
      <c r="S157" s="394"/>
      <c r="T157" s="394"/>
      <c r="U157" s="394"/>
      <c r="V157" s="54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94"/>
      <c r="O158" s="506">
        <f t="shared" si="1"/>
        <v>361</v>
      </c>
      <c r="P158" s="392"/>
      <c r="Q158" s="394"/>
      <c r="R158" s="394"/>
      <c r="S158" s="394"/>
      <c r="T158" s="394"/>
      <c r="U158" s="394"/>
      <c r="V158" s="54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94"/>
      <c r="O159" s="506">
        <f t="shared" si="1"/>
        <v>948</v>
      </c>
      <c r="P159" s="392"/>
      <c r="Q159" s="394"/>
      <c r="R159" s="394"/>
      <c r="S159" s="394"/>
      <c r="T159" s="394"/>
      <c r="U159" s="394"/>
      <c r="V159" s="542"/>
    </row>
    <row r="160" spans="1:22" ht="34.9" customHeight="1" x14ac:dyDescent="0.25">
      <c r="A160" s="13">
        <v>159</v>
      </c>
      <c r="B160" s="95">
        <v>44910</v>
      </c>
      <c r="C160" s="13"/>
      <c r="D160" s="50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94"/>
      <c r="O160" s="506">
        <f t="shared" si="1"/>
        <v>1337</v>
      </c>
      <c r="P160" s="392"/>
      <c r="Q160" s="394"/>
      <c r="R160" s="394"/>
      <c r="S160" s="394"/>
      <c r="T160" s="394"/>
      <c r="U160" s="394"/>
      <c r="V160" s="54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6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94"/>
      <c r="O161" s="506">
        <f t="shared" si="1"/>
        <v>1207</v>
      </c>
      <c r="P161" s="392"/>
      <c r="Q161" s="394"/>
      <c r="R161" s="394"/>
      <c r="S161" s="394"/>
      <c r="T161" s="394"/>
      <c r="U161" s="394"/>
      <c r="V161" s="542"/>
    </row>
    <row r="162" spans="1:22" ht="34.9" customHeight="1" x14ac:dyDescent="0.25">
      <c r="A162" s="13">
        <v>161</v>
      </c>
      <c r="B162" s="95">
        <v>44912</v>
      </c>
      <c r="C162" s="13"/>
      <c r="D162" s="50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94"/>
      <c r="O162" s="506">
        <f t="shared" si="1"/>
        <v>313</v>
      </c>
      <c r="P162" s="392"/>
      <c r="Q162" s="394"/>
      <c r="R162" s="394"/>
      <c r="S162" s="394"/>
      <c r="T162" s="394"/>
      <c r="U162" s="394"/>
      <c r="V162" s="54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6">
        <f t="shared" si="1"/>
        <v>0</v>
      </c>
      <c r="P163" s="397"/>
      <c r="Q163" s="398"/>
      <c r="R163" s="398"/>
      <c r="S163" s="398"/>
      <c r="T163" s="398"/>
      <c r="U163" s="398"/>
      <c r="V163" s="54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6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94"/>
      <c r="O164" s="506">
        <f t="shared" si="1"/>
        <v>2312</v>
      </c>
      <c r="P164" s="392"/>
      <c r="Q164" s="394"/>
      <c r="R164" s="394"/>
      <c r="S164" s="394"/>
      <c r="T164" s="394"/>
      <c r="U164" s="394"/>
      <c r="V164" s="54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94"/>
      <c r="O165" s="506">
        <f t="shared" si="1"/>
        <v>783.92</v>
      </c>
      <c r="P165" s="392"/>
      <c r="Q165" s="394"/>
      <c r="R165" s="394"/>
      <c r="S165" s="394"/>
      <c r="T165" s="394"/>
      <c r="U165" s="394"/>
      <c r="V165" s="542"/>
    </row>
    <row r="166" spans="1:22" ht="34.9" customHeight="1" x14ac:dyDescent="0.25">
      <c r="A166" s="13">
        <v>165</v>
      </c>
      <c r="B166" s="95">
        <v>44916</v>
      </c>
      <c r="C166" s="13"/>
      <c r="D166" s="50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94"/>
      <c r="O166" s="506">
        <f t="shared" si="1"/>
        <v>775</v>
      </c>
      <c r="P166" s="392"/>
      <c r="Q166" s="394"/>
      <c r="R166" s="394"/>
      <c r="S166" s="394"/>
      <c r="T166" s="394"/>
      <c r="U166" s="394"/>
      <c r="V166" s="542"/>
    </row>
    <row r="167" spans="1:22" ht="34.9" customHeight="1" x14ac:dyDescent="0.25">
      <c r="A167" s="13">
        <v>166</v>
      </c>
      <c r="B167" s="95">
        <v>44917</v>
      </c>
      <c r="C167" s="13"/>
      <c r="D167" s="506"/>
      <c r="E167" s="90" t="s">
        <v>343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94"/>
      <c r="O167" s="506">
        <f t="shared" si="1"/>
        <v>352</v>
      </c>
      <c r="P167" s="392"/>
      <c r="Q167" s="394"/>
      <c r="R167" s="394"/>
      <c r="S167" s="394"/>
      <c r="T167" s="394"/>
      <c r="U167" s="394"/>
      <c r="V167" s="542"/>
    </row>
    <row r="168" spans="1:22" ht="34.9" customHeight="1" x14ac:dyDescent="0.25">
      <c r="A168" s="13">
        <v>167</v>
      </c>
      <c r="B168" s="95">
        <v>44918</v>
      </c>
      <c r="C168" s="13"/>
      <c r="D168" s="50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94"/>
      <c r="O168" s="506">
        <f t="shared" si="1"/>
        <v>244</v>
      </c>
      <c r="P168" s="392"/>
      <c r="Q168" s="394"/>
      <c r="R168" s="394"/>
      <c r="S168" s="394"/>
      <c r="T168" s="394"/>
      <c r="U168" s="394"/>
      <c r="V168" s="54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94"/>
      <c r="O169" s="506">
        <f t="shared" si="1"/>
        <v>293</v>
      </c>
      <c r="P169" s="392"/>
      <c r="Q169" s="394"/>
      <c r="R169" s="394"/>
      <c r="S169" s="394"/>
      <c r="T169" s="394"/>
      <c r="U169" s="394"/>
      <c r="V169" s="54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96"/>
      <c r="O170" s="506">
        <f t="shared" si="1"/>
        <v>0</v>
      </c>
      <c r="P170" s="397"/>
      <c r="Q170" s="398"/>
      <c r="R170" s="398"/>
      <c r="S170" s="398"/>
      <c r="T170" s="398"/>
      <c r="U170" s="398"/>
      <c r="V170" s="54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94"/>
      <c r="O171" s="506">
        <f t="shared" si="1"/>
        <v>457</v>
      </c>
      <c r="P171" s="392"/>
      <c r="Q171" s="394"/>
      <c r="R171" s="394"/>
      <c r="S171" s="394"/>
      <c r="T171" s="394"/>
      <c r="U171" s="394"/>
      <c r="V171" s="542"/>
    </row>
    <row r="172" spans="1:22" ht="34.9" customHeight="1" x14ac:dyDescent="0.25">
      <c r="A172" s="13">
        <v>171</v>
      </c>
      <c r="B172" s="95">
        <v>44922</v>
      </c>
      <c r="C172" s="13"/>
      <c r="D172" s="50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94"/>
      <c r="O172" s="506">
        <f t="shared" si="1"/>
        <v>519.87</v>
      </c>
      <c r="P172" s="392"/>
      <c r="Q172" s="394"/>
      <c r="R172" s="394"/>
      <c r="S172" s="394"/>
      <c r="T172" s="394"/>
      <c r="U172" s="394"/>
      <c r="V172" s="542"/>
    </row>
    <row r="173" spans="1:22" ht="34.9" customHeight="1" x14ac:dyDescent="0.25">
      <c r="A173" s="13">
        <v>172</v>
      </c>
      <c r="B173" s="95">
        <v>44923</v>
      </c>
      <c r="C173" s="13"/>
      <c r="D173" s="50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94"/>
      <c r="O173" s="506">
        <f t="shared" si="1"/>
        <v>277</v>
      </c>
      <c r="P173" s="392"/>
      <c r="Q173" s="394"/>
      <c r="R173" s="394"/>
      <c r="S173" s="394"/>
      <c r="T173" s="394"/>
      <c r="U173" s="394"/>
      <c r="V173" s="54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94"/>
      <c r="O174" s="506">
        <f t="shared" si="1"/>
        <v>228</v>
      </c>
      <c r="P174" s="392"/>
      <c r="Q174" s="394"/>
      <c r="R174" s="394"/>
      <c r="S174" s="394"/>
      <c r="T174" s="394"/>
      <c r="U174" s="394"/>
      <c r="V174" s="542"/>
    </row>
    <row r="175" spans="1:22" ht="34.9" customHeight="1" x14ac:dyDescent="0.25">
      <c r="A175" s="13">
        <v>174</v>
      </c>
      <c r="B175" s="95">
        <v>44925</v>
      </c>
      <c r="C175" s="13"/>
      <c r="D175" s="50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94"/>
      <c r="O175" s="506">
        <f t="shared" si="1"/>
        <v>117</v>
      </c>
      <c r="P175" s="392"/>
      <c r="Q175" s="394"/>
      <c r="R175" s="394"/>
      <c r="S175" s="394"/>
      <c r="T175" s="394"/>
      <c r="U175" s="394"/>
      <c r="V175" s="54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96"/>
      <c r="O176" s="506">
        <f t="shared" si="1"/>
        <v>0</v>
      </c>
      <c r="P176" s="397"/>
      <c r="Q176" s="398"/>
      <c r="R176" s="398"/>
      <c r="S176" s="398"/>
      <c r="T176" s="398"/>
      <c r="U176" s="398"/>
      <c r="V176" s="54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96"/>
      <c r="O177" s="506">
        <f t="shared" si="1"/>
        <v>0</v>
      </c>
      <c r="P177" s="397"/>
      <c r="Q177" s="398"/>
      <c r="R177" s="398"/>
      <c r="S177" s="398"/>
      <c r="T177" s="398"/>
      <c r="U177" s="398"/>
      <c r="V177" s="54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96"/>
      <c r="O178" s="506">
        <f t="shared" si="1"/>
        <v>0</v>
      </c>
      <c r="P178" s="397"/>
      <c r="Q178" s="398"/>
      <c r="R178" s="398"/>
      <c r="S178" s="398"/>
      <c r="T178" s="398"/>
      <c r="U178" s="398"/>
      <c r="V178" s="54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96"/>
      <c r="O179" s="506">
        <f t="shared" si="1"/>
        <v>0</v>
      </c>
      <c r="P179" s="397"/>
      <c r="Q179" s="398"/>
      <c r="R179" s="398"/>
      <c r="S179" s="398"/>
      <c r="T179" s="398"/>
      <c r="U179" s="398"/>
      <c r="V179" s="54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96"/>
      <c r="O180" s="506">
        <f t="shared" si="1"/>
        <v>0</v>
      </c>
      <c r="P180" s="397"/>
      <c r="Q180" s="398"/>
      <c r="R180" s="398"/>
      <c r="S180" s="398"/>
      <c r="T180" s="398"/>
      <c r="U180" s="398"/>
      <c r="V180" s="54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96"/>
      <c r="O181" s="506">
        <f t="shared" si="1"/>
        <v>0</v>
      </c>
      <c r="P181" s="397"/>
      <c r="Q181" s="398"/>
      <c r="R181" s="398"/>
      <c r="S181" s="398"/>
      <c r="T181" s="398"/>
      <c r="U181" s="398"/>
      <c r="V181" s="54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96"/>
      <c r="O182" s="506">
        <f t="shared" si="1"/>
        <v>0</v>
      </c>
      <c r="P182" s="397"/>
      <c r="Q182" s="398"/>
      <c r="R182" s="398"/>
      <c r="S182" s="398"/>
      <c r="T182" s="398"/>
      <c r="U182" s="398"/>
      <c r="V182" s="54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96"/>
      <c r="O183" s="506">
        <f t="shared" si="1"/>
        <v>0</v>
      </c>
      <c r="P183" s="397"/>
      <c r="Q183" s="398"/>
      <c r="R183" s="398"/>
      <c r="S183" s="398"/>
      <c r="T183" s="398"/>
      <c r="U183" s="398"/>
      <c r="V183" s="54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96"/>
      <c r="O184" s="50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94"/>
      <c r="O185" s="506">
        <f t="shared" si="2"/>
        <v>833</v>
      </c>
      <c r="P185" s="392"/>
      <c r="Q185" s="394"/>
      <c r="R185" s="394"/>
      <c r="S185" s="394"/>
      <c r="T185" s="394"/>
      <c r="U185" s="394"/>
      <c r="V185" s="54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6"/>
      <c r="E186" s="312" t="s">
        <v>344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94"/>
      <c r="O186" s="506">
        <f t="shared" si="2"/>
        <v>70.75</v>
      </c>
      <c r="P186" s="392"/>
      <c r="Q186" s="394"/>
      <c r="R186" s="394"/>
      <c r="S186" s="394"/>
      <c r="T186" s="394"/>
      <c r="U186" s="394"/>
      <c r="V186" s="542"/>
    </row>
    <row r="187" spans="1:22" ht="34.9" customHeight="1" x14ac:dyDescent="0.25">
      <c r="A187" s="13">
        <v>186</v>
      </c>
      <c r="B187" s="95">
        <v>44937</v>
      </c>
      <c r="C187" s="13"/>
      <c r="D187" s="50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94"/>
      <c r="O187" s="506">
        <f t="shared" si="2"/>
        <v>198.9</v>
      </c>
      <c r="P187" s="392"/>
      <c r="Q187" s="394"/>
      <c r="R187" s="394"/>
      <c r="S187" s="394"/>
      <c r="T187" s="394"/>
      <c r="U187" s="394"/>
      <c r="V187" s="542"/>
    </row>
    <row r="188" spans="1:22" ht="34.9" customHeight="1" x14ac:dyDescent="0.25">
      <c r="A188" s="13">
        <v>187</v>
      </c>
      <c r="B188" s="95">
        <v>44938</v>
      </c>
      <c r="C188" s="13"/>
      <c r="D188" s="50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94"/>
      <c r="O188" s="506">
        <f t="shared" si="2"/>
        <v>416</v>
      </c>
      <c r="P188" s="392"/>
      <c r="Q188" s="394"/>
      <c r="R188" s="394"/>
      <c r="S188" s="394"/>
      <c r="T188" s="394"/>
      <c r="U188" s="394"/>
      <c r="V188" s="542"/>
    </row>
    <row r="189" spans="1:22" ht="34.9" customHeight="1" x14ac:dyDescent="0.25">
      <c r="A189" s="13">
        <v>188</v>
      </c>
      <c r="B189" s="95">
        <v>44939</v>
      </c>
      <c r="C189" s="13"/>
      <c r="D189" s="50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94"/>
      <c r="O189" s="506">
        <f t="shared" si="2"/>
        <v>697.7</v>
      </c>
      <c r="P189" s="392"/>
      <c r="Q189" s="394"/>
      <c r="R189" s="394"/>
      <c r="S189" s="394"/>
      <c r="T189" s="394"/>
      <c r="U189" s="394"/>
      <c r="V189" s="542"/>
    </row>
    <row r="190" spans="1:22" ht="34.9" customHeight="1" x14ac:dyDescent="0.25">
      <c r="A190" s="13">
        <v>189</v>
      </c>
      <c r="B190" s="95">
        <v>44940</v>
      </c>
      <c r="C190" s="13"/>
      <c r="D190" s="506"/>
      <c r="E190" s="90" t="s">
        <v>349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94"/>
      <c r="O190" s="506">
        <f t="shared" si="2"/>
        <v>340</v>
      </c>
      <c r="P190" s="392"/>
      <c r="Q190" s="394"/>
      <c r="R190" s="394"/>
      <c r="S190" s="394"/>
      <c r="T190" s="394"/>
      <c r="U190" s="394"/>
      <c r="V190" s="54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96"/>
      <c r="O191" s="506">
        <f t="shared" si="2"/>
        <v>0</v>
      </c>
      <c r="P191" s="397"/>
      <c r="Q191" s="398"/>
      <c r="R191" s="398"/>
      <c r="S191" s="398"/>
      <c r="T191" s="398"/>
      <c r="U191" s="398"/>
      <c r="V191" s="54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94"/>
      <c r="O192" s="506">
        <f t="shared" si="2"/>
        <v>1286</v>
      </c>
      <c r="P192" s="392"/>
      <c r="Q192" s="394"/>
      <c r="R192" s="394"/>
      <c r="S192" s="394"/>
      <c r="T192" s="394"/>
      <c r="U192" s="394"/>
      <c r="V192" s="542"/>
    </row>
    <row r="193" spans="1:22" ht="34.9" customHeight="1" x14ac:dyDescent="0.25">
      <c r="A193" s="13">
        <v>192</v>
      </c>
      <c r="B193" s="95">
        <v>44943</v>
      </c>
      <c r="C193" s="315"/>
      <c r="D193" s="50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94"/>
      <c r="O193" s="506">
        <f t="shared" si="2"/>
        <v>1154</v>
      </c>
      <c r="P193" s="392"/>
      <c r="Q193" s="394"/>
      <c r="R193" s="394"/>
      <c r="S193" s="394"/>
      <c r="T193" s="394"/>
      <c r="U193" s="394"/>
      <c r="V193" s="542"/>
    </row>
    <row r="194" spans="1:22" ht="127.5" customHeight="1" x14ac:dyDescent="0.25">
      <c r="A194" s="13">
        <v>193</v>
      </c>
      <c r="B194" s="95">
        <v>44944</v>
      </c>
      <c r="C194" s="13"/>
      <c r="D194" s="506"/>
      <c r="E194" s="90" t="s">
        <v>345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94"/>
      <c r="O194" s="506">
        <f t="shared" si="2"/>
        <v>2517</v>
      </c>
      <c r="P194" s="392"/>
      <c r="Q194" s="394"/>
      <c r="R194" s="394"/>
      <c r="S194" s="394"/>
      <c r="T194" s="394"/>
      <c r="U194" s="394"/>
      <c r="V194" s="542"/>
    </row>
    <row r="195" spans="1:22" ht="34.9" customHeight="1" x14ac:dyDescent="0.25">
      <c r="A195" s="13">
        <v>194</v>
      </c>
      <c r="B195" s="95">
        <v>44945</v>
      </c>
      <c r="C195" s="13"/>
      <c r="D195" s="506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94"/>
      <c r="O195" s="506">
        <f t="shared" si="2"/>
        <v>1018</v>
      </c>
      <c r="P195" s="392"/>
      <c r="Q195" s="394"/>
      <c r="R195" s="394"/>
      <c r="S195" s="394"/>
      <c r="T195" s="394"/>
      <c r="U195" s="394"/>
      <c r="V195" s="542"/>
    </row>
    <row r="196" spans="1:22" ht="34.9" customHeight="1" x14ac:dyDescent="0.25">
      <c r="A196" s="13">
        <v>195</v>
      </c>
      <c r="B196" s="95">
        <v>44946</v>
      </c>
      <c r="C196" s="13"/>
      <c r="D196" s="506"/>
      <c r="E196" s="90" t="s">
        <v>347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94"/>
      <c r="O196" s="506">
        <f t="shared" si="2"/>
        <v>252.49</v>
      </c>
      <c r="P196" s="392"/>
      <c r="Q196" s="394"/>
      <c r="R196" s="394"/>
      <c r="S196" s="394"/>
      <c r="T196" s="394"/>
      <c r="U196" s="394"/>
      <c r="V196" s="54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94"/>
      <c r="O197" s="506">
        <f t="shared" si="2"/>
        <v>271</v>
      </c>
      <c r="P197" s="392"/>
      <c r="Q197" s="394"/>
      <c r="R197" s="394"/>
      <c r="S197" s="394"/>
      <c r="T197" s="394"/>
      <c r="U197" s="394"/>
      <c r="V197" s="54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96"/>
      <c r="O198" s="506">
        <f t="shared" si="2"/>
        <v>0</v>
      </c>
      <c r="P198" s="397"/>
      <c r="Q198" s="398"/>
      <c r="R198" s="398"/>
      <c r="S198" s="398"/>
      <c r="T198" s="398"/>
      <c r="U198" s="398"/>
      <c r="V198" s="542"/>
    </row>
    <row r="199" spans="1:22" ht="34.9" customHeight="1" x14ac:dyDescent="0.25">
      <c r="A199" s="13">
        <v>198</v>
      </c>
      <c r="B199" s="95">
        <v>44949</v>
      </c>
      <c r="C199" s="13"/>
      <c r="D199" s="50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94"/>
      <c r="O199" s="506">
        <f t="shared" si="2"/>
        <v>1417</v>
      </c>
      <c r="P199" s="392"/>
      <c r="Q199" s="394"/>
      <c r="R199" s="394"/>
      <c r="S199" s="394"/>
      <c r="T199" s="394"/>
      <c r="U199" s="394"/>
      <c r="V199" s="54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6"/>
      <c r="E200" s="90" t="s">
        <v>348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94">
        <v>10</v>
      </c>
      <c r="O200" s="506">
        <f t="shared" si="2"/>
        <v>959</v>
      </c>
      <c r="P200" s="392"/>
      <c r="Q200" s="394"/>
      <c r="R200" s="394"/>
      <c r="S200" s="394"/>
      <c r="T200" s="394"/>
      <c r="U200" s="394"/>
      <c r="V200" s="54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94"/>
      <c r="O201" s="506">
        <f t="shared" si="2"/>
        <v>281</v>
      </c>
      <c r="P201" s="392"/>
      <c r="Q201" s="394"/>
      <c r="R201" s="394"/>
      <c r="S201" s="394"/>
      <c r="T201" s="394"/>
      <c r="U201" s="394"/>
      <c r="V201" s="54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94"/>
      <c r="O202" s="506">
        <f t="shared" si="2"/>
        <v>817</v>
      </c>
      <c r="P202" s="392"/>
      <c r="Q202" s="394"/>
      <c r="R202" s="394"/>
      <c r="S202" s="394"/>
      <c r="T202" s="394"/>
      <c r="U202" s="394"/>
      <c r="V202" s="542"/>
    </row>
    <row r="203" spans="1:22" ht="34.9" customHeight="1" x14ac:dyDescent="0.25">
      <c r="A203" s="13">
        <v>202</v>
      </c>
      <c r="B203" s="95">
        <v>44953</v>
      </c>
      <c r="C203" s="13"/>
      <c r="D203" s="50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94"/>
      <c r="O203" s="506">
        <f t="shared" si="2"/>
        <v>865</v>
      </c>
      <c r="P203" s="392"/>
      <c r="Q203" s="394"/>
      <c r="R203" s="394"/>
      <c r="S203" s="394"/>
      <c r="T203" s="394"/>
      <c r="U203" s="394"/>
      <c r="V203" s="542"/>
    </row>
    <row r="204" spans="1:22" ht="34.9" customHeight="1" x14ac:dyDescent="0.25">
      <c r="A204" s="13">
        <v>203</v>
      </c>
      <c r="B204" s="95">
        <v>44954</v>
      </c>
      <c r="C204" s="13"/>
      <c r="D204" s="50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94"/>
      <c r="O204" s="506">
        <f t="shared" si="2"/>
        <v>275</v>
      </c>
      <c r="P204" s="392"/>
      <c r="Q204" s="394"/>
      <c r="R204" s="394"/>
      <c r="S204" s="394"/>
      <c r="T204" s="394"/>
      <c r="U204" s="394"/>
      <c r="V204" s="54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96"/>
      <c r="O205" s="506">
        <f t="shared" si="2"/>
        <v>0</v>
      </c>
      <c r="P205" s="397"/>
      <c r="Q205" s="398"/>
      <c r="R205" s="398"/>
      <c r="S205" s="398"/>
      <c r="T205" s="398"/>
      <c r="U205" s="398"/>
      <c r="V205" s="54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6"/>
      <c r="E206" s="90" t="s">
        <v>351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94"/>
      <c r="O206" s="506">
        <f t="shared" si="2"/>
        <v>801</v>
      </c>
      <c r="P206" s="392"/>
      <c r="Q206" s="394"/>
      <c r="R206" s="394"/>
      <c r="S206" s="394"/>
      <c r="T206" s="394"/>
      <c r="U206" s="394"/>
      <c r="V206" s="542"/>
    </row>
    <row r="207" spans="1:22" ht="34.9" customHeight="1" x14ac:dyDescent="0.25">
      <c r="A207" s="13">
        <v>206</v>
      </c>
      <c r="B207" s="95">
        <v>44957</v>
      </c>
      <c r="C207" s="13"/>
      <c r="D207" s="506"/>
      <c r="E207" s="90" t="s">
        <v>350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94"/>
      <c r="O207" s="506">
        <f t="shared" si="2"/>
        <v>277</v>
      </c>
      <c r="P207" s="392"/>
      <c r="Q207" s="394"/>
      <c r="R207" s="394"/>
      <c r="S207" s="394"/>
      <c r="T207" s="394"/>
      <c r="U207" s="394"/>
      <c r="V207" s="54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94"/>
      <c r="O208" s="506">
        <f t="shared" si="2"/>
        <v>299</v>
      </c>
      <c r="P208" s="392"/>
      <c r="Q208" s="394"/>
      <c r="R208" s="394"/>
      <c r="S208" s="394"/>
      <c r="T208" s="394"/>
      <c r="U208" s="394"/>
      <c r="V208" s="542"/>
    </row>
    <row r="209" spans="1:22" ht="34.9" customHeight="1" x14ac:dyDescent="0.25">
      <c r="A209" s="13">
        <v>208</v>
      </c>
      <c r="B209" s="95">
        <v>44959</v>
      </c>
      <c r="C209" s="13"/>
      <c r="D209" s="50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94"/>
      <c r="O209" s="506">
        <f t="shared" si="2"/>
        <v>499</v>
      </c>
      <c r="P209" s="392"/>
      <c r="Q209" s="394"/>
      <c r="R209" s="394"/>
      <c r="S209" s="394"/>
      <c r="T209" s="394"/>
      <c r="U209" s="394"/>
      <c r="V209" s="542"/>
    </row>
    <row r="210" spans="1:22" ht="34.9" customHeight="1" x14ac:dyDescent="0.25">
      <c r="A210" s="13">
        <v>209</v>
      </c>
      <c r="B210" s="95">
        <v>44960</v>
      </c>
      <c r="C210" s="13"/>
      <c r="D210" s="50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94"/>
      <c r="O210" s="506">
        <f t="shared" si="2"/>
        <v>417</v>
      </c>
      <c r="P210" s="392"/>
      <c r="Q210" s="394"/>
      <c r="R210" s="394"/>
      <c r="S210" s="394"/>
      <c r="T210" s="394"/>
      <c r="U210" s="394"/>
      <c r="V210" s="54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94"/>
      <c r="O211" s="506">
        <f t="shared" si="2"/>
        <v>289</v>
      </c>
      <c r="P211" s="392"/>
      <c r="Q211" s="394"/>
      <c r="R211" s="394"/>
      <c r="S211" s="394"/>
      <c r="T211" s="394"/>
      <c r="U211" s="394"/>
      <c r="V211" s="54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96"/>
      <c r="O212" s="506">
        <f t="shared" si="2"/>
        <v>0</v>
      </c>
      <c r="P212" s="397"/>
      <c r="Q212" s="398"/>
      <c r="R212" s="398"/>
      <c r="S212" s="398"/>
      <c r="T212" s="398"/>
      <c r="U212" s="398"/>
      <c r="V212" s="542"/>
    </row>
    <row r="213" spans="1:22" ht="34.9" customHeight="1" x14ac:dyDescent="0.25">
      <c r="A213" s="323">
        <v>212</v>
      </c>
      <c r="B213" s="326">
        <v>44963</v>
      </c>
      <c r="C213" s="323"/>
      <c r="D213" s="50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597"/>
      <c r="O213" s="506">
        <f t="shared" si="2"/>
        <v>1223</v>
      </c>
      <c r="P213" s="392"/>
      <c r="Q213" s="394"/>
      <c r="R213" s="394"/>
      <c r="S213" s="394"/>
      <c r="T213" s="394"/>
      <c r="U213" s="394"/>
      <c r="V213" s="54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594"/>
      <c r="O214" s="506">
        <f t="shared" si="2"/>
        <v>1382</v>
      </c>
      <c r="P214" s="392"/>
      <c r="Q214" s="394"/>
      <c r="R214" s="394"/>
      <c r="S214" s="394"/>
      <c r="T214" s="394"/>
      <c r="U214" s="394"/>
      <c r="V214" s="542"/>
    </row>
    <row r="215" spans="1:22" ht="144.75" customHeight="1" x14ac:dyDescent="0.25">
      <c r="A215" s="13">
        <v>214</v>
      </c>
      <c r="B215" s="95">
        <v>44965</v>
      </c>
      <c r="C215" s="324"/>
      <c r="D215" s="506"/>
      <c r="E215" s="325" t="s">
        <v>367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594"/>
      <c r="O215" s="506">
        <f t="shared" si="2"/>
        <v>1289</v>
      </c>
      <c r="P215" s="392"/>
      <c r="Q215" s="394"/>
      <c r="R215" s="394"/>
      <c r="S215" s="394"/>
      <c r="T215" s="394"/>
      <c r="U215" s="394"/>
      <c r="V215" s="54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94"/>
      <c r="O216" s="506">
        <f t="shared" si="2"/>
        <v>548</v>
      </c>
      <c r="P216" s="392"/>
      <c r="Q216" s="394"/>
      <c r="R216" s="394"/>
      <c r="S216" s="394"/>
      <c r="T216" s="394"/>
      <c r="U216" s="394"/>
      <c r="V216" s="542"/>
    </row>
    <row r="217" spans="1:22" ht="34.9" customHeight="1" x14ac:dyDescent="0.25">
      <c r="A217" s="13">
        <v>216</v>
      </c>
      <c r="B217" s="95">
        <v>44967</v>
      </c>
      <c r="C217" s="13"/>
      <c r="D217" s="50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94"/>
      <c r="O217" s="506">
        <f t="shared" si="2"/>
        <v>269</v>
      </c>
      <c r="P217" s="392"/>
      <c r="Q217" s="394"/>
      <c r="R217" s="394"/>
      <c r="S217" s="394"/>
      <c r="T217" s="394"/>
      <c r="U217" s="394"/>
      <c r="V217" s="54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94"/>
      <c r="O218" s="506">
        <f t="shared" si="2"/>
        <v>200</v>
      </c>
      <c r="P218" s="392"/>
      <c r="Q218" s="394"/>
      <c r="R218" s="394"/>
      <c r="S218" s="394"/>
      <c r="T218" s="394"/>
      <c r="U218" s="394"/>
      <c r="V218" s="54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96"/>
      <c r="O219" s="506">
        <f t="shared" si="2"/>
        <v>0</v>
      </c>
      <c r="P219" s="397"/>
      <c r="Q219" s="398"/>
      <c r="R219" s="398"/>
      <c r="S219" s="398"/>
      <c r="T219" s="398"/>
      <c r="U219" s="398"/>
      <c r="V219" s="54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594"/>
      <c r="O220" s="506">
        <f t="shared" si="2"/>
        <v>1481</v>
      </c>
      <c r="P220" s="392"/>
      <c r="Q220" s="394"/>
      <c r="R220" s="394"/>
      <c r="S220" s="394"/>
      <c r="T220" s="394"/>
      <c r="U220" s="394"/>
      <c r="V220" s="542"/>
    </row>
    <row r="221" spans="1:22" ht="34.9" customHeight="1" x14ac:dyDescent="0.25">
      <c r="A221" s="13">
        <v>220</v>
      </c>
      <c r="B221" s="95">
        <v>44971</v>
      </c>
      <c r="C221" s="13"/>
      <c r="D221" s="50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94"/>
      <c r="O221" s="506">
        <f t="shared" si="2"/>
        <v>1332</v>
      </c>
      <c r="P221" s="392"/>
      <c r="Q221" s="394"/>
      <c r="R221" s="394"/>
      <c r="S221" s="394"/>
      <c r="T221" s="394"/>
      <c r="U221" s="394"/>
      <c r="V221" s="54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6"/>
      <c r="E222" s="90" t="s">
        <v>369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594"/>
      <c r="O222" s="506">
        <f t="shared" si="2"/>
        <v>1245.5</v>
      </c>
      <c r="P222" s="392"/>
      <c r="Q222" s="394"/>
      <c r="R222" s="394"/>
      <c r="S222" s="394"/>
      <c r="T222" s="394"/>
      <c r="U222" s="394"/>
      <c r="V222" s="542"/>
    </row>
    <row r="223" spans="1:22" ht="34.9" customHeight="1" x14ac:dyDescent="0.25">
      <c r="A223" s="13">
        <v>222</v>
      </c>
      <c r="B223" s="95">
        <v>44973</v>
      </c>
      <c r="C223" s="13"/>
      <c r="D223" s="50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94"/>
      <c r="O223" s="506">
        <f t="shared" si="2"/>
        <v>1339</v>
      </c>
      <c r="P223" s="392"/>
      <c r="Q223" s="394"/>
      <c r="R223" s="394"/>
      <c r="S223" s="394"/>
      <c r="T223" s="394"/>
      <c r="U223" s="394"/>
      <c r="V223" s="542"/>
    </row>
    <row r="224" spans="1:22" ht="34.9" customHeight="1" x14ac:dyDescent="0.25">
      <c r="A224" s="13">
        <v>223</v>
      </c>
      <c r="B224" s="95">
        <v>44974</v>
      </c>
      <c r="C224" s="13"/>
      <c r="D224" s="50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94"/>
      <c r="O224" s="506">
        <f t="shared" si="2"/>
        <v>754</v>
      </c>
      <c r="P224" s="392"/>
      <c r="Q224" s="394"/>
      <c r="R224" s="394"/>
      <c r="S224" s="394"/>
      <c r="T224" s="394"/>
      <c r="U224" s="394"/>
      <c r="V224" s="542"/>
    </row>
    <row r="225" spans="1:22" ht="34.9" customHeight="1" x14ac:dyDescent="0.25">
      <c r="A225" s="13">
        <v>224</v>
      </c>
      <c r="B225" s="95">
        <v>44975</v>
      </c>
      <c r="C225" s="13"/>
      <c r="D225" s="50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94"/>
      <c r="O225" s="506">
        <f t="shared" si="2"/>
        <v>359</v>
      </c>
      <c r="P225" s="392"/>
      <c r="Q225" s="394"/>
      <c r="R225" s="394"/>
      <c r="S225" s="394"/>
      <c r="T225" s="394"/>
      <c r="U225" s="394"/>
      <c r="V225" s="54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96"/>
      <c r="O226" s="506">
        <f t="shared" si="2"/>
        <v>0</v>
      </c>
      <c r="P226" s="397"/>
      <c r="Q226" s="398"/>
      <c r="R226" s="398"/>
      <c r="S226" s="398"/>
      <c r="T226" s="398"/>
      <c r="U226" s="398"/>
      <c r="V226" s="542"/>
    </row>
    <row r="227" spans="1:22" ht="34.9" customHeight="1" x14ac:dyDescent="0.25">
      <c r="A227" s="13">
        <v>226</v>
      </c>
      <c r="B227" s="95">
        <v>44977</v>
      </c>
      <c r="C227" s="13"/>
      <c r="D227" s="50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594"/>
      <c r="O227" s="506">
        <f t="shared" si="2"/>
        <v>0</v>
      </c>
      <c r="P227" s="392"/>
      <c r="Q227" s="394"/>
      <c r="R227" s="394"/>
      <c r="S227" s="394"/>
      <c r="T227" s="394"/>
      <c r="U227" s="394"/>
      <c r="V227" s="542"/>
    </row>
    <row r="228" spans="1:22" ht="34.9" customHeight="1" x14ac:dyDescent="0.25">
      <c r="A228" s="13">
        <v>227</v>
      </c>
      <c r="B228" s="95">
        <v>44978</v>
      </c>
      <c r="C228" s="13"/>
      <c r="D228" s="50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94"/>
      <c r="O228" s="506">
        <f t="shared" si="2"/>
        <v>100</v>
      </c>
      <c r="P228" s="392"/>
      <c r="Q228" s="394"/>
      <c r="R228" s="394"/>
      <c r="S228" s="394"/>
      <c r="T228" s="394"/>
      <c r="U228" s="394"/>
      <c r="V228" s="542"/>
    </row>
    <row r="229" spans="1:22" ht="34.9" customHeight="1" x14ac:dyDescent="0.25">
      <c r="A229" s="13">
        <v>228</v>
      </c>
      <c r="B229" s="95">
        <v>44979</v>
      </c>
      <c r="C229" s="13"/>
      <c r="D229" s="50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94"/>
      <c r="O229" s="506">
        <f t="shared" si="2"/>
        <v>544</v>
      </c>
      <c r="P229" s="392"/>
      <c r="Q229" s="394"/>
      <c r="R229" s="394"/>
      <c r="S229" s="394"/>
      <c r="T229" s="394"/>
      <c r="U229" s="394"/>
      <c r="V229" s="542"/>
    </row>
    <row r="230" spans="1:22" ht="34.9" customHeight="1" x14ac:dyDescent="0.25">
      <c r="A230" s="13">
        <v>229</v>
      </c>
      <c r="B230" s="95">
        <v>44980</v>
      </c>
      <c r="C230" s="13"/>
      <c r="D230" s="50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94"/>
      <c r="O230" s="506">
        <f t="shared" si="2"/>
        <v>1431</v>
      </c>
      <c r="P230" s="392"/>
      <c r="Q230" s="394"/>
      <c r="R230" s="394"/>
      <c r="S230" s="394"/>
      <c r="T230" s="394"/>
      <c r="U230" s="394"/>
      <c r="V230" s="54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94"/>
      <c r="O231" s="506">
        <f t="shared" si="2"/>
        <v>877</v>
      </c>
      <c r="P231" s="392"/>
      <c r="Q231" s="394"/>
      <c r="R231" s="394"/>
      <c r="S231" s="394"/>
      <c r="T231" s="394"/>
      <c r="U231" s="394"/>
      <c r="V231" s="542"/>
    </row>
    <row r="232" spans="1:22" ht="34.9" customHeight="1" x14ac:dyDescent="0.25">
      <c r="A232" s="13">
        <v>231</v>
      </c>
      <c r="B232" s="95">
        <v>44982</v>
      </c>
      <c r="C232" s="13"/>
      <c r="D232" s="50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94"/>
      <c r="O232" s="506">
        <f t="shared" si="2"/>
        <v>839</v>
      </c>
      <c r="P232" s="392"/>
      <c r="Q232" s="394"/>
      <c r="R232" s="394"/>
      <c r="S232" s="394"/>
      <c r="T232" s="394"/>
      <c r="U232" s="394"/>
      <c r="V232" s="54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96"/>
      <c r="O233" s="506">
        <f t="shared" si="2"/>
        <v>0</v>
      </c>
      <c r="P233" s="397"/>
      <c r="Q233" s="398"/>
      <c r="R233" s="398"/>
      <c r="S233" s="398"/>
      <c r="T233" s="398"/>
      <c r="U233" s="398"/>
      <c r="V233" s="54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94"/>
      <c r="O234" s="506">
        <f t="shared" si="2"/>
        <v>2245</v>
      </c>
      <c r="P234" s="392"/>
      <c r="Q234" s="394"/>
      <c r="R234" s="394"/>
      <c r="S234" s="394"/>
      <c r="T234" s="394"/>
      <c r="U234" s="394"/>
      <c r="V234" s="54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94"/>
      <c r="O235" s="506">
        <f t="shared" si="2"/>
        <v>447</v>
      </c>
      <c r="P235" s="392"/>
      <c r="Q235" s="394"/>
      <c r="R235" s="394"/>
      <c r="S235" s="394"/>
      <c r="T235" s="394"/>
      <c r="U235" s="394"/>
      <c r="V235" s="542"/>
    </row>
    <row r="236" spans="1:22" ht="34.9" customHeight="1" x14ac:dyDescent="0.25">
      <c r="A236" s="13">
        <v>235</v>
      </c>
      <c r="B236" s="95">
        <v>44986</v>
      </c>
      <c r="C236" s="13"/>
      <c r="D236" s="50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94"/>
      <c r="O236" s="50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6"/>
      <c r="E237" s="90" t="s">
        <v>463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94"/>
      <c r="O237" s="50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94"/>
      <c r="O238" s="50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94"/>
      <c r="O239" s="50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96"/>
      <c r="O240" s="506">
        <f t="shared" si="2"/>
        <v>0</v>
      </c>
      <c r="P240" s="397"/>
      <c r="Q240" s="398"/>
      <c r="R240" s="398"/>
      <c r="S240" s="398"/>
      <c r="T240" s="398"/>
      <c r="U240" s="398"/>
      <c r="V240" s="542"/>
    </row>
    <row r="241" spans="1:22" ht="34.9" customHeight="1" x14ac:dyDescent="0.25">
      <c r="A241" s="13">
        <v>240</v>
      </c>
      <c r="B241" s="95">
        <v>44991</v>
      </c>
      <c r="C241" s="13"/>
      <c r="D241" s="50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94"/>
      <c r="O241" s="50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94"/>
      <c r="O242" s="50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2"/>
    </row>
    <row r="243" spans="1:22" ht="34.9" customHeight="1" x14ac:dyDescent="0.25">
      <c r="A243" s="13">
        <v>242</v>
      </c>
      <c r="B243" s="95">
        <v>44993</v>
      </c>
      <c r="C243" s="13"/>
      <c r="D243" s="506"/>
      <c r="E243" s="90" t="s">
        <v>464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94"/>
      <c r="O243" s="50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6"/>
      <c r="E244" s="90" t="s">
        <v>466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94"/>
      <c r="O244" s="50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2"/>
    </row>
    <row r="245" spans="1:22" ht="34.9" customHeight="1" x14ac:dyDescent="0.25">
      <c r="A245" s="13">
        <v>244</v>
      </c>
      <c r="B245" s="95">
        <v>44995</v>
      </c>
      <c r="C245" s="13"/>
      <c r="D245" s="50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94"/>
      <c r="O245" s="50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6"/>
      <c r="E246" s="402" t="s">
        <v>473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594"/>
      <c r="O246" s="50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598"/>
      <c r="O247" s="506">
        <f t="shared" si="2"/>
        <v>0</v>
      </c>
      <c r="P247" s="405"/>
      <c r="Q247" s="404"/>
      <c r="R247" s="404"/>
      <c r="S247" s="404"/>
      <c r="T247" s="404"/>
      <c r="U247" s="404"/>
      <c r="V247" s="54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594"/>
      <c r="O248" s="50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2"/>
    </row>
    <row r="249" spans="1:22" ht="34.9" customHeight="1" x14ac:dyDescent="0.25">
      <c r="A249" s="13">
        <v>248</v>
      </c>
      <c r="B249" s="95">
        <v>44999</v>
      </c>
      <c r="C249" s="13"/>
      <c r="D249" s="50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94"/>
      <c r="O249" s="50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2"/>
    </row>
    <row r="250" spans="1:22" ht="34.9" customHeight="1" x14ac:dyDescent="0.25">
      <c r="A250" s="13">
        <v>249</v>
      </c>
      <c r="B250" s="95">
        <v>45000</v>
      </c>
      <c r="C250" s="13"/>
      <c r="D250" s="50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94"/>
      <c r="O250" s="50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2"/>
    </row>
    <row r="251" spans="1:22" ht="53.25" customHeight="1" x14ac:dyDescent="0.25">
      <c r="A251" s="13">
        <v>250</v>
      </c>
      <c r="B251" s="95">
        <v>45001</v>
      </c>
      <c r="C251" s="13"/>
      <c r="D251" s="506"/>
      <c r="E251" s="90" t="s">
        <v>477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94"/>
      <c r="O251" s="50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94"/>
      <c r="O252" s="50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94"/>
      <c r="O253" s="50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96"/>
      <c r="O254" s="506">
        <f t="shared" si="3"/>
        <v>0</v>
      </c>
      <c r="P254" s="397"/>
      <c r="Q254" s="398"/>
      <c r="R254" s="398"/>
      <c r="S254" s="398"/>
      <c r="T254" s="398"/>
      <c r="U254" s="398"/>
      <c r="V254" s="54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94"/>
      <c r="O255" s="50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2"/>
    </row>
    <row r="256" spans="1:22" ht="34.9" customHeight="1" x14ac:dyDescent="0.25">
      <c r="A256" s="13">
        <v>255</v>
      </c>
      <c r="B256" s="95">
        <v>45006</v>
      </c>
      <c r="C256" s="13"/>
      <c r="D256" s="50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94"/>
      <c r="O256" s="50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94"/>
      <c r="O257" s="50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2"/>
    </row>
    <row r="258" spans="1:22" ht="34.9" customHeight="1" x14ac:dyDescent="0.25">
      <c r="A258" s="13">
        <v>257</v>
      </c>
      <c r="B258" s="95">
        <v>45008</v>
      </c>
      <c r="C258" s="13"/>
      <c r="D258" s="50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94"/>
      <c r="O258" s="50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6"/>
      <c r="E259" s="90" t="s">
        <v>482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94"/>
      <c r="O259" s="50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2"/>
    </row>
    <row r="260" spans="1:22" ht="34.9" customHeight="1" x14ac:dyDescent="0.25">
      <c r="A260" s="13">
        <v>259</v>
      </c>
      <c r="B260" s="95">
        <v>45010</v>
      </c>
      <c r="C260" s="13"/>
      <c r="D260" s="50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94"/>
      <c r="O260" s="50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96"/>
      <c r="O261" s="506">
        <f t="shared" si="3"/>
        <v>0</v>
      </c>
      <c r="P261" s="397"/>
      <c r="Q261" s="398"/>
      <c r="R261" s="398"/>
      <c r="S261" s="398"/>
      <c r="T261" s="398"/>
      <c r="U261" s="398"/>
      <c r="V261" s="54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94"/>
      <c r="O262" s="50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94"/>
      <c r="O263" s="50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2"/>
    </row>
    <row r="264" spans="1:22" ht="34.9" customHeight="1" x14ac:dyDescent="0.25">
      <c r="A264" s="13">
        <v>263</v>
      </c>
      <c r="B264" s="95">
        <v>45014</v>
      </c>
      <c r="C264" s="13"/>
      <c r="D264" s="50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94"/>
      <c r="O264" s="50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2"/>
    </row>
    <row r="265" spans="1:22" ht="34.9" customHeight="1" x14ac:dyDescent="0.25">
      <c r="A265" s="13">
        <v>264</v>
      </c>
      <c r="B265" s="95">
        <v>45015</v>
      </c>
      <c r="C265" s="13"/>
      <c r="D265" s="50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94"/>
      <c r="O265" s="50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2"/>
    </row>
    <row r="266" spans="1:22" ht="34.9" customHeight="1" x14ac:dyDescent="0.25">
      <c r="A266" s="13">
        <v>265</v>
      </c>
      <c r="B266" s="95">
        <v>45016</v>
      </c>
      <c r="C266" s="13"/>
      <c r="D266" s="506"/>
      <c r="E266" s="90" t="s">
        <v>485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94"/>
      <c r="O266" s="50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2"/>
    </row>
    <row r="267" spans="1:22" ht="34.9" customHeight="1" x14ac:dyDescent="0.25">
      <c r="A267" s="13">
        <v>266</v>
      </c>
      <c r="B267" s="95">
        <v>45017</v>
      </c>
      <c r="C267" s="13"/>
      <c r="D267" s="50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94"/>
      <c r="O267" s="50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96"/>
      <c r="O268" s="506">
        <f t="shared" si="3"/>
        <v>0</v>
      </c>
      <c r="P268" s="397"/>
      <c r="Q268" s="398"/>
      <c r="R268" s="398"/>
      <c r="S268" s="398"/>
      <c r="T268" s="398"/>
      <c r="U268" s="398"/>
      <c r="V268" s="542"/>
    </row>
    <row r="269" spans="1:22" ht="34.9" customHeight="1" x14ac:dyDescent="0.25">
      <c r="A269" s="13">
        <v>268</v>
      </c>
      <c r="B269" s="95">
        <v>45019</v>
      </c>
      <c r="C269" s="413"/>
      <c r="D269" s="50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594"/>
      <c r="O269" s="50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2"/>
    </row>
    <row r="270" spans="1:22" ht="34.9" customHeight="1" x14ac:dyDescent="0.25">
      <c r="A270" s="13">
        <v>269</v>
      </c>
      <c r="B270" s="95">
        <v>45020</v>
      </c>
      <c r="C270" s="413"/>
      <c r="D270" s="50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594"/>
      <c r="O270" s="50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594"/>
      <c r="O271" s="50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96"/>
      <c r="O272" s="506">
        <f t="shared" si="3"/>
        <v>0</v>
      </c>
      <c r="P272" s="397"/>
      <c r="Q272" s="398"/>
      <c r="R272" s="398"/>
      <c r="S272" s="398"/>
      <c r="T272" s="398"/>
      <c r="U272" s="398"/>
      <c r="V272" s="54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96"/>
      <c r="O273" s="506">
        <f t="shared" si="3"/>
        <v>0</v>
      </c>
      <c r="P273" s="397"/>
      <c r="Q273" s="398"/>
      <c r="R273" s="398"/>
      <c r="S273" s="398"/>
      <c r="T273" s="398"/>
      <c r="U273" s="398"/>
      <c r="V273" s="54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94"/>
      <c r="O274" s="50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96"/>
      <c r="O275" s="506">
        <f t="shared" si="3"/>
        <v>0</v>
      </c>
      <c r="P275" s="397"/>
      <c r="Q275" s="398"/>
      <c r="R275" s="398"/>
      <c r="S275" s="398"/>
      <c r="T275" s="398"/>
      <c r="U275" s="398"/>
      <c r="V275" s="54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6"/>
      <c r="E276" s="90" t="s">
        <v>498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94"/>
      <c r="O276" s="50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2"/>
    </row>
    <row r="277" spans="1:22" ht="34.9" customHeight="1" x14ac:dyDescent="0.25">
      <c r="A277" s="13">
        <v>276</v>
      </c>
      <c r="B277" s="95">
        <v>45027</v>
      </c>
      <c r="C277" s="13"/>
      <c r="D277" s="50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94"/>
      <c r="O277" s="50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94"/>
      <c r="O278" s="50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94"/>
      <c r="O279" s="50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2"/>
    </row>
    <row r="280" spans="1:22" ht="34.9" customHeight="1" x14ac:dyDescent="0.25">
      <c r="A280" s="13">
        <v>279</v>
      </c>
      <c r="B280" s="95">
        <v>45030</v>
      </c>
      <c r="C280" s="13"/>
      <c r="D280" s="50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94"/>
      <c r="O280" s="50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2"/>
    </row>
    <row r="281" spans="1:22" ht="34.9" customHeight="1" x14ac:dyDescent="0.25">
      <c r="A281" s="13">
        <v>280</v>
      </c>
      <c r="B281" s="95">
        <v>45031</v>
      </c>
      <c r="C281" s="13"/>
      <c r="D281" s="50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94"/>
      <c r="O281" s="50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96"/>
      <c r="O282" s="506">
        <f t="shared" si="3"/>
        <v>0</v>
      </c>
      <c r="P282" s="397"/>
      <c r="Q282" s="398"/>
      <c r="R282" s="398"/>
      <c r="S282" s="398"/>
      <c r="T282" s="398"/>
      <c r="U282" s="398"/>
      <c r="V282" s="54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94"/>
      <c r="O283" s="50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94"/>
      <c r="O284" s="50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6"/>
      <c r="E285" s="90" t="s">
        <v>502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94"/>
      <c r="O285" s="50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6"/>
      <c r="E286" s="90" t="s">
        <v>503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94"/>
      <c r="O286" s="50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94"/>
      <c r="O287" s="50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94"/>
      <c r="O288" s="50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96"/>
      <c r="O289" s="506">
        <f t="shared" si="3"/>
        <v>0</v>
      </c>
      <c r="P289" s="397"/>
      <c r="Q289" s="398"/>
      <c r="R289" s="398"/>
      <c r="S289" s="398"/>
      <c r="T289" s="398"/>
      <c r="U289" s="398"/>
      <c r="V289" s="54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594"/>
      <c r="O290" s="50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2"/>
    </row>
    <row r="291" spans="1:22" ht="34.9" customHeight="1" x14ac:dyDescent="0.25">
      <c r="A291" s="13">
        <v>290</v>
      </c>
      <c r="B291" s="95">
        <v>45041</v>
      </c>
      <c r="C291" s="13"/>
      <c r="D291" s="50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94"/>
      <c r="O291" s="50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94"/>
      <c r="O292" s="50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94"/>
      <c r="O293" s="50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2"/>
    </row>
    <row r="294" spans="1:22" ht="34.9" customHeight="1" x14ac:dyDescent="0.25">
      <c r="A294" s="13">
        <v>293</v>
      </c>
      <c r="B294" s="95">
        <v>45044</v>
      </c>
      <c r="C294" s="13"/>
      <c r="D294" s="50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94"/>
      <c r="O294" s="50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2"/>
    </row>
    <row r="295" spans="1:22" ht="97.5" customHeight="1" x14ac:dyDescent="0.25">
      <c r="A295" s="13">
        <v>294</v>
      </c>
      <c r="B295" s="95">
        <v>45045</v>
      </c>
      <c r="C295" s="13"/>
      <c r="D295" s="506"/>
      <c r="E295" s="90" t="s">
        <v>504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94"/>
      <c r="O295" s="50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96"/>
      <c r="O296" s="506">
        <f t="shared" si="3"/>
        <v>0</v>
      </c>
      <c r="P296" s="397"/>
      <c r="Q296" s="398"/>
      <c r="R296" s="398"/>
      <c r="S296" s="398"/>
      <c r="T296" s="398"/>
      <c r="U296" s="398"/>
      <c r="V296" s="54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96"/>
      <c r="O297" s="506">
        <f t="shared" si="3"/>
        <v>0</v>
      </c>
      <c r="P297" s="397"/>
      <c r="Q297" s="398"/>
      <c r="R297" s="398"/>
      <c r="S297" s="398"/>
      <c r="T297" s="398"/>
      <c r="U297" s="398"/>
      <c r="V297" s="54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94"/>
      <c r="O298" s="50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94"/>
      <c r="O299" s="50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2"/>
    </row>
    <row r="300" spans="1:22" ht="34.9" customHeight="1" x14ac:dyDescent="0.25">
      <c r="A300" s="13">
        <v>299</v>
      </c>
      <c r="B300" s="95">
        <v>45050</v>
      </c>
      <c r="C300" s="13"/>
      <c r="D300" s="50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94"/>
      <c r="O300" s="50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2"/>
    </row>
    <row r="301" spans="1:22" ht="34.9" customHeight="1" x14ac:dyDescent="0.25">
      <c r="A301" s="13">
        <v>300</v>
      </c>
      <c r="B301" s="95">
        <v>45051</v>
      </c>
      <c r="C301" s="13"/>
      <c r="D301" s="50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94"/>
      <c r="O301" s="50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94"/>
      <c r="O302" s="50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96"/>
      <c r="O303" s="506">
        <f t="shared" si="3"/>
        <v>0</v>
      </c>
      <c r="P303" s="397"/>
      <c r="Q303" s="398"/>
      <c r="R303" s="398"/>
      <c r="S303" s="398"/>
      <c r="T303" s="398"/>
      <c r="U303" s="398"/>
      <c r="V303" s="542"/>
    </row>
    <row r="304" spans="1:22" ht="34.9" customHeight="1" x14ac:dyDescent="0.25">
      <c r="A304" s="13">
        <v>303</v>
      </c>
      <c r="B304" s="95">
        <v>45054</v>
      </c>
      <c r="C304" s="13"/>
      <c r="D304" s="50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94"/>
      <c r="O304" s="50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2"/>
    </row>
    <row r="305" spans="1:22" ht="34.9" customHeight="1" x14ac:dyDescent="0.25">
      <c r="A305" s="13">
        <v>304</v>
      </c>
      <c r="B305" s="95">
        <v>45055</v>
      </c>
      <c r="C305" s="13"/>
      <c r="D305" s="50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94"/>
      <c r="O305" s="50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2"/>
    </row>
    <row r="306" spans="1:22" ht="66" customHeight="1" x14ac:dyDescent="0.25">
      <c r="A306" s="13">
        <v>305</v>
      </c>
      <c r="B306" s="95">
        <v>45056</v>
      </c>
      <c r="C306" s="13"/>
      <c r="D306" s="506"/>
      <c r="E306" s="90" t="s">
        <v>508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94"/>
      <c r="O306" s="50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2"/>
    </row>
    <row r="307" spans="1:22" ht="34.9" customHeight="1" x14ac:dyDescent="0.25">
      <c r="A307" s="13">
        <v>306</v>
      </c>
      <c r="B307" s="95">
        <v>45057</v>
      </c>
      <c r="C307" s="13"/>
      <c r="D307" s="50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94"/>
      <c r="O307" s="50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2"/>
    </row>
    <row r="308" spans="1:22" ht="34.9" customHeight="1" x14ac:dyDescent="0.25">
      <c r="A308" s="13">
        <v>307</v>
      </c>
      <c r="B308" s="95">
        <v>45058</v>
      </c>
      <c r="C308" s="13"/>
      <c r="D308" s="506"/>
      <c r="E308" s="90" t="s">
        <v>509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94"/>
      <c r="O308" s="50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94"/>
      <c r="O309" s="50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96"/>
      <c r="O310" s="506">
        <f t="shared" si="3"/>
        <v>0</v>
      </c>
      <c r="P310" s="397"/>
      <c r="Q310" s="398"/>
      <c r="R310" s="398"/>
      <c r="S310" s="398"/>
      <c r="T310" s="398"/>
      <c r="U310" s="398"/>
      <c r="V310" s="542"/>
    </row>
    <row r="311" spans="1:22" ht="34.9" customHeight="1" x14ac:dyDescent="0.25">
      <c r="A311" s="13">
        <v>310</v>
      </c>
      <c r="B311" s="95">
        <v>45061</v>
      </c>
      <c r="C311" s="13"/>
      <c r="D311" s="506"/>
      <c r="E311" s="90" t="s">
        <v>510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94"/>
      <c r="O311" s="50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2"/>
    </row>
    <row r="312" spans="1:22" ht="34.9" customHeight="1" x14ac:dyDescent="0.25">
      <c r="A312" s="13">
        <v>311</v>
      </c>
      <c r="B312" s="95">
        <v>45062</v>
      </c>
      <c r="C312" s="13"/>
      <c r="D312" s="506"/>
      <c r="E312" s="90" t="s">
        <v>511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94"/>
      <c r="O312" s="50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2"/>
    </row>
    <row r="313" spans="1:22" ht="34.9" customHeight="1" x14ac:dyDescent="0.25">
      <c r="A313" s="13">
        <v>312</v>
      </c>
      <c r="B313" s="95">
        <v>45063</v>
      </c>
      <c r="C313" s="13"/>
      <c r="D313" s="50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94"/>
      <c r="O313" s="50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2"/>
    </row>
    <row r="314" spans="1:22" ht="34.9" customHeight="1" x14ac:dyDescent="0.25">
      <c r="A314" s="13">
        <v>313</v>
      </c>
      <c r="B314" s="95">
        <v>45064</v>
      </c>
      <c r="C314" s="13"/>
      <c r="D314" s="50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94"/>
      <c r="O314" s="50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6"/>
      <c r="E315" s="90" t="s">
        <v>517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94"/>
      <c r="O315" s="50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94"/>
      <c r="O316" s="50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96"/>
      <c r="O317" s="506">
        <f t="shared" si="4"/>
        <v>0</v>
      </c>
      <c r="P317" s="397"/>
      <c r="Q317" s="398"/>
      <c r="R317" s="398"/>
      <c r="S317" s="398"/>
      <c r="T317" s="398"/>
      <c r="U317" s="398"/>
      <c r="V317" s="542"/>
    </row>
    <row r="318" spans="1:22" ht="34.9" customHeight="1" x14ac:dyDescent="0.25">
      <c r="A318" s="13">
        <v>317</v>
      </c>
      <c r="B318" s="95">
        <v>45068</v>
      </c>
      <c r="C318" s="13"/>
      <c r="D318" s="506"/>
      <c r="E318" s="322" t="s">
        <v>516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94"/>
      <c r="O318" s="50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94"/>
      <c r="O319" s="50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6"/>
      <c r="E320" s="90" t="s">
        <v>520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94"/>
      <c r="O320" s="50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94"/>
      <c r="O321" s="50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6"/>
      <c r="E322" s="90" t="s">
        <v>522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94"/>
      <c r="O322" s="50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6"/>
      <c r="E323" s="90" t="s">
        <v>525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94"/>
      <c r="O323" s="50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96"/>
      <c r="O324" s="506">
        <f t="shared" si="4"/>
        <v>0</v>
      </c>
      <c r="P324" s="397"/>
      <c r="Q324" s="398"/>
      <c r="R324" s="398"/>
      <c r="S324" s="398"/>
      <c r="T324" s="398"/>
      <c r="U324" s="398"/>
      <c r="V324" s="542"/>
    </row>
    <row r="325" spans="1:22" ht="34.9" customHeight="1" x14ac:dyDescent="0.25">
      <c r="A325" s="13">
        <v>324</v>
      </c>
      <c r="B325" s="95">
        <v>45075</v>
      </c>
      <c r="C325" s="13"/>
      <c r="D325" s="506"/>
      <c r="E325" s="90" t="s">
        <v>526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94"/>
      <c r="O325" s="50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6"/>
      <c r="E326" s="90" t="s">
        <v>529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94"/>
      <c r="O326" s="50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94"/>
      <c r="O327" s="50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6"/>
      <c r="E328" s="90" t="s">
        <v>531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94"/>
      <c r="O328" s="50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2"/>
    </row>
    <row r="329" spans="1:22" ht="35.1" customHeight="1" x14ac:dyDescent="0.25">
      <c r="A329" s="443">
        <v>328</v>
      </c>
      <c r="B329" s="95">
        <v>45079</v>
      </c>
      <c r="C329" s="443"/>
      <c r="D329" s="50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594"/>
      <c r="O329" s="50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594"/>
      <c r="O330" s="50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96"/>
      <c r="O331" s="506">
        <f t="shared" si="4"/>
        <v>0</v>
      </c>
      <c r="P331" s="397"/>
      <c r="Q331" s="398"/>
      <c r="R331" s="398"/>
      <c r="S331" s="398"/>
      <c r="T331" s="398"/>
      <c r="U331" s="398"/>
      <c r="V331" s="542"/>
    </row>
    <row r="332" spans="1:22" ht="35.1" customHeight="1" x14ac:dyDescent="0.25">
      <c r="A332" s="443">
        <v>331</v>
      </c>
      <c r="B332" s="95">
        <v>45082</v>
      </c>
      <c r="C332" s="443"/>
      <c r="D332" s="50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594"/>
      <c r="O332" s="50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6"/>
      <c r="E333" s="444" t="s">
        <v>574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594"/>
      <c r="O333" s="50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594"/>
      <c r="O334" s="50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594"/>
      <c r="O335" s="50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2"/>
    </row>
    <row r="336" spans="1:22" ht="35.1" customHeight="1" x14ac:dyDescent="0.25">
      <c r="A336" s="443">
        <v>335</v>
      </c>
      <c r="B336" s="95">
        <v>45086</v>
      </c>
      <c r="C336" s="443"/>
      <c r="D336" s="50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594"/>
      <c r="O336" s="50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2"/>
    </row>
    <row r="337" spans="1:22" ht="35.1" customHeight="1" x14ac:dyDescent="0.25">
      <c r="A337" s="443">
        <v>336</v>
      </c>
      <c r="B337" s="95">
        <v>45087</v>
      </c>
      <c r="C337" s="443"/>
      <c r="D337" s="50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594"/>
      <c r="O337" s="50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96"/>
      <c r="O338" s="506">
        <f t="shared" si="4"/>
        <v>0</v>
      </c>
      <c r="P338" s="397"/>
      <c r="Q338" s="398"/>
      <c r="R338" s="398"/>
      <c r="S338" s="398"/>
      <c r="T338" s="398"/>
      <c r="U338" s="398"/>
      <c r="V338" s="54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594"/>
      <c r="O339" s="50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594"/>
      <c r="O340" s="50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594"/>
      <c r="O341" s="50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6"/>
      <c r="E342" s="444" t="s">
        <v>578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594"/>
      <c r="O342" s="50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594"/>
      <c r="O343" s="50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6"/>
      <c r="E344" s="444" t="s">
        <v>579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594"/>
      <c r="O344" s="50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96"/>
      <c r="O345" s="506">
        <f t="shared" si="4"/>
        <v>0</v>
      </c>
      <c r="P345" s="397"/>
      <c r="Q345" s="398"/>
      <c r="R345" s="398"/>
      <c r="S345" s="398"/>
      <c r="T345" s="398"/>
      <c r="U345" s="398"/>
      <c r="V345" s="542"/>
    </row>
    <row r="346" spans="1:22" ht="35.1" customHeight="1" x14ac:dyDescent="0.25">
      <c r="A346" s="443">
        <v>345</v>
      </c>
      <c r="B346" s="95">
        <v>45096</v>
      </c>
      <c r="C346" s="443"/>
      <c r="D346" s="506"/>
      <c r="E346" s="444" t="s">
        <v>580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594"/>
      <c r="O346" s="50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594"/>
      <c r="O347" s="50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594"/>
      <c r="O348" s="50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594"/>
      <c r="O349" s="50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594"/>
      <c r="O350" s="50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6"/>
      <c r="E351" s="444" t="s">
        <v>582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594"/>
      <c r="O351" s="50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96"/>
      <c r="O352" s="506">
        <f t="shared" si="4"/>
        <v>0</v>
      </c>
      <c r="P352" s="397"/>
      <c r="Q352" s="398"/>
      <c r="R352" s="398"/>
      <c r="S352" s="398"/>
      <c r="T352" s="398"/>
      <c r="U352" s="398"/>
      <c r="V352" s="54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6"/>
      <c r="E353" s="444" t="s">
        <v>584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594"/>
      <c r="O353" s="50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594"/>
      <c r="O354" s="50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594"/>
      <c r="O355" s="50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6"/>
      <c r="E356" s="444" t="s">
        <v>583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594"/>
      <c r="O356" s="50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594"/>
      <c r="O357" s="50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594"/>
      <c r="O358" s="50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96"/>
      <c r="O359" s="506">
        <f t="shared" si="4"/>
        <v>0</v>
      </c>
      <c r="P359" s="397"/>
      <c r="Q359" s="398"/>
      <c r="R359" s="398"/>
      <c r="S359" s="398"/>
      <c r="T359" s="398"/>
      <c r="U359" s="398"/>
      <c r="V359" s="542"/>
    </row>
    <row r="360" spans="1:23" ht="35.1" customHeight="1" x14ac:dyDescent="0.25">
      <c r="A360" s="443">
        <v>359</v>
      </c>
      <c r="B360" s="95">
        <v>45110</v>
      </c>
      <c r="C360" s="443"/>
      <c r="D360" s="506"/>
      <c r="E360" s="444" t="s">
        <v>586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594"/>
      <c r="O360" s="50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594"/>
      <c r="O361" s="50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594"/>
      <c r="O362" s="50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6"/>
      <c r="E363" s="444" t="s">
        <v>595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594"/>
      <c r="O363" s="50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594"/>
      <c r="O364" s="50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593" t="s">
        <v>593</v>
      </c>
      <c r="O365" s="50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2">
        <v>0</v>
      </c>
      <c r="W365" s="485" t="s">
        <v>594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96"/>
      <c r="O366" s="506">
        <f t="shared" si="4"/>
        <v>0</v>
      </c>
      <c r="P366" s="397"/>
      <c r="Q366" s="398"/>
      <c r="R366" s="398"/>
      <c r="S366" s="398"/>
      <c r="T366" s="398"/>
      <c r="U366" s="398"/>
      <c r="V366" s="542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594"/>
      <c r="O367" s="50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594"/>
      <c r="O368" s="50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2">
        <v>0</v>
      </c>
      <c r="W368" s="416" t="s">
        <v>598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594"/>
      <c r="O369" s="50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594"/>
      <c r="O370" s="50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2"/>
    </row>
    <row r="371" spans="1:22" ht="69" customHeight="1" x14ac:dyDescent="0.25">
      <c r="A371" s="443">
        <v>370</v>
      </c>
      <c r="B371" s="95">
        <v>45121</v>
      </c>
      <c r="C371" s="443"/>
      <c r="D371" s="506"/>
      <c r="E371" s="444" t="s">
        <v>600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594"/>
      <c r="O371" s="50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594"/>
      <c r="O372" s="50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96"/>
      <c r="O373" s="506">
        <f t="shared" si="4"/>
        <v>0</v>
      </c>
      <c r="P373" s="397"/>
      <c r="Q373" s="398"/>
      <c r="R373" s="398"/>
      <c r="S373" s="398"/>
      <c r="T373" s="398"/>
      <c r="U373" s="398"/>
      <c r="V373" s="542"/>
    </row>
    <row r="374" spans="1:22" ht="35.1" customHeight="1" x14ac:dyDescent="0.25">
      <c r="A374" s="443">
        <v>373</v>
      </c>
      <c r="B374" s="95">
        <v>45124</v>
      </c>
      <c r="C374" s="443"/>
      <c r="D374" s="506"/>
      <c r="E374" s="444" t="s">
        <v>602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594"/>
      <c r="O374" s="50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2"/>
    </row>
    <row r="375" spans="1:22" ht="35.1" customHeight="1" x14ac:dyDescent="0.25">
      <c r="A375" s="443">
        <v>374</v>
      </c>
      <c r="B375" s="95">
        <v>45125</v>
      </c>
      <c r="C375" s="443"/>
      <c r="D375" s="50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594"/>
      <c r="O375" s="50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2"/>
    </row>
    <row r="376" spans="1:22" ht="35.1" customHeight="1" x14ac:dyDescent="0.25">
      <c r="A376" s="443">
        <v>375</v>
      </c>
      <c r="B376" s="95">
        <v>45126</v>
      </c>
      <c r="C376" s="443"/>
      <c r="D376" s="50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594"/>
      <c r="O376" s="50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2"/>
    </row>
    <row r="377" spans="1:22" ht="35.1" customHeight="1" x14ac:dyDescent="0.25">
      <c r="A377" s="443">
        <v>376</v>
      </c>
      <c r="B377" s="95">
        <v>45127</v>
      </c>
      <c r="C377" s="443"/>
      <c r="D377" s="506"/>
      <c r="E377" s="498" t="s">
        <v>516</v>
      </c>
      <c r="F377" s="496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594"/>
      <c r="O377" s="50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2"/>
    </row>
    <row r="378" spans="1:22" ht="35.1" customHeight="1" x14ac:dyDescent="0.25">
      <c r="A378" s="443">
        <v>377</v>
      </c>
      <c r="B378" s="95">
        <v>45128</v>
      </c>
      <c r="C378" s="443"/>
      <c r="D378" s="50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594"/>
      <c r="O378" s="50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594"/>
      <c r="O379" s="50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96"/>
      <c r="O380" s="506">
        <f t="shared" si="5"/>
        <v>0</v>
      </c>
      <c r="P380" s="397"/>
      <c r="Q380" s="398"/>
      <c r="R380" s="398"/>
      <c r="S380" s="398"/>
      <c r="T380" s="398"/>
      <c r="U380" s="398"/>
      <c r="V380" s="542"/>
    </row>
    <row r="381" spans="1:22" ht="35.1" customHeight="1" x14ac:dyDescent="0.25">
      <c r="A381" s="443">
        <v>380</v>
      </c>
      <c r="B381" s="95">
        <v>45131</v>
      </c>
      <c r="C381" s="443"/>
      <c r="D381" s="50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594"/>
      <c r="O381" s="50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594"/>
      <c r="O382" s="50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594"/>
      <c r="O383" s="50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594"/>
      <c r="O384" s="50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2"/>
    </row>
    <row r="385" spans="1:23" ht="35.1" customHeight="1" x14ac:dyDescent="0.25">
      <c r="A385" s="443">
        <v>384</v>
      </c>
      <c r="B385" s="95">
        <v>45135</v>
      </c>
      <c r="C385" s="443"/>
      <c r="D385" s="50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594"/>
      <c r="O385" s="50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2"/>
    </row>
    <row r="386" spans="1:23" ht="35.1" customHeight="1" x14ac:dyDescent="0.25">
      <c r="A386" s="443">
        <v>385</v>
      </c>
      <c r="B386" s="95">
        <v>45136</v>
      </c>
      <c r="C386" s="443"/>
      <c r="D386" s="506"/>
      <c r="E386" s="444" t="s">
        <v>604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594"/>
      <c r="O386" s="50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2"/>
    </row>
    <row r="387" spans="1:23" ht="35.1" customHeight="1" x14ac:dyDescent="0.25">
      <c r="A387" s="190">
        <v>386</v>
      </c>
      <c r="B387" s="191">
        <v>45137</v>
      </c>
      <c r="C387" s="502"/>
      <c r="D387" s="502"/>
      <c r="E387" s="502"/>
      <c r="F387" s="502"/>
      <c r="G387" s="502"/>
      <c r="H387" s="502"/>
      <c r="I387" s="502"/>
      <c r="J387" s="502"/>
      <c r="K387" s="502"/>
      <c r="L387" s="502"/>
      <c r="M387" s="502"/>
      <c r="N387" s="599"/>
      <c r="O387" s="506">
        <f t="shared" si="5"/>
        <v>0</v>
      </c>
      <c r="P387" s="503"/>
      <c r="Q387" s="502"/>
      <c r="R387" s="502"/>
      <c r="S387" s="502"/>
      <c r="T387" s="502"/>
      <c r="U387" s="502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594"/>
      <c r="O388" s="50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2"/>
    </row>
    <row r="389" spans="1:23" ht="82.5" customHeight="1" x14ac:dyDescent="0.25">
      <c r="A389" s="443">
        <v>388</v>
      </c>
      <c r="B389" s="95">
        <v>45139</v>
      </c>
      <c r="C389" s="443"/>
      <c r="D389" s="50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594"/>
      <c r="O389" s="50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2"/>
      <c r="W389" s="416" t="s">
        <v>629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594"/>
      <c r="O390" s="50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2"/>
    </row>
    <row r="391" spans="1:23" ht="35.1" customHeight="1" x14ac:dyDescent="0.25">
      <c r="A391" s="443">
        <v>390</v>
      </c>
      <c r="B391" s="95">
        <v>45141</v>
      </c>
      <c r="C391" s="443"/>
      <c r="D391" s="506">
        <v>18</v>
      </c>
      <c r="E391" s="444" t="s">
        <v>613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594"/>
      <c r="O391" s="50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2"/>
    </row>
    <row r="392" spans="1:23" ht="59.25" customHeight="1" x14ac:dyDescent="0.25">
      <c r="A392" s="443">
        <v>391</v>
      </c>
      <c r="B392" s="95">
        <v>45142</v>
      </c>
      <c r="C392" s="443"/>
      <c r="D392" s="506"/>
      <c r="E392" s="444" t="s">
        <v>616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594"/>
      <c r="O392" s="50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2"/>
      <c r="W392" s="416" t="s">
        <v>615</v>
      </c>
    </row>
    <row r="393" spans="1:23" ht="35.1" customHeight="1" x14ac:dyDescent="0.25">
      <c r="A393" s="443">
        <v>392</v>
      </c>
      <c r="B393" s="95">
        <v>45143</v>
      </c>
      <c r="C393" s="443"/>
      <c r="D393" s="506"/>
      <c r="E393" s="444" t="s">
        <v>617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594"/>
      <c r="O393" s="50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96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2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6"/>
      <c r="E395" s="514" t="s">
        <v>619</v>
      </c>
      <c r="F395" s="51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594"/>
      <c r="O395" s="50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2"/>
    </row>
    <row r="396" spans="1:23" ht="35.1" customHeight="1" x14ac:dyDescent="0.25">
      <c r="A396" s="443">
        <v>395</v>
      </c>
      <c r="B396" s="95">
        <v>45146</v>
      </c>
      <c r="C396" s="443"/>
      <c r="D396" s="506"/>
      <c r="E396" s="515"/>
      <c r="F396" s="515"/>
      <c r="G396" s="443"/>
      <c r="H396" s="443"/>
      <c r="I396" s="443">
        <v>57</v>
      </c>
      <c r="J396" s="443"/>
      <c r="K396" s="443"/>
      <c r="L396" s="443"/>
      <c r="M396" s="443">
        <v>86</v>
      </c>
      <c r="N396" s="594"/>
      <c r="O396" s="50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2"/>
    </row>
    <row r="397" spans="1:23" ht="35.1" customHeight="1" x14ac:dyDescent="0.25">
      <c r="A397" s="443">
        <v>396</v>
      </c>
      <c r="B397" s="95">
        <v>45147</v>
      </c>
      <c r="C397" s="443"/>
      <c r="D397" s="506"/>
      <c r="E397" s="517" t="s">
        <v>626</v>
      </c>
      <c r="F397" s="51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594"/>
      <c r="O397" s="50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2"/>
    </row>
    <row r="398" spans="1:23" ht="35.1" customHeight="1" x14ac:dyDescent="0.25">
      <c r="A398" s="443">
        <v>397</v>
      </c>
      <c r="B398" s="95">
        <v>45148</v>
      </c>
      <c r="C398" s="443"/>
      <c r="D398" s="506"/>
      <c r="E398" s="444" t="s">
        <v>628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594"/>
      <c r="O398" s="50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2"/>
    </row>
    <row r="399" spans="1:23" ht="35.1" customHeight="1" x14ac:dyDescent="0.25">
      <c r="A399" s="443">
        <v>398</v>
      </c>
      <c r="B399" s="95">
        <v>45149</v>
      </c>
      <c r="C399" s="443"/>
      <c r="D399" s="50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594"/>
      <c r="O399" s="50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2"/>
    </row>
    <row r="400" spans="1:23" ht="35.1" customHeight="1" x14ac:dyDescent="0.25">
      <c r="A400" s="443">
        <v>399</v>
      </c>
      <c r="B400" s="95">
        <v>45150</v>
      </c>
      <c r="C400" s="443"/>
      <c r="D400" s="50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594"/>
      <c r="O400" s="50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96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2"/>
    </row>
    <row r="402" spans="1:23" ht="35.1" customHeight="1" x14ac:dyDescent="0.25">
      <c r="A402" s="443">
        <v>401</v>
      </c>
      <c r="B402" s="95">
        <v>45152</v>
      </c>
      <c r="C402" s="443"/>
      <c r="D402" s="50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594"/>
      <c r="O402" s="50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2"/>
    </row>
    <row r="403" spans="1:23" ht="64.5" customHeight="1" x14ac:dyDescent="0.25">
      <c r="A403" s="443">
        <v>402</v>
      </c>
      <c r="B403" s="95">
        <v>45153</v>
      </c>
      <c r="C403" s="443"/>
      <c r="D403" s="506"/>
      <c r="E403" s="444" t="s">
        <v>630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594"/>
      <c r="O403" s="50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2">
        <v>0</v>
      </c>
      <c r="W403" s="416" t="s">
        <v>631</v>
      </c>
    </row>
    <row r="404" spans="1:23" ht="35.1" customHeight="1" x14ac:dyDescent="0.25">
      <c r="A404" s="443">
        <v>403</v>
      </c>
      <c r="B404" s="95">
        <v>45154</v>
      </c>
      <c r="C404" s="443"/>
      <c r="D404" s="50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594"/>
      <c r="O404" s="50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2"/>
    </row>
    <row r="405" spans="1:23" ht="35.1" customHeight="1" x14ac:dyDescent="0.25">
      <c r="A405" s="443">
        <v>404</v>
      </c>
      <c r="B405" s="95">
        <v>45155</v>
      </c>
      <c r="C405" s="443"/>
      <c r="D405" s="50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594"/>
      <c r="O405" s="50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2"/>
    </row>
    <row r="406" spans="1:23" ht="35.1" customHeight="1" x14ac:dyDescent="0.25">
      <c r="A406" s="443">
        <v>405</v>
      </c>
      <c r="B406" s="95">
        <v>45156</v>
      </c>
      <c r="C406" s="443"/>
      <c r="D406" s="506"/>
      <c r="E406" s="444" t="s">
        <v>632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594"/>
      <c r="O406" s="50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2"/>
    </row>
    <row r="407" spans="1:23" ht="35.1" customHeight="1" x14ac:dyDescent="0.25">
      <c r="A407" s="443">
        <v>406</v>
      </c>
      <c r="B407" s="95">
        <v>45157</v>
      </c>
      <c r="C407" s="443"/>
      <c r="D407" s="50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594"/>
      <c r="O407" s="50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96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2"/>
    </row>
    <row r="409" spans="1:23" ht="61.5" customHeight="1" x14ac:dyDescent="0.25">
      <c r="A409" s="443">
        <v>408</v>
      </c>
      <c r="B409" s="95">
        <v>45159</v>
      </c>
      <c r="C409" s="443"/>
      <c r="D409" s="506"/>
      <c r="E409" s="444" t="s">
        <v>633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594"/>
      <c r="O409" s="50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2"/>
      <c r="W409" s="416" t="s">
        <v>634</v>
      </c>
    </row>
    <row r="410" spans="1:23" ht="35.1" customHeight="1" x14ac:dyDescent="0.25">
      <c r="A410" s="443">
        <v>409</v>
      </c>
      <c r="B410" s="95">
        <v>45160</v>
      </c>
      <c r="C410" s="443"/>
      <c r="D410" s="50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594"/>
      <c r="O410" s="50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2"/>
    </row>
    <row r="411" spans="1:23" ht="35.1" customHeight="1" x14ac:dyDescent="0.25">
      <c r="A411" s="443">
        <v>410</v>
      </c>
      <c r="B411" s="95">
        <v>45161</v>
      </c>
      <c r="C411" s="443"/>
      <c r="D411" s="50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594"/>
      <c r="O411" s="50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2"/>
    </row>
    <row r="412" spans="1:23" ht="35.1" customHeight="1" x14ac:dyDescent="0.25">
      <c r="A412" s="443">
        <v>411</v>
      </c>
      <c r="B412" s="95">
        <v>45162</v>
      </c>
      <c r="C412" s="443"/>
      <c r="D412" s="506"/>
      <c r="E412" s="444" t="s">
        <v>635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594"/>
      <c r="O412" s="50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594"/>
      <c r="O413" s="50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594"/>
      <c r="O414" s="50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96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2"/>
    </row>
    <row r="416" spans="1:23" ht="35.1" customHeight="1" x14ac:dyDescent="0.25">
      <c r="A416" s="443">
        <v>415</v>
      </c>
      <c r="B416" s="95">
        <v>45166</v>
      </c>
      <c r="C416" s="443"/>
      <c r="D416" s="506"/>
      <c r="E416" s="444" t="s">
        <v>290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594"/>
      <c r="O416" s="50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2"/>
    </row>
    <row r="417" spans="1:22" ht="35.1" customHeight="1" x14ac:dyDescent="0.25">
      <c r="A417" s="443">
        <v>416</v>
      </c>
      <c r="B417" s="95">
        <v>45167</v>
      </c>
      <c r="C417" s="443"/>
      <c r="D417" s="50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594"/>
      <c r="O417" s="50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2"/>
    </row>
    <row r="418" spans="1:22" ht="35.1" customHeight="1" x14ac:dyDescent="0.25">
      <c r="A418" s="443">
        <v>417</v>
      </c>
      <c r="B418" s="95">
        <v>45168</v>
      </c>
      <c r="C418" s="443"/>
      <c r="D418" s="50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594"/>
      <c r="O418" s="50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2"/>
    </row>
    <row r="419" spans="1:22" ht="35.1" customHeight="1" x14ac:dyDescent="0.25">
      <c r="A419" s="443">
        <v>418</v>
      </c>
      <c r="B419" s="95">
        <v>45169</v>
      </c>
      <c r="C419" s="443"/>
      <c r="D419" s="50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594"/>
      <c r="O419" s="50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2"/>
    </row>
    <row r="420" spans="1:22" ht="35.1" customHeight="1" x14ac:dyDescent="0.25">
      <c r="A420" s="443">
        <v>419</v>
      </c>
      <c r="B420" s="95">
        <v>45170</v>
      </c>
      <c r="C420" s="443"/>
      <c r="D420" s="50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594"/>
      <c r="O420" s="50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2"/>
    </row>
    <row r="421" spans="1:22" ht="35.1" customHeight="1" x14ac:dyDescent="0.25">
      <c r="A421" s="443">
        <v>420</v>
      </c>
      <c r="B421" s="95">
        <v>45171</v>
      </c>
      <c r="C421" s="443"/>
      <c r="D421" s="50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594"/>
      <c r="O421" s="50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96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2"/>
    </row>
    <row r="423" spans="1:22" ht="35.1" customHeight="1" x14ac:dyDescent="0.25">
      <c r="A423" s="443">
        <v>422</v>
      </c>
      <c r="B423" s="95">
        <v>45173</v>
      </c>
      <c r="C423" s="443"/>
      <c r="D423" s="50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594"/>
      <c r="O423" s="50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2"/>
    </row>
    <row r="424" spans="1:22" ht="35.1" customHeight="1" x14ac:dyDescent="0.25">
      <c r="A424" s="443">
        <v>423</v>
      </c>
      <c r="B424" s="95">
        <v>45174</v>
      </c>
      <c r="C424" s="443"/>
      <c r="D424" s="50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594"/>
      <c r="O424" s="50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2"/>
    </row>
    <row r="425" spans="1:22" ht="35.1" customHeight="1" x14ac:dyDescent="0.25">
      <c r="A425" s="443">
        <v>424</v>
      </c>
      <c r="B425" s="95">
        <v>45175</v>
      </c>
      <c r="C425" s="443"/>
      <c r="D425" s="506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594"/>
      <c r="O425" s="506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2"/>
    </row>
    <row r="426" spans="1:22" ht="35.1" customHeight="1" x14ac:dyDescent="0.25">
      <c r="A426" s="443">
        <v>425</v>
      </c>
      <c r="B426" s="95">
        <v>45176</v>
      </c>
      <c r="C426" s="443"/>
      <c r="D426" s="506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594"/>
      <c r="O426" s="506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2"/>
    </row>
    <row r="427" spans="1:22" ht="35.1" customHeight="1" x14ac:dyDescent="0.25">
      <c r="A427" s="443">
        <v>426</v>
      </c>
      <c r="B427" s="95">
        <v>45177</v>
      </c>
      <c r="C427" s="443"/>
      <c r="D427" s="506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594"/>
      <c r="O427" s="506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2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6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594"/>
      <c r="O428" s="506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2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96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4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38" t="s">
        <v>510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600"/>
      <c r="O430" s="284">
        <f t="shared" si="5"/>
        <v>2855</v>
      </c>
      <c r="P430" s="392">
        <f>SUM(Q430:V430)</f>
        <v>465.64629629629638</v>
      </c>
      <c r="Q430" s="545">
        <v>422.02629629629638</v>
      </c>
      <c r="R430" s="545">
        <v>28.770000000000003</v>
      </c>
      <c r="S430" s="545">
        <v>0</v>
      </c>
      <c r="T430" s="545">
        <v>0</v>
      </c>
      <c r="U430" s="545">
        <v>9</v>
      </c>
      <c r="V430" s="542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6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594"/>
      <c r="O431" s="506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2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6"/>
      <c r="E432" s="444" t="s">
        <v>702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594"/>
      <c r="O432" s="506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2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6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594"/>
      <c r="O433" s="506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2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6"/>
      <c r="E434" s="444" t="s">
        <v>705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594"/>
      <c r="O434" s="506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2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6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594"/>
      <c r="O435" s="506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2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96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6"/>
      <c r="E437" s="551" t="s">
        <v>707</v>
      </c>
      <c r="F437" s="55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594"/>
      <c r="O437" s="506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2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6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594"/>
      <c r="O438" s="506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2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6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594"/>
      <c r="O439" s="506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2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6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594"/>
      <c r="O440" s="506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2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6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594"/>
      <c r="O441" s="506">
        <f t="shared" si="7"/>
        <v>1071</v>
      </c>
      <c r="P441" s="804">
        <f>SUM(Q441:V445)</f>
        <v>1053.8785185185186</v>
      </c>
      <c r="Q441" s="807">
        <v>661.26851851851859</v>
      </c>
      <c r="R441" s="807">
        <v>170.50000000000006</v>
      </c>
      <c r="S441" s="807">
        <v>24.5</v>
      </c>
      <c r="T441" s="807">
        <v>99.92</v>
      </c>
      <c r="U441" s="807">
        <v>9.65</v>
      </c>
      <c r="V441" s="810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6"/>
      <c r="E442" s="444" t="s">
        <v>510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594"/>
      <c r="O442" s="506">
        <f t="shared" si="7"/>
        <v>975</v>
      </c>
      <c r="P442" s="805"/>
      <c r="Q442" s="808"/>
      <c r="R442" s="808"/>
      <c r="S442" s="808"/>
      <c r="T442" s="808"/>
      <c r="U442" s="808"/>
      <c r="V442" s="81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96"/>
      <c r="O443" s="190">
        <f t="shared" si="7"/>
        <v>0</v>
      </c>
      <c r="P443" s="805"/>
      <c r="Q443" s="808"/>
      <c r="R443" s="808"/>
      <c r="S443" s="808"/>
      <c r="T443" s="808"/>
      <c r="U443" s="808"/>
      <c r="V443" s="811"/>
    </row>
    <row r="444" spans="1:22" ht="35.1" customHeight="1" x14ac:dyDescent="0.25">
      <c r="A444" s="443">
        <v>443</v>
      </c>
      <c r="B444" s="95">
        <v>45194</v>
      </c>
      <c r="C444" s="443"/>
      <c r="D444" s="506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594"/>
      <c r="O444" s="506">
        <f t="shared" si="7"/>
        <v>1689</v>
      </c>
      <c r="P444" s="805"/>
      <c r="Q444" s="808"/>
      <c r="R444" s="808"/>
      <c r="S444" s="808"/>
      <c r="T444" s="808"/>
      <c r="U444" s="808"/>
      <c r="V444" s="811"/>
    </row>
    <row r="445" spans="1:22" ht="35.1" customHeight="1" x14ac:dyDescent="0.25">
      <c r="A445" s="443">
        <v>444</v>
      </c>
      <c r="B445" s="95">
        <v>45195</v>
      </c>
      <c r="C445" s="443"/>
      <c r="D445" s="506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594"/>
      <c r="O445" s="506">
        <f t="shared" si="7"/>
        <v>266</v>
      </c>
      <c r="P445" s="806"/>
      <c r="Q445" s="809"/>
      <c r="R445" s="809"/>
      <c r="S445" s="809"/>
      <c r="T445" s="809"/>
      <c r="U445" s="809"/>
      <c r="V445" s="812"/>
    </row>
    <row r="446" spans="1:22" ht="35.1" customHeight="1" x14ac:dyDescent="0.25">
      <c r="A446" s="443">
        <v>445</v>
      </c>
      <c r="B446" s="95">
        <v>45196</v>
      </c>
      <c r="C446" s="443"/>
      <c r="D446" s="506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594"/>
      <c r="O446" s="506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2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6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594"/>
      <c r="O447" s="506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2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6"/>
      <c r="E448" s="444" t="s">
        <v>713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594"/>
      <c r="O448" s="506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2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6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594"/>
      <c r="O449" s="506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2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96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6"/>
      <c r="E451" s="444" t="s">
        <v>714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594"/>
      <c r="O451" s="506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2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6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594"/>
      <c r="O452" s="506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2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6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594"/>
      <c r="O453" s="506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2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6"/>
      <c r="E454" s="444" t="s">
        <v>716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594"/>
      <c r="O454" s="506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2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6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594"/>
      <c r="O455" s="506">
        <f t="shared" si="7"/>
        <v>1238</v>
      </c>
      <c r="P455" s="392"/>
      <c r="Q455" s="394"/>
      <c r="R455" s="394"/>
      <c r="S455" s="394"/>
      <c r="T455" s="394"/>
      <c r="U455" s="394"/>
      <c r="V455" s="542"/>
    </row>
    <row r="456" spans="1:22" ht="35.1" customHeight="1" x14ac:dyDescent="0.25">
      <c r="A456" s="443">
        <v>455</v>
      </c>
      <c r="B456" s="95">
        <v>45206</v>
      </c>
      <c r="C456" s="443"/>
      <c r="D456" s="506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594"/>
      <c r="O456" s="506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2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96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6"/>
      <c r="E458" s="444" t="s">
        <v>721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594"/>
      <c r="O458" s="506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2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6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594"/>
      <c r="O459" s="506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2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6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594"/>
      <c r="O460" s="506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2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6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594"/>
      <c r="O461" s="506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2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6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594"/>
      <c r="O462" s="506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2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6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594"/>
      <c r="O463" s="506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2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96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6"/>
      <c r="E465" s="444" t="s">
        <v>723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594"/>
      <c r="O465" s="506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2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6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594"/>
      <c r="O466" s="506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2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6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594"/>
      <c r="O467" s="506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2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6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594"/>
      <c r="O468" s="506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2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6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594"/>
      <c r="O469" s="506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2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6"/>
      <c r="E470" s="444" t="s">
        <v>732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594"/>
      <c r="O470" s="506">
        <f t="shared" si="7"/>
        <v>818.71</v>
      </c>
      <c r="P470" s="804">
        <f>SUM(Q470:V474)</f>
        <v>640.80000000000007</v>
      </c>
      <c r="Q470" s="807">
        <v>376.88</v>
      </c>
      <c r="R470" s="807">
        <v>51.55</v>
      </c>
      <c r="S470" s="807">
        <v>0</v>
      </c>
      <c r="T470" s="807">
        <v>120</v>
      </c>
      <c r="U470" s="807">
        <v>8.6300000000000008</v>
      </c>
      <c r="V470" s="81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96"/>
      <c r="O471" s="190"/>
      <c r="P471" s="805"/>
      <c r="Q471" s="808"/>
      <c r="R471" s="808"/>
      <c r="S471" s="808"/>
      <c r="T471" s="808"/>
      <c r="U471" s="808"/>
      <c r="V471" s="811"/>
    </row>
    <row r="472" spans="1:22" ht="35.1" customHeight="1" x14ac:dyDescent="0.25">
      <c r="A472" s="443">
        <v>471</v>
      </c>
      <c r="B472" s="95">
        <v>45222</v>
      </c>
      <c r="C472" s="561"/>
      <c r="D472" s="561"/>
      <c r="E472" s="562"/>
      <c r="F472" s="561"/>
      <c r="G472" s="561">
        <v>3.18</v>
      </c>
      <c r="H472" s="561"/>
      <c r="I472" s="561">
        <v>177.24</v>
      </c>
      <c r="J472" s="561"/>
      <c r="K472" s="561"/>
      <c r="L472" s="561">
        <v>92.58</v>
      </c>
      <c r="M472" s="561">
        <v>179</v>
      </c>
      <c r="N472" s="594"/>
      <c r="O472" s="561">
        <f t="shared" ref="O472" si="9">SUM(G472:N472)+F472+D472</f>
        <v>452</v>
      </c>
      <c r="P472" s="805"/>
      <c r="Q472" s="808"/>
      <c r="R472" s="808"/>
      <c r="S472" s="808"/>
      <c r="T472" s="808"/>
      <c r="U472" s="808"/>
      <c r="V472" s="811"/>
    </row>
    <row r="473" spans="1:22" ht="35.1" customHeight="1" x14ac:dyDescent="0.25">
      <c r="A473" s="443">
        <v>472</v>
      </c>
      <c r="B473" s="95">
        <v>45223</v>
      </c>
      <c r="C473" s="443"/>
      <c r="D473" s="506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594"/>
      <c r="O473" s="506">
        <f t="shared" si="7"/>
        <v>567.20000000000005</v>
      </c>
      <c r="P473" s="805"/>
      <c r="Q473" s="808"/>
      <c r="R473" s="808"/>
      <c r="S473" s="808"/>
      <c r="T473" s="808"/>
      <c r="U473" s="808"/>
      <c r="V473" s="811"/>
    </row>
    <row r="474" spans="1:22" ht="35.1" customHeight="1" x14ac:dyDescent="0.25">
      <c r="A474" s="443">
        <v>473</v>
      </c>
      <c r="B474" s="95">
        <v>45224</v>
      </c>
      <c r="C474" s="443"/>
      <c r="D474" s="506"/>
      <c r="E474" s="444" t="s">
        <v>733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594"/>
      <c r="O474" s="506">
        <f t="shared" si="7"/>
        <v>740</v>
      </c>
      <c r="P474" s="806"/>
      <c r="Q474" s="809"/>
      <c r="R474" s="809"/>
      <c r="S474" s="809"/>
      <c r="T474" s="809"/>
      <c r="U474" s="809"/>
      <c r="V474" s="812"/>
    </row>
    <row r="475" spans="1:22" ht="35.1" customHeight="1" x14ac:dyDescent="0.25">
      <c r="A475" s="443">
        <v>474</v>
      </c>
      <c r="B475" s="95">
        <v>45225</v>
      </c>
      <c r="C475" s="443"/>
      <c r="D475" s="506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594"/>
      <c r="O475" s="506">
        <f t="shared" si="7"/>
        <v>208</v>
      </c>
      <c r="P475" s="804">
        <f>SUM(Q475:V481)</f>
        <v>874.65000000000009</v>
      </c>
      <c r="Q475" s="807">
        <v>567.92999999999995</v>
      </c>
      <c r="R475" s="807">
        <v>45.510000000000005</v>
      </c>
      <c r="S475" s="807">
        <v>46.090000000000011</v>
      </c>
      <c r="T475" s="807">
        <v>93.33</v>
      </c>
      <c r="U475" s="807">
        <v>20.58</v>
      </c>
      <c r="V475" s="810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6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594"/>
      <c r="O476" s="506">
        <f t="shared" si="7"/>
        <v>626</v>
      </c>
      <c r="P476" s="805"/>
      <c r="Q476" s="808"/>
      <c r="R476" s="808"/>
      <c r="S476" s="808"/>
      <c r="T476" s="808"/>
      <c r="U476" s="808"/>
      <c r="V476" s="811"/>
    </row>
    <row r="477" spans="1:22" ht="35.1" customHeight="1" x14ac:dyDescent="0.25">
      <c r="A477" s="443">
        <v>476</v>
      </c>
      <c r="B477" s="95">
        <v>45227</v>
      </c>
      <c r="C477" s="443"/>
      <c r="D477" s="506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594"/>
      <c r="O477" s="506">
        <f t="shared" si="7"/>
        <v>365</v>
      </c>
      <c r="P477" s="805"/>
      <c r="Q477" s="808"/>
      <c r="R477" s="808"/>
      <c r="S477" s="808"/>
      <c r="T477" s="808"/>
      <c r="U477" s="808"/>
      <c r="V477" s="81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96"/>
      <c r="O478" s="190">
        <f t="shared" si="7"/>
        <v>0</v>
      </c>
      <c r="P478" s="805"/>
      <c r="Q478" s="808"/>
      <c r="R478" s="808"/>
      <c r="S478" s="808"/>
      <c r="T478" s="808"/>
      <c r="U478" s="808"/>
      <c r="V478" s="811"/>
    </row>
    <row r="479" spans="1:22" ht="35.1" customHeight="1" x14ac:dyDescent="0.25">
      <c r="A479" s="443">
        <v>478</v>
      </c>
      <c r="B479" s="95">
        <v>45229</v>
      </c>
      <c r="C479" s="443"/>
      <c r="D479" s="506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594"/>
      <c r="O479" s="506">
        <f t="shared" si="7"/>
        <v>583</v>
      </c>
      <c r="P479" s="805"/>
      <c r="Q479" s="808"/>
      <c r="R479" s="808"/>
      <c r="S479" s="808"/>
      <c r="T479" s="808"/>
      <c r="U479" s="808"/>
      <c r="V479" s="811"/>
    </row>
    <row r="480" spans="1:22" ht="35.1" customHeight="1" x14ac:dyDescent="0.25">
      <c r="A480" s="443">
        <v>479</v>
      </c>
      <c r="B480" s="95">
        <v>45230</v>
      </c>
      <c r="C480" s="443"/>
      <c r="D480" s="506"/>
      <c r="E480" s="444" t="s">
        <v>735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594"/>
      <c r="O480" s="506">
        <f t="shared" si="7"/>
        <v>604</v>
      </c>
      <c r="P480" s="805"/>
      <c r="Q480" s="808"/>
      <c r="R480" s="808"/>
      <c r="S480" s="808"/>
      <c r="T480" s="808"/>
      <c r="U480" s="808"/>
      <c r="V480" s="811"/>
    </row>
    <row r="481" spans="1:22" ht="35.1" customHeight="1" x14ac:dyDescent="0.25">
      <c r="A481" s="443">
        <v>480</v>
      </c>
      <c r="B481" s="95">
        <v>45231</v>
      </c>
      <c r="C481" s="443"/>
      <c r="D481" s="506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594"/>
      <c r="O481" s="506">
        <f t="shared" si="7"/>
        <v>854</v>
      </c>
      <c r="P481" s="806"/>
      <c r="Q481" s="809"/>
      <c r="R481" s="809"/>
      <c r="S481" s="809"/>
      <c r="T481" s="809"/>
      <c r="U481" s="809"/>
      <c r="V481" s="812"/>
    </row>
    <row r="482" spans="1:22" ht="35.1" customHeight="1" x14ac:dyDescent="0.25">
      <c r="A482" s="443">
        <v>481</v>
      </c>
      <c r="B482" s="95">
        <v>45232</v>
      </c>
      <c r="C482" s="443"/>
      <c r="D482" s="506"/>
      <c r="E482" s="444" t="s">
        <v>738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594"/>
      <c r="O482" s="506">
        <f t="shared" si="7"/>
        <v>3433</v>
      </c>
      <c r="P482" s="392"/>
      <c r="Q482" s="394"/>
      <c r="R482" s="394"/>
      <c r="S482" s="394"/>
      <c r="T482" s="394"/>
      <c r="U482" s="394"/>
      <c r="V482" s="542"/>
    </row>
    <row r="483" spans="1:22" ht="35.1" customHeight="1" x14ac:dyDescent="0.25">
      <c r="A483" s="443">
        <v>482</v>
      </c>
      <c r="B483" s="95">
        <v>45233</v>
      </c>
      <c r="C483" s="443"/>
      <c r="D483" s="506"/>
      <c r="E483" s="444" t="s">
        <v>740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594"/>
      <c r="O483" s="506">
        <f t="shared" si="7"/>
        <v>2594</v>
      </c>
      <c r="P483" s="392"/>
      <c r="Q483" s="394"/>
      <c r="R483" s="394"/>
      <c r="S483" s="394"/>
      <c r="T483" s="394"/>
      <c r="U483" s="394"/>
      <c r="V483" s="542"/>
    </row>
    <row r="484" spans="1:22" ht="35.1" customHeight="1" x14ac:dyDescent="0.25">
      <c r="A484" s="443">
        <v>483</v>
      </c>
      <c r="B484" s="95">
        <v>45234</v>
      </c>
      <c r="C484" s="443"/>
      <c r="D484" s="506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594"/>
      <c r="O484" s="506">
        <f t="shared" si="7"/>
        <v>1682.5</v>
      </c>
      <c r="P484" s="392"/>
      <c r="Q484" s="394"/>
      <c r="R484" s="394"/>
      <c r="S484" s="394"/>
      <c r="T484" s="394"/>
      <c r="U484" s="394"/>
      <c r="V484" s="542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96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4"/>
    </row>
    <row r="486" spans="1:22" ht="56.25" customHeight="1" x14ac:dyDescent="0.25">
      <c r="A486" s="443">
        <v>485</v>
      </c>
      <c r="B486" s="95">
        <v>45236</v>
      </c>
      <c r="C486" s="443"/>
      <c r="D486" s="506"/>
      <c r="E486" s="444" t="s">
        <v>742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594"/>
      <c r="O486" s="506">
        <f t="shared" si="7"/>
        <v>1766</v>
      </c>
      <c r="P486" s="392"/>
      <c r="Q486" s="394"/>
      <c r="R486" s="394"/>
      <c r="S486" s="394"/>
      <c r="T486" s="394"/>
      <c r="U486" s="394"/>
      <c r="V486" s="542"/>
    </row>
    <row r="487" spans="1:22" ht="35.1" customHeight="1" x14ac:dyDescent="0.25">
      <c r="A487" s="443">
        <v>486</v>
      </c>
      <c r="B487" s="95">
        <v>45237</v>
      </c>
      <c r="C487" s="443"/>
      <c r="D487" s="506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594"/>
      <c r="O487" s="506">
        <f t="shared" si="7"/>
        <v>1861</v>
      </c>
      <c r="P487" s="392"/>
      <c r="Q487" s="394"/>
      <c r="R487" s="394"/>
      <c r="S487" s="394"/>
      <c r="T487" s="394"/>
      <c r="U487" s="394"/>
      <c r="V487" s="542"/>
    </row>
    <row r="488" spans="1:22" ht="35.1" customHeight="1" x14ac:dyDescent="0.25">
      <c r="A488" s="443">
        <v>487</v>
      </c>
      <c r="B488" s="95">
        <v>45238</v>
      </c>
      <c r="C488" s="443"/>
      <c r="D488" s="506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594"/>
      <c r="O488" s="506">
        <f t="shared" si="7"/>
        <v>1205</v>
      </c>
      <c r="P488" s="392"/>
      <c r="Q488" s="394"/>
      <c r="R488" s="394"/>
      <c r="S488" s="394"/>
      <c r="T488" s="394"/>
      <c r="U488" s="394"/>
      <c r="V488" s="542"/>
    </row>
    <row r="489" spans="1:22" ht="35.1" customHeight="1" x14ac:dyDescent="0.25">
      <c r="A489" s="443">
        <v>488</v>
      </c>
      <c r="B489" s="95">
        <v>45239</v>
      </c>
      <c r="C489" s="443"/>
      <c r="D489" s="506"/>
      <c r="E489" s="444" t="s">
        <v>743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594"/>
      <c r="O489" s="506">
        <f t="shared" si="7"/>
        <v>1824</v>
      </c>
      <c r="P489" s="392"/>
      <c r="Q489" s="394"/>
      <c r="R489" s="394"/>
      <c r="S489" s="394"/>
      <c r="T489" s="394"/>
      <c r="U489" s="394"/>
      <c r="V489" s="542"/>
    </row>
    <row r="490" spans="1:22" ht="35.1" customHeight="1" x14ac:dyDescent="0.25">
      <c r="A490" s="443">
        <v>489</v>
      </c>
      <c r="B490" s="95">
        <v>45240</v>
      </c>
      <c r="C490" s="443"/>
      <c r="D490" s="506"/>
      <c r="E490" s="444" t="s">
        <v>745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594"/>
      <c r="O490" s="506">
        <f t="shared" si="7"/>
        <v>1501.6399999999999</v>
      </c>
      <c r="P490" s="392"/>
      <c r="Q490" s="394"/>
      <c r="R490" s="394"/>
      <c r="S490" s="394"/>
      <c r="T490" s="394"/>
      <c r="U490" s="394"/>
      <c r="V490" s="542"/>
    </row>
    <row r="491" spans="1:22" ht="35.1" customHeight="1" x14ac:dyDescent="0.25">
      <c r="A491" s="443">
        <v>490</v>
      </c>
      <c r="B491" s="95">
        <v>45241</v>
      </c>
      <c r="C491" s="443"/>
      <c r="D491" s="506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594"/>
      <c r="O491" s="506">
        <f t="shared" si="7"/>
        <v>1333</v>
      </c>
      <c r="P491" s="392"/>
      <c r="Q491" s="394"/>
      <c r="R491" s="394"/>
      <c r="S491" s="394"/>
      <c r="T491" s="394"/>
      <c r="U491" s="394"/>
      <c r="V491" s="542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96"/>
      <c r="O492" s="190"/>
      <c r="P492" s="397"/>
      <c r="Q492" s="398"/>
      <c r="R492" s="398"/>
      <c r="S492" s="398"/>
      <c r="T492" s="398"/>
      <c r="U492" s="398"/>
      <c r="V492" s="544"/>
    </row>
    <row r="493" spans="1:22" ht="35.1" customHeight="1" x14ac:dyDescent="0.25">
      <c r="A493" s="587">
        <v>492</v>
      </c>
      <c r="B493" s="95">
        <v>45243</v>
      </c>
      <c r="C493" s="443"/>
      <c r="D493" s="506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594"/>
      <c r="O493" s="506">
        <f t="shared" si="7"/>
        <v>802</v>
      </c>
      <c r="P493" s="392"/>
      <c r="Q493" s="394"/>
      <c r="R493" s="394"/>
      <c r="S493" s="394"/>
      <c r="T493" s="394"/>
      <c r="U493" s="394"/>
      <c r="V493" s="542"/>
    </row>
    <row r="494" spans="1:22" ht="35.1" customHeight="1" x14ac:dyDescent="0.25">
      <c r="A494" s="587">
        <v>493</v>
      </c>
      <c r="B494" s="95">
        <v>45244</v>
      </c>
      <c r="C494" s="443"/>
      <c r="D494" s="506"/>
      <c r="E494" s="444" t="s">
        <v>747</v>
      </c>
      <c r="F494" s="443">
        <v>100</v>
      </c>
      <c r="G494" s="443"/>
      <c r="H494" s="443"/>
      <c r="I494" s="443">
        <v>4</v>
      </c>
      <c r="J494" s="443">
        <v>855</v>
      </c>
      <c r="K494" s="443"/>
      <c r="L494" s="443">
        <v>538</v>
      </c>
      <c r="M494" s="443">
        <v>936</v>
      </c>
      <c r="N494" s="594"/>
      <c r="O494" s="506">
        <f t="shared" si="7"/>
        <v>2433</v>
      </c>
      <c r="P494" s="392"/>
      <c r="Q494" s="394"/>
      <c r="R494" s="394"/>
      <c r="S494" s="394"/>
      <c r="T494" s="394"/>
      <c r="U494" s="394"/>
      <c r="V494" s="542"/>
    </row>
    <row r="495" spans="1:22" ht="35.1" customHeight="1" x14ac:dyDescent="0.25">
      <c r="A495" s="587">
        <v>494</v>
      </c>
      <c r="B495" s="95">
        <v>45245</v>
      </c>
      <c r="C495" s="443"/>
      <c r="D495" s="506"/>
      <c r="E495" s="444"/>
      <c r="F495" s="443"/>
      <c r="G495" s="443"/>
      <c r="H495" s="443"/>
      <c r="I495" s="443">
        <v>118</v>
      </c>
      <c r="J495" s="443">
        <v>32</v>
      </c>
      <c r="K495" s="443"/>
      <c r="L495" s="443">
        <v>200</v>
      </c>
      <c r="M495" s="443">
        <v>746</v>
      </c>
      <c r="N495" s="594"/>
      <c r="O495" s="506">
        <f t="shared" si="7"/>
        <v>1096</v>
      </c>
      <c r="P495" s="392"/>
      <c r="Q495" s="394"/>
      <c r="R495" s="394"/>
      <c r="S495" s="394"/>
      <c r="T495" s="394"/>
      <c r="U495" s="394"/>
      <c r="V495" s="542"/>
    </row>
    <row r="496" spans="1:22" ht="35.1" customHeight="1" x14ac:dyDescent="0.25">
      <c r="A496" s="587">
        <v>495</v>
      </c>
      <c r="B496" s="95">
        <v>45246</v>
      </c>
      <c r="C496" s="443"/>
      <c r="D496" s="506"/>
      <c r="E496" s="444"/>
      <c r="F496" s="443"/>
      <c r="G496" s="443"/>
      <c r="H496" s="443"/>
      <c r="I496" s="443">
        <v>408</v>
      </c>
      <c r="J496" s="443">
        <v>94</v>
      </c>
      <c r="K496" s="443"/>
      <c r="L496" s="443">
        <v>1072</v>
      </c>
      <c r="M496" s="443"/>
      <c r="N496" s="594"/>
      <c r="O496" s="506">
        <f t="shared" si="7"/>
        <v>1574</v>
      </c>
      <c r="P496" s="392"/>
      <c r="Q496" s="394"/>
      <c r="R496" s="394"/>
      <c r="S496" s="394"/>
      <c r="T496" s="394"/>
      <c r="U496" s="394"/>
      <c r="V496" s="542"/>
    </row>
    <row r="497" spans="1:22" ht="35.1" customHeight="1" x14ac:dyDescent="0.25">
      <c r="A497" s="587">
        <v>496</v>
      </c>
      <c r="B497" s="95">
        <v>45247</v>
      </c>
      <c r="C497" s="443"/>
      <c r="D497" s="506"/>
      <c r="E497" s="444" t="s">
        <v>752</v>
      </c>
      <c r="F497" s="443">
        <v>10</v>
      </c>
      <c r="G497" s="443"/>
      <c r="H497" s="443"/>
      <c r="I497" s="443">
        <v>233</v>
      </c>
      <c r="J497" s="443">
        <v>322</v>
      </c>
      <c r="K497" s="443"/>
      <c r="L497" s="443">
        <v>51</v>
      </c>
      <c r="M497" s="443">
        <v>414</v>
      </c>
      <c r="N497" s="594"/>
      <c r="O497" s="506">
        <f t="shared" si="7"/>
        <v>1030</v>
      </c>
      <c r="P497" s="392"/>
      <c r="Q497" s="394"/>
      <c r="R497" s="394"/>
      <c r="S497" s="394"/>
      <c r="T497" s="394"/>
      <c r="U497" s="394"/>
      <c r="V497" s="542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96"/>
      <c r="O498" s="190">
        <f t="shared" si="7"/>
        <v>0</v>
      </c>
      <c r="P498" s="397"/>
      <c r="Q498" s="398"/>
      <c r="R498" s="398"/>
      <c r="S498" s="398"/>
      <c r="T498" s="398"/>
      <c r="U498" s="398"/>
      <c r="V498" s="544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96"/>
      <c r="O499" s="190">
        <f t="shared" si="7"/>
        <v>0</v>
      </c>
      <c r="P499" s="397"/>
      <c r="Q499" s="398"/>
      <c r="R499" s="398"/>
      <c r="S499" s="398"/>
      <c r="T499" s="398"/>
      <c r="U499" s="398"/>
      <c r="V499" s="544"/>
    </row>
    <row r="500" spans="1:22" ht="35.1" customHeight="1" x14ac:dyDescent="0.25">
      <c r="A500" s="587">
        <v>499</v>
      </c>
      <c r="B500" s="95">
        <v>45250</v>
      </c>
      <c r="C500" s="443"/>
      <c r="D500" s="506"/>
      <c r="E500" s="444"/>
      <c r="F500" s="443"/>
      <c r="G500" s="443"/>
      <c r="H500" s="443"/>
      <c r="I500" s="589">
        <v>389</v>
      </c>
      <c r="J500" s="589">
        <v>128</v>
      </c>
      <c r="K500" s="589"/>
      <c r="L500" s="589">
        <v>257</v>
      </c>
      <c r="M500" s="589">
        <v>182</v>
      </c>
      <c r="N500" s="594"/>
      <c r="O500" s="506">
        <f t="shared" si="7"/>
        <v>956</v>
      </c>
      <c r="P500" s="392"/>
      <c r="Q500" s="394"/>
      <c r="R500" s="394"/>
      <c r="S500" s="394"/>
      <c r="T500" s="394"/>
      <c r="U500" s="394"/>
      <c r="V500" s="542"/>
    </row>
    <row r="501" spans="1:22" ht="35.1" customHeight="1" x14ac:dyDescent="0.25">
      <c r="A501" s="587">
        <v>500</v>
      </c>
      <c r="B501" s="95">
        <v>45251</v>
      </c>
      <c r="C501" s="443"/>
      <c r="D501" s="506"/>
      <c r="E501" s="444" t="s">
        <v>762</v>
      </c>
      <c r="F501" s="443">
        <v>87</v>
      </c>
      <c r="G501" s="443"/>
      <c r="H501" s="443"/>
      <c r="I501" s="443">
        <v>505</v>
      </c>
      <c r="J501" s="443"/>
      <c r="K501" s="443"/>
      <c r="L501" s="443">
        <v>141</v>
      </c>
      <c r="M501" s="443">
        <v>810</v>
      </c>
      <c r="N501" s="594"/>
      <c r="O501" s="506">
        <f t="shared" si="7"/>
        <v>1543</v>
      </c>
      <c r="P501" s="392"/>
      <c r="Q501" s="394"/>
      <c r="R501" s="394"/>
      <c r="S501" s="394"/>
      <c r="T501" s="394"/>
      <c r="U501" s="394"/>
      <c r="V501" s="542"/>
    </row>
    <row r="502" spans="1:22" ht="35.1" customHeight="1" x14ac:dyDescent="0.25">
      <c r="A502" s="587">
        <v>501</v>
      </c>
      <c r="B502" s="95">
        <v>45252</v>
      </c>
      <c r="C502" s="443"/>
      <c r="D502" s="506"/>
      <c r="E502" s="444"/>
      <c r="F502" s="443"/>
      <c r="G502" s="443"/>
      <c r="H502" s="443"/>
      <c r="I502" s="443">
        <v>387</v>
      </c>
      <c r="J502" s="443"/>
      <c r="K502" s="443"/>
      <c r="L502" s="443"/>
      <c r="M502" s="443">
        <v>238</v>
      </c>
      <c r="N502" s="594"/>
      <c r="O502" s="506">
        <f t="shared" si="7"/>
        <v>625</v>
      </c>
      <c r="P502" s="392"/>
      <c r="Q502" s="394"/>
      <c r="R502" s="394"/>
      <c r="S502" s="394"/>
      <c r="T502" s="394"/>
      <c r="U502" s="394"/>
      <c r="V502" s="542"/>
    </row>
    <row r="503" spans="1:22" ht="35.1" customHeight="1" x14ac:dyDescent="0.25">
      <c r="A503" s="587">
        <v>502</v>
      </c>
      <c r="B503" s="95">
        <v>45253</v>
      </c>
      <c r="C503" s="443"/>
      <c r="D503" s="506"/>
      <c r="E503" s="444"/>
      <c r="F503" s="443"/>
      <c r="G503" s="443"/>
      <c r="H503" s="443"/>
      <c r="I503" s="443">
        <v>517.32000000000005</v>
      </c>
      <c r="J503" s="443">
        <v>309</v>
      </c>
      <c r="K503" s="443"/>
      <c r="L503" s="443"/>
      <c r="M503" s="443">
        <v>512</v>
      </c>
      <c r="N503" s="594"/>
      <c r="O503" s="506">
        <f t="shared" si="7"/>
        <v>1338.3200000000002</v>
      </c>
      <c r="P503" s="392"/>
      <c r="Q503" s="394"/>
      <c r="R503" s="394"/>
      <c r="S503" s="394"/>
      <c r="T503" s="394"/>
      <c r="U503" s="394"/>
      <c r="V503" s="542"/>
    </row>
    <row r="504" spans="1:22" ht="35.1" customHeight="1" x14ac:dyDescent="0.25">
      <c r="A504" s="587">
        <v>503</v>
      </c>
      <c r="B504" s="95">
        <v>45254</v>
      </c>
      <c r="C504" s="443"/>
      <c r="D504" s="506"/>
      <c r="E504" s="444" t="s">
        <v>763</v>
      </c>
      <c r="F504" s="443">
        <v>24.5</v>
      </c>
      <c r="G504" s="443"/>
      <c r="H504" s="443"/>
      <c r="I504" s="443">
        <v>233</v>
      </c>
      <c r="J504" s="443">
        <v>53</v>
      </c>
      <c r="K504" s="443"/>
      <c r="L504" s="443">
        <v>142.5</v>
      </c>
      <c r="M504" s="443">
        <v>652</v>
      </c>
      <c r="N504" s="594">
        <v>52</v>
      </c>
      <c r="O504" s="506">
        <f t="shared" si="7"/>
        <v>1157</v>
      </c>
      <c r="P504" s="392"/>
      <c r="Q504" s="394"/>
      <c r="R504" s="394"/>
      <c r="S504" s="394"/>
      <c r="T504" s="394"/>
      <c r="U504" s="394"/>
      <c r="V504" s="542"/>
    </row>
    <row r="505" spans="1:22" ht="35.1" customHeight="1" x14ac:dyDescent="0.25">
      <c r="A505" s="587">
        <v>504</v>
      </c>
      <c r="B505" s="95">
        <v>45255</v>
      </c>
      <c r="C505" s="443"/>
      <c r="D505" s="506"/>
      <c r="E505" s="444"/>
      <c r="F505" s="443"/>
      <c r="G505" s="443"/>
      <c r="H505" s="443"/>
      <c r="I505" s="443">
        <v>198.11</v>
      </c>
      <c r="J505" s="443">
        <v>2351</v>
      </c>
      <c r="K505" s="443"/>
      <c r="L505" s="443"/>
      <c r="M505" s="443">
        <v>404</v>
      </c>
      <c r="N505" s="594"/>
      <c r="O505" s="506">
        <f t="shared" ref="O505:O568" si="10">SUM(G505:N505)+F505+D505</f>
        <v>2953.11</v>
      </c>
      <c r="P505" s="392"/>
      <c r="Q505" s="394"/>
      <c r="R505" s="394"/>
      <c r="S505" s="394"/>
      <c r="T505" s="394"/>
      <c r="U505" s="394"/>
      <c r="V505" s="542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96"/>
      <c r="O506" s="190">
        <f t="shared" si="10"/>
        <v>0</v>
      </c>
      <c r="P506" s="397"/>
      <c r="Q506" s="398"/>
      <c r="R506" s="398"/>
      <c r="S506" s="398"/>
      <c r="T506" s="398"/>
      <c r="U506" s="398"/>
      <c r="V506" s="544"/>
    </row>
    <row r="507" spans="1:22" ht="35.1" customHeight="1" x14ac:dyDescent="0.25">
      <c r="A507" s="587">
        <v>506</v>
      </c>
      <c r="B507" s="95">
        <v>45257</v>
      </c>
      <c r="C507" s="443"/>
      <c r="D507" s="506"/>
      <c r="E507" s="444"/>
      <c r="F507" s="443"/>
      <c r="G507" s="443"/>
      <c r="H507" s="443"/>
      <c r="I507" s="443">
        <v>272</v>
      </c>
      <c r="J507" s="443">
        <v>40</v>
      </c>
      <c r="K507" s="443"/>
      <c r="L507" s="443">
        <v>250</v>
      </c>
      <c r="M507" s="443">
        <v>207</v>
      </c>
      <c r="N507" s="594"/>
      <c r="O507" s="506">
        <f t="shared" si="10"/>
        <v>769</v>
      </c>
      <c r="P507" s="392"/>
      <c r="Q507" s="394"/>
      <c r="R507" s="394"/>
      <c r="S507" s="394"/>
      <c r="T507" s="394"/>
      <c r="U507" s="394"/>
      <c r="V507" s="542"/>
    </row>
    <row r="508" spans="1:22" ht="35.1" customHeight="1" x14ac:dyDescent="0.25">
      <c r="A508" s="587">
        <v>507</v>
      </c>
      <c r="B508" s="95">
        <v>45258</v>
      </c>
      <c r="C508" s="443"/>
      <c r="D508" s="506"/>
      <c r="E508" s="444"/>
      <c r="F508" s="443"/>
      <c r="G508" s="443"/>
      <c r="H508" s="443"/>
      <c r="I508" s="443"/>
      <c r="J508" s="443"/>
      <c r="K508" s="443"/>
      <c r="L508" s="443"/>
      <c r="M508" s="443"/>
      <c r="N508" s="594"/>
      <c r="O508" s="506">
        <f t="shared" si="10"/>
        <v>0</v>
      </c>
      <c r="P508" s="392"/>
      <c r="Q508" s="394"/>
      <c r="R508" s="394"/>
      <c r="S508" s="394"/>
      <c r="T508" s="394"/>
      <c r="U508" s="394"/>
      <c r="V508" s="542"/>
    </row>
    <row r="509" spans="1:22" ht="35.1" customHeight="1" x14ac:dyDescent="0.25">
      <c r="A509" s="587">
        <v>508</v>
      </c>
      <c r="B509" s="95">
        <v>45259</v>
      </c>
      <c r="C509" s="443"/>
      <c r="D509" s="506"/>
      <c r="E509" s="444"/>
      <c r="F509" s="443"/>
      <c r="G509" s="443"/>
      <c r="H509" s="443"/>
      <c r="I509" s="443"/>
      <c r="J509" s="443"/>
      <c r="K509" s="443"/>
      <c r="L509" s="443"/>
      <c r="M509" s="443"/>
      <c r="N509" s="594"/>
      <c r="O509" s="506">
        <f t="shared" si="10"/>
        <v>0</v>
      </c>
      <c r="P509" s="392"/>
      <c r="Q509" s="394"/>
      <c r="R509" s="394"/>
      <c r="S509" s="394"/>
      <c r="T509" s="394"/>
      <c r="U509" s="394"/>
      <c r="V509" s="542"/>
    </row>
    <row r="510" spans="1:22" ht="35.1" customHeight="1" x14ac:dyDescent="0.25">
      <c r="A510" s="587">
        <v>509</v>
      </c>
      <c r="B510" s="95">
        <v>45260</v>
      </c>
      <c r="C510" s="443"/>
      <c r="D510" s="506"/>
      <c r="E510" s="444"/>
      <c r="F510" s="443"/>
      <c r="G510" s="443"/>
      <c r="H510" s="443"/>
      <c r="I510" s="443"/>
      <c r="J510" s="443"/>
      <c r="K510" s="443"/>
      <c r="L510" s="443"/>
      <c r="M510" s="443"/>
      <c r="N510" s="594"/>
      <c r="O510" s="506">
        <f t="shared" si="10"/>
        <v>0</v>
      </c>
      <c r="P510" s="392"/>
      <c r="Q510" s="394"/>
      <c r="R510" s="394"/>
      <c r="S510" s="394"/>
      <c r="T510" s="394"/>
      <c r="U510" s="394"/>
      <c r="V510" s="542"/>
    </row>
    <row r="511" spans="1:22" ht="35.1" customHeight="1" x14ac:dyDescent="0.25">
      <c r="A511" s="587">
        <v>510</v>
      </c>
      <c r="B511" s="95">
        <v>45261</v>
      </c>
      <c r="C511" s="443"/>
      <c r="D511" s="506"/>
      <c r="E511" s="444"/>
      <c r="F511" s="443"/>
      <c r="G511" s="443"/>
      <c r="H511" s="443"/>
      <c r="I511" s="443"/>
      <c r="J511" s="443"/>
      <c r="K511" s="443"/>
      <c r="L511" s="443"/>
      <c r="M511" s="443"/>
      <c r="N511" s="594"/>
      <c r="O511" s="506">
        <f t="shared" si="10"/>
        <v>0</v>
      </c>
      <c r="P511" s="392"/>
      <c r="Q511" s="394"/>
      <c r="R511" s="394"/>
      <c r="S511" s="394"/>
      <c r="T511" s="394"/>
      <c r="U511" s="394"/>
      <c r="V511" s="542"/>
    </row>
    <row r="512" spans="1:22" ht="35.1" customHeight="1" x14ac:dyDescent="0.25">
      <c r="A512" s="587">
        <v>511</v>
      </c>
      <c r="B512" s="95">
        <v>45262</v>
      </c>
      <c r="C512" s="443"/>
      <c r="D512" s="506"/>
      <c r="E512" s="444"/>
      <c r="F512" s="443"/>
      <c r="G512" s="443"/>
      <c r="H512" s="443"/>
      <c r="I512" s="443"/>
      <c r="J512" s="443"/>
      <c r="K512" s="443"/>
      <c r="L512" s="443"/>
      <c r="M512" s="443"/>
      <c r="N512" s="594"/>
      <c r="O512" s="506">
        <f t="shared" si="10"/>
        <v>0</v>
      </c>
      <c r="P512" s="392"/>
      <c r="Q512" s="394"/>
      <c r="R512" s="394"/>
      <c r="S512" s="394"/>
      <c r="T512" s="394"/>
      <c r="U512" s="394"/>
      <c r="V512" s="542"/>
    </row>
    <row r="513" spans="1:22" ht="35.1" customHeight="1" x14ac:dyDescent="0.25">
      <c r="A513" s="587">
        <v>512</v>
      </c>
      <c r="B513" s="95">
        <v>45263</v>
      </c>
      <c r="C513" s="443"/>
      <c r="D513" s="506"/>
      <c r="E513" s="444"/>
      <c r="F513" s="443"/>
      <c r="G513" s="443"/>
      <c r="H513" s="443"/>
      <c r="I513" s="443"/>
      <c r="J513" s="443"/>
      <c r="K513" s="443"/>
      <c r="L513" s="443"/>
      <c r="M513" s="443"/>
      <c r="N513" s="594"/>
      <c r="O513" s="506">
        <f t="shared" si="10"/>
        <v>0</v>
      </c>
      <c r="P513" s="392"/>
      <c r="Q513" s="394"/>
      <c r="R513" s="394"/>
      <c r="S513" s="394"/>
      <c r="T513" s="394"/>
      <c r="U513" s="394"/>
      <c r="V513" s="542"/>
    </row>
    <row r="514" spans="1:22" ht="35.1" customHeight="1" x14ac:dyDescent="0.25">
      <c r="A514" s="587">
        <v>513</v>
      </c>
      <c r="B514" s="95">
        <v>45264</v>
      </c>
      <c r="C514" s="443"/>
      <c r="D514" s="506"/>
      <c r="E514" s="444"/>
      <c r="F514" s="443"/>
      <c r="G514" s="443"/>
      <c r="H514" s="443"/>
      <c r="I514" s="443"/>
      <c r="J514" s="443"/>
      <c r="K514" s="443"/>
      <c r="L514" s="443"/>
      <c r="M514" s="443"/>
      <c r="N514" s="594"/>
      <c r="O514" s="506">
        <f t="shared" si="10"/>
        <v>0</v>
      </c>
      <c r="P514" s="392"/>
      <c r="Q514" s="394"/>
      <c r="R514" s="394"/>
      <c r="S514" s="394"/>
      <c r="T514" s="394"/>
      <c r="U514" s="394"/>
      <c r="V514" s="542"/>
    </row>
    <row r="515" spans="1:22" ht="35.1" customHeight="1" x14ac:dyDescent="0.25">
      <c r="A515" s="587">
        <v>514</v>
      </c>
      <c r="B515" s="95">
        <v>45265</v>
      </c>
      <c r="C515" s="443"/>
      <c r="D515" s="506"/>
      <c r="E515" s="444"/>
      <c r="F515" s="443"/>
      <c r="G515" s="443"/>
      <c r="H515" s="443"/>
      <c r="I515" s="443"/>
      <c r="J515" s="443"/>
      <c r="K515" s="443"/>
      <c r="L515" s="443"/>
      <c r="M515" s="443"/>
      <c r="N515" s="594"/>
      <c r="O515" s="506">
        <f t="shared" si="10"/>
        <v>0</v>
      </c>
      <c r="P515" s="392"/>
      <c r="Q515" s="394"/>
      <c r="R515" s="394"/>
      <c r="S515" s="394"/>
      <c r="T515" s="394"/>
      <c r="U515" s="394"/>
      <c r="V515" s="542"/>
    </row>
    <row r="516" spans="1:22" ht="35.1" customHeight="1" x14ac:dyDescent="0.25">
      <c r="A516" s="587">
        <v>515</v>
      </c>
      <c r="B516" s="95">
        <v>45266</v>
      </c>
      <c r="C516" s="443"/>
      <c r="D516" s="506"/>
      <c r="E516" s="444"/>
      <c r="F516" s="443"/>
      <c r="G516" s="443"/>
      <c r="H516" s="443"/>
      <c r="I516" s="443"/>
      <c r="J516" s="443"/>
      <c r="K516" s="443"/>
      <c r="L516" s="443"/>
      <c r="M516" s="443"/>
      <c r="N516" s="594"/>
      <c r="O516" s="506">
        <f t="shared" si="10"/>
        <v>0</v>
      </c>
      <c r="P516" s="392"/>
      <c r="Q516" s="394"/>
      <c r="R516" s="394"/>
      <c r="S516" s="394"/>
      <c r="T516" s="394"/>
      <c r="U516" s="394"/>
      <c r="V516" s="542"/>
    </row>
    <row r="517" spans="1:22" ht="35.1" customHeight="1" x14ac:dyDescent="0.25">
      <c r="A517" s="587">
        <v>516</v>
      </c>
      <c r="B517" s="95">
        <v>45267</v>
      </c>
      <c r="C517" s="443"/>
      <c r="D517" s="506"/>
      <c r="E517" s="444"/>
      <c r="F517" s="443"/>
      <c r="G517" s="443"/>
      <c r="H517" s="443"/>
      <c r="I517" s="443"/>
      <c r="J517" s="443"/>
      <c r="K517" s="443"/>
      <c r="L517" s="443"/>
      <c r="M517" s="443"/>
      <c r="N517" s="594"/>
      <c r="O517" s="506">
        <f t="shared" si="10"/>
        <v>0</v>
      </c>
      <c r="P517" s="392"/>
      <c r="Q517" s="394"/>
      <c r="R517" s="394"/>
      <c r="S517" s="394"/>
      <c r="T517" s="394"/>
      <c r="U517" s="394"/>
      <c r="V517" s="542"/>
    </row>
    <row r="518" spans="1:22" ht="35.1" customHeight="1" x14ac:dyDescent="0.25">
      <c r="A518" s="587">
        <v>517</v>
      </c>
      <c r="B518" s="95">
        <v>45268</v>
      </c>
      <c r="C518" s="443"/>
      <c r="D518" s="506"/>
      <c r="E518" s="444"/>
      <c r="F518" s="443"/>
      <c r="G518" s="443"/>
      <c r="H518" s="443"/>
      <c r="I518" s="443"/>
      <c r="J518" s="443"/>
      <c r="K518" s="443"/>
      <c r="L518" s="443"/>
      <c r="M518" s="443"/>
      <c r="N518" s="594"/>
      <c r="O518" s="506">
        <f t="shared" si="10"/>
        <v>0</v>
      </c>
      <c r="P518" s="392"/>
      <c r="Q518" s="394"/>
      <c r="R518" s="394"/>
      <c r="S518" s="394"/>
      <c r="T518" s="394"/>
      <c r="U518" s="394"/>
      <c r="V518" s="542"/>
    </row>
    <row r="519" spans="1:22" ht="35.1" customHeight="1" x14ac:dyDescent="0.25">
      <c r="A519" s="587">
        <v>518</v>
      </c>
      <c r="B519" s="95">
        <v>45269</v>
      </c>
      <c r="C519" s="443"/>
      <c r="D519" s="506"/>
      <c r="E519" s="444"/>
      <c r="F519" s="443"/>
      <c r="G519" s="443"/>
      <c r="H519" s="443"/>
      <c r="I519" s="443"/>
      <c r="J519" s="443"/>
      <c r="K519" s="443"/>
      <c r="L519" s="443"/>
      <c r="M519" s="443"/>
      <c r="N519" s="594"/>
      <c r="O519" s="506">
        <f t="shared" si="10"/>
        <v>0</v>
      </c>
      <c r="P519" s="392"/>
      <c r="Q519" s="394"/>
      <c r="R519" s="394"/>
      <c r="S519" s="394"/>
      <c r="T519" s="394"/>
      <c r="U519" s="394"/>
      <c r="V519" s="542"/>
    </row>
    <row r="520" spans="1:22" ht="35.1" customHeight="1" x14ac:dyDescent="0.25">
      <c r="A520" s="587">
        <v>519</v>
      </c>
      <c r="B520" s="95">
        <v>45270</v>
      </c>
      <c r="C520" s="443"/>
      <c r="D520" s="506"/>
      <c r="E520" s="444"/>
      <c r="F520" s="443"/>
      <c r="G520" s="443"/>
      <c r="H520" s="443"/>
      <c r="I520" s="443"/>
      <c r="J520" s="443"/>
      <c r="K520" s="443"/>
      <c r="L520" s="443"/>
      <c r="M520" s="443"/>
      <c r="N520" s="594"/>
      <c r="O520" s="506">
        <f t="shared" si="10"/>
        <v>0</v>
      </c>
      <c r="P520" s="392"/>
      <c r="Q520" s="394"/>
      <c r="R520" s="394"/>
      <c r="S520" s="394"/>
      <c r="T520" s="394"/>
      <c r="U520" s="394"/>
      <c r="V520" s="542"/>
    </row>
    <row r="521" spans="1:22" ht="35.1" customHeight="1" x14ac:dyDescent="0.25">
      <c r="A521" s="587">
        <v>520</v>
      </c>
      <c r="B521" s="95">
        <v>45271</v>
      </c>
      <c r="C521" s="443"/>
      <c r="D521" s="506"/>
      <c r="E521" s="444"/>
      <c r="F521" s="443"/>
      <c r="G521" s="443"/>
      <c r="H521" s="443"/>
      <c r="I521" s="443"/>
      <c r="J521" s="443"/>
      <c r="K521" s="443"/>
      <c r="L521" s="443"/>
      <c r="M521" s="443"/>
      <c r="N521" s="594"/>
      <c r="O521" s="506">
        <f t="shared" si="10"/>
        <v>0</v>
      </c>
      <c r="P521" s="392"/>
      <c r="Q521" s="394"/>
      <c r="R521" s="394"/>
      <c r="S521" s="394"/>
      <c r="T521" s="394"/>
      <c r="U521" s="394"/>
      <c r="V521" s="542"/>
    </row>
    <row r="522" spans="1:22" ht="35.1" customHeight="1" x14ac:dyDescent="0.25">
      <c r="A522" s="587">
        <v>521</v>
      </c>
      <c r="B522" s="95">
        <v>45272</v>
      </c>
      <c r="C522" s="443"/>
      <c r="D522" s="506"/>
      <c r="E522" s="444"/>
      <c r="F522" s="443"/>
      <c r="G522" s="443"/>
      <c r="H522" s="443"/>
      <c r="I522" s="443"/>
      <c r="J522" s="443"/>
      <c r="K522" s="443"/>
      <c r="L522" s="443"/>
      <c r="M522" s="443"/>
      <c r="N522" s="594"/>
      <c r="O522" s="506">
        <f t="shared" si="10"/>
        <v>0</v>
      </c>
      <c r="P522" s="392"/>
      <c r="Q522" s="394"/>
      <c r="R522" s="394"/>
      <c r="S522" s="394"/>
      <c r="T522" s="394"/>
      <c r="U522" s="394"/>
      <c r="V522" s="542"/>
    </row>
    <row r="523" spans="1:22" ht="35.1" customHeight="1" x14ac:dyDescent="0.25">
      <c r="A523" s="587">
        <v>522</v>
      </c>
      <c r="B523" s="95">
        <v>45273</v>
      </c>
      <c r="C523" s="443"/>
      <c r="D523" s="506"/>
      <c r="E523" s="444"/>
      <c r="F523" s="443"/>
      <c r="G523" s="443"/>
      <c r="H523" s="443"/>
      <c r="I523" s="443"/>
      <c r="J523" s="443"/>
      <c r="K523" s="443"/>
      <c r="L523" s="443"/>
      <c r="M523" s="443"/>
      <c r="N523" s="594"/>
      <c r="O523" s="506">
        <f t="shared" si="10"/>
        <v>0</v>
      </c>
      <c r="P523" s="392"/>
      <c r="Q523" s="394"/>
      <c r="R523" s="394"/>
      <c r="S523" s="394"/>
      <c r="T523" s="394"/>
      <c r="U523" s="394"/>
      <c r="V523" s="542"/>
    </row>
    <row r="524" spans="1:22" ht="35.1" customHeight="1" x14ac:dyDescent="0.25">
      <c r="A524" s="587">
        <v>523</v>
      </c>
      <c r="B524" s="95">
        <v>45274</v>
      </c>
      <c r="C524" s="443"/>
      <c r="D524" s="506"/>
      <c r="E524" s="444"/>
      <c r="F524" s="443"/>
      <c r="G524" s="443"/>
      <c r="H524" s="443"/>
      <c r="I524" s="443"/>
      <c r="J524" s="443"/>
      <c r="K524" s="443"/>
      <c r="L524" s="443"/>
      <c r="M524" s="443"/>
      <c r="N524" s="594"/>
      <c r="O524" s="506">
        <f t="shared" si="10"/>
        <v>0</v>
      </c>
      <c r="P524" s="392"/>
      <c r="Q524" s="394"/>
      <c r="R524" s="394"/>
      <c r="S524" s="394"/>
      <c r="T524" s="394"/>
      <c r="U524" s="394"/>
      <c r="V524" s="542"/>
    </row>
    <row r="525" spans="1:22" ht="35.1" customHeight="1" x14ac:dyDescent="0.25">
      <c r="A525" s="587">
        <v>524</v>
      </c>
      <c r="B525" s="95">
        <v>45275</v>
      </c>
      <c r="C525" s="443"/>
      <c r="D525" s="506"/>
      <c r="E525" s="444"/>
      <c r="F525" s="443"/>
      <c r="G525" s="443"/>
      <c r="H525" s="443"/>
      <c r="I525" s="443"/>
      <c r="J525" s="443"/>
      <c r="K525" s="443"/>
      <c r="L525" s="443"/>
      <c r="M525" s="443"/>
      <c r="N525" s="594"/>
      <c r="O525" s="506">
        <f t="shared" si="10"/>
        <v>0</v>
      </c>
      <c r="P525" s="392"/>
      <c r="Q525" s="394"/>
      <c r="R525" s="394"/>
      <c r="S525" s="394"/>
      <c r="T525" s="394"/>
      <c r="U525" s="394"/>
      <c r="V525" s="542"/>
    </row>
    <row r="526" spans="1:22" ht="35.1" customHeight="1" x14ac:dyDescent="0.25">
      <c r="A526" s="587">
        <v>525</v>
      </c>
      <c r="B526" s="95">
        <v>45276</v>
      </c>
      <c r="C526" s="443"/>
      <c r="D526" s="506"/>
      <c r="E526" s="444"/>
      <c r="F526" s="443"/>
      <c r="G526" s="443"/>
      <c r="H526" s="443"/>
      <c r="I526" s="443"/>
      <c r="J526" s="443"/>
      <c r="K526" s="443"/>
      <c r="L526" s="443"/>
      <c r="M526" s="443"/>
      <c r="N526" s="594"/>
      <c r="O526" s="506">
        <f t="shared" si="10"/>
        <v>0</v>
      </c>
      <c r="P526" s="392"/>
      <c r="Q526" s="394"/>
      <c r="R526" s="394"/>
      <c r="S526" s="394"/>
      <c r="T526" s="394"/>
      <c r="U526" s="394"/>
      <c r="V526" s="542"/>
    </row>
    <row r="527" spans="1:22" ht="35.1" customHeight="1" x14ac:dyDescent="0.25">
      <c r="A527" s="587">
        <v>526</v>
      </c>
      <c r="B527" s="95">
        <v>45277</v>
      </c>
      <c r="C527" s="443"/>
      <c r="D527" s="506"/>
      <c r="E527" s="444"/>
      <c r="F527" s="443"/>
      <c r="G527" s="443"/>
      <c r="H527" s="443"/>
      <c r="I527" s="443"/>
      <c r="J527" s="443"/>
      <c r="K527" s="443"/>
      <c r="L527" s="443"/>
      <c r="M527" s="443"/>
      <c r="N527" s="594"/>
      <c r="O527" s="506">
        <f t="shared" si="10"/>
        <v>0</v>
      </c>
      <c r="P527" s="392"/>
      <c r="Q527" s="394"/>
      <c r="R527" s="394"/>
      <c r="S527" s="394"/>
      <c r="T527" s="394"/>
      <c r="U527" s="394"/>
      <c r="V527" s="542"/>
    </row>
    <row r="528" spans="1:22" ht="35.1" customHeight="1" x14ac:dyDescent="0.25">
      <c r="A528" s="587">
        <v>527</v>
      </c>
      <c r="B528" s="95">
        <v>45278</v>
      </c>
      <c r="C528" s="443"/>
      <c r="D528" s="506"/>
      <c r="E528" s="444"/>
      <c r="F528" s="443"/>
      <c r="G528" s="443"/>
      <c r="H528" s="443"/>
      <c r="I528" s="443"/>
      <c r="J528" s="443"/>
      <c r="K528" s="443"/>
      <c r="L528" s="443"/>
      <c r="M528" s="443"/>
      <c r="N528" s="594"/>
      <c r="O528" s="506">
        <f t="shared" si="10"/>
        <v>0</v>
      </c>
      <c r="P528" s="392"/>
      <c r="Q528" s="394"/>
      <c r="R528" s="394"/>
      <c r="S528" s="394"/>
      <c r="T528" s="394"/>
      <c r="U528" s="394"/>
      <c r="V528" s="542"/>
    </row>
    <row r="529" spans="1:22" ht="35.1" customHeight="1" x14ac:dyDescent="0.25">
      <c r="A529" s="587">
        <v>528</v>
      </c>
      <c r="B529" s="95">
        <v>45279</v>
      </c>
      <c r="C529" s="443"/>
      <c r="D529" s="506"/>
      <c r="E529" s="444"/>
      <c r="F529" s="443"/>
      <c r="G529" s="443"/>
      <c r="H529" s="443"/>
      <c r="I529" s="443"/>
      <c r="J529" s="443"/>
      <c r="K529" s="443"/>
      <c r="L529" s="443"/>
      <c r="M529" s="443"/>
      <c r="N529" s="594"/>
      <c r="O529" s="506">
        <f t="shared" si="10"/>
        <v>0</v>
      </c>
      <c r="P529" s="392"/>
      <c r="Q529" s="394"/>
      <c r="R529" s="394"/>
      <c r="S529" s="394"/>
      <c r="T529" s="394"/>
      <c r="U529" s="394"/>
      <c r="V529" s="542"/>
    </row>
    <row r="530" spans="1:22" ht="35.1" customHeight="1" x14ac:dyDescent="0.25">
      <c r="A530" s="587">
        <v>529</v>
      </c>
      <c r="B530" s="95">
        <v>45280</v>
      </c>
      <c r="C530" s="443"/>
      <c r="D530" s="506"/>
      <c r="E530" s="444"/>
      <c r="F530" s="443"/>
      <c r="G530" s="443"/>
      <c r="H530" s="443"/>
      <c r="I530" s="443"/>
      <c r="J530" s="443"/>
      <c r="K530" s="443"/>
      <c r="L530" s="443"/>
      <c r="M530" s="443"/>
      <c r="N530" s="594"/>
      <c r="O530" s="506">
        <f t="shared" si="10"/>
        <v>0</v>
      </c>
      <c r="P530" s="392"/>
      <c r="Q530" s="394"/>
      <c r="R530" s="394"/>
      <c r="S530" s="394"/>
      <c r="T530" s="394"/>
      <c r="U530" s="394"/>
      <c r="V530" s="542"/>
    </row>
    <row r="531" spans="1:22" ht="35.1" customHeight="1" x14ac:dyDescent="0.25">
      <c r="A531" s="587">
        <v>530</v>
      </c>
      <c r="B531" s="95">
        <v>45281</v>
      </c>
      <c r="C531" s="443"/>
      <c r="D531" s="506"/>
      <c r="E531" s="444"/>
      <c r="F531" s="443"/>
      <c r="G531" s="443"/>
      <c r="H531" s="443"/>
      <c r="I531" s="443"/>
      <c r="J531" s="443"/>
      <c r="K531" s="443"/>
      <c r="L531" s="443"/>
      <c r="M531" s="443"/>
      <c r="N531" s="594"/>
      <c r="O531" s="506">
        <f t="shared" si="10"/>
        <v>0</v>
      </c>
      <c r="P531" s="392"/>
      <c r="Q531" s="394"/>
      <c r="R531" s="394"/>
      <c r="S531" s="394"/>
      <c r="T531" s="394"/>
      <c r="U531" s="394"/>
      <c r="V531" s="542"/>
    </row>
    <row r="532" spans="1:22" ht="35.1" customHeight="1" x14ac:dyDescent="0.25">
      <c r="A532" s="587">
        <v>531</v>
      </c>
      <c r="B532" s="95">
        <v>45282</v>
      </c>
      <c r="C532" s="443"/>
      <c r="D532" s="506"/>
      <c r="E532" s="444"/>
      <c r="F532" s="443"/>
      <c r="G532" s="443"/>
      <c r="H532" s="443"/>
      <c r="I532" s="443"/>
      <c r="J532" s="443"/>
      <c r="K532" s="443"/>
      <c r="L532" s="443"/>
      <c r="M532" s="443"/>
      <c r="N532" s="594"/>
      <c r="O532" s="506">
        <f t="shared" si="10"/>
        <v>0</v>
      </c>
      <c r="P532" s="392"/>
      <c r="Q532" s="394"/>
      <c r="R532" s="394"/>
      <c r="S532" s="394"/>
      <c r="T532" s="394"/>
      <c r="U532" s="394"/>
      <c r="V532" s="542"/>
    </row>
    <row r="533" spans="1:22" ht="35.1" customHeight="1" x14ac:dyDescent="0.25">
      <c r="A533" s="587">
        <v>532</v>
      </c>
      <c r="B533" s="95">
        <v>45283</v>
      </c>
      <c r="C533" s="443"/>
      <c r="D533" s="506"/>
      <c r="E533" s="444"/>
      <c r="F533" s="443"/>
      <c r="G533" s="443"/>
      <c r="H533" s="443"/>
      <c r="I533" s="443"/>
      <c r="J533" s="443"/>
      <c r="K533" s="443"/>
      <c r="L533" s="443"/>
      <c r="M533" s="443"/>
      <c r="N533" s="594"/>
      <c r="O533" s="506">
        <f t="shared" si="10"/>
        <v>0</v>
      </c>
      <c r="P533" s="392"/>
      <c r="Q533" s="394"/>
      <c r="R533" s="394"/>
      <c r="S533" s="394"/>
      <c r="T533" s="394"/>
      <c r="U533" s="394"/>
      <c r="V533" s="542"/>
    </row>
    <row r="534" spans="1:22" ht="35.1" customHeight="1" x14ac:dyDescent="0.25">
      <c r="A534" s="587">
        <v>533</v>
      </c>
      <c r="B534" s="95">
        <v>45284</v>
      </c>
      <c r="C534" s="443"/>
      <c r="D534" s="506"/>
      <c r="E534" s="444"/>
      <c r="F534" s="443"/>
      <c r="G534" s="443"/>
      <c r="H534" s="443"/>
      <c r="I534" s="443"/>
      <c r="J534" s="443"/>
      <c r="K534" s="443"/>
      <c r="L534" s="443"/>
      <c r="M534" s="443"/>
      <c r="N534" s="594"/>
      <c r="O534" s="506">
        <f t="shared" si="10"/>
        <v>0</v>
      </c>
      <c r="P534" s="392"/>
      <c r="Q534" s="394"/>
      <c r="R534" s="394"/>
      <c r="S534" s="394"/>
      <c r="T534" s="394"/>
      <c r="U534" s="394"/>
      <c r="V534" s="542"/>
    </row>
    <row r="535" spans="1:22" ht="35.1" customHeight="1" x14ac:dyDescent="0.25">
      <c r="A535" s="587">
        <v>534</v>
      </c>
      <c r="B535" s="95">
        <v>45285</v>
      </c>
      <c r="C535" s="443"/>
      <c r="D535" s="506"/>
      <c r="E535" s="444"/>
      <c r="F535" s="443"/>
      <c r="G535" s="443"/>
      <c r="H535" s="443"/>
      <c r="I535" s="443"/>
      <c r="J535" s="443"/>
      <c r="K535" s="443"/>
      <c r="L535" s="443"/>
      <c r="M535" s="443"/>
      <c r="N535" s="594"/>
      <c r="O535" s="506">
        <f t="shared" si="10"/>
        <v>0</v>
      </c>
      <c r="P535" s="392"/>
      <c r="Q535" s="394"/>
      <c r="R535" s="394"/>
      <c r="S535" s="394"/>
      <c r="T535" s="394"/>
      <c r="U535" s="394"/>
      <c r="V535" s="542"/>
    </row>
    <row r="536" spans="1:22" ht="35.1" customHeight="1" x14ac:dyDescent="0.25">
      <c r="A536" s="587">
        <v>535</v>
      </c>
      <c r="B536" s="95">
        <v>45286</v>
      </c>
      <c r="C536" s="443"/>
      <c r="D536" s="506"/>
      <c r="E536" s="444"/>
      <c r="F536" s="443"/>
      <c r="G536" s="443"/>
      <c r="H536" s="443"/>
      <c r="I536" s="443"/>
      <c r="J536" s="443"/>
      <c r="K536" s="443"/>
      <c r="L536" s="443"/>
      <c r="M536" s="443"/>
      <c r="N536" s="594"/>
      <c r="O536" s="506">
        <f t="shared" si="10"/>
        <v>0</v>
      </c>
      <c r="P536" s="392"/>
      <c r="Q536" s="394"/>
      <c r="R536" s="394"/>
      <c r="S536" s="394"/>
      <c r="T536" s="394"/>
      <c r="U536" s="394"/>
      <c r="V536" s="542"/>
    </row>
    <row r="537" spans="1:22" ht="35.1" customHeight="1" x14ac:dyDescent="0.25">
      <c r="A537" s="587">
        <v>536</v>
      </c>
      <c r="B537" s="95">
        <v>45287</v>
      </c>
      <c r="C537" s="443"/>
      <c r="D537" s="506"/>
      <c r="E537" s="444"/>
      <c r="F537" s="443"/>
      <c r="G537" s="443"/>
      <c r="H537" s="443"/>
      <c r="I537" s="443"/>
      <c r="J537" s="443"/>
      <c r="K537" s="443"/>
      <c r="L537" s="443"/>
      <c r="M537" s="443"/>
      <c r="N537" s="594"/>
      <c r="O537" s="506">
        <f t="shared" si="10"/>
        <v>0</v>
      </c>
      <c r="P537" s="392"/>
      <c r="Q537" s="394"/>
      <c r="R537" s="394"/>
      <c r="S537" s="394"/>
      <c r="T537" s="394"/>
      <c r="U537" s="394"/>
      <c r="V537" s="542"/>
    </row>
    <row r="538" spans="1:22" ht="35.1" customHeight="1" x14ac:dyDescent="0.25">
      <c r="A538" s="587">
        <v>537</v>
      </c>
      <c r="B538" s="95">
        <v>45288</v>
      </c>
      <c r="C538" s="443"/>
      <c r="D538" s="506"/>
      <c r="E538" s="444"/>
      <c r="F538" s="443"/>
      <c r="G538" s="443"/>
      <c r="H538" s="443"/>
      <c r="I538" s="443"/>
      <c r="J538" s="443"/>
      <c r="K538" s="443"/>
      <c r="L538" s="443"/>
      <c r="M538" s="443"/>
      <c r="N538" s="594"/>
      <c r="O538" s="506">
        <f t="shared" si="10"/>
        <v>0</v>
      </c>
      <c r="P538" s="392"/>
      <c r="Q538" s="394"/>
      <c r="R538" s="394"/>
      <c r="S538" s="394"/>
      <c r="T538" s="394"/>
      <c r="U538" s="394"/>
      <c r="V538" s="542"/>
    </row>
    <row r="539" spans="1:22" ht="35.1" customHeight="1" x14ac:dyDescent="0.25">
      <c r="A539" s="587">
        <v>538</v>
      </c>
      <c r="B539" s="95">
        <v>45289</v>
      </c>
      <c r="C539" s="443"/>
      <c r="D539" s="506"/>
      <c r="E539" s="444"/>
      <c r="F539" s="443"/>
      <c r="G539" s="443"/>
      <c r="H539" s="443"/>
      <c r="I539" s="443"/>
      <c r="J539" s="443"/>
      <c r="K539" s="443"/>
      <c r="L539" s="443"/>
      <c r="M539" s="443"/>
      <c r="N539" s="594"/>
      <c r="O539" s="506">
        <f t="shared" si="10"/>
        <v>0</v>
      </c>
      <c r="P539" s="392"/>
      <c r="Q539" s="394"/>
      <c r="R539" s="394"/>
      <c r="S539" s="394"/>
      <c r="T539" s="394"/>
      <c r="U539" s="394"/>
      <c r="V539" s="542"/>
    </row>
    <row r="540" spans="1:22" ht="35.1" customHeight="1" x14ac:dyDescent="0.25">
      <c r="A540" s="587">
        <v>539</v>
      </c>
      <c r="B540" s="95">
        <v>45290</v>
      </c>
      <c r="C540" s="443"/>
      <c r="D540" s="506"/>
      <c r="E540" s="444"/>
      <c r="F540" s="443"/>
      <c r="G540" s="443"/>
      <c r="H540" s="443"/>
      <c r="I540" s="443"/>
      <c r="J540" s="443"/>
      <c r="K540" s="443"/>
      <c r="L540" s="443"/>
      <c r="M540" s="443"/>
      <c r="N540" s="594"/>
      <c r="O540" s="506">
        <f t="shared" si="10"/>
        <v>0</v>
      </c>
      <c r="P540" s="392"/>
      <c r="Q540" s="394"/>
      <c r="R540" s="394"/>
      <c r="S540" s="394"/>
      <c r="T540" s="394"/>
      <c r="U540" s="394"/>
      <c r="V540" s="542"/>
    </row>
    <row r="541" spans="1:22" ht="35.1" customHeight="1" x14ac:dyDescent="0.25">
      <c r="A541" s="587">
        <v>540</v>
      </c>
      <c r="B541" s="95">
        <v>45291</v>
      </c>
      <c r="C541" s="443"/>
      <c r="D541" s="506"/>
      <c r="E541" s="444"/>
      <c r="F541" s="443"/>
      <c r="G541" s="443"/>
      <c r="H541" s="443"/>
      <c r="I541" s="443"/>
      <c r="J541" s="443"/>
      <c r="K541" s="443"/>
      <c r="L541" s="443"/>
      <c r="M541" s="443"/>
      <c r="N541" s="594"/>
      <c r="O541" s="506">
        <f t="shared" si="10"/>
        <v>0</v>
      </c>
      <c r="P541" s="392"/>
      <c r="Q541" s="394"/>
      <c r="R541" s="394"/>
      <c r="S541" s="394"/>
      <c r="T541" s="394"/>
      <c r="U541" s="394"/>
      <c r="V541" s="542"/>
    </row>
    <row r="542" spans="1:22" ht="35.1" customHeight="1" x14ac:dyDescent="0.25">
      <c r="A542" s="587">
        <v>541</v>
      </c>
      <c r="B542" s="95">
        <v>45292</v>
      </c>
      <c r="C542" s="443"/>
      <c r="D542" s="506"/>
      <c r="E542" s="444"/>
      <c r="F542" s="443"/>
      <c r="G542" s="443"/>
      <c r="H542" s="443"/>
      <c r="I542" s="443"/>
      <c r="J542" s="443"/>
      <c r="K542" s="443"/>
      <c r="L542" s="443"/>
      <c r="M542" s="443"/>
      <c r="N542" s="594"/>
      <c r="O542" s="506">
        <f t="shared" si="10"/>
        <v>0</v>
      </c>
      <c r="P542" s="392"/>
      <c r="Q542" s="394"/>
      <c r="R542" s="394"/>
      <c r="S542" s="394"/>
      <c r="T542" s="394"/>
      <c r="U542" s="394"/>
      <c r="V542" s="542"/>
    </row>
    <row r="543" spans="1:22" ht="35.1" customHeight="1" x14ac:dyDescent="0.25">
      <c r="A543" s="587">
        <v>542</v>
      </c>
      <c r="B543" s="95">
        <v>45293</v>
      </c>
      <c r="C543" s="443"/>
      <c r="D543" s="506"/>
      <c r="E543" s="444"/>
      <c r="F543" s="443"/>
      <c r="G543" s="443"/>
      <c r="H543" s="443"/>
      <c r="I543" s="443"/>
      <c r="J543" s="443"/>
      <c r="K543" s="443"/>
      <c r="L543" s="443"/>
      <c r="M543" s="443"/>
      <c r="N543" s="594"/>
      <c r="O543" s="506">
        <f t="shared" si="10"/>
        <v>0</v>
      </c>
      <c r="P543" s="392"/>
      <c r="Q543" s="394"/>
      <c r="R543" s="394"/>
      <c r="S543" s="394"/>
      <c r="T543" s="394"/>
      <c r="U543" s="394"/>
      <c r="V543" s="542"/>
    </row>
    <row r="544" spans="1:22" ht="35.1" customHeight="1" x14ac:dyDescent="0.25">
      <c r="A544" s="587">
        <v>543</v>
      </c>
      <c r="B544" s="95">
        <v>45294</v>
      </c>
      <c r="C544" s="443"/>
      <c r="D544" s="506"/>
      <c r="E544" s="444"/>
      <c r="F544" s="443"/>
      <c r="G544" s="443"/>
      <c r="H544" s="443"/>
      <c r="I544" s="443"/>
      <c r="J544" s="443"/>
      <c r="K544" s="443"/>
      <c r="L544" s="443"/>
      <c r="M544" s="443"/>
      <c r="N544" s="594"/>
      <c r="O544" s="506">
        <f t="shared" si="10"/>
        <v>0</v>
      </c>
      <c r="P544" s="392"/>
      <c r="Q544" s="394"/>
      <c r="R544" s="394"/>
      <c r="S544" s="394"/>
      <c r="T544" s="394"/>
      <c r="U544" s="394"/>
      <c r="V544" s="542"/>
    </row>
    <row r="545" spans="1:22" ht="35.1" customHeight="1" x14ac:dyDescent="0.25">
      <c r="A545" s="587">
        <v>544</v>
      </c>
      <c r="B545" s="95">
        <v>45295</v>
      </c>
      <c r="C545" s="443"/>
      <c r="D545" s="506"/>
      <c r="E545" s="444"/>
      <c r="F545" s="443"/>
      <c r="G545" s="443"/>
      <c r="H545" s="443"/>
      <c r="I545" s="443"/>
      <c r="J545" s="443"/>
      <c r="K545" s="443"/>
      <c r="L545" s="443"/>
      <c r="M545" s="443"/>
      <c r="N545" s="594"/>
      <c r="O545" s="506">
        <f t="shared" si="10"/>
        <v>0</v>
      </c>
      <c r="P545" s="392"/>
      <c r="Q545" s="394"/>
      <c r="R545" s="394"/>
      <c r="S545" s="394"/>
      <c r="T545" s="394"/>
      <c r="U545" s="394"/>
      <c r="V545" s="542"/>
    </row>
    <row r="546" spans="1:22" ht="35.1" customHeight="1" x14ac:dyDescent="0.25">
      <c r="A546" s="587">
        <v>545</v>
      </c>
      <c r="B546" s="95">
        <v>45296</v>
      </c>
      <c r="C546" s="443"/>
      <c r="D546" s="506"/>
      <c r="E546" s="444"/>
      <c r="F546" s="443"/>
      <c r="G546" s="443"/>
      <c r="H546" s="443"/>
      <c r="I546" s="443"/>
      <c r="J546" s="443"/>
      <c r="K546" s="443"/>
      <c r="L546" s="443"/>
      <c r="M546" s="443"/>
      <c r="N546" s="594"/>
      <c r="O546" s="506">
        <f t="shared" si="10"/>
        <v>0</v>
      </c>
      <c r="P546" s="392"/>
      <c r="Q546" s="394"/>
      <c r="R546" s="394"/>
      <c r="S546" s="394"/>
      <c r="T546" s="394"/>
      <c r="U546" s="394"/>
      <c r="V546" s="542"/>
    </row>
    <row r="547" spans="1:22" ht="35.1" customHeight="1" x14ac:dyDescent="0.25">
      <c r="A547" s="587">
        <v>546</v>
      </c>
      <c r="B547" s="95">
        <v>45297</v>
      </c>
      <c r="C547" s="443"/>
      <c r="D547" s="506"/>
      <c r="E547" s="444"/>
      <c r="F547" s="443"/>
      <c r="G547" s="443"/>
      <c r="H547" s="443"/>
      <c r="I547" s="443"/>
      <c r="J547" s="443"/>
      <c r="K547" s="443"/>
      <c r="L547" s="443"/>
      <c r="M547" s="443"/>
      <c r="N547" s="594"/>
      <c r="O547" s="506">
        <f t="shared" si="10"/>
        <v>0</v>
      </c>
      <c r="P547" s="392"/>
      <c r="Q547" s="394"/>
      <c r="R547" s="394"/>
      <c r="S547" s="394"/>
      <c r="T547" s="394"/>
      <c r="U547" s="394"/>
      <c r="V547" s="542"/>
    </row>
    <row r="548" spans="1:22" ht="35.1" customHeight="1" x14ac:dyDescent="0.25">
      <c r="A548" s="587">
        <v>547</v>
      </c>
      <c r="B548" s="95">
        <v>45298</v>
      </c>
      <c r="C548" s="443"/>
      <c r="D548" s="506"/>
      <c r="E548" s="444"/>
      <c r="F548" s="443"/>
      <c r="G548" s="443"/>
      <c r="H548" s="443"/>
      <c r="I548" s="443"/>
      <c r="J548" s="443"/>
      <c r="K548" s="443"/>
      <c r="L548" s="443"/>
      <c r="M548" s="443"/>
      <c r="N548" s="594"/>
      <c r="O548" s="506">
        <f t="shared" si="10"/>
        <v>0</v>
      </c>
      <c r="P548" s="392"/>
      <c r="Q548" s="394"/>
      <c r="R548" s="394"/>
      <c r="S548" s="394"/>
      <c r="T548" s="394"/>
      <c r="U548" s="394"/>
      <c r="V548" s="542"/>
    </row>
    <row r="549" spans="1:22" ht="35.1" customHeight="1" x14ac:dyDescent="0.25">
      <c r="A549" s="587">
        <v>548</v>
      </c>
      <c r="B549" s="95">
        <v>45299</v>
      </c>
      <c r="C549" s="443"/>
      <c r="D549" s="506"/>
      <c r="E549" s="444"/>
      <c r="F549" s="443"/>
      <c r="G549" s="443"/>
      <c r="H549" s="443"/>
      <c r="I549" s="443"/>
      <c r="J549" s="443"/>
      <c r="K549" s="443"/>
      <c r="L549" s="443"/>
      <c r="M549" s="443"/>
      <c r="N549" s="594"/>
      <c r="O549" s="506">
        <f t="shared" si="10"/>
        <v>0</v>
      </c>
      <c r="P549" s="392"/>
      <c r="Q549" s="394"/>
      <c r="R549" s="394"/>
      <c r="S549" s="394"/>
      <c r="T549" s="394"/>
      <c r="U549" s="394"/>
      <c r="V549" s="542"/>
    </row>
    <row r="550" spans="1:22" ht="35.1" customHeight="1" x14ac:dyDescent="0.25">
      <c r="A550" s="587">
        <v>549</v>
      </c>
      <c r="B550" s="95">
        <v>45300</v>
      </c>
      <c r="C550" s="443"/>
      <c r="D550" s="506"/>
      <c r="E550" s="444"/>
      <c r="F550" s="443"/>
      <c r="G550" s="443"/>
      <c r="H550" s="443"/>
      <c r="I550" s="443"/>
      <c r="J550" s="443"/>
      <c r="K550" s="443"/>
      <c r="L550" s="443"/>
      <c r="M550" s="443"/>
      <c r="N550" s="594"/>
      <c r="O550" s="506">
        <f t="shared" si="10"/>
        <v>0</v>
      </c>
      <c r="P550" s="392"/>
      <c r="Q550" s="394"/>
      <c r="R550" s="394"/>
      <c r="S550" s="394"/>
      <c r="T550" s="394"/>
      <c r="U550" s="394"/>
      <c r="V550" s="542"/>
    </row>
    <row r="551" spans="1:22" ht="35.1" customHeight="1" x14ac:dyDescent="0.25">
      <c r="A551" s="587">
        <v>550</v>
      </c>
      <c r="B551" s="95">
        <v>45301</v>
      </c>
      <c r="C551" s="443"/>
      <c r="D551" s="506"/>
      <c r="E551" s="444"/>
      <c r="F551" s="443"/>
      <c r="G551" s="443"/>
      <c r="H551" s="443"/>
      <c r="I551" s="443"/>
      <c r="J551" s="443"/>
      <c r="K551" s="443"/>
      <c r="L551" s="443"/>
      <c r="M551" s="443"/>
      <c r="N551" s="594"/>
      <c r="O551" s="506">
        <f t="shared" si="10"/>
        <v>0</v>
      </c>
      <c r="P551" s="392"/>
      <c r="Q551" s="394"/>
      <c r="R551" s="394"/>
      <c r="S551" s="394"/>
      <c r="T551" s="394"/>
      <c r="U551" s="394"/>
      <c r="V551" s="542"/>
    </row>
    <row r="552" spans="1:22" ht="35.1" customHeight="1" x14ac:dyDescent="0.25">
      <c r="A552" s="587">
        <v>551</v>
      </c>
      <c r="B552" s="95">
        <v>45302</v>
      </c>
      <c r="C552" s="443"/>
      <c r="D552" s="506"/>
      <c r="E552" s="444"/>
      <c r="F552" s="443"/>
      <c r="G552" s="443"/>
      <c r="H552" s="443"/>
      <c r="I552" s="443"/>
      <c r="J552" s="443"/>
      <c r="K552" s="443"/>
      <c r="L552" s="443"/>
      <c r="M552" s="443"/>
      <c r="N552" s="594"/>
      <c r="O552" s="506">
        <f t="shared" si="10"/>
        <v>0</v>
      </c>
      <c r="P552" s="392"/>
      <c r="Q552" s="394"/>
      <c r="R552" s="394"/>
      <c r="S552" s="394"/>
      <c r="T552" s="394"/>
      <c r="U552" s="394"/>
      <c r="V552" s="542"/>
    </row>
    <row r="553" spans="1:22" ht="35.1" customHeight="1" x14ac:dyDescent="0.25">
      <c r="A553" s="587">
        <v>552</v>
      </c>
      <c r="B553" s="95">
        <v>45303</v>
      </c>
      <c r="C553" s="443"/>
      <c r="D553" s="506"/>
      <c r="E553" s="444"/>
      <c r="F553" s="443"/>
      <c r="G553" s="443"/>
      <c r="H553" s="443"/>
      <c r="I553" s="443"/>
      <c r="J553" s="443"/>
      <c r="K553" s="443"/>
      <c r="L553" s="443"/>
      <c r="M553" s="443"/>
      <c r="N553" s="594"/>
      <c r="O553" s="506">
        <f t="shared" si="10"/>
        <v>0</v>
      </c>
      <c r="P553" s="392"/>
      <c r="Q553" s="394"/>
      <c r="R553" s="394"/>
      <c r="S553" s="394"/>
      <c r="T553" s="394"/>
      <c r="U553" s="394"/>
      <c r="V553" s="542"/>
    </row>
    <row r="554" spans="1:22" ht="35.1" customHeight="1" x14ac:dyDescent="0.25">
      <c r="A554" s="587">
        <v>553</v>
      </c>
      <c r="B554" s="95">
        <v>45304</v>
      </c>
      <c r="C554" s="443"/>
      <c r="D554" s="506"/>
      <c r="E554" s="444"/>
      <c r="F554" s="443"/>
      <c r="G554" s="443"/>
      <c r="H554" s="443"/>
      <c r="I554" s="443"/>
      <c r="J554" s="443"/>
      <c r="K554" s="443"/>
      <c r="L554" s="443"/>
      <c r="M554" s="443"/>
      <c r="N554" s="594"/>
      <c r="O554" s="506">
        <f t="shared" si="10"/>
        <v>0</v>
      </c>
      <c r="P554" s="392"/>
      <c r="Q554" s="394"/>
      <c r="R554" s="394"/>
      <c r="S554" s="394"/>
      <c r="T554" s="394"/>
      <c r="U554" s="394"/>
      <c r="V554" s="542"/>
    </row>
    <row r="555" spans="1:22" ht="35.1" customHeight="1" x14ac:dyDescent="0.25">
      <c r="A555" s="587">
        <v>554</v>
      </c>
      <c r="B555" s="95">
        <v>45305</v>
      </c>
      <c r="C555" s="443"/>
      <c r="D555" s="506"/>
      <c r="E555" s="444"/>
      <c r="F555" s="443"/>
      <c r="G555" s="443"/>
      <c r="H555" s="443"/>
      <c r="I555" s="443"/>
      <c r="J555" s="443"/>
      <c r="K555" s="443"/>
      <c r="L555" s="443"/>
      <c r="M555" s="443"/>
      <c r="N555" s="594"/>
      <c r="O555" s="506">
        <f t="shared" si="10"/>
        <v>0</v>
      </c>
      <c r="P555" s="392"/>
      <c r="Q555" s="394"/>
      <c r="R555" s="394"/>
      <c r="S555" s="394"/>
      <c r="T555" s="394"/>
      <c r="U555" s="394"/>
      <c r="V555" s="542"/>
    </row>
    <row r="556" spans="1:22" ht="35.1" customHeight="1" x14ac:dyDescent="0.25">
      <c r="A556" s="587">
        <v>555</v>
      </c>
      <c r="B556" s="95">
        <v>45306</v>
      </c>
      <c r="C556" s="443"/>
      <c r="D556" s="506"/>
      <c r="E556" s="444"/>
      <c r="F556" s="443"/>
      <c r="G556" s="443"/>
      <c r="H556" s="443"/>
      <c r="I556" s="443"/>
      <c r="J556" s="443"/>
      <c r="K556" s="443"/>
      <c r="L556" s="443"/>
      <c r="M556" s="443"/>
      <c r="N556" s="594"/>
      <c r="O556" s="506">
        <f t="shared" si="10"/>
        <v>0</v>
      </c>
      <c r="P556" s="392"/>
      <c r="Q556" s="394"/>
      <c r="R556" s="394"/>
      <c r="S556" s="394"/>
      <c r="T556" s="394"/>
      <c r="U556" s="394"/>
      <c r="V556" s="542"/>
    </row>
    <row r="557" spans="1:22" ht="35.1" customHeight="1" x14ac:dyDescent="0.25">
      <c r="A557" s="587">
        <v>556</v>
      </c>
      <c r="B557" s="95">
        <v>45307</v>
      </c>
      <c r="C557" s="443"/>
      <c r="D557" s="506"/>
      <c r="E557" s="444"/>
      <c r="F557" s="443"/>
      <c r="G557" s="443"/>
      <c r="H557" s="443"/>
      <c r="I557" s="443"/>
      <c r="J557" s="443"/>
      <c r="K557" s="443"/>
      <c r="L557" s="443"/>
      <c r="M557" s="443"/>
      <c r="N557" s="594"/>
      <c r="O557" s="506">
        <f t="shared" si="10"/>
        <v>0</v>
      </c>
      <c r="P557" s="392"/>
      <c r="Q557" s="394"/>
      <c r="R557" s="394"/>
      <c r="S557" s="394"/>
      <c r="T557" s="394"/>
      <c r="U557" s="394"/>
      <c r="V557" s="542"/>
    </row>
    <row r="558" spans="1:22" ht="35.1" customHeight="1" x14ac:dyDescent="0.25">
      <c r="A558" s="587">
        <v>557</v>
      </c>
      <c r="B558" s="95">
        <v>45308</v>
      </c>
      <c r="C558" s="443"/>
      <c r="D558" s="506"/>
      <c r="E558" s="444"/>
      <c r="F558" s="443"/>
      <c r="G558" s="443"/>
      <c r="H558" s="443"/>
      <c r="I558" s="443"/>
      <c r="J558" s="443"/>
      <c r="K558" s="443"/>
      <c r="L558" s="443"/>
      <c r="M558" s="443"/>
      <c r="N558" s="594"/>
      <c r="O558" s="506">
        <f t="shared" si="10"/>
        <v>0</v>
      </c>
      <c r="P558" s="392"/>
      <c r="Q558" s="394"/>
      <c r="R558" s="394"/>
      <c r="S558" s="394"/>
      <c r="T558" s="394"/>
      <c r="U558" s="394"/>
      <c r="V558" s="542"/>
    </row>
    <row r="559" spans="1:22" ht="35.1" customHeight="1" x14ac:dyDescent="0.25">
      <c r="A559" s="587">
        <v>558</v>
      </c>
      <c r="B559" s="95">
        <v>45309</v>
      </c>
      <c r="C559" s="443"/>
      <c r="D559" s="506"/>
      <c r="E559" s="444"/>
      <c r="F559" s="443"/>
      <c r="G559" s="443"/>
      <c r="H559" s="443"/>
      <c r="I559" s="443"/>
      <c r="J559" s="443"/>
      <c r="K559" s="443"/>
      <c r="L559" s="443"/>
      <c r="M559" s="443"/>
      <c r="N559" s="594"/>
      <c r="O559" s="506">
        <f t="shared" si="10"/>
        <v>0</v>
      </c>
      <c r="P559" s="392"/>
      <c r="Q559" s="394"/>
      <c r="R559" s="394"/>
      <c r="S559" s="394"/>
      <c r="T559" s="394"/>
      <c r="U559" s="394"/>
      <c r="V559" s="542"/>
    </row>
    <row r="560" spans="1:22" ht="35.1" customHeight="1" x14ac:dyDescent="0.25">
      <c r="A560" s="587">
        <v>559</v>
      </c>
      <c r="B560" s="95">
        <v>45310</v>
      </c>
      <c r="C560" s="443"/>
      <c r="D560" s="506"/>
      <c r="E560" s="444"/>
      <c r="F560" s="443"/>
      <c r="G560" s="443"/>
      <c r="H560" s="443"/>
      <c r="I560" s="443"/>
      <c r="J560" s="443"/>
      <c r="K560" s="443"/>
      <c r="L560" s="443"/>
      <c r="M560" s="443"/>
      <c r="N560" s="594"/>
      <c r="O560" s="506">
        <f t="shared" si="10"/>
        <v>0</v>
      </c>
      <c r="P560" s="392"/>
      <c r="Q560" s="394"/>
      <c r="R560" s="394"/>
      <c r="S560" s="394"/>
      <c r="T560" s="394"/>
      <c r="U560" s="394"/>
      <c r="V560" s="542"/>
    </row>
    <row r="561" spans="1:22" ht="35.1" customHeight="1" x14ac:dyDescent="0.25">
      <c r="A561" s="587">
        <v>560</v>
      </c>
      <c r="B561" s="95">
        <v>45311</v>
      </c>
      <c r="C561" s="443"/>
      <c r="D561" s="506"/>
      <c r="E561" s="444"/>
      <c r="F561" s="443"/>
      <c r="G561" s="443"/>
      <c r="H561" s="443"/>
      <c r="I561" s="443"/>
      <c r="J561" s="443"/>
      <c r="K561" s="443"/>
      <c r="L561" s="443"/>
      <c r="M561" s="443"/>
      <c r="N561" s="594"/>
      <c r="O561" s="506">
        <f t="shared" si="10"/>
        <v>0</v>
      </c>
      <c r="P561" s="392"/>
      <c r="Q561" s="394"/>
      <c r="R561" s="394"/>
      <c r="S561" s="394"/>
      <c r="T561" s="394"/>
      <c r="U561" s="394"/>
      <c r="V561" s="542"/>
    </row>
    <row r="562" spans="1:22" ht="35.1" customHeight="1" x14ac:dyDescent="0.25">
      <c r="A562" s="587">
        <v>561</v>
      </c>
      <c r="B562" s="95">
        <v>45312</v>
      </c>
      <c r="C562" s="443"/>
      <c r="D562" s="506"/>
      <c r="E562" s="444"/>
      <c r="F562" s="443"/>
      <c r="G562" s="443"/>
      <c r="H562" s="443"/>
      <c r="I562" s="443"/>
      <c r="J562" s="443"/>
      <c r="K562" s="443"/>
      <c r="L562" s="443"/>
      <c r="M562" s="443"/>
      <c r="N562" s="594"/>
      <c r="O562" s="506">
        <f t="shared" si="10"/>
        <v>0</v>
      </c>
      <c r="P562" s="392"/>
      <c r="Q562" s="394"/>
      <c r="R562" s="394"/>
      <c r="S562" s="394"/>
      <c r="T562" s="394"/>
      <c r="U562" s="394"/>
      <c r="V562" s="542"/>
    </row>
    <row r="563" spans="1:22" ht="35.1" customHeight="1" x14ac:dyDescent="0.25">
      <c r="A563" s="587">
        <v>562</v>
      </c>
      <c r="B563" s="95">
        <v>45313</v>
      </c>
      <c r="C563" s="443"/>
      <c r="D563" s="506"/>
      <c r="E563" s="444"/>
      <c r="F563" s="443"/>
      <c r="G563" s="443"/>
      <c r="H563" s="443"/>
      <c r="I563" s="443"/>
      <c r="J563" s="443"/>
      <c r="K563" s="443"/>
      <c r="L563" s="443"/>
      <c r="M563" s="443"/>
      <c r="N563" s="594"/>
      <c r="O563" s="506">
        <f t="shared" si="10"/>
        <v>0</v>
      </c>
      <c r="P563" s="392"/>
      <c r="Q563" s="394"/>
      <c r="R563" s="394"/>
      <c r="S563" s="394"/>
      <c r="T563" s="394"/>
      <c r="U563" s="394"/>
      <c r="V563" s="542"/>
    </row>
    <row r="564" spans="1:22" ht="35.1" customHeight="1" x14ac:dyDescent="0.25">
      <c r="A564" s="587">
        <v>563</v>
      </c>
      <c r="B564" s="95">
        <v>45314</v>
      </c>
      <c r="C564" s="443"/>
      <c r="D564" s="506"/>
      <c r="E564" s="444"/>
      <c r="F564" s="443"/>
      <c r="G564" s="443"/>
      <c r="H564" s="443"/>
      <c r="I564" s="443"/>
      <c r="J564" s="443"/>
      <c r="K564" s="443"/>
      <c r="L564" s="443"/>
      <c r="M564" s="443"/>
      <c r="N564" s="594"/>
      <c r="O564" s="506">
        <f t="shared" si="10"/>
        <v>0</v>
      </c>
      <c r="P564" s="392"/>
      <c r="Q564" s="394"/>
      <c r="R564" s="394"/>
      <c r="S564" s="394"/>
      <c r="T564" s="394"/>
      <c r="U564" s="394"/>
      <c r="V564" s="542"/>
    </row>
    <row r="565" spans="1:22" ht="35.1" customHeight="1" x14ac:dyDescent="0.25">
      <c r="A565" s="587">
        <v>564</v>
      </c>
      <c r="B565" s="95">
        <v>45315</v>
      </c>
      <c r="C565" s="443"/>
      <c r="D565" s="506"/>
      <c r="E565" s="444"/>
      <c r="F565" s="443"/>
      <c r="G565" s="443"/>
      <c r="H565" s="443"/>
      <c r="I565" s="443"/>
      <c r="J565" s="443"/>
      <c r="K565" s="443"/>
      <c r="L565" s="443"/>
      <c r="M565" s="443"/>
      <c r="N565" s="594"/>
      <c r="O565" s="506">
        <f t="shared" si="10"/>
        <v>0</v>
      </c>
      <c r="P565" s="392"/>
      <c r="Q565" s="394"/>
      <c r="R565" s="394"/>
      <c r="S565" s="394"/>
      <c r="T565" s="394"/>
      <c r="U565" s="394"/>
      <c r="V565" s="542"/>
    </row>
    <row r="566" spans="1:22" ht="35.1" customHeight="1" x14ac:dyDescent="0.25">
      <c r="A566" s="587">
        <v>565</v>
      </c>
      <c r="B566" s="95">
        <v>45316</v>
      </c>
      <c r="C566" s="443"/>
      <c r="D566" s="506"/>
      <c r="E566" s="444"/>
      <c r="F566" s="443"/>
      <c r="G566" s="443"/>
      <c r="H566" s="443"/>
      <c r="I566" s="443"/>
      <c r="J566" s="443"/>
      <c r="K566" s="443"/>
      <c r="L566" s="443"/>
      <c r="M566" s="443"/>
      <c r="N566" s="594"/>
      <c r="O566" s="506">
        <f t="shared" si="10"/>
        <v>0</v>
      </c>
      <c r="P566" s="392"/>
      <c r="Q566" s="394"/>
      <c r="R566" s="394"/>
      <c r="S566" s="394"/>
      <c r="T566" s="394"/>
      <c r="U566" s="394"/>
      <c r="V566" s="542"/>
    </row>
    <row r="567" spans="1:22" ht="35.1" customHeight="1" x14ac:dyDescent="0.25">
      <c r="A567" s="587">
        <v>566</v>
      </c>
      <c r="B567" s="95">
        <v>45317</v>
      </c>
      <c r="C567" s="443"/>
      <c r="D567" s="506"/>
      <c r="E567" s="444"/>
      <c r="F567" s="443"/>
      <c r="G567" s="443"/>
      <c r="H567" s="443"/>
      <c r="I567" s="443"/>
      <c r="J567" s="443"/>
      <c r="K567" s="443"/>
      <c r="L567" s="443"/>
      <c r="M567" s="443"/>
      <c r="N567" s="594"/>
      <c r="O567" s="506">
        <f t="shared" si="10"/>
        <v>0</v>
      </c>
      <c r="P567" s="392"/>
      <c r="Q567" s="394"/>
      <c r="R567" s="394"/>
      <c r="S567" s="394"/>
      <c r="T567" s="394"/>
      <c r="U567" s="394"/>
      <c r="V567" s="542"/>
    </row>
    <row r="568" spans="1:22" ht="35.1" customHeight="1" x14ac:dyDescent="0.25">
      <c r="A568" s="587">
        <v>567</v>
      </c>
      <c r="B568" s="95">
        <v>45318</v>
      </c>
      <c r="C568" s="443"/>
      <c r="D568" s="506"/>
      <c r="E568" s="444"/>
      <c r="F568" s="443"/>
      <c r="G568" s="443"/>
      <c r="H568" s="443"/>
      <c r="I568" s="443"/>
      <c r="J568" s="443"/>
      <c r="K568" s="443"/>
      <c r="L568" s="443"/>
      <c r="M568" s="443"/>
      <c r="N568" s="594"/>
      <c r="O568" s="506">
        <f t="shared" si="10"/>
        <v>0</v>
      </c>
      <c r="P568" s="392"/>
      <c r="Q568" s="394"/>
      <c r="R568" s="394"/>
      <c r="S568" s="394"/>
      <c r="T568" s="394"/>
      <c r="U568" s="394"/>
      <c r="V568" s="542"/>
    </row>
    <row r="569" spans="1:22" ht="35.1" customHeight="1" x14ac:dyDescent="0.25">
      <c r="A569" s="587">
        <v>568</v>
      </c>
      <c r="B569" s="95">
        <v>45319</v>
      </c>
      <c r="C569" s="443"/>
      <c r="D569" s="506"/>
      <c r="E569" s="444"/>
      <c r="F569" s="443"/>
      <c r="G569" s="443"/>
      <c r="H569" s="443"/>
      <c r="I569" s="443"/>
      <c r="J569" s="443"/>
      <c r="K569" s="443"/>
      <c r="L569" s="443"/>
      <c r="M569" s="443"/>
      <c r="N569" s="594"/>
      <c r="O569" s="506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2"/>
    </row>
    <row r="570" spans="1:22" ht="35.1" customHeight="1" x14ac:dyDescent="0.25">
      <c r="A570" s="587">
        <v>569</v>
      </c>
      <c r="B570" s="95">
        <v>45320</v>
      </c>
      <c r="C570" s="443"/>
      <c r="D570" s="506"/>
      <c r="E570" s="444"/>
      <c r="F570" s="443"/>
      <c r="G570" s="443"/>
      <c r="H570" s="443"/>
      <c r="I570" s="443"/>
      <c r="J570" s="443"/>
      <c r="K570" s="443"/>
      <c r="L570" s="443"/>
      <c r="M570" s="443"/>
      <c r="N570" s="594"/>
      <c r="O570" s="506">
        <f t="shared" si="11"/>
        <v>0</v>
      </c>
      <c r="P570" s="392"/>
      <c r="Q570" s="394"/>
      <c r="R570" s="394"/>
      <c r="S570" s="394"/>
      <c r="T570" s="394"/>
      <c r="U570" s="394"/>
      <c r="V570" s="542"/>
    </row>
    <row r="571" spans="1:22" ht="35.1" customHeight="1" x14ac:dyDescent="0.25">
      <c r="A571" s="587">
        <v>570</v>
      </c>
      <c r="B571" s="95">
        <v>45321</v>
      </c>
      <c r="C571" s="443"/>
      <c r="D571" s="506"/>
      <c r="E571" s="444"/>
      <c r="F571" s="443"/>
      <c r="G571" s="443"/>
      <c r="H571" s="443"/>
      <c r="I571" s="443"/>
      <c r="J571" s="443"/>
      <c r="K571" s="443"/>
      <c r="L571" s="443"/>
      <c r="M571" s="443"/>
      <c r="N571" s="594"/>
      <c r="O571" s="506">
        <f t="shared" si="11"/>
        <v>0</v>
      </c>
      <c r="P571" s="392"/>
      <c r="Q571" s="394"/>
      <c r="R571" s="394"/>
      <c r="S571" s="394"/>
      <c r="T571" s="394"/>
      <c r="U571" s="394"/>
      <c r="V571" s="542"/>
    </row>
    <row r="572" spans="1:22" ht="35.1" customHeight="1" x14ac:dyDescent="0.25">
      <c r="A572" s="587">
        <v>571</v>
      </c>
      <c r="B572" s="95">
        <v>45322</v>
      </c>
      <c r="C572" s="443"/>
      <c r="D572" s="506"/>
      <c r="E572" s="444"/>
      <c r="F572" s="443"/>
      <c r="G572" s="443"/>
      <c r="H572" s="443"/>
      <c r="I572" s="443"/>
      <c r="J572" s="443"/>
      <c r="K572" s="443"/>
      <c r="L572" s="443"/>
      <c r="M572" s="443"/>
      <c r="N572" s="594"/>
      <c r="O572" s="506">
        <f t="shared" si="11"/>
        <v>0</v>
      </c>
      <c r="P572" s="392"/>
      <c r="Q572" s="394"/>
      <c r="R572" s="394"/>
      <c r="S572" s="394"/>
      <c r="T572" s="394"/>
      <c r="U572" s="394"/>
      <c r="V572" s="542"/>
    </row>
    <row r="573" spans="1:22" ht="35.1" customHeight="1" x14ac:dyDescent="0.25">
      <c r="A573" s="587">
        <v>572</v>
      </c>
      <c r="B573" s="95">
        <v>45323</v>
      </c>
      <c r="C573" s="443"/>
      <c r="D573" s="506"/>
      <c r="E573" s="444"/>
      <c r="F573" s="443"/>
      <c r="G573" s="443"/>
      <c r="H573" s="443"/>
      <c r="I573" s="443"/>
      <c r="J573" s="443"/>
      <c r="K573" s="443"/>
      <c r="L573" s="443"/>
      <c r="M573" s="443"/>
      <c r="N573" s="594"/>
      <c r="O573" s="506">
        <f t="shared" si="11"/>
        <v>0</v>
      </c>
      <c r="P573" s="392"/>
      <c r="Q573" s="394"/>
      <c r="R573" s="394"/>
      <c r="S573" s="394"/>
      <c r="T573" s="394"/>
      <c r="U573" s="394"/>
      <c r="V573" s="542"/>
    </row>
    <row r="574" spans="1:22" ht="35.1" customHeight="1" x14ac:dyDescent="0.25">
      <c r="A574" s="587">
        <v>573</v>
      </c>
      <c r="B574" s="95">
        <v>45324</v>
      </c>
      <c r="C574" s="443"/>
      <c r="D574" s="506"/>
      <c r="E574" s="444"/>
      <c r="F574" s="443"/>
      <c r="G574" s="443"/>
      <c r="H574" s="443"/>
      <c r="I574" s="443"/>
      <c r="J574" s="443"/>
      <c r="K574" s="443"/>
      <c r="L574" s="443"/>
      <c r="M574" s="443"/>
      <c r="N574" s="594"/>
      <c r="O574" s="506">
        <f t="shared" si="11"/>
        <v>0</v>
      </c>
      <c r="P574" s="392"/>
      <c r="Q574" s="394"/>
      <c r="R574" s="394"/>
      <c r="S574" s="394"/>
      <c r="T574" s="394"/>
      <c r="U574" s="394"/>
      <c r="V574" s="542"/>
    </row>
    <row r="575" spans="1:22" ht="35.1" customHeight="1" x14ac:dyDescent="0.25">
      <c r="A575" s="587">
        <v>574</v>
      </c>
      <c r="B575" s="95">
        <v>45325</v>
      </c>
      <c r="C575" s="443"/>
      <c r="D575" s="506"/>
      <c r="E575" s="444"/>
      <c r="F575" s="443"/>
      <c r="G575" s="443"/>
      <c r="H575" s="443"/>
      <c r="I575" s="443"/>
      <c r="J575" s="443"/>
      <c r="K575" s="443"/>
      <c r="L575" s="443"/>
      <c r="M575" s="443"/>
      <c r="N575" s="594"/>
      <c r="O575" s="506">
        <f t="shared" si="11"/>
        <v>0</v>
      </c>
      <c r="P575" s="392"/>
      <c r="Q575" s="394"/>
      <c r="R575" s="394"/>
      <c r="S575" s="394"/>
      <c r="T575" s="394"/>
      <c r="U575" s="394"/>
      <c r="V575" s="542"/>
    </row>
    <row r="576" spans="1:22" ht="35.1" customHeight="1" x14ac:dyDescent="0.25">
      <c r="A576" s="587">
        <v>575</v>
      </c>
      <c r="B576" s="95">
        <v>45326</v>
      </c>
      <c r="C576" s="443"/>
      <c r="D576" s="506"/>
      <c r="E576" s="444"/>
      <c r="F576" s="443"/>
      <c r="G576" s="443"/>
      <c r="H576" s="443"/>
      <c r="I576" s="443"/>
      <c r="J576" s="443"/>
      <c r="K576" s="443"/>
      <c r="L576" s="443"/>
      <c r="M576" s="443"/>
      <c r="N576" s="594"/>
      <c r="O576" s="506">
        <f t="shared" si="11"/>
        <v>0</v>
      </c>
      <c r="P576" s="392"/>
      <c r="Q576" s="394"/>
      <c r="R576" s="394"/>
      <c r="S576" s="394"/>
      <c r="T576" s="394"/>
      <c r="U576" s="394"/>
      <c r="V576" s="542"/>
    </row>
    <row r="577" spans="1:22" ht="35.1" customHeight="1" x14ac:dyDescent="0.25">
      <c r="A577" s="587">
        <v>576</v>
      </c>
      <c r="B577" s="95">
        <v>45327</v>
      </c>
      <c r="C577" s="443"/>
      <c r="D577" s="506"/>
      <c r="E577" s="444"/>
      <c r="F577" s="443"/>
      <c r="G577" s="443"/>
      <c r="H577" s="443"/>
      <c r="I577" s="443"/>
      <c r="J577" s="443"/>
      <c r="K577" s="443"/>
      <c r="L577" s="443"/>
      <c r="M577" s="443"/>
      <c r="N577" s="594"/>
      <c r="O577" s="506">
        <f t="shared" si="11"/>
        <v>0</v>
      </c>
      <c r="P577" s="392"/>
      <c r="Q577" s="394"/>
      <c r="R577" s="394"/>
      <c r="S577" s="394"/>
      <c r="T577" s="394"/>
      <c r="U577" s="394"/>
      <c r="V577" s="542"/>
    </row>
    <row r="578" spans="1:22" ht="35.1" customHeight="1" x14ac:dyDescent="0.25">
      <c r="A578" s="587">
        <v>577</v>
      </c>
      <c r="B578" s="95">
        <v>45328</v>
      </c>
      <c r="C578" s="443"/>
      <c r="D578" s="506"/>
      <c r="E578" s="444"/>
      <c r="F578" s="443"/>
      <c r="G578" s="443"/>
      <c r="H578" s="443"/>
      <c r="I578" s="443"/>
      <c r="J578" s="443"/>
      <c r="K578" s="443"/>
      <c r="L578" s="443"/>
      <c r="M578" s="443"/>
      <c r="N578" s="594"/>
      <c r="O578" s="506">
        <f t="shared" si="11"/>
        <v>0</v>
      </c>
      <c r="P578" s="392"/>
      <c r="Q578" s="394"/>
      <c r="R578" s="394"/>
      <c r="S578" s="394"/>
      <c r="T578" s="394"/>
      <c r="U578" s="394"/>
      <c r="V578" s="542"/>
    </row>
    <row r="579" spans="1:22" ht="35.1" customHeight="1" x14ac:dyDescent="0.25">
      <c r="A579" s="587">
        <v>578</v>
      </c>
      <c r="B579" s="95">
        <v>45329</v>
      </c>
      <c r="C579" s="443"/>
      <c r="D579" s="506"/>
      <c r="E579" s="444"/>
      <c r="F579" s="443"/>
      <c r="G579" s="443"/>
      <c r="H579" s="443"/>
      <c r="I579" s="443"/>
      <c r="J579" s="443"/>
      <c r="K579" s="443"/>
      <c r="L579" s="443"/>
      <c r="M579" s="443"/>
      <c r="N579" s="594"/>
      <c r="O579" s="506">
        <f t="shared" si="11"/>
        <v>0</v>
      </c>
      <c r="P579" s="392"/>
      <c r="Q579" s="394"/>
      <c r="R579" s="394"/>
      <c r="S579" s="394"/>
      <c r="T579" s="394"/>
      <c r="U579" s="394"/>
      <c r="V579" s="542"/>
    </row>
    <row r="580" spans="1:22" ht="35.1" customHeight="1" x14ac:dyDescent="0.25">
      <c r="A580" s="587">
        <v>579</v>
      </c>
      <c r="B580" s="95">
        <v>45330</v>
      </c>
      <c r="C580" s="443"/>
      <c r="D580" s="506"/>
      <c r="E580" s="444"/>
      <c r="F580" s="443"/>
      <c r="G580" s="443"/>
      <c r="H580" s="443"/>
      <c r="I580" s="443"/>
      <c r="J580" s="443"/>
      <c r="K580" s="443"/>
      <c r="L580" s="443"/>
      <c r="M580" s="443"/>
      <c r="N580" s="594"/>
      <c r="O580" s="506">
        <f t="shared" si="11"/>
        <v>0</v>
      </c>
      <c r="P580" s="392"/>
      <c r="Q580" s="394"/>
      <c r="R580" s="394"/>
      <c r="S580" s="394"/>
      <c r="T580" s="394"/>
      <c r="U580" s="394"/>
      <c r="V580" s="542"/>
    </row>
    <row r="581" spans="1:22" ht="35.1" customHeight="1" x14ac:dyDescent="0.25">
      <c r="A581" s="587">
        <v>580</v>
      </c>
      <c r="B581" s="95">
        <v>45331</v>
      </c>
      <c r="C581" s="443"/>
      <c r="D581" s="506"/>
      <c r="E581" s="444"/>
      <c r="F581" s="443"/>
      <c r="G581" s="443"/>
      <c r="H581" s="443"/>
      <c r="I581" s="443"/>
      <c r="J581" s="443"/>
      <c r="K581" s="443"/>
      <c r="L581" s="443"/>
      <c r="M581" s="443"/>
      <c r="N581" s="594"/>
      <c r="O581" s="506">
        <f t="shared" si="11"/>
        <v>0</v>
      </c>
      <c r="P581" s="392"/>
      <c r="Q581" s="394"/>
      <c r="R581" s="394"/>
      <c r="S581" s="394"/>
      <c r="T581" s="394"/>
      <c r="U581" s="394"/>
      <c r="V581" s="542"/>
    </row>
    <row r="582" spans="1:22" ht="35.1" customHeight="1" x14ac:dyDescent="0.25">
      <c r="A582" s="587">
        <v>581</v>
      </c>
      <c r="B582" s="95">
        <v>45332</v>
      </c>
      <c r="C582" s="443"/>
      <c r="D582" s="506"/>
      <c r="E582" s="444"/>
      <c r="F582" s="443"/>
      <c r="G582" s="443"/>
      <c r="H582" s="443"/>
      <c r="I582" s="443"/>
      <c r="J582" s="443"/>
      <c r="K582" s="443"/>
      <c r="L582" s="443"/>
      <c r="M582" s="443"/>
      <c r="N582" s="594"/>
      <c r="O582" s="506">
        <f t="shared" si="11"/>
        <v>0</v>
      </c>
      <c r="P582" s="392"/>
      <c r="Q582" s="394"/>
      <c r="R582" s="394"/>
      <c r="S582" s="394"/>
      <c r="T582" s="394"/>
      <c r="U582" s="394"/>
      <c r="V582" s="542"/>
    </row>
    <row r="583" spans="1:22" ht="35.1" customHeight="1" x14ac:dyDescent="0.25">
      <c r="A583" s="587">
        <v>582</v>
      </c>
      <c r="B583" s="95">
        <v>45333</v>
      </c>
      <c r="C583" s="443"/>
      <c r="D583" s="506"/>
      <c r="E583" s="444"/>
      <c r="F583" s="443"/>
      <c r="G583" s="443"/>
      <c r="H583" s="443"/>
      <c r="I583" s="443"/>
      <c r="J583" s="443"/>
      <c r="K583" s="443"/>
      <c r="L583" s="443"/>
      <c r="M583" s="443"/>
      <c r="N583" s="594"/>
      <c r="O583" s="506">
        <f t="shared" si="11"/>
        <v>0</v>
      </c>
      <c r="P583" s="392"/>
      <c r="Q583" s="394"/>
      <c r="R583" s="394"/>
      <c r="S583" s="394"/>
      <c r="T583" s="394"/>
      <c r="U583" s="394"/>
      <c r="V583" s="542"/>
    </row>
    <row r="584" spans="1:22" ht="35.1" customHeight="1" x14ac:dyDescent="0.25">
      <c r="A584" s="587">
        <v>583</v>
      </c>
      <c r="B584" s="95">
        <v>45334</v>
      </c>
      <c r="C584" s="443"/>
      <c r="D584" s="506"/>
      <c r="E584" s="444"/>
      <c r="F584" s="443"/>
      <c r="G584" s="443"/>
      <c r="H584" s="443"/>
      <c r="I584" s="443"/>
      <c r="J584" s="443"/>
      <c r="K584" s="443"/>
      <c r="L584" s="443"/>
      <c r="M584" s="443"/>
      <c r="N584" s="594"/>
      <c r="O584" s="506">
        <f t="shared" si="11"/>
        <v>0</v>
      </c>
      <c r="P584" s="392"/>
      <c r="Q584" s="394"/>
      <c r="R584" s="394"/>
      <c r="S584" s="394"/>
      <c r="T584" s="394"/>
      <c r="U584" s="394"/>
      <c r="V584" s="542"/>
    </row>
    <row r="585" spans="1:22" ht="35.1" customHeight="1" x14ac:dyDescent="0.25">
      <c r="A585" s="587">
        <v>584</v>
      </c>
      <c r="B585" s="95">
        <v>45335</v>
      </c>
      <c r="C585" s="443"/>
      <c r="D585" s="506"/>
      <c r="E585" s="444"/>
      <c r="F585" s="443"/>
      <c r="G585" s="443"/>
      <c r="H585" s="443"/>
      <c r="I585" s="443"/>
      <c r="J585" s="443"/>
      <c r="K585" s="443"/>
      <c r="L585" s="443"/>
      <c r="M585" s="443"/>
      <c r="N585" s="594"/>
      <c r="O585" s="506">
        <f t="shared" si="11"/>
        <v>0</v>
      </c>
      <c r="P585" s="392"/>
      <c r="Q585" s="394"/>
      <c r="R585" s="394"/>
      <c r="S585" s="394"/>
      <c r="T585" s="394"/>
      <c r="U585" s="394"/>
      <c r="V585" s="542"/>
    </row>
    <row r="586" spans="1:22" ht="35.1" customHeight="1" x14ac:dyDescent="0.25">
      <c r="A586" s="587">
        <v>585</v>
      </c>
      <c r="B586" s="95">
        <v>45336</v>
      </c>
      <c r="C586" s="443"/>
      <c r="D586" s="506"/>
      <c r="E586" s="444"/>
      <c r="F586" s="443"/>
      <c r="G586" s="443"/>
      <c r="H586" s="443"/>
      <c r="I586" s="443"/>
      <c r="J586" s="443"/>
      <c r="K586" s="443"/>
      <c r="L586" s="443"/>
      <c r="M586" s="443"/>
      <c r="N586" s="594"/>
      <c r="O586" s="506">
        <f t="shared" si="11"/>
        <v>0</v>
      </c>
      <c r="P586" s="392"/>
      <c r="Q586" s="394"/>
      <c r="R586" s="394"/>
      <c r="S586" s="394"/>
      <c r="T586" s="394"/>
      <c r="U586" s="394"/>
      <c r="V586" s="542"/>
    </row>
    <row r="587" spans="1:22" ht="35.1" customHeight="1" x14ac:dyDescent="0.25">
      <c r="A587" s="587">
        <v>586</v>
      </c>
      <c r="B587" s="95">
        <v>45337</v>
      </c>
      <c r="C587" s="443"/>
      <c r="D587" s="506"/>
      <c r="E587" s="444"/>
      <c r="F587" s="443"/>
      <c r="G587" s="443"/>
      <c r="H587" s="443"/>
      <c r="I587" s="443"/>
      <c r="J587" s="443"/>
      <c r="K587" s="443"/>
      <c r="L587" s="443"/>
      <c r="M587" s="443"/>
      <c r="N587" s="594"/>
      <c r="O587" s="506">
        <f t="shared" si="11"/>
        <v>0</v>
      </c>
      <c r="P587" s="392"/>
      <c r="Q587" s="394"/>
      <c r="R587" s="394"/>
      <c r="S587" s="394"/>
      <c r="T587" s="394"/>
      <c r="U587" s="394"/>
      <c r="V587" s="542"/>
    </row>
    <row r="588" spans="1:22" ht="35.1" customHeight="1" x14ac:dyDescent="0.25">
      <c r="A588" s="587">
        <v>587</v>
      </c>
      <c r="B588" s="95">
        <v>45338</v>
      </c>
      <c r="C588" s="443"/>
      <c r="D588" s="506"/>
      <c r="E588" s="444"/>
      <c r="F588" s="443"/>
      <c r="G588" s="443"/>
      <c r="H588" s="443"/>
      <c r="I588" s="443"/>
      <c r="J588" s="443"/>
      <c r="K588" s="443"/>
      <c r="L588" s="443"/>
      <c r="M588" s="443"/>
      <c r="N588" s="594"/>
      <c r="O588" s="506">
        <f t="shared" si="11"/>
        <v>0</v>
      </c>
      <c r="P588" s="392"/>
      <c r="Q588" s="394"/>
      <c r="R588" s="394"/>
      <c r="S588" s="394"/>
      <c r="T588" s="394"/>
      <c r="U588" s="394"/>
      <c r="V588" s="542"/>
    </row>
    <row r="589" spans="1:22" ht="35.1" customHeight="1" x14ac:dyDescent="0.25">
      <c r="A589" s="587">
        <v>588</v>
      </c>
      <c r="B589" s="95">
        <v>45339</v>
      </c>
      <c r="C589" s="443"/>
      <c r="D589" s="506"/>
      <c r="E589" s="444"/>
      <c r="F589" s="443"/>
      <c r="G589" s="443"/>
      <c r="H589" s="443"/>
      <c r="I589" s="443"/>
      <c r="J589" s="443"/>
      <c r="K589" s="443"/>
      <c r="L589" s="443"/>
      <c r="M589" s="443"/>
      <c r="N589" s="594"/>
      <c r="O589" s="506">
        <f t="shared" si="11"/>
        <v>0</v>
      </c>
      <c r="P589" s="392"/>
      <c r="Q589" s="394"/>
      <c r="R589" s="394"/>
      <c r="S589" s="394"/>
      <c r="T589" s="394"/>
      <c r="U589" s="394"/>
      <c r="V589" s="542"/>
    </row>
    <row r="590" spans="1:22" ht="35.1" customHeight="1" x14ac:dyDescent="0.25">
      <c r="A590" s="587">
        <v>589</v>
      </c>
      <c r="B590" s="95">
        <v>45340</v>
      </c>
      <c r="C590" s="443"/>
      <c r="D590" s="506"/>
      <c r="E590" s="444"/>
      <c r="F590" s="443"/>
      <c r="G590" s="443"/>
      <c r="H590" s="443"/>
      <c r="I590" s="443"/>
      <c r="J590" s="443"/>
      <c r="K590" s="443"/>
      <c r="L590" s="443"/>
      <c r="M590" s="443"/>
      <c r="N590" s="594"/>
      <c r="O590" s="506">
        <f t="shared" si="11"/>
        <v>0</v>
      </c>
      <c r="P590" s="392"/>
      <c r="Q590" s="394"/>
      <c r="R590" s="394"/>
      <c r="S590" s="394"/>
      <c r="T590" s="394"/>
      <c r="U590" s="394"/>
      <c r="V590" s="542"/>
    </row>
    <row r="591" spans="1:22" ht="35.1" customHeight="1" x14ac:dyDescent="0.25">
      <c r="A591" s="587">
        <v>590</v>
      </c>
      <c r="B591" s="95">
        <v>45341</v>
      </c>
      <c r="C591" s="443"/>
      <c r="D591" s="506"/>
      <c r="E591" s="444"/>
      <c r="F591" s="443"/>
      <c r="G591" s="443"/>
      <c r="H591" s="443"/>
      <c r="I591" s="443"/>
      <c r="J591" s="443"/>
      <c r="K591" s="443"/>
      <c r="L591" s="443"/>
      <c r="M591" s="443"/>
      <c r="N591" s="594"/>
      <c r="O591" s="506">
        <f t="shared" si="11"/>
        <v>0</v>
      </c>
      <c r="P591" s="392"/>
      <c r="Q591" s="394"/>
      <c r="R591" s="394"/>
      <c r="S591" s="394"/>
      <c r="T591" s="394"/>
      <c r="U591" s="394"/>
      <c r="V591" s="542"/>
    </row>
    <row r="592" spans="1:22" ht="35.1" customHeight="1" x14ac:dyDescent="0.25">
      <c r="A592" s="587">
        <v>591</v>
      </c>
      <c r="B592" s="95">
        <v>45342</v>
      </c>
      <c r="C592" s="443"/>
      <c r="D592" s="506"/>
      <c r="E592" s="444"/>
      <c r="F592" s="443"/>
      <c r="G592" s="443"/>
      <c r="H592" s="443"/>
      <c r="I592" s="443"/>
      <c r="J592" s="443"/>
      <c r="K592" s="443"/>
      <c r="L592" s="443"/>
      <c r="M592" s="443"/>
      <c r="N592" s="594"/>
      <c r="O592" s="506">
        <f t="shared" si="11"/>
        <v>0</v>
      </c>
      <c r="P592" s="392"/>
      <c r="Q592" s="394"/>
      <c r="R592" s="394"/>
      <c r="S592" s="394"/>
      <c r="T592" s="394"/>
      <c r="U592" s="394"/>
      <c r="V592" s="542"/>
    </row>
    <row r="593" spans="1:22" ht="35.1" customHeight="1" x14ac:dyDescent="0.25">
      <c r="A593" s="587">
        <v>592</v>
      </c>
      <c r="B593" s="95">
        <v>45343</v>
      </c>
      <c r="C593" s="443"/>
      <c r="D593" s="506"/>
      <c r="E593" s="444"/>
      <c r="F593" s="443"/>
      <c r="G593" s="443"/>
      <c r="H593" s="443"/>
      <c r="I593" s="443"/>
      <c r="J593" s="443"/>
      <c r="K593" s="443"/>
      <c r="L593" s="443"/>
      <c r="M593" s="443"/>
      <c r="N593" s="594"/>
      <c r="O593" s="506">
        <f t="shared" si="11"/>
        <v>0</v>
      </c>
      <c r="P593" s="392"/>
      <c r="Q593" s="394"/>
      <c r="R593" s="394"/>
      <c r="S593" s="394"/>
      <c r="T593" s="394"/>
      <c r="U593" s="394"/>
      <c r="V593" s="542"/>
    </row>
    <row r="594" spans="1:22" ht="35.1" customHeight="1" x14ac:dyDescent="0.25">
      <c r="A594" s="587">
        <v>593</v>
      </c>
      <c r="B594" s="95">
        <v>45344</v>
      </c>
      <c r="C594" s="443"/>
      <c r="D594" s="506"/>
      <c r="E594" s="444"/>
      <c r="F594" s="443"/>
      <c r="G594" s="443"/>
      <c r="H594" s="443"/>
      <c r="I594" s="443"/>
      <c r="J594" s="443"/>
      <c r="K594" s="443"/>
      <c r="L594" s="443"/>
      <c r="M594" s="443"/>
      <c r="N594" s="594"/>
      <c r="O594" s="506">
        <f t="shared" si="11"/>
        <v>0</v>
      </c>
      <c r="P594" s="392"/>
      <c r="Q594" s="394"/>
      <c r="R594" s="394"/>
      <c r="S594" s="394"/>
      <c r="T594" s="394"/>
      <c r="U594" s="394"/>
      <c r="V594" s="543"/>
    </row>
    <row r="595" spans="1:22" ht="35.1" customHeight="1" x14ac:dyDescent="0.25">
      <c r="A595" s="587">
        <v>594</v>
      </c>
      <c r="B595" s="95">
        <v>45345</v>
      </c>
      <c r="C595" s="443"/>
      <c r="D595" s="506"/>
      <c r="E595" s="444"/>
      <c r="F595" s="443"/>
      <c r="G595" s="443"/>
      <c r="H595" s="443"/>
      <c r="I595" s="443"/>
      <c r="J595" s="443"/>
      <c r="K595" s="443"/>
      <c r="L595" s="443"/>
      <c r="M595" s="443"/>
      <c r="N595" s="594"/>
      <c r="O595" s="506">
        <f t="shared" si="11"/>
        <v>0</v>
      </c>
      <c r="P595" s="392"/>
      <c r="Q595" s="394"/>
      <c r="R595" s="394"/>
      <c r="S595" s="394"/>
      <c r="T595" s="394"/>
      <c r="U595" s="394"/>
      <c r="V595" s="543"/>
    </row>
    <row r="596" spans="1:22" ht="35.1" customHeight="1" x14ac:dyDescent="0.25">
      <c r="A596" s="587">
        <v>595</v>
      </c>
      <c r="B596" s="95">
        <v>45346</v>
      </c>
      <c r="C596" s="443"/>
      <c r="D596" s="506"/>
      <c r="E596" s="444"/>
      <c r="F596" s="443"/>
      <c r="G596" s="443"/>
      <c r="H596" s="443"/>
      <c r="I596" s="443"/>
      <c r="J596" s="443"/>
      <c r="K596" s="443"/>
      <c r="L596" s="443"/>
      <c r="M596" s="443"/>
      <c r="N596" s="594"/>
      <c r="O596" s="506">
        <f t="shared" si="11"/>
        <v>0</v>
      </c>
      <c r="P596" s="392"/>
      <c r="Q596" s="394"/>
      <c r="R596" s="394"/>
      <c r="S596" s="394"/>
      <c r="T596" s="394"/>
      <c r="U596" s="394"/>
      <c r="V596" s="543"/>
    </row>
    <row r="597" spans="1:22" ht="35.1" customHeight="1" x14ac:dyDescent="0.25">
      <c r="A597" s="587">
        <v>596</v>
      </c>
      <c r="B597" s="95">
        <v>45347</v>
      </c>
      <c r="C597" s="443"/>
      <c r="D597" s="506"/>
      <c r="E597" s="444"/>
      <c r="F597" s="443"/>
      <c r="G597" s="443"/>
      <c r="H597" s="443"/>
      <c r="I597" s="443"/>
      <c r="J597" s="443"/>
      <c r="K597" s="443"/>
      <c r="L597" s="443"/>
      <c r="M597" s="443"/>
      <c r="N597" s="594"/>
      <c r="O597" s="506">
        <f t="shared" si="11"/>
        <v>0</v>
      </c>
      <c r="P597" s="392"/>
      <c r="Q597" s="394"/>
      <c r="R597" s="394"/>
      <c r="S597" s="394"/>
      <c r="T597" s="394"/>
      <c r="U597" s="394"/>
      <c r="V597" s="543"/>
    </row>
    <row r="598" spans="1:22" ht="35.1" customHeight="1" x14ac:dyDescent="0.25">
      <c r="A598" s="587">
        <v>597</v>
      </c>
      <c r="B598" s="95">
        <v>45348</v>
      </c>
      <c r="C598" s="443"/>
      <c r="D598" s="506"/>
      <c r="E598" s="444"/>
      <c r="F598" s="443"/>
      <c r="G598" s="443"/>
      <c r="H598" s="443"/>
      <c r="I598" s="443"/>
      <c r="J598" s="443"/>
      <c r="K598" s="443"/>
      <c r="L598" s="443"/>
      <c r="M598" s="443"/>
      <c r="N598" s="594"/>
      <c r="O598" s="506">
        <f t="shared" si="11"/>
        <v>0</v>
      </c>
      <c r="P598" s="392"/>
      <c r="Q598" s="394"/>
      <c r="R598" s="394"/>
      <c r="S598" s="394"/>
      <c r="T598" s="394"/>
      <c r="U598" s="394"/>
      <c r="V598" s="543"/>
    </row>
    <row r="599" spans="1:22" ht="35.1" customHeight="1" x14ac:dyDescent="0.25">
      <c r="A599" s="587">
        <v>598</v>
      </c>
      <c r="B599" s="95">
        <v>45349</v>
      </c>
      <c r="C599" s="443"/>
      <c r="D599" s="506"/>
      <c r="E599" s="444"/>
      <c r="F599" s="443"/>
      <c r="G599" s="443"/>
      <c r="H599" s="443"/>
      <c r="I599" s="443"/>
      <c r="J599" s="443"/>
      <c r="K599" s="443"/>
      <c r="L599" s="443"/>
      <c r="M599" s="443"/>
      <c r="N599" s="594"/>
      <c r="O599" s="506">
        <f t="shared" si="11"/>
        <v>0</v>
      </c>
      <c r="P599" s="392"/>
      <c r="Q599" s="394"/>
      <c r="R599" s="394"/>
      <c r="S599" s="394"/>
      <c r="T599" s="394"/>
      <c r="U599" s="394"/>
      <c r="V599" s="543"/>
    </row>
    <row r="600" spans="1:22" ht="35.1" customHeight="1" x14ac:dyDescent="0.25">
      <c r="A600" s="587">
        <v>599</v>
      </c>
      <c r="B600" s="95">
        <v>45350</v>
      </c>
      <c r="C600" s="443"/>
      <c r="D600" s="506"/>
      <c r="E600" s="444"/>
      <c r="F600" s="443"/>
      <c r="G600" s="443"/>
      <c r="H600" s="443"/>
      <c r="I600" s="443"/>
      <c r="J600" s="443"/>
      <c r="K600" s="443"/>
      <c r="L600" s="443"/>
      <c r="M600" s="443"/>
      <c r="N600" s="594"/>
      <c r="O600" s="506">
        <f t="shared" si="11"/>
        <v>0</v>
      </c>
      <c r="P600" s="392"/>
      <c r="Q600" s="394"/>
      <c r="R600" s="394"/>
      <c r="S600" s="394"/>
      <c r="T600" s="394"/>
      <c r="U600" s="394"/>
      <c r="V600" s="543"/>
    </row>
    <row r="601" spans="1:22" ht="35.1" customHeight="1" x14ac:dyDescent="0.25">
      <c r="A601" s="587">
        <v>600</v>
      </c>
      <c r="B601" s="95">
        <v>45351</v>
      </c>
      <c r="C601" s="443"/>
      <c r="D601" s="506"/>
      <c r="E601" s="444"/>
      <c r="F601" s="443"/>
      <c r="G601" s="443"/>
      <c r="H601" s="443"/>
      <c r="I601" s="443"/>
      <c r="J601" s="443"/>
      <c r="K601" s="443"/>
      <c r="L601" s="443"/>
      <c r="M601" s="443"/>
      <c r="N601" s="594"/>
      <c r="O601" s="506">
        <f t="shared" si="11"/>
        <v>0</v>
      </c>
      <c r="P601" s="392"/>
      <c r="Q601" s="394"/>
      <c r="R601" s="394"/>
      <c r="S601" s="394"/>
      <c r="T601" s="394"/>
      <c r="U601" s="394"/>
      <c r="V601" s="543"/>
    </row>
    <row r="602" spans="1:22" ht="35.1" customHeight="1" x14ac:dyDescent="0.25">
      <c r="A602" s="587">
        <v>601</v>
      </c>
      <c r="B602" s="95">
        <v>45352</v>
      </c>
      <c r="C602" s="443"/>
      <c r="D602" s="506"/>
      <c r="E602" s="444"/>
      <c r="F602" s="443"/>
      <c r="G602" s="443"/>
      <c r="H602" s="443"/>
      <c r="I602" s="443"/>
      <c r="J602" s="443"/>
      <c r="K602" s="443"/>
      <c r="L602" s="443"/>
      <c r="M602" s="443"/>
      <c r="N602" s="594"/>
      <c r="O602" s="506">
        <f t="shared" si="11"/>
        <v>0</v>
      </c>
      <c r="P602" s="392"/>
      <c r="Q602" s="394"/>
      <c r="R602" s="394"/>
      <c r="S602" s="394"/>
      <c r="T602" s="394"/>
      <c r="U602" s="394"/>
      <c r="V602" s="543"/>
    </row>
    <row r="603" spans="1:22" ht="35.1" customHeight="1" x14ac:dyDescent="0.25">
      <c r="A603" s="587">
        <v>602</v>
      </c>
      <c r="B603" s="95">
        <v>45353</v>
      </c>
      <c r="C603" s="443"/>
      <c r="D603" s="506"/>
      <c r="E603" s="444"/>
      <c r="F603" s="443"/>
      <c r="G603" s="443"/>
      <c r="H603" s="443"/>
      <c r="I603" s="443"/>
      <c r="J603" s="443"/>
      <c r="K603" s="443"/>
      <c r="L603" s="443"/>
      <c r="M603" s="443"/>
      <c r="N603" s="594"/>
      <c r="O603" s="506">
        <f t="shared" si="11"/>
        <v>0</v>
      </c>
      <c r="P603" s="392"/>
      <c r="Q603" s="394"/>
      <c r="R603" s="394"/>
      <c r="S603" s="394"/>
      <c r="T603" s="394"/>
      <c r="U603" s="394"/>
      <c r="V603" s="543"/>
    </row>
    <row r="604" spans="1:22" ht="35.1" customHeight="1" x14ac:dyDescent="0.25">
      <c r="A604" s="587">
        <v>603</v>
      </c>
      <c r="B604" s="95">
        <v>45354</v>
      </c>
      <c r="C604" s="443"/>
      <c r="D604" s="506"/>
      <c r="E604" s="444"/>
      <c r="F604" s="443"/>
      <c r="G604" s="443"/>
      <c r="H604" s="443"/>
      <c r="I604" s="443"/>
      <c r="J604" s="443"/>
      <c r="K604" s="443"/>
      <c r="L604" s="443"/>
      <c r="M604" s="443"/>
      <c r="N604" s="594"/>
      <c r="O604" s="506">
        <f t="shared" si="11"/>
        <v>0</v>
      </c>
      <c r="P604" s="392"/>
      <c r="Q604" s="394"/>
      <c r="R604" s="394"/>
      <c r="S604" s="394"/>
      <c r="T604" s="394"/>
      <c r="U604" s="394"/>
      <c r="V604" s="543"/>
    </row>
    <row r="605" spans="1:22" ht="35.1" customHeight="1" x14ac:dyDescent="0.25">
      <c r="A605" s="587">
        <v>604</v>
      </c>
      <c r="B605" s="95">
        <v>45355</v>
      </c>
      <c r="C605" s="443"/>
      <c r="D605" s="506"/>
      <c r="E605" s="444"/>
      <c r="F605" s="443"/>
      <c r="G605" s="443"/>
      <c r="H605" s="443"/>
      <c r="I605" s="443"/>
      <c r="J605" s="443"/>
      <c r="K605" s="443"/>
      <c r="L605" s="443"/>
      <c r="M605" s="443"/>
      <c r="N605" s="594"/>
      <c r="O605" s="506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7">
        <v>605</v>
      </c>
      <c r="B606" s="95">
        <v>45356</v>
      </c>
      <c r="C606" s="443"/>
      <c r="D606" s="506"/>
      <c r="E606" s="444"/>
      <c r="F606" s="443"/>
      <c r="G606" s="443"/>
      <c r="H606" s="443"/>
      <c r="I606" s="443"/>
      <c r="J606" s="443"/>
      <c r="K606" s="443"/>
      <c r="L606" s="443"/>
      <c r="M606" s="443"/>
      <c r="N606" s="594"/>
      <c r="O606" s="506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7">
        <v>606</v>
      </c>
      <c r="B607" s="95">
        <v>45357</v>
      </c>
      <c r="C607" s="443"/>
      <c r="D607" s="506"/>
      <c r="E607" s="444"/>
      <c r="F607" s="443"/>
      <c r="G607" s="443"/>
      <c r="H607" s="443"/>
      <c r="I607" s="443"/>
      <c r="J607" s="443"/>
      <c r="K607" s="443"/>
      <c r="L607" s="443"/>
      <c r="M607" s="443"/>
      <c r="N607" s="594"/>
      <c r="O607" s="506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7">
        <v>607</v>
      </c>
      <c r="B608" s="95">
        <v>45358</v>
      </c>
      <c r="C608" s="443"/>
      <c r="D608" s="506"/>
      <c r="E608" s="444"/>
      <c r="F608" s="443"/>
      <c r="G608" s="443"/>
      <c r="H608" s="443"/>
      <c r="I608" s="443"/>
      <c r="J608" s="443"/>
      <c r="K608" s="443"/>
      <c r="L608" s="443"/>
      <c r="M608" s="443"/>
      <c r="N608" s="594"/>
      <c r="O608" s="506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7">
        <v>608</v>
      </c>
      <c r="B609" s="95">
        <v>45359</v>
      </c>
      <c r="C609" s="443"/>
      <c r="D609" s="506"/>
      <c r="E609" s="444"/>
      <c r="F609" s="443"/>
      <c r="G609" s="443"/>
      <c r="H609" s="443"/>
      <c r="I609" s="443"/>
      <c r="J609" s="443"/>
      <c r="K609" s="443"/>
      <c r="L609" s="443"/>
      <c r="M609" s="443"/>
      <c r="N609" s="594"/>
      <c r="O609" s="506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7">
        <v>609</v>
      </c>
      <c r="B610" s="95">
        <v>45360</v>
      </c>
      <c r="C610" s="443"/>
      <c r="D610" s="506"/>
      <c r="E610" s="444"/>
      <c r="F610" s="443"/>
      <c r="G610" s="443"/>
      <c r="H610" s="443"/>
      <c r="I610" s="443"/>
      <c r="J610" s="443"/>
      <c r="K610" s="443"/>
      <c r="L610" s="443"/>
      <c r="M610" s="443"/>
      <c r="N610" s="594"/>
      <c r="O610" s="506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7">
        <v>610</v>
      </c>
      <c r="B611" s="95">
        <v>45361</v>
      </c>
      <c r="C611" s="443"/>
      <c r="D611" s="506"/>
      <c r="E611" s="444"/>
      <c r="F611" s="443"/>
      <c r="G611" s="443"/>
      <c r="H611" s="443"/>
      <c r="I611" s="443"/>
      <c r="J611" s="443"/>
      <c r="K611" s="443"/>
      <c r="L611" s="443"/>
      <c r="M611" s="443"/>
      <c r="N611" s="594"/>
      <c r="O611" s="506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7">
        <v>611</v>
      </c>
      <c r="B612" s="95">
        <v>45362</v>
      </c>
      <c r="C612" s="443"/>
      <c r="D612" s="506"/>
      <c r="E612" s="444"/>
      <c r="F612" s="443"/>
      <c r="G612" s="443"/>
      <c r="H612" s="443"/>
      <c r="I612" s="443"/>
      <c r="J612" s="443"/>
      <c r="K612" s="443"/>
      <c r="L612" s="443"/>
      <c r="M612" s="443"/>
      <c r="N612" s="594"/>
      <c r="O612" s="506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7">
        <v>612</v>
      </c>
      <c r="B613" s="95">
        <v>45363</v>
      </c>
      <c r="C613" s="443"/>
      <c r="D613" s="506"/>
      <c r="E613" s="444"/>
      <c r="F613" s="443"/>
      <c r="G613" s="443"/>
      <c r="H613" s="443"/>
      <c r="I613" s="443"/>
      <c r="J613" s="443"/>
      <c r="K613" s="443"/>
      <c r="L613" s="443"/>
      <c r="M613" s="443"/>
      <c r="N613" s="594"/>
      <c r="O613" s="506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7">
        <v>613</v>
      </c>
      <c r="B614" s="95">
        <v>45364</v>
      </c>
      <c r="C614" s="443"/>
      <c r="D614" s="506"/>
      <c r="E614" s="444"/>
      <c r="F614" s="443"/>
      <c r="G614" s="443"/>
      <c r="H614" s="443"/>
      <c r="I614" s="443"/>
      <c r="J614" s="443"/>
      <c r="K614" s="443"/>
      <c r="L614" s="443"/>
      <c r="M614" s="443"/>
      <c r="N614" s="594"/>
      <c r="O614" s="506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7">
        <v>614</v>
      </c>
      <c r="B615" s="95">
        <v>45365</v>
      </c>
      <c r="C615" s="443"/>
      <c r="D615" s="506"/>
      <c r="E615" s="444"/>
      <c r="F615" s="443"/>
      <c r="G615" s="443"/>
      <c r="H615" s="443"/>
      <c r="I615" s="443"/>
      <c r="J615" s="443"/>
      <c r="K615" s="443"/>
      <c r="L615" s="443"/>
      <c r="M615" s="443"/>
      <c r="N615" s="594"/>
      <c r="O615" s="506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7">
        <v>615</v>
      </c>
      <c r="B616" s="95">
        <v>45366</v>
      </c>
      <c r="C616" s="443"/>
      <c r="D616" s="506"/>
      <c r="E616" s="444"/>
      <c r="F616" s="443"/>
      <c r="G616" s="443"/>
      <c r="H616" s="443"/>
      <c r="I616" s="443"/>
      <c r="J616" s="443"/>
      <c r="K616" s="443"/>
      <c r="L616" s="443"/>
      <c r="M616" s="443"/>
      <c r="N616" s="594"/>
      <c r="O616" s="506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7">
        <v>616</v>
      </c>
      <c r="B617" s="95">
        <v>45367</v>
      </c>
      <c r="C617" s="443"/>
      <c r="D617" s="506"/>
      <c r="E617" s="444"/>
      <c r="F617" s="443"/>
      <c r="G617" s="443"/>
      <c r="H617" s="443"/>
      <c r="I617" s="443"/>
      <c r="J617" s="443"/>
      <c r="K617" s="443"/>
      <c r="L617" s="443"/>
      <c r="M617" s="443"/>
      <c r="N617" s="594"/>
      <c r="O617" s="506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7">
        <v>617</v>
      </c>
      <c r="B618" s="95">
        <v>45368</v>
      </c>
      <c r="C618" s="443"/>
      <c r="D618" s="506"/>
      <c r="E618" s="444"/>
      <c r="F618" s="443"/>
      <c r="G618" s="443"/>
      <c r="H618" s="443"/>
      <c r="I618" s="443"/>
      <c r="J618" s="443"/>
      <c r="K618" s="443"/>
      <c r="L618" s="443"/>
      <c r="M618" s="443"/>
      <c r="N618" s="594"/>
      <c r="O618" s="506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7">
        <v>618</v>
      </c>
      <c r="B619" s="95">
        <v>45369</v>
      </c>
      <c r="C619" s="443"/>
      <c r="D619" s="506"/>
      <c r="E619" s="444"/>
      <c r="F619" s="443"/>
      <c r="G619" s="443"/>
      <c r="H619" s="443"/>
      <c r="I619" s="443"/>
      <c r="J619" s="443"/>
      <c r="K619" s="443"/>
      <c r="L619" s="443"/>
      <c r="M619" s="443"/>
      <c r="N619" s="594"/>
      <c r="O619" s="506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7">
        <v>619</v>
      </c>
      <c r="B620" s="95">
        <v>45370</v>
      </c>
      <c r="C620" s="443"/>
      <c r="D620" s="506"/>
      <c r="E620" s="444"/>
      <c r="F620" s="443"/>
      <c r="G620" s="443"/>
      <c r="H620" s="443"/>
      <c r="I620" s="443"/>
      <c r="J620" s="443"/>
      <c r="K620" s="443"/>
      <c r="L620" s="443"/>
      <c r="M620" s="443"/>
      <c r="N620" s="594"/>
      <c r="O620" s="506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7">
        <v>620</v>
      </c>
      <c r="B621" s="95">
        <v>45371</v>
      </c>
      <c r="C621" s="443"/>
      <c r="D621" s="506"/>
      <c r="E621" s="444"/>
      <c r="F621" s="443"/>
      <c r="G621" s="443"/>
      <c r="H621" s="443"/>
      <c r="I621" s="443"/>
      <c r="J621" s="443"/>
      <c r="K621" s="443"/>
      <c r="L621" s="443"/>
      <c r="M621" s="443"/>
      <c r="N621" s="594"/>
      <c r="O621" s="506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7">
        <v>621</v>
      </c>
      <c r="B622" s="95">
        <v>45372</v>
      </c>
      <c r="C622" s="443"/>
      <c r="D622" s="506"/>
      <c r="E622" s="444"/>
      <c r="F622" s="443"/>
      <c r="G622" s="443"/>
      <c r="H622" s="443"/>
      <c r="I622" s="443"/>
      <c r="J622" s="443"/>
      <c r="K622" s="443"/>
      <c r="L622" s="443"/>
      <c r="M622" s="443"/>
      <c r="N622" s="594"/>
      <c r="O622" s="506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7">
        <v>622</v>
      </c>
      <c r="B623" s="95">
        <v>45373</v>
      </c>
      <c r="C623" s="443"/>
      <c r="D623" s="506"/>
      <c r="E623" s="444"/>
      <c r="F623" s="443"/>
      <c r="G623" s="443"/>
      <c r="H623" s="443"/>
      <c r="I623" s="443"/>
      <c r="J623" s="443"/>
      <c r="K623" s="443"/>
      <c r="L623" s="443"/>
      <c r="M623" s="443"/>
      <c r="N623" s="594"/>
      <c r="O623" s="506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7">
        <v>623</v>
      </c>
      <c r="B624" s="95">
        <v>45374</v>
      </c>
      <c r="C624" s="443"/>
      <c r="D624" s="506"/>
      <c r="E624" s="444"/>
      <c r="F624" s="443"/>
      <c r="G624" s="443"/>
      <c r="H624" s="443"/>
      <c r="I624" s="443"/>
      <c r="J624" s="443"/>
      <c r="K624" s="443"/>
      <c r="L624" s="443"/>
      <c r="M624" s="443"/>
      <c r="N624" s="594"/>
      <c r="O624" s="506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7">
        <v>624</v>
      </c>
      <c r="B625" s="95">
        <v>45375</v>
      </c>
      <c r="C625" s="443"/>
      <c r="D625" s="506"/>
      <c r="E625" s="444"/>
      <c r="F625" s="443"/>
      <c r="G625" s="443"/>
      <c r="H625" s="443"/>
      <c r="I625" s="443"/>
      <c r="J625" s="443"/>
      <c r="K625" s="443"/>
      <c r="L625" s="443"/>
      <c r="M625" s="443"/>
      <c r="N625" s="594"/>
      <c r="O625" s="506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7">
        <v>625</v>
      </c>
      <c r="B626" s="95">
        <v>45376</v>
      </c>
      <c r="C626" s="443"/>
      <c r="D626" s="506"/>
      <c r="E626" s="444"/>
      <c r="F626" s="443"/>
      <c r="G626" s="443"/>
      <c r="H626" s="443"/>
      <c r="I626" s="443"/>
      <c r="J626" s="443"/>
      <c r="K626" s="443"/>
      <c r="L626" s="443"/>
      <c r="M626" s="443"/>
      <c r="N626" s="594"/>
      <c r="O626" s="506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7">
        <v>626</v>
      </c>
      <c r="B627" s="95">
        <v>45377</v>
      </c>
      <c r="C627" s="443"/>
      <c r="D627" s="506"/>
      <c r="E627" s="444"/>
      <c r="F627" s="443"/>
      <c r="G627" s="443"/>
      <c r="H627" s="443"/>
      <c r="I627" s="443"/>
      <c r="J627" s="443"/>
      <c r="K627" s="443"/>
      <c r="L627" s="443"/>
      <c r="M627" s="443"/>
      <c r="N627" s="594"/>
      <c r="O627" s="506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7">
        <v>627</v>
      </c>
      <c r="B628" s="95">
        <v>45378</v>
      </c>
      <c r="C628" s="443"/>
      <c r="D628" s="506"/>
      <c r="E628" s="444"/>
      <c r="F628" s="443"/>
      <c r="G628" s="443"/>
      <c r="H628" s="443"/>
      <c r="I628" s="443"/>
      <c r="J628" s="443"/>
      <c r="K628" s="443"/>
      <c r="L628" s="443"/>
      <c r="M628" s="443"/>
      <c r="N628" s="594"/>
      <c r="O628" s="506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7">
        <v>628</v>
      </c>
      <c r="B629" s="95">
        <v>45379</v>
      </c>
      <c r="C629" s="443"/>
      <c r="D629" s="506"/>
      <c r="E629" s="444"/>
      <c r="F629" s="443"/>
      <c r="G629" s="443"/>
      <c r="H629" s="443"/>
      <c r="I629" s="443"/>
      <c r="J629" s="443"/>
      <c r="K629" s="443"/>
      <c r="L629" s="443"/>
      <c r="M629" s="443"/>
      <c r="N629" s="594"/>
      <c r="O629" s="506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7">
        <v>629</v>
      </c>
      <c r="B630" s="95">
        <v>45380</v>
      </c>
      <c r="C630" s="443"/>
      <c r="D630" s="506"/>
      <c r="E630" s="444"/>
      <c r="F630" s="443"/>
      <c r="G630" s="443"/>
      <c r="H630" s="443"/>
      <c r="I630" s="443"/>
      <c r="J630" s="443"/>
      <c r="K630" s="443"/>
      <c r="L630" s="443"/>
      <c r="M630" s="443"/>
      <c r="N630" s="594"/>
      <c r="O630" s="506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7">
        <v>630</v>
      </c>
      <c r="B631" s="95">
        <v>45381</v>
      </c>
      <c r="C631" s="443"/>
      <c r="D631" s="506"/>
      <c r="E631" s="444"/>
      <c r="F631" s="443"/>
      <c r="G631" s="443"/>
      <c r="H631" s="443"/>
      <c r="I631" s="443"/>
      <c r="J631" s="443"/>
      <c r="K631" s="443"/>
      <c r="L631" s="443"/>
      <c r="M631" s="443"/>
      <c r="N631" s="594"/>
      <c r="O631" s="506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7">
        <v>631</v>
      </c>
      <c r="B632" s="95">
        <v>45382</v>
      </c>
      <c r="C632" s="443"/>
      <c r="D632" s="506"/>
      <c r="E632" s="444"/>
      <c r="F632" s="443"/>
      <c r="G632" s="443"/>
      <c r="H632" s="443"/>
      <c r="I632" s="443"/>
      <c r="J632" s="443"/>
      <c r="K632" s="443"/>
      <c r="L632" s="443"/>
      <c r="M632" s="443"/>
      <c r="N632" s="594"/>
      <c r="O632" s="506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7">
        <v>632</v>
      </c>
      <c r="B633" s="95">
        <v>45383</v>
      </c>
      <c r="C633" s="443"/>
      <c r="D633" s="506"/>
      <c r="E633" s="444"/>
      <c r="F633" s="443"/>
      <c r="G633" s="443"/>
      <c r="H633" s="443"/>
      <c r="I633" s="443"/>
      <c r="J633" s="443"/>
      <c r="K633" s="443"/>
      <c r="L633" s="443"/>
      <c r="M633" s="443"/>
      <c r="N633" s="594"/>
      <c r="O633" s="506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7">
        <v>633</v>
      </c>
      <c r="B634" s="95">
        <v>45384</v>
      </c>
      <c r="C634" s="443"/>
      <c r="D634" s="506"/>
      <c r="E634" s="444"/>
      <c r="F634" s="443"/>
      <c r="G634" s="443"/>
      <c r="H634" s="443"/>
      <c r="I634" s="443"/>
      <c r="J634" s="443"/>
      <c r="K634" s="443"/>
      <c r="L634" s="443"/>
      <c r="M634" s="443"/>
      <c r="N634" s="594"/>
      <c r="O634" s="506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7">
        <v>634</v>
      </c>
      <c r="B635" s="95">
        <v>45385</v>
      </c>
      <c r="C635" s="443"/>
      <c r="D635" s="506"/>
      <c r="E635" s="444"/>
      <c r="F635" s="443"/>
      <c r="G635" s="443"/>
      <c r="H635" s="443"/>
      <c r="I635" s="443"/>
      <c r="J635" s="443"/>
      <c r="K635" s="443"/>
      <c r="L635" s="443"/>
      <c r="M635" s="443"/>
      <c r="N635" s="594"/>
      <c r="O635" s="506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7">
        <v>635</v>
      </c>
      <c r="B636" s="95">
        <v>45386</v>
      </c>
      <c r="C636" s="443"/>
      <c r="D636" s="506"/>
      <c r="E636" s="444"/>
      <c r="F636" s="443"/>
      <c r="G636" s="443"/>
      <c r="H636" s="443"/>
      <c r="I636" s="443"/>
      <c r="J636" s="443"/>
      <c r="K636" s="443"/>
      <c r="L636" s="443"/>
      <c r="M636" s="443"/>
      <c r="N636" s="594"/>
      <c r="O636" s="506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7">
        <v>636</v>
      </c>
      <c r="B637" s="95">
        <v>45387</v>
      </c>
      <c r="C637" s="443"/>
      <c r="D637" s="506"/>
      <c r="E637" s="444"/>
      <c r="F637" s="443"/>
      <c r="G637" s="443"/>
      <c r="H637" s="443"/>
      <c r="I637" s="443"/>
      <c r="J637" s="443"/>
      <c r="K637" s="443"/>
      <c r="L637" s="443"/>
      <c r="M637" s="443"/>
      <c r="N637" s="594"/>
      <c r="O637" s="506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7">
        <v>637</v>
      </c>
      <c r="B638" s="95">
        <v>45388</v>
      </c>
      <c r="C638" s="443"/>
      <c r="D638" s="506"/>
      <c r="E638" s="444"/>
      <c r="F638" s="443"/>
      <c r="G638" s="443"/>
      <c r="H638" s="443"/>
      <c r="I638" s="443"/>
      <c r="J638" s="443"/>
      <c r="K638" s="443"/>
      <c r="L638" s="443"/>
      <c r="M638" s="443"/>
      <c r="N638" s="594"/>
      <c r="O638" s="506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7">
        <v>638</v>
      </c>
      <c r="B639" s="95">
        <v>45389</v>
      </c>
      <c r="C639" s="443"/>
      <c r="D639" s="506"/>
      <c r="E639" s="444"/>
      <c r="F639" s="443"/>
      <c r="G639" s="443"/>
      <c r="H639" s="443"/>
      <c r="I639" s="443"/>
      <c r="J639" s="443"/>
      <c r="K639" s="443"/>
      <c r="L639" s="443"/>
      <c r="M639" s="443"/>
      <c r="N639" s="594"/>
      <c r="O639" s="506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7">
        <v>639</v>
      </c>
      <c r="B640" s="95">
        <v>45390</v>
      </c>
      <c r="C640" s="443"/>
      <c r="D640" s="506"/>
      <c r="E640" s="444"/>
      <c r="F640" s="443"/>
      <c r="G640" s="443"/>
      <c r="H640" s="443"/>
      <c r="I640" s="443"/>
      <c r="J640" s="443"/>
      <c r="K640" s="443"/>
      <c r="L640" s="443"/>
      <c r="M640" s="443"/>
      <c r="N640" s="594"/>
      <c r="O640" s="506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7">
        <v>640</v>
      </c>
      <c r="B641" s="95">
        <v>45391</v>
      </c>
      <c r="C641" s="443"/>
      <c r="D641" s="506"/>
      <c r="E641" s="444"/>
      <c r="F641" s="443"/>
      <c r="G641" s="443"/>
      <c r="H641" s="443"/>
      <c r="I641" s="443"/>
      <c r="J641" s="443"/>
      <c r="K641" s="443"/>
      <c r="L641" s="443"/>
      <c r="M641" s="443"/>
      <c r="N641" s="594"/>
      <c r="O641" s="506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7">
        <v>641</v>
      </c>
      <c r="B642" s="95">
        <v>45392</v>
      </c>
      <c r="C642" s="443"/>
      <c r="D642" s="506"/>
      <c r="E642" s="444"/>
      <c r="F642" s="443"/>
      <c r="G642" s="443"/>
      <c r="H642" s="443"/>
      <c r="I642" s="443"/>
      <c r="J642" s="443"/>
      <c r="K642" s="443"/>
      <c r="L642" s="443"/>
      <c r="M642" s="443"/>
      <c r="N642" s="594"/>
      <c r="O642" s="506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7">
        <v>642</v>
      </c>
      <c r="B643" s="95">
        <v>45393</v>
      </c>
      <c r="C643" s="443"/>
      <c r="D643" s="506"/>
      <c r="E643" s="444"/>
      <c r="F643" s="443"/>
      <c r="G643" s="443"/>
      <c r="H643" s="443"/>
      <c r="I643" s="443"/>
      <c r="J643" s="443"/>
      <c r="K643" s="443"/>
      <c r="L643" s="443"/>
      <c r="M643" s="443"/>
      <c r="N643" s="594"/>
      <c r="O643" s="506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7">
        <v>643</v>
      </c>
      <c r="B644" s="95">
        <v>45394</v>
      </c>
      <c r="C644" s="443"/>
      <c r="D644" s="506"/>
      <c r="E644" s="444"/>
      <c r="F644" s="443"/>
      <c r="G644" s="443"/>
      <c r="H644" s="443"/>
      <c r="I644" s="443"/>
      <c r="J644" s="443"/>
      <c r="K644" s="443"/>
      <c r="L644" s="443"/>
      <c r="M644" s="443"/>
      <c r="N644" s="594"/>
      <c r="O644" s="506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7">
        <v>644</v>
      </c>
      <c r="B645" s="95">
        <v>45395</v>
      </c>
      <c r="C645" s="443"/>
      <c r="D645" s="506"/>
      <c r="E645" s="444"/>
      <c r="F645" s="443"/>
      <c r="G645" s="443"/>
      <c r="H645" s="443"/>
      <c r="I645" s="443"/>
      <c r="J645" s="443"/>
      <c r="K645" s="443"/>
      <c r="L645" s="443"/>
      <c r="M645" s="443"/>
      <c r="N645" s="594"/>
      <c r="O645" s="506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7">
        <v>645</v>
      </c>
      <c r="B646" s="95">
        <v>45396</v>
      </c>
      <c r="C646" s="443"/>
      <c r="D646" s="506"/>
      <c r="E646" s="444"/>
      <c r="F646" s="443"/>
      <c r="G646" s="443"/>
      <c r="H646" s="443"/>
      <c r="I646" s="443"/>
      <c r="J646" s="443"/>
      <c r="K646" s="443"/>
      <c r="L646" s="443"/>
      <c r="M646" s="443"/>
      <c r="N646" s="594"/>
      <c r="O646" s="506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7">
        <v>646</v>
      </c>
      <c r="B647" s="95">
        <v>45397</v>
      </c>
      <c r="C647" s="443"/>
      <c r="D647" s="506"/>
      <c r="E647" s="444"/>
      <c r="F647" s="443"/>
      <c r="G647" s="443"/>
      <c r="H647" s="443"/>
      <c r="I647" s="443"/>
      <c r="J647" s="443"/>
      <c r="K647" s="443"/>
      <c r="L647" s="443"/>
      <c r="M647" s="443"/>
      <c r="N647" s="594"/>
      <c r="O647" s="506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7">
        <v>647</v>
      </c>
      <c r="B648" s="95">
        <v>45398</v>
      </c>
      <c r="C648" s="443"/>
      <c r="D648" s="506"/>
      <c r="E648" s="444"/>
      <c r="F648" s="443"/>
      <c r="G648" s="443"/>
      <c r="H648" s="443"/>
      <c r="I648" s="443"/>
      <c r="J648" s="443"/>
      <c r="K648" s="443"/>
      <c r="L648" s="443"/>
      <c r="M648" s="443"/>
      <c r="N648" s="594"/>
      <c r="O648" s="506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7">
        <v>648</v>
      </c>
      <c r="B649" s="95">
        <v>45399</v>
      </c>
      <c r="C649" s="443"/>
      <c r="D649" s="506"/>
      <c r="E649" s="444"/>
      <c r="F649" s="443"/>
      <c r="G649" s="443"/>
      <c r="H649" s="443"/>
      <c r="I649" s="443"/>
      <c r="J649" s="443"/>
      <c r="K649" s="443"/>
      <c r="L649" s="443"/>
      <c r="M649" s="443"/>
      <c r="N649" s="594"/>
      <c r="O649" s="506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7">
        <v>649</v>
      </c>
      <c r="B650" s="95">
        <v>45400</v>
      </c>
      <c r="C650" s="443"/>
      <c r="D650" s="506"/>
      <c r="E650" s="444"/>
      <c r="F650" s="443"/>
      <c r="G650" s="443"/>
      <c r="H650" s="443"/>
      <c r="I650" s="443"/>
      <c r="J650" s="443"/>
      <c r="K650" s="443"/>
      <c r="L650" s="443"/>
      <c r="M650" s="443"/>
      <c r="N650" s="594"/>
      <c r="O650" s="506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7">
        <v>650</v>
      </c>
      <c r="B651" s="95">
        <v>45401</v>
      </c>
      <c r="C651" s="443"/>
      <c r="D651" s="506"/>
      <c r="E651" s="444"/>
      <c r="F651" s="443"/>
      <c r="G651" s="443"/>
      <c r="H651" s="443"/>
      <c r="I651" s="443"/>
      <c r="J651" s="443"/>
      <c r="K651" s="443"/>
      <c r="L651" s="443"/>
      <c r="M651" s="443"/>
      <c r="N651" s="594"/>
      <c r="O651" s="506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7">
        <v>651</v>
      </c>
      <c r="B652" s="95">
        <v>45402</v>
      </c>
      <c r="C652" s="443"/>
      <c r="D652" s="506"/>
      <c r="E652" s="444"/>
      <c r="F652" s="443"/>
      <c r="G652" s="443"/>
      <c r="H652" s="443"/>
      <c r="I652" s="443"/>
      <c r="J652" s="443"/>
      <c r="K652" s="443"/>
      <c r="L652" s="443"/>
      <c r="M652" s="443"/>
      <c r="N652" s="594"/>
      <c r="O652" s="506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7">
        <v>652</v>
      </c>
      <c r="B653" s="95">
        <v>45403</v>
      </c>
      <c r="C653" s="443"/>
      <c r="D653" s="506"/>
      <c r="E653" s="444"/>
      <c r="F653" s="443"/>
      <c r="G653" s="443"/>
      <c r="H653" s="443"/>
      <c r="I653" s="443"/>
      <c r="J653" s="443"/>
      <c r="K653" s="443"/>
      <c r="L653" s="443"/>
      <c r="M653" s="443"/>
      <c r="N653" s="594"/>
      <c r="O653" s="506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7">
        <v>653</v>
      </c>
      <c r="B654" s="95">
        <v>45404</v>
      </c>
      <c r="C654" s="443"/>
      <c r="D654" s="506"/>
      <c r="E654" s="444"/>
      <c r="F654" s="443"/>
      <c r="G654" s="443"/>
      <c r="H654" s="443"/>
      <c r="I654" s="443"/>
      <c r="J654" s="443"/>
      <c r="K654" s="443"/>
      <c r="L654" s="443"/>
      <c r="M654" s="443"/>
      <c r="N654" s="594"/>
      <c r="O654" s="506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7">
        <v>654</v>
      </c>
      <c r="B655" s="95">
        <v>45405</v>
      </c>
      <c r="C655" s="443"/>
      <c r="D655" s="506"/>
      <c r="E655" s="444"/>
      <c r="F655" s="443"/>
      <c r="G655" s="443"/>
      <c r="H655" s="443"/>
      <c r="I655" s="443"/>
      <c r="J655" s="443"/>
      <c r="K655" s="443"/>
      <c r="L655" s="443"/>
      <c r="M655" s="443"/>
      <c r="N655" s="594"/>
      <c r="O655" s="506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7">
        <v>655</v>
      </c>
      <c r="B656" s="95">
        <v>45406</v>
      </c>
      <c r="C656" s="443"/>
      <c r="D656" s="506"/>
      <c r="E656" s="444"/>
      <c r="F656" s="443"/>
      <c r="G656" s="443"/>
      <c r="H656" s="443"/>
      <c r="I656" s="443"/>
      <c r="J656" s="443"/>
      <c r="K656" s="443"/>
      <c r="L656" s="443"/>
      <c r="M656" s="443"/>
      <c r="N656" s="594"/>
      <c r="O656" s="506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7">
        <v>656</v>
      </c>
      <c r="B657" s="95">
        <v>45407</v>
      </c>
      <c r="C657" s="443"/>
      <c r="D657" s="506"/>
      <c r="E657" s="444"/>
      <c r="F657" s="443"/>
      <c r="G657" s="443"/>
      <c r="H657" s="443"/>
      <c r="I657" s="443"/>
      <c r="J657" s="443"/>
      <c r="K657" s="443"/>
      <c r="L657" s="443"/>
      <c r="M657" s="443"/>
      <c r="N657" s="594"/>
      <c r="O657" s="506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7">
        <v>657</v>
      </c>
      <c r="B658" s="95">
        <v>45408</v>
      </c>
      <c r="C658" s="443"/>
      <c r="D658" s="506"/>
      <c r="E658" s="444"/>
      <c r="F658" s="443"/>
      <c r="G658" s="443"/>
      <c r="H658" s="443"/>
      <c r="I658" s="443"/>
      <c r="J658" s="443"/>
      <c r="K658" s="443"/>
      <c r="L658" s="443"/>
      <c r="M658" s="443"/>
      <c r="N658" s="594"/>
      <c r="O658" s="506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7">
        <v>658</v>
      </c>
      <c r="B659" s="95">
        <v>45409</v>
      </c>
      <c r="C659" s="443"/>
      <c r="D659" s="506"/>
      <c r="E659" s="444"/>
      <c r="F659" s="443"/>
      <c r="G659" s="443"/>
      <c r="H659" s="443"/>
      <c r="I659" s="443"/>
      <c r="J659" s="443"/>
      <c r="K659" s="443"/>
      <c r="L659" s="443"/>
      <c r="M659" s="443"/>
      <c r="N659" s="594"/>
      <c r="O659" s="506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7">
        <v>659</v>
      </c>
      <c r="B660" s="95">
        <v>45410</v>
      </c>
      <c r="C660" s="443"/>
      <c r="D660" s="506"/>
      <c r="E660" s="444"/>
      <c r="F660" s="443"/>
      <c r="G660" s="443"/>
      <c r="H660" s="443"/>
      <c r="I660" s="443"/>
      <c r="J660" s="443"/>
      <c r="K660" s="443"/>
      <c r="L660" s="443"/>
      <c r="M660" s="443"/>
      <c r="N660" s="594"/>
      <c r="O660" s="506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7">
        <v>660</v>
      </c>
      <c r="B661" s="95">
        <v>45411</v>
      </c>
      <c r="C661" s="443"/>
      <c r="D661" s="506"/>
      <c r="E661" s="444"/>
      <c r="F661" s="443"/>
      <c r="G661" s="443"/>
      <c r="H661" s="443"/>
      <c r="I661" s="443"/>
      <c r="J661" s="443"/>
      <c r="K661" s="443"/>
      <c r="L661" s="443"/>
      <c r="M661" s="443"/>
      <c r="N661" s="594"/>
      <c r="O661" s="506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7">
        <v>661</v>
      </c>
      <c r="B662" s="95">
        <v>45412</v>
      </c>
      <c r="C662" s="443"/>
      <c r="D662" s="506"/>
      <c r="E662" s="444"/>
      <c r="F662" s="443"/>
      <c r="G662" s="443"/>
      <c r="H662" s="443"/>
      <c r="I662" s="443"/>
      <c r="J662" s="443"/>
      <c r="K662" s="443"/>
      <c r="L662" s="443"/>
      <c r="M662" s="443"/>
      <c r="N662" s="594"/>
      <c r="O662" s="506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7">
        <v>662</v>
      </c>
      <c r="B663" s="95">
        <v>45413</v>
      </c>
      <c r="C663" s="443"/>
      <c r="D663" s="506"/>
      <c r="E663" s="444"/>
      <c r="F663" s="443"/>
      <c r="G663" s="443"/>
      <c r="H663" s="443"/>
      <c r="I663" s="443"/>
      <c r="J663" s="443"/>
      <c r="K663" s="443"/>
      <c r="L663" s="443"/>
      <c r="M663" s="443"/>
      <c r="N663" s="594"/>
      <c r="O663" s="506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7">
        <v>663</v>
      </c>
      <c r="B664" s="95">
        <v>45414</v>
      </c>
      <c r="C664" s="443"/>
      <c r="D664" s="506"/>
      <c r="E664" s="444"/>
      <c r="F664" s="443"/>
      <c r="G664" s="443"/>
      <c r="H664" s="443"/>
      <c r="I664" s="443"/>
      <c r="J664" s="443"/>
      <c r="K664" s="443"/>
      <c r="L664" s="443"/>
      <c r="M664" s="443"/>
      <c r="N664" s="594"/>
      <c r="O664" s="506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7">
        <v>664</v>
      </c>
      <c r="B665" s="95">
        <v>45415</v>
      </c>
      <c r="C665" s="443"/>
      <c r="D665" s="506"/>
      <c r="E665" s="444"/>
      <c r="F665" s="443"/>
      <c r="G665" s="443"/>
      <c r="H665" s="443"/>
      <c r="I665" s="443"/>
      <c r="J665" s="443"/>
      <c r="K665" s="443"/>
      <c r="L665" s="443"/>
      <c r="M665" s="443"/>
      <c r="N665" s="594"/>
      <c r="O665" s="506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7">
        <v>665</v>
      </c>
      <c r="B666" s="95">
        <v>45416</v>
      </c>
      <c r="C666" s="443"/>
      <c r="D666" s="506"/>
      <c r="E666" s="444"/>
      <c r="F666" s="443"/>
      <c r="G666" s="443"/>
      <c r="H666" s="443"/>
      <c r="I666" s="443"/>
      <c r="J666" s="443"/>
      <c r="K666" s="443"/>
      <c r="L666" s="443"/>
      <c r="M666" s="443"/>
      <c r="N666" s="594"/>
      <c r="O666" s="506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7">
        <v>666</v>
      </c>
      <c r="B667" s="95">
        <v>45417</v>
      </c>
      <c r="C667" s="443"/>
      <c r="D667" s="506"/>
      <c r="E667" s="444"/>
      <c r="F667" s="443"/>
      <c r="G667" s="443"/>
      <c r="H667" s="443"/>
      <c r="I667" s="443"/>
      <c r="J667" s="443"/>
      <c r="K667" s="443"/>
      <c r="L667" s="443"/>
      <c r="M667" s="443"/>
      <c r="N667" s="594"/>
      <c r="O667" s="506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7">
        <v>667</v>
      </c>
      <c r="B668" s="95">
        <v>45418</v>
      </c>
      <c r="C668" s="443"/>
      <c r="D668" s="506"/>
      <c r="E668" s="444"/>
      <c r="F668" s="443"/>
      <c r="G668" s="443"/>
      <c r="H668" s="443"/>
      <c r="I668" s="443"/>
      <c r="J668" s="443"/>
      <c r="K668" s="443"/>
      <c r="L668" s="443"/>
      <c r="M668" s="443"/>
      <c r="N668" s="594"/>
      <c r="O668" s="506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7">
        <v>668</v>
      </c>
      <c r="B669" s="95">
        <v>45419</v>
      </c>
      <c r="C669" s="443"/>
      <c r="D669" s="506"/>
      <c r="E669" s="444"/>
      <c r="F669" s="443"/>
      <c r="G669" s="443"/>
      <c r="H669" s="443"/>
      <c r="I669" s="443"/>
      <c r="J669" s="443"/>
      <c r="K669" s="443"/>
      <c r="L669" s="443"/>
      <c r="M669" s="443"/>
      <c r="N669" s="594"/>
      <c r="O669" s="506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7">
        <v>669</v>
      </c>
      <c r="B670" s="95">
        <v>45420</v>
      </c>
      <c r="C670" s="443"/>
      <c r="D670" s="506"/>
      <c r="E670" s="444"/>
      <c r="F670" s="443"/>
      <c r="G670" s="443"/>
      <c r="H670" s="443"/>
      <c r="I670" s="443"/>
      <c r="J670" s="443"/>
      <c r="K670" s="443"/>
      <c r="L670" s="443"/>
      <c r="M670" s="443"/>
      <c r="N670" s="594"/>
      <c r="O670" s="506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7">
        <v>670</v>
      </c>
      <c r="B671" s="95">
        <v>45421</v>
      </c>
      <c r="C671" s="443"/>
      <c r="D671" s="506"/>
      <c r="E671" s="444"/>
      <c r="F671" s="443"/>
      <c r="G671" s="443"/>
      <c r="H671" s="443"/>
      <c r="I671" s="443"/>
      <c r="J671" s="443"/>
      <c r="K671" s="443"/>
      <c r="L671" s="443"/>
      <c r="M671" s="443"/>
      <c r="N671" s="594"/>
      <c r="O671" s="506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7">
        <v>671</v>
      </c>
      <c r="B672" s="95">
        <v>45422</v>
      </c>
      <c r="C672" s="443"/>
      <c r="D672" s="506"/>
      <c r="E672" s="444"/>
      <c r="F672" s="443"/>
      <c r="G672" s="443"/>
      <c r="H672" s="443"/>
      <c r="I672" s="443"/>
      <c r="J672" s="443"/>
      <c r="K672" s="443"/>
      <c r="L672" s="443"/>
      <c r="M672" s="443"/>
      <c r="N672" s="594"/>
      <c r="O672" s="506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7">
        <v>672</v>
      </c>
      <c r="B673" s="95">
        <v>45423</v>
      </c>
      <c r="C673" s="443"/>
      <c r="D673" s="506"/>
      <c r="E673" s="444"/>
      <c r="F673" s="443"/>
      <c r="G673" s="443"/>
      <c r="H673" s="443"/>
      <c r="I673" s="443"/>
      <c r="J673" s="443"/>
      <c r="K673" s="443"/>
      <c r="L673" s="443"/>
      <c r="M673" s="443"/>
      <c r="N673" s="594"/>
      <c r="O673" s="506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7">
        <v>673</v>
      </c>
      <c r="B674" s="95">
        <v>45424</v>
      </c>
      <c r="C674" s="443"/>
      <c r="D674" s="506"/>
      <c r="E674" s="444"/>
      <c r="F674" s="443"/>
      <c r="G674" s="443"/>
      <c r="H674" s="443"/>
      <c r="I674" s="443"/>
      <c r="J674" s="443"/>
      <c r="K674" s="443"/>
      <c r="L674" s="443"/>
      <c r="M674" s="443"/>
      <c r="N674" s="594"/>
      <c r="O674" s="506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7">
        <v>674</v>
      </c>
      <c r="B675" s="95">
        <v>45425</v>
      </c>
      <c r="C675" s="443"/>
      <c r="D675" s="506"/>
      <c r="E675" s="444"/>
      <c r="F675" s="443"/>
      <c r="G675" s="443"/>
      <c r="H675" s="443"/>
      <c r="I675" s="443"/>
      <c r="J675" s="443"/>
      <c r="K675" s="443"/>
      <c r="L675" s="443"/>
      <c r="M675" s="443"/>
      <c r="N675" s="594"/>
      <c r="O675" s="506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7">
        <v>675</v>
      </c>
      <c r="B676" s="95">
        <v>45426</v>
      </c>
      <c r="C676" s="443"/>
      <c r="D676" s="506"/>
      <c r="E676" s="444"/>
      <c r="F676" s="443"/>
      <c r="G676" s="443"/>
      <c r="H676" s="443"/>
      <c r="I676" s="443"/>
      <c r="J676" s="443"/>
      <c r="K676" s="443"/>
      <c r="L676" s="443"/>
      <c r="M676" s="443"/>
      <c r="N676" s="594"/>
      <c r="O676" s="506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7">
        <v>676</v>
      </c>
      <c r="B677" s="95">
        <v>45427</v>
      </c>
      <c r="C677" s="443"/>
      <c r="D677" s="506"/>
      <c r="E677" s="444"/>
      <c r="F677" s="443"/>
      <c r="G677" s="443"/>
      <c r="H677" s="443"/>
      <c r="I677" s="443"/>
      <c r="J677" s="443"/>
      <c r="K677" s="443"/>
      <c r="L677" s="443"/>
      <c r="M677" s="443"/>
      <c r="N677" s="594"/>
      <c r="O677" s="506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7">
        <v>677</v>
      </c>
      <c r="B678" s="95">
        <v>45428</v>
      </c>
      <c r="C678" s="443"/>
      <c r="D678" s="506"/>
      <c r="E678" s="444"/>
      <c r="F678" s="443"/>
      <c r="G678" s="443"/>
      <c r="H678" s="443"/>
      <c r="I678" s="443"/>
      <c r="J678" s="443"/>
      <c r="K678" s="443"/>
      <c r="L678" s="443"/>
      <c r="M678" s="443"/>
      <c r="N678" s="594"/>
      <c r="O678" s="506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7">
        <v>678</v>
      </c>
      <c r="B679" s="95">
        <v>45429</v>
      </c>
      <c r="C679" s="443"/>
      <c r="D679" s="506"/>
      <c r="E679" s="444"/>
      <c r="F679" s="443"/>
      <c r="G679" s="443"/>
      <c r="H679" s="443"/>
      <c r="I679" s="443"/>
      <c r="J679" s="443"/>
      <c r="K679" s="443"/>
      <c r="L679" s="443"/>
      <c r="M679" s="443"/>
      <c r="N679" s="594"/>
      <c r="O679" s="506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7">
        <v>679</v>
      </c>
      <c r="B680" s="95">
        <v>45430</v>
      </c>
      <c r="C680" s="443"/>
      <c r="D680" s="506"/>
      <c r="E680" s="444"/>
      <c r="F680" s="443"/>
      <c r="G680" s="443"/>
      <c r="H680" s="443"/>
      <c r="I680" s="443"/>
      <c r="J680" s="443"/>
      <c r="K680" s="443"/>
      <c r="L680" s="443"/>
      <c r="M680" s="443"/>
      <c r="N680" s="594"/>
      <c r="O680" s="506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7">
        <v>680</v>
      </c>
      <c r="B681" s="95">
        <v>45431</v>
      </c>
      <c r="C681" s="443"/>
      <c r="D681" s="506"/>
      <c r="E681" s="444"/>
      <c r="F681" s="443"/>
      <c r="G681" s="443"/>
      <c r="H681" s="443"/>
      <c r="I681" s="443"/>
      <c r="J681" s="443"/>
      <c r="K681" s="443"/>
      <c r="L681" s="443"/>
      <c r="M681" s="443"/>
      <c r="N681" s="594"/>
      <c r="O681" s="506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7">
        <v>681</v>
      </c>
      <c r="B682" s="95">
        <v>45432</v>
      </c>
      <c r="C682" s="443"/>
      <c r="D682" s="506"/>
      <c r="E682" s="444"/>
      <c r="F682" s="443"/>
      <c r="G682" s="443"/>
      <c r="H682" s="443"/>
      <c r="I682" s="443"/>
      <c r="J682" s="443"/>
      <c r="K682" s="443"/>
      <c r="L682" s="443"/>
      <c r="M682" s="443"/>
      <c r="N682" s="594"/>
      <c r="O682" s="506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7">
        <v>682</v>
      </c>
      <c r="B683" s="95">
        <v>45433</v>
      </c>
      <c r="C683" s="443"/>
      <c r="D683" s="506"/>
      <c r="E683" s="444"/>
      <c r="F683" s="443"/>
      <c r="G683" s="443"/>
      <c r="H683" s="443"/>
      <c r="I683" s="443"/>
      <c r="J683" s="443"/>
      <c r="K683" s="443"/>
      <c r="L683" s="443"/>
      <c r="M683" s="443"/>
      <c r="N683" s="594"/>
      <c r="O683" s="506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7">
        <v>683</v>
      </c>
      <c r="B684" s="95">
        <v>45434</v>
      </c>
      <c r="C684" s="443"/>
      <c r="D684" s="506"/>
      <c r="E684" s="444"/>
      <c r="F684" s="443"/>
      <c r="G684" s="443"/>
      <c r="H684" s="443"/>
      <c r="I684" s="443"/>
      <c r="J684" s="443"/>
      <c r="K684" s="443"/>
      <c r="L684" s="443"/>
      <c r="M684" s="443"/>
      <c r="N684" s="594"/>
      <c r="O684" s="506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7">
        <v>684</v>
      </c>
      <c r="B685" s="95">
        <v>45435</v>
      </c>
      <c r="C685" s="443"/>
      <c r="D685" s="506"/>
      <c r="E685" s="444"/>
      <c r="F685" s="443"/>
      <c r="G685" s="443"/>
      <c r="H685" s="443"/>
      <c r="I685" s="443"/>
      <c r="J685" s="443"/>
      <c r="K685" s="443"/>
      <c r="L685" s="443"/>
      <c r="M685" s="443"/>
      <c r="N685" s="594"/>
      <c r="O685" s="506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7">
        <v>685</v>
      </c>
      <c r="B686" s="95">
        <v>45436</v>
      </c>
      <c r="C686" s="443"/>
      <c r="D686" s="506"/>
      <c r="E686" s="444"/>
      <c r="F686" s="443"/>
      <c r="G686" s="443"/>
      <c r="H686" s="443"/>
      <c r="I686" s="443"/>
      <c r="J686" s="443"/>
      <c r="K686" s="443"/>
      <c r="L686" s="443"/>
      <c r="M686" s="443"/>
      <c r="N686" s="594"/>
      <c r="O686" s="506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7">
        <v>686</v>
      </c>
      <c r="B687" s="95">
        <v>45437</v>
      </c>
      <c r="C687" s="443"/>
      <c r="D687" s="506"/>
      <c r="E687" s="444"/>
      <c r="F687" s="443"/>
      <c r="G687" s="443"/>
      <c r="H687" s="443"/>
      <c r="I687" s="443"/>
      <c r="J687" s="443"/>
      <c r="K687" s="443"/>
      <c r="L687" s="443"/>
      <c r="M687" s="443"/>
      <c r="N687" s="594"/>
      <c r="O687" s="506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7">
        <v>687</v>
      </c>
      <c r="B688" s="95">
        <v>45438</v>
      </c>
      <c r="C688" s="443"/>
      <c r="D688" s="506"/>
      <c r="E688" s="444"/>
      <c r="F688" s="443"/>
      <c r="G688" s="443"/>
      <c r="H688" s="443"/>
      <c r="I688" s="443"/>
      <c r="J688" s="443"/>
      <c r="K688" s="443"/>
      <c r="L688" s="443"/>
      <c r="M688" s="443"/>
      <c r="N688" s="594"/>
      <c r="O688" s="506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7">
        <v>688</v>
      </c>
      <c r="B689" s="95">
        <v>45439</v>
      </c>
      <c r="C689" s="443"/>
      <c r="D689" s="506"/>
      <c r="E689" s="444"/>
      <c r="F689" s="443"/>
      <c r="G689" s="443"/>
      <c r="H689" s="443"/>
      <c r="I689" s="443"/>
      <c r="J689" s="443"/>
      <c r="K689" s="443"/>
      <c r="L689" s="443"/>
      <c r="M689" s="443"/>
      <c r="N689" s="594"/>
      <c r="O689" s="506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7">
        <v>689</v>
      </c>
      <c r="B690" s="95">
        <v>45440</v>
      </c>
      <c r="C690" s="443"/>
      <c r="D690" s="506"/>
      <c r="E690" s="444"/>
      <c r="F690" s="443"/>
      <c r="G690" s="443"/>
      <c r="H690" s="443"/>
      <c r="I690" s="443"/>
      <c r="J690" s="443"/>
      <c r="K690" s="443"/>
      <c r="L690" s="443"/>
      <c r="M690" s="443"/>
      <c r="N690" s="594"/>
      <c r="O690" s="506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7">
        <v>690</v>
      </c>
      <c r="B691" s="95">
        <v>45441</v>
      </c>
      <c r="C691" s="443"/>
      <c r="D691" s="506"/>
      <c r="E691" s="444"/>
      <c r="F691" s="443"/>
      <c r="G691" s="443"/>
      <c r="H691" s="443"/>
      <c r="I691" s="443"/>
      <c r="J691" s="443"/>
      <c r="K691" s="443"/>
      <c r="L691" s="443"/>
      <c r="M691" s="443"/>
      <c r="N691" s="594"/>
      <c r="O691" s="506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7">
        <v>691</v>
      </c>
      <c r="B692" s="95">
        <v>45442</v>
      </c>
      <c r="C692" s="443"/>
      <c r="D692" s="506"/>
      <c r="E692" s="444"/>
      <c r="F692" s="443"/>
      <c r="G692" s="443"/>
      <c r="H692" s="443"/>
      <c r="I692" s="443"/>
      <c r="J692" s="443"/>
      <c r="K692" s="443"/>
      <c r="L692" s="443"/>
      <c r="M692" s="443"/>
      <c r="N692" s="594"/>
      <c r="O692" s="506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7">
        <v>692</v>
      </c>
      <c r="B693" s="95">
        <v>45443</v>
      </c>
      <c r="C693" s="443"/>
      <c r="D693" s="506"/>
      <c r="E693" s="444"/>
      <c r="F693" s="443"/>
      <c r="G693" s="443"/>
      <c r="H693" s="443"/>
      <c r="I693" s="443"/>
      <c r="J693" s="443"/>
      <c r="K693" s="443"/>
      <c r="L693" s="443"/>
      <c r="M693" s="443"/>
      <c r="N693" s="594"/>
      <c r="O693" s="506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7">
        <v>693</v>
      </c>
      <c r="B694" s="95">
        <v>45444</v>
      </c>
      <c r="C694" s="443"/>
      <c r="D694" s="506"/>
      <c r="E694" s="444"/>
      <c r="F694" s="443"/>
      <c r="G694" s="443"/>
      <c r="H694" s="443"/>
      <c r="I694" s="443"/>
      <c r="J694" s="443"/>
      <c r="K694" s="443"/>
      <c r="L694" s="443"/>
      <c r="M694" s="443"/>
      <c r="N694" s="594"/>
      <c r="O694" s="506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7">
        <v>694</v>
      </c>
      <c r="B695" s="95">
        <v>45445</v>
      </c>
      <c r="C695" s="443"/>
      <c r="D695" s="506"/>
      <c r="E695" s="444"/>
      <c r="F695" s="443"/>
      <c r="G695" s="443"/>
      <c r="H695" s="443"/>
      <c r="I695" s="443"/>
      <c r="J695" s="443"/>
      <c r="K695" s="443"/>
      <c r="L695" s="443"/>
      <c r="M695" s="443"/>
      <c r="N695" s="594"/>
      <c r="O695" s="506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7">
        <v>695</v>
      </c>
      <c r="B696" s="95">
        <v>45446</v>
      </c>
      <c r="C696" s="443"/>
      <c r="D696" s="506"/>
      <c r="E696" s="444"/>
      <c r="F696" s="443"/>
      <c r="G696" s="443"/>
      <c r="H696" s="443"/>
      <c r="I696" s="443"/>
      <c r="J696" s="443"/>
      <c r="K696" s="443"/>
      <c r="L696" s="443"/>
      <c r="M696" s="443"/>
      <c r="N696" s="594"/>
      <c r="O696" s="506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7">
        <v>696</v>
      </c>
      <c r="B697" s="95">
        <v>45447</v>
      </c>
      <c r="C697" s="443"/>
      <c r="D697" s="506"/>
      <c r="E697" s="444"/>
      <c r="F697" s="443"/>
      <c r="G697" s="443"/>
      <c r="H697" s="443"/>
      <c r="I697" s="443"/>
      <c r="J697" s="443"/>
      <c r="K697" s="443"/>
      <c r="L697" s="443"/>
      <c r="M697" s="443"/>
      <c r="N697" s="594"/>
      <c r="O697" s="506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7">
        <v>697</v>
      </c>
      <c r="B698" s="95">
        <v>45448</v>
      </c>
      <c r="C698" s="443"/>
      <c r="D698" s="506"/>
      <c r="E698" s="444"/>
      <c r="F698" s="443"/>
      <c r="G698" s="443"/>
      <c r="H698" s="443"/>
      <c r="I698" s="443"/>
      <c r="J698" s="443"/>
      <c r="K698" s="443"/>
      <c r="L698" s="443"/>
      <c r="M698" s="443"/>
      <c r="N698" s="594"/>
      <c r="O698" s="506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7">
        <v>698</v>
      </c>
      <c r="B699" s="95">
        <v>45449</v>
      </c>
      <c r="C699" s="443"/>
      <c r="D699" s="506"/>
      <c r="E699" s="444"/>
      <c r="F699" s="443"/>
      <c r="G699" s="443"/>
      <c r="H699" s="443"/>
      <c r="I699" s="443"/>
      <c r="J699" s="443"/>
      <c r="K699" s="443"/>
      <c r="L699" s="443"/>
      <c r="M699" s="443"/>
      <c r="N699" s="594"/>
      <c r="O699" s="506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7">
        <v>699</v>
      </c>
      <c r="B700" s="95">
        <v>45450</v>
      </c>
      <c r="C700" s="443"/>
      <c r="D700" s="506"/>
      <c r="E700" s="444"/>
      <c r="F700" s="443"/>
      <c r="G700" s="443"/>
      <c r="H700" s="443"/>
      <c r="I700" s="443"/>
      <c r="J700" s="443"/>
      <c r="K700" s="443"/>
      <c r="L700" s="443"/>
      <c r="M700" s="443"/>
      <c r="N700" s="594"/>
      <c r="O700" s="506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7">
        <v>700</v>
      </c>
      <c r="B701" s="95">
        <v>45451</v>
      </c>
      <c r="C701" s="443"/>
      <c r="D701" s="506"/>
      <c r="E701" s="444"/>
      <c r="F701" s="443"/>
      <c r="G701" s="443"/>
      <c r="H701" s="443"/>
      <c r="I701" s="443"/>
      <c r="J701" s="443"/>
      <c r="K701" s="443"/>
      <c r="L701" s="443"/>
      <c r="M701" s="443"/>
      <c r="N701" s="594"/>
      <c r="O701" s="506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7">
        <v>701</v>
      </c>
      <c r="B702" s="95">
        <v>45452</v>
      </c>
      <c r="C702" s="443"/>
      <c r="D702" s="506"/>
      <c r="E702" s="444"/>
      <c r="F702" s="443"/>
      <c r="G702" s="443"/>
      <c r="H702" s="443"/>
      <c r="I702" s="443"/>
      <c r="J702" s="443"/>
      <c r="K702" s="443"/>
      <c r="L702" s="443"/>
      <c r="M702" s="443"/>
      <c r="N702" s="594"/>
      <c r="O702" s="506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7">
        <v>702</v>
      </c>
      <c r="B703" s="95">
        <v>45453</v>
      </c>
      <c r="C703" s="443"/>
      <c r="D703" s="506"/>
      <c r="E703" s="444"/>
      <c r="F703" s="443"/>
      <c r="G703" s="443"/>
      <c r="H703" s="443"/>
      <c r="I703" s="443"/>
      <c r="J703" s="443"/>
      <c r="K703" s="443"/>
      <c r="L703" s="443"/>
      <c r="M703" s="443"/>
      <c r="N703" s="594"/>
      <c r="O703" s="506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7">
        <v>703</v>
      </c>
      <c r="B704" s="95">
        <v>45454</v>
      </c>
      <c r="C704" s="443"/>
      <c r="D704" s="506"/>
      <c r="E704" s="444"/>
      <c r="F704" s="443"/>
      <c r="G704" s="443"/>
      <c r="H704" s="443"/>
      <c r="I704" s="443"/>
      <c r="J704" s="443"/>
      <c r="K704" s="443"/>
      <c r="L704" s="443"/>
      <c r="M704" s="443"/>
      <c r="N704" s="594"/>
      <c r="O704" s="506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7">
        <v>704</v>
      </c>
      <c r="B705" s="95">
        <v>45455</v>
      </c>
      <c r="C705" s="443"/>
      <c r="D705" s="506"/>
      <c r="E705" s="444"/>
      <c r="F705" s="443"/>
      <c r="G705" s="443"/>
      <c r="H705" s="443"/>
      <c r="I705" s="443"/>
      <c r="J705" s="443"/>
      <c r="K705" s="443"/>
      <c r="L705" s="443"/>
      <c r="M705" s="443"/>
      <c r="N705" s="594"/>
      <c r="O705" s="506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7">
        <v>705</v>
      </c>
      <c r="B706" s="95">
        <v>45456</v>
      </c>
      <c r="C706" s="443"/>
      <c r="D706" s="506"/>
      <c r="E706" s="444"/>
      <c r="F706" s="443"/>
      <c r="G706" s="443"/>
      <c r="H706" s="443"/>
      <c r="I706" s="443"/>
      <c r="J706" s="443"/>
      <c r="K706" s="443"/>
      <c r="L706" s="443"/>
      <c r="M706" s="443"/>
      <c r="N706" s="594"/>
      <c r="O706" s="506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7">
        <v>706</v>
      </c>
      <c r="B707" s="95">
        <v>45457</v>
      </c>
      <c r="C707" s="443"/>
      <c r="D707" s="506"/>
      <c r="E707" s="444"/>
      <c r="F707" s="443"/>
      <c r="G707" s="443"/>
      <c r="H707" s="443"/>
      <c r="I707" s="443"/>
      <c r="J707" s="443"/>
      <c r="K707" s="443"/>
      <c r="L707" s="443"/>
      <c r="M707" s="443"/>
      <c r="N707" s="594"/>
      <c r="O707" s="506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7">
        <v>707</v>
      </c>
      <c r="B708" s="95">
        <v>45458</v>
      </c>
      <c r="C708" s="443"/>
      <c r="D708" s="506"/>
      <c r="E708" s="444"/>
      <c r="F708" s="443"/>
      <c r="G708" s="443"/>
      <c r="H708" s="443"/>
      <c r="I708" s="443"/>
      <c r="J708" s="443"/>
      <c r="K708" s="443"/>
      <c r="L708" s="443"/>
      <c r="M708" s="443"/>
      <c r="N708" s="594"/>
      <c r="O708" s="506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7">
        <v>708</v>
      </c>
      <c r="B709" s="95">
        <v>45459</v>
      </c>
      <c r="C709" s="443"/>
      <c r="D709" s="506"/>
      <c r="E709" s="444"/>
      <c r="F709" s="443"/>
      <c r="G709" s="443"/>
      <c r="H709" s="443"/>
      <c r="I709" s="443"/>
      <c r="J709" s="443"/>
      <c r="K709" s="443"/>
      <c r="L709" s="443"/>
      <c r="M709" s="443"/>
      <c r="N709" s="594"/>
      <c r="O709" s="506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7">
        <v>709</v>
      </c>
      <c r="B710" s="95">
        <v>45460</v>
      </c>
      <c r="C710" s="443"/>
      <c r="D710" s="506"/>
      <c r="E710" s="444"/>
      <c r="F710" s="443"/>
      <c r="G710" s="443"/>
      <c r="H710" s="443"/>
      <c r="I710" s="443"/>
      <c r="J710" s="443"/>
      <c r="K710" s="443"/>
      <c r="L710" s="443"/>
      <c r="M710" s="443"/>
      <c r="N710" s="594"/>
      <c r="O710" s="506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7">
        <v>710</v>
      </c>
      <c r="B711" s="95">
        <v>45461</v>
      </c>
      <c r="C711" s="443"/>
      <c r="D711" s="506"/>
      <c r="E711" s="444"/>
      <c r="F711" s="443"/>
      <c r="G711" s="443"/>
      <c r="H711" s="443"/>
      <c r="I711" s="443"/>
      <c r="J711" s="443"/>
      <c r="K711" s="443"/>
      <c r="L711" s="443"/>
      <c r="M711" s="443"/>
      <c r="N711" s="594"/>
      <c r="O711" s="506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7">
        <v>711</v>
      </c>
      <c r="B712" s="95">
        <v>45462</v>
      </c>
      <c r="C712" s="443"/>
      <c r="D712" s="506"/>
      <c r="E712" s="444"/>
      <c r="F712" s="443"/>
      <c r="G712" s="443"/>
      <c r="H712" s="443"/>
      <c r="I712" s="443"/>
      <c r="J712" s="443"/>
      <c r="K712" s="443"/>
      <c r="L712" s="443"/>
      <c r="M712" s="443"/>
      <c r="N712" s="594"/>
      <c r="O712" s="506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7">
        <v>712</v>
      </c>
      <c r="B713" s="95">
        <v>45463</v>
      </c>
      <c r="C713" s="443"/>
      <c r="D713" s="506"/>
      <c r="E713" s="444"/>
      <c r="F713" s="443"/>
      <c r="G713" s="443"/>
      <c r="H713" s="443"/>
      <c r="I713" s="443"/>
      <c r="J713" s="443"/>
      <c r="K713" s="443"/>
      <c r="L713" s="443"/>
      <c r="M713" s="443"/>
      <c r="N713" s="594"/>
      <c r="O713" s="506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7">
        <v>713</v>
      </c>
      <c r="B714" s="95">
        <v>45464</v>
      </c>
      <c r="C714" s="443"/>
      <c r="D714" s="506"/>
      <c r="E714" s="444"/>
      <c r="F714" s="443"/>
      <c r="G714" s="443"/>
      <c r="H714" s="443"/>
      <c r="I714" s="443"/>
      <c r="J714" s="443"/>
      <c r="K714" s="443"/>
      <c r="L714" s="443"/>
      <c r="M714" s="443"/>
      <c r="N714" s="594"/>
      <c r="O714" s="506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7">
        <v>714</v>
      </c>
      <c r="B715" s="95">
        <v>45465</v>
      </c>
      <c r="C715" s="443"/>
      <c r="D715" s="506"/>
      <c r="E715" s="444"/>
      <c r="F715" s="443"/>
      <c r="G715" s="443"/>
      <c r="H715" s="443"/>
      <c r="I715" s="443"/>
      <c r="J715" s="443"/>
      <c r="K715" s="443"/>
      <c r="L715" s="443"/>
      <c r="M715" s="443"/>
      <c r="N715" s="594"/>
      <c r="O715" s="506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7">
        <v>715</v>
      </c>
      <c r="B716" s="95">
        <v>45466</v>
      </c>
      <c r="C716" s="443"/>
      <c r="D716" s="506"/>
      <c r="E716" s="444"/>
      <c r="F716" s="443"/>
      <c r="G716" s="443"/>
      <c r="H716" s="443"/>
      <c r="I716" s="443"/>
      <c r="J716" s="443"/>
      <c r="K716" s="443"/>
      <c r="L716" s="443"/>
      <c r="M716" s="443"/>
      <c r="N716" s="594"/>
      <c r="O716" s="506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7">
        <v>716</v>
      </c>
      <c r="B717" s="95">
        <v>45467</v>
      </c>
      <c r="C717" s="443"/>
      <c r="D717" s="506"/>
      <c r="E717" s="444"/>
      <c r="F717" s="443"/>
      <c r="G717" s="443"/>
      <c r="H717" s="443"/>
      <c r="I717" s="443"/>
      <c r="J717" s="443"/>
      <c r="K717" s="443"/>
      <c r="L717" s="443"/>
      <c r="M717" s="443"/>
      <c r="N717" s="594"/>
      <c r="O717" s="506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7">
        <v>717</v>
      </c>
      <c r="B718" s="95">
        <v>45468</v>
      </c>
      <c r="C718" s="443"/>
      <c r="D718" s="506"/>
      <c r="E718" s="444"/>
      <c r="F718" s="443"/>
      <c r="G718" s="443"/>
      <c r="H718" s="443"/>
      <c r="I718" s="443"/>
      <c r="J718" s="443"/>
      <c r="K718" s="443"/>
      <c r="L718" s="443"/>
      <c r="M718" s="443"/>
      <c r="N718" s="594"/>
      <c r="O718" s="506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7">
        <v>718</v>
      </c>
      <c r="B719" s="95">
        <v>45469</v>
      </c>
      <c r="C719" s="443"/>
      <c r="D719" s="506"/>
      <c r="E719" s="444"/>
      <c r="F719" s="443"/>
      <c r="G719" s="443"/>
      <c r="H719" s="443"/>
      <c r="I719" s="443"/>
      <c r="J719" s="443"/>
      <c r="K719" s="443"/>
      <c r="L719" s="443"/>
      <c r="M719" s="443"/>
      <c r="N719" s="594"/>
      <c r="O719" s="506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7">
        <v>719</v>
      </c>
      <c r="B720" s="95">
        <v>45470</v>
      </c>
      <c r="C720" s="443"/>
      <c r="D720" s="506"/>
      <c r="E720" s="444"/>
      <c r="F720" s="443"/>
      <c r="G720" s="443"/>
      <c r="H720" s="443"/>
      <c r="I720" s="443"/>
      <c r="J720" s="443"/>
      <c r="K720" s="443"/>
      <c r="L720" s="443"/>
      <c r="M720" s="443"/>
      <c r="N720" s="594"/>
      <c r="O720" s="506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7">
        <v>720</v>
      </c>
      <c r="B721" s="95">
        <v>45471</v>
      </c>
      <c r="C721" s="443"/>
      <c r="D721" s="506"/>
      <c r="E721" s="444"/>
      <c r="F721" s="443"/>
      <c r="G721" s="443"/>
      <c r="H721" s="443"/>
      <c r="I721" s="443"/>
      <c r="J721" s="443"/>
      <c r="K721" s="443"/>
      <c r="L721" s="443"/>
      <c r="M721" s="443"/>
      <c r="N721" s="594"/>
      <c r="O721" s="506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7">
        <v>721</v>
      </c>
      <c r="B722" s="95">
        <v>45472</v>
      </c>
      <c r="C722" s="443"/>
      <c r="D722" s="506"/>
      <c r="E722" s="444"/>
      <c r="F722" s="443"/>
      <c r="G722" s="443"/>
      <c r="H722" s="443"/>
      <c r="I722" s="443"/>
      <c r="J722" s="443"/>
      <c r="K722" s="443"/>
      <c r="L722" s="443"/>
      <c r="M722" s="443"/>
      <c r="N722" s="594"/>
      <c r="O722" s="506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7">
        <v>722</v>
      </c>
      <c r="B723" s="95">
        <v>45473</v>
      </c>
      <c r="C723" s="443"/>
      <c r="D723" s="506"/>
      <c r="E723" s="444"/>
      <c r="F723" s="443"/>
      <c r="G723" s="443"/>
      <c r="H723" s="443"/>
      <c r="I723" s="443"/>
      <c r="J723" s="443"/>
      <c r="K723" s="443"/>
      <c r="L723" s="443"/>
      <c r="M723" s="443"/>
      <c r="N723" s="594"/>
      <c r="O723" s="506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7">
        <v>723</v>
      </c>
      <c r="B724" s="95">
        <v>45474</v>
      </c>
      <c r="C724" s="443"/>
      <c r="D724" s="506"/>
      <c r="E724" s="444"/>
      <c r="F724" s="443"/>
      <c r="G724" s="443"/>
      <c r="H724" s="443"/>
      <c r="I724" s="443"/>
      <c r="J724" s="443"/>
      <c r="K724" s="443"/>
      <c r="L724" s="443"/>
      <c r="M724" s="443"/>
      <c r="N724" s="594"/>
      <c r="O724" s="506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7">
        <v>724</v>
      </c>
      <c r="B725" s="95">
        <v>45475</v>
      </c>
      <c r="C725" s="443"/>
      <c r="D725" s="506"/>
      <c r="E725" s="444"/>
      <c r="F725" s="443"/>
      <c r="G725" s="443"/>
      <c r="H725" s="443"/>
      <c r="I725" s="443"/>
      <c r="J725" s="443"/>
      <c r="K725" s="443"/>
      <c r="L725" s="443"/>
      <c r="M725" s="443"/>
      <c r="N725" s="594"/>
      <c r="O725" s="506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7">
        <v>725</v>
      </c>
      <c r="B726" s="95">
        <v>45476</v>
      </c>
      <c r="C726" s="443"/>
      <c r="D726" s="506"/>
      <c r="E726" s="444"/>
      <c r="F726" s="443"/>
      <c r="G726" s="443"/>
      <c r="H726" s="443"/>
      <c r="I726" s="443"/>
      <c r="J726" s="443"/>
      <c r="K726" s="443"/>
      <c r="L726" s="443"/>
      <c r="M726" s="443"/>
      <c r="N726" s="594"/>
      <c r="O726" s="506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7">
        <v>726</v>
      </c>
      <c r="B727" s="95">
        <v>45477</v>
      </c>
      <c r="C727" s="443"/>
      <c r="D727" s="506"/>
      <c r="E727" s="444"/>
      <c r="F727" s="443"/>
      <c r="G727" s="443"/>
      <c r="H727" s="443"/>
      <c r="I727" s="443"/>
      <c r="J727" s="443"/>
      <c r="K727" s="443"/>
      <c r="L727" s="443"/>
      <c r="M727" s="443"/>
      <c r="N727" s="594"/>
      <c r="O727" s="506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7">
        <v>727</v>
      </c>
      <c r="B728" s="95">
        <v>45478</v>
      </c>
      <c r="C728" s="443"/>
      <c r="D728" s="506"/>
      <c r="E728" s="444"/>
      <c r="F728" s="443"/>
      <c r="G728" s="443"/>
      <c r="H728" s="443"/>
      <c r="I728" s="443"/>
      <c r="J728" s="443"/>
      <c r="K728" s="443"/>
      <c r="L728" s="443"/>
      <c r="M728" s="443"/>
      <c r="N728" s="594"/>
      <c r="O728" s="506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7">
        <v>728</v>
      </c>
      <c r="B729" s="95">
        <v>45479</v>
      </c>
      <c r="C729" s="443"/>
      <c r="D729" s="506"/>
      <c r="E729" s="444"/>
      <c r="F729" s="443"/>
      <c r="G729" s="443"/>
      <c r="H729" s="443"/>
      <c r="I729" s="443"/>
      <c r="J729" s="443"/>
      <c r="K729" s="443"/>
      <c r="L729" s="443"/>
      <c r="M729" s="443"/>
      <c r="N729" s="594"/>
      <c r="O729" s="506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7">
        <v>729</v>
      </c>
      <c r="B730" s="95">
        <v>45480</v>
      </c>
      <c r="C730" s="443"/>
      <c r="D730" s="506"/>
      <c r="E730" s="444"/>
      <c r="F730" s="443"/>
      <c r="G730" s="443"/>
      <c r="H730" s="443"/>
      <c r="I730" s="443"/>
      <c r="J730" s="443"/>
      <c r="K730" s="443"/>
      <c r="L730" s="443"/>
      <c r="M730" s="443"/>
      <c r="N730" s="594"/>
      <c r="O730" s="506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7">
        <v>730</v>
      </c>
      <c r="B731" s="95">
        <v>45481</v>
      </c>
      <c r="C731" s="443"/>
      <c r="D731" s="506"/>
      <c r="E731" s="444"/>
      <c r="F731" s="443"/>
      <c r="G731" s="443"/>
      <c r="H731" s="443"/>
      <c r="I731" s="443"/>
      <c r="J731" s="443"/>
      <c r="K731" s="443"/>
      <c r="L731" s="443"/>
      <c r="M731" s="443"/>
      <c r="N731" s="594"/>
      <c r="O731" s="506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7">
        <v>731</v>
      </c>
      <c r="B732" s="95">
        <v>45482</v>
      </c>
      <c r="C732" s="443"/>
      <c r="D732" s="506"/>
      <c r="E732" s="444"/>
      <c r="F732" s="443"/>
      <c r="G732" s="443"/>
      <c r="H732" s="443"/>
      <c r="I732" s="443"/>
      <c r="J732" s="443"/>
      <c r="K732" s="443"/>
      <c r="L732" s="443"/>
      <c r="M732" s="443"/>
      <c r="N732" s="594"/>
      <c r="O732" s="506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7">
        <v>732</v>
      </c>
      <c r="B733" s="95">
        <v>45483</v>
      </c>
      <c r="C733" s="443"/>
      <c r="D733" s="506"/>
      <c r="E733" s="444"/>
      <c r="F733" s="443"/>
      <c r="G733" s="443"/>
      <c r="H733" s="443"/>
      <c r="I733" s="443"/>
      <c r="J733" s="443"/>
      <c r="K733" s="443"/>
      <c r="L733" s="443"/>
      <c r="M733" s="443"/>
      <c r="N733" s="594"/>
      <c r="O733" s="506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7">
        <v>733</v>
      </c>
      <c r="B734" s="95">
        <v>45484</v>
      </c>
      <c r="C734" s="443"/>
      <c r="D734" s="506"/>
      <c r="E734" s="444"/>
      <c r="F734" s="443"/>
      <c r="G734" s="443"/>
      <c r="H734" s="443"/>
      <c r="I734" s="443"/>
      <c r="J734" s="443"/>
      <c r="K734" s="443"/>
      <c r="L734" s="443"/>
      <c r="M734" s="443"/>
      <c r="N734" s="594"/>
      <c r="O734" s="506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7">
        <v>734</v>
      </c>
      <c r="B735" s="95">
        <v>45485</v>
      </c>
      <c r="C735" s="443"/>
      <c r="D735" s="506"/>
      <c r="E735" s="444"/>
      <c r="F735" s="443"/>
      <c r="G735" s="443"/>
      <c r="H735" s="443"/>
      <c r="I735" s="443"/>
      <c r="J735" s="443"/>
      <c r="K735" s="443"/>
      <c r="L735" s="443"/>
      <c r="M735" s="443"/>
      <c r="N735" s="594"/>
      <c r="O735" s="506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7">
        <v>735</v>
      </c>
      <c r="B736" s="95">
        <v>45486</v>
      </c>
      <c r="C736" s="443"/>
      <c r="D736" s="506"/>
      <c r="E736" s="444"/>
      <c r="F736" s="443"/>
      <c r="G736" s="443"/>
      <c r="H736" s="443"/>
      <c r="I736" s="443"/>
      <c r="J736" s="443"/>
      <c r="K736" s="443"/>
      <c r="L736" s="443"/>
      <c r="M736" s="443"/>
      <c r="N736" s="594"/>
      <c r="O736" s="506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7">
        <v>736</v>
      </c>
      <c r="B737" s="95">
        <v>45487</v>
      </c>
      <c r="C737" s="443"/>
      <c r="D737" s="506"/>
      <c r="E737" s="444"/>
      <c r="F737" s="443"/>
      <c r="G737" s="443"/>
      <c r="H737" s="443"/>
      <c r="I737" s="443"/>
      <c r="J737" s="443"/>
      <c r="K737" s="443"/>
      <c r="L737" s="443"/>
      <c r="M737" s="443"/>
      <c r="N737" s="594"/>
      <c r="O737" s="506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7">
        <v>737</v>
      </c>
      <c r="B738" s="95">
        <v>45488</v>
      </c>
      <c r="C738" s="443"/>
      <c r="D738" s="506"/>
      <c r="E738" s="444"/>
      <c r="F738" s="443"/>
      <c r="G738" s="443"/>
      <c r="H738" s="443"/>
      <c r="I738" s="443"/>
      <c r="J738" s="443"/>
      <c r="K738" s="443"/>
      <c r="L738" s="443"/>
      <c r="M738" s="443"/>
      <c r="N738" s="594"/>
      <c r="O738" s="506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7">
        <v>738</v>
      </c>
      <c r="B739" s="95">
        <v>45489</v>
      </c>
      <c r="C739" s="443"/>
      <c r="D739" s="506"/>
      <c r="E739" s="444"/>
      <c r="F739" s="443"/>
      <c r="G739" s="443"/>
      <c r="H739" s="443"/>
      <c r="I739" s="443"/>
      <c r="J739" s="443"/>
      <c r="K739" s="443"/>
      <c r="L739" s="443"/>
      <c r="M739" s="443"/>
      <c r="N739" s="594"/>
      <c r="O739" s="506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7">
        <v>739</v>
      </c>
      <c r="B740" s="95">
        <v>45490</v>
      </c>
      <c r="C740" s="443"/>
      <c r="D740" s="506"/>
      <c r="E740" s="444"/>
      <c r="F740" s="443"/>
      <c r="G740" s="443"/>
      <c r="H740" s="443"/>
      <c r="I740" s="443"/>
      <c r="J740" s="443"/>
      <c r="K740" s="443"/>
      <c r="L740" s="443"/>
      <c r="M740" s="443"/>
      <c r="N740" s="594"/>
      <c r="O740" s="506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7">
        <v>740</v>
      </c>
      <c r="B741" s="95">
        <v>45491</v>
      </c>
      <c r="C741" s="443"/>
      <c r="D741" s="506"/>
      <c r="E741" s="444"/>
      <c r="F741" s="443"/>
      <c r="G741" s="443"/>
      <c r="H741" s="443"/>
      <c r="I741" s="443"/>
      <c r="J741" s="443"/>
      <c r="K741" s="443"/>
      <c r="L741" s="443"/>
      <c r="M741" s="443"/>
      <c r="N741" s="594"/>
      <c r="O741" s="506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7">
        <v>741</v>
      </c>
      <c r="B742" s="95">
        <v>45492</v>
      </c>
      <c r="C742" s="443"/>
      <c r="D742" s="506"/>
      <c r="E742" s="444"/>
      <c r="F742" s="443"/>
      <c r="G742" s="443"/>
      <c r="H742" s="443"/>
      <c r="I742" s="443"/>
      <c r="J742" s="443"/>
      <c r="K742" s="443"/>
      <c r="L742" s="443"/>
      <c r="M742" s="443"/>
      <c r="N742" s="594"/>
      <c r="O742" s="506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7">
        <v>742</v>
      </c>
      <c r="B743" s="95">
        <v>45493</v>
      </c>
      <c r="C743" s="443"/>
      <c r="D743" s="506"/>
      <c r="E743" s="444"/>
      <c r="F743" s="443"/>
      <c r="G743" s="443"/>
      <c r="H743" s="443"/>
      <c r="I743" s="443"/>
      <c r="J743" s="443"/>
      <c r="K743" s="443"/>
      <c r="L743" s="443"/>
      <c r="M743" s="443"/>
      <c r="N743" s="594"/>
      <c r="O743" s="506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7">
        <v>743</v>
      </c>
      <c r="B744" s="95">
        <v>45494</v>
      </c>
      <c r="C744" s="443"/>
      <c r="D744" s="506"/>
      <c r="E744" s="444"/>
      <c r="F744" s="443"/>
      <c r="G744" s="443"/>
      <c r="H744" s="443"/>
      <c r="I744" s="443"/>
      <c r="J744" s="443"/>
      <c r="K744" s="443"/>
      <c r="L744" s="443"/>
      <c r="M744" s="443"/>
      <c r="N744" s="594"/>
      <c r="O744" s="506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7">
        <v>744</v>
      </c>
      <c r="B745" s="95">
        <v>45495</v>
      </c>
      <c r="C745" s="443"/>
      <c r="D745" s="506"/>
      <c r="E745" s="444"/>
      <c r="F745" s="443"/>
      <c r="G745" s="443"/>
      <c r="H745" s="443"/>
      <c r="I745" s="443"/>
      <c r="J745" s="443"/>
      <c r="K745" s="443"/>
      <c r="L745" s="443"/>
      <c r="M745" s="443"/>
      <c r="N745" s="594"/>
      <c r="O745" s="506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7">
        <v>745</v>
      </c>
      <c r="B746" s="95">
        <v>45496</v>
      </c>
      <c r="C746" s="443"/>
      <c r="D746" s="506"/>
      <c r="E746" s="444"/>
      <c r="F746" s="443"/>
      <c r="G746" s="443"/>
      <c r="H746" s="443"/>
      <c r="I746" s="443"/>
      <c r="J746" s="443"/>
      <c r="K746" s="443"/>
      <c r="L746" s="443"/>
      <c r="M746" s="443"/>
      <c r="N746" s="594"/>
      <c r="O746" s="506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7">
        <v>746</v>
      </c>
      <c r="B747" s="95">
        <v>45497</v>
      </c>
      <c r="C747" s="443"/>
      <c r="D747" s="506"/>
      <c r="E747" s="444"/>
      <c r="F747" s="443"/>
      <c r="G747" s="443"/>
      <c r="H747" s="443"/>
      <c r="I747" s="443"/>
      <c r="J747" s="443"/>
      <c r="K747" s="443"/>
      <c r="L747" s="443"/>
      <c r="M747" s="443"/>
      <c r="N747" s="594"/>
      <c r="O747" s="506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7">
        <v>747</v>
      </c>
      <c r="B748" s="95">
        <v>45498</v>
      </c>
      <c r="C748" s="443"/>
      <c r="D748" s="506"/>
      <c r="E748" s="444"/>
      <c r="F748" s="443"/>
      <c r="G748" s="443"/>
      <c r="H748" s="443"/>
      <c r="I748" s="443"/>
      <c r="J748" s="443"/>
      <c r="K748" s="443"/>
      <c r="L748" s="443"/>
      <c r="M748" s="443"/>
      <c r="N748" s="594"/>
      <c r="O748" s="506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7">
        <v>748</v>
      </c>
      <c r="B749" s="95">
        <v>45499</v>
      </c>
      <c r="C749" s="443"/>
      <c r="D749" s="506"/>
      <c r="E749" s="444"/>
      <c r="F749" s="443"/>
      <c r="G749" s="443"/>
      <c r="H749" s="443"/>
      <c r="I749" s="443"/>
      <c r="J749" s="443"/>
      <c r="K749" s="443"/>
      <c r="L749" s="443"/>
      <c r="M749" s="443"/>
      <c r="N749" s="594"/>
      <c r="O749" s="506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7">
        <v>749</v>
      </c>
      <c r="B750" s="95">
        <v>45500</v>
      </c>
      <c r="C750" s="443"/>
      <c r="D750" s="506"/>
      <c r="E750" s="444"/>
      <c r="F750" s="443"/>
      <c r="G750" s="443"/>
      <c r="H750" s="443"/>
      <c r="I750" s="443"/>
      <c r="J750" s="443"/>
      <c r="K750" s="443"/>
      <c r="L750" s="443"/>
      <c r="M750" s="443"/>
      <c r="N750" s="594"/>
      <c r="O750" s="506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7">
        <v>750</v>
      </c>
      <c r="B751" s="95">
        <v>45501</v>
      </c>
      <c r="C751" s="443"/>
      <c r="D751" s="506"/>
      <c r="E751" s="444"/>
      <c r="F751" s="443"/>
      <c r="G751" s="443"/>
      <c r="H751" s="443"/>
      <c r="I751" s="443"/>
      <c r="J751" s="443"/>
      <c r="K751" s="443"/>
      <c r="L751" s="443"/>
      <c r="M751" s="443"/>
      <c r="N751" s="594"/>
      <c r="O751" s="506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7">
        <v>751</v>
      </c>
      <c r="B752" s="95">
        <v>45502</v>
      </c>
      <c r="C752" s="443"/>
      <c r="D752" s="506"/>
      <c r="E752" s="444"/>
      <c r="F752" s="443"/>
      <c r="G752" s="443"/>
      <c r="H752" s="443"/>
      <c r="I752" s="443"/>
      <c r="J752" s="443"/>
      <c r="K752" s="443"/>
      <c r="L752" s="443"/>
      <c r="M752" s="443"/>
      <c r="N752" s="594"/>
      <c r="O752" s="506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7">
        <v>752</v>
      </c>
      <c r="B753" s="95">
        <v>45503</v>
      </c>
      <c r="C753" s="443"/>
      <c r="D753" s="506"/>
      <c r="E753" s="444"/>
      <c r="F753" s="443"/>
      <c r="G753" s="443"/>
      <c r="H753" s="443"/>
      <c r="I753" s="443"/>
      <c r="J753" s="443"/>
      <c r="K753" s="443"/>
      <c r="L753" s="443"/>
      <c r="M753" s="443"/>
      <c r="N753" s="594"/>
      <c r="O753" s="506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7">
        <v>753</v>
      </c>
      <c r="B754" s="95">
        <v>45504</v>
      </c>
      <c r="C754" s="443"/>
      <c r="D754" s="506"/>
      <c r="E754" s="444"/>
      <c r="F754" s="443"/>
      <c r="G754" s="443"/>
      <c r="H754" s="443"/>
      <c r="I754" s="443"/>
      <c r="J754" s="443"/>
      <c r="K754" s="443"/>
      <c r="L754" s="443"/>
      <c r="M754" s="443"/>
      <c r="N754" s="594"/>
      <c r="O754" s="506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7">
        <v>754</v>
      </c>
      <c r="B755" s="95">
        <v>45505</v>
      </c>
      <c r="C755" s="443"/>
      <c r="D755" s="506"/>
      <c r="E755" s="444"/>
      <c r="F755" s="443"/>
      <c r="G755" s="443"/>
      <c r="H755" s="443"/>
      <c r="I755" s="443"/>
      <c r="J755" s="443"/>
      <c r="K755" s="443"/>
      <c r="L755" s="443"/>
      <c r="M755" s="443"/>
      <c r="N755" s="594"/>
      <c r="O755" s="506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7">
        <v>755</v>
      </c>
      <c r="B756" s="95">
        <v>45506</v>
      </c>
      <c r="C756" s="443"/>
      <c r="D756" s="506"/>
      <c r="E756" s="444"/>
      <c r="F756" s="443"/>
      <c r="G756" s="443"/>
      <c r="H756" s="443"/>
      <c r="I756" s="443"/>
      <c r="J756" s="443"/>
      <c r="K756" s="443"/>
      <c r="L756" s="443"/>
      <c r="M756" s="443"/>
      <c r="N756" s="594"/>
      <c r="O756" s="506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7">
        <v>756</v>
      </c>
      <c r="B757" s="95">
        <v>45507</v>
      </c>
      <c r="C757" s="443"/>
      <c r="D757" s="506"/>
      <c r="E757" s="444"/>
      <c r="F757" s="443"/>
      <c r="G757" s="443"/>
      <c r="H757" s="443"/>
      <c r="I757" s="443"/>
      <c r="J757" s="443"/>
      <c r="K757" s="443"/>
      <c r="L757" s="443"/>
      <c r="M757" s="443"/>
      <c r="N757" s="594"/>
      <c r="O757" s="506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7">
        <v>757</v>
      </c>
      <c r="B758" s="95">
        <v>45508</v>
      </c>
      <c r="C758" s="443"/>
      <c r="D758" s="506"/>
      <c r="E758" s="444"/>
      <c r="F758" s="443"/>
      <c r="G758" s="443"/>
      <c r="H758" s="443"/>
      <c r="I758" s="443"/>
      <c r="J758" s="443"/>
      <c r="K758" s="443"/>
      <c r="L758" s="443"/>
      <c r="M758" s="443"/>
      <c r="N758" s="594"/>
      <c r="O758" s="506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7">
        <v>758</v>
      </c>
      <c r="B759" s="95">
        <v>45509</v>
      </c>
      <c r="C759" s="443"/>
      <c r="D759" s="506"/>
      <c r="E759" s="444"/>
      <c r="F759" s="443"/>
      <c r="G759" s="443"/>
      <c r="H759" s="443"/>
      <c r="I759" s="443"/>
      <c r="J759" s="443"/>
      <c r="K759" s="443"/>
      <c r="L759" s="443"/>
      <c r="M759" s="443"/>
      <c r="N759" s="594"/>
      <c r="O759" s="506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7">
        <v>759</v>
      </c>
      <c r="B760" s="95">
        <v>45510</v>
      </c>
      <c r="C760" s="443"/>
      <c r="D760" s="506"/>
      <c r="E760" s="444"/>
      <c r="F760" s="443"/>
      <c r="G760" s="443"/>
      <c r="H760" s="443"/>
      <c r="I760" s="443"/>
      <c r="J760" s="443"/>
      <c r="K760" s="443"/>
      <c r="L760" s="443"/>
      <c r="M760" s="443"/>
      <c r="N760" s="594"/>
      <c r="O760" s="506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7">
        <v>760</v>
      </c>
      <c r="B761" s="95">
        <v>45511</v>
      </c>
      <c r="C761" s="443"/>
      <c r="D761" s="506"/>
      <c r="E761" s="444"/>
      <c r="F761" s="443"/>
      <c r="G761" s="443"/>
      <c r="H761" s="443"/>
      <c r="I761" s="443"/>
      <c r="J761" s="443"/>
      <c r="K761" s="443"/>
      <c r="L761" s="443"/>
      <c r="M761" s="443"/>
      <c r="N761" s="594"/>
      <c r="O761" s="506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7">
        <v>761</v>
      </c>
      <c r="B762" s="95">
        <v>45512</v>
      </c>
      <c r="C762" s="443"/>
      <c r="D762" s="506"/>
      <c r="E762" s="444"/>
      <c r="F762" s="443"/>
      <c r="G762" s="443"/>
      <c r="H762" s="443"/>
      <c r="I762" s="443"/>
      <c r="J762" s="443"/>
      <c r="K762" s="443"/>
      <c r="L762" s="443"/>
      <c r="M762" s="443"/>
      <c r="N762" s="594"/>
      <c r="O762" s="506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7">
        <v>762</v>
      </c>
      <c r="B763" s="95">
        <v>45513</v>
      </c>
      <c r="C763" s="443"/>
      <c r="D763" s="506"/>
      <c r="E763" s="444"/>
      <c r="F763" s="443"/>
      <c r="G763" s="443"/>
      <c r="H763" s="443"/>
      <c r="I763" s="443"/>
      <c r="J763" s="443"/>
      <c r="K763" s="443"/>
      <c r="L763" s="443"/>
      <c r="M763" s="443"/>
      <c r="N763" s="594"/>
      <c r="O763" s="506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7">
        <v>763</v>
      </c>
      <c r="B764" s="95">
        <v>45514</v>
      </c>
      <c r="C764" s="443"/>
      <c r="D764" s="506"/>
      <c r="E764" s="444"/>
      <c r="F764" s="443"/>
      <c r="G764" s="443"/>
      <c r="H764" s="443"/>
      <c r="I764" s="443"/>
      <c r="J764" s="443"/>
      <c r="K764" s="443"/>
      <c r="L764" s="443"/>
      <c r="M764" s="443"/>
      <c r="N764" s="594"/>
      <c r="O764" s="506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7">
        <v>764</v>
      </c>
      <c r="B765" s="95">
        <v>45515</v>
      </c>
      <c r="C765" s="443"/>
      <c r="D765" s="506"/>
      <c r="E765" s="444"/>
      <c r="F765" s="443"/>
      <c r="G765" s="443"/>
      <c r="H765" s="443"/>
      <c r="I765" s="443"/>
      <c r="J765" s="443"/>
      <c r="K765" s="443"/>
      <c r="L765" s="443"/>
      <c r="M765" s="443"/>
      <c r="N765" s="594"/>
      <c r="O765" s="506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7">
        <v>765</v>
      </c>
      <c r="B766" s="95">
        <v>45516</v>
      </c>
      <c r="C766" s="443"/>
      <c r="D766" s="506"/>
      <c r="E766" s="444"/>
      <c r="F766" s="443"/>
      <c r="G766" s="443"/>
      <c r="H766" s="443"/>
      <c r="I766" s="443"/>
      <c r="J766" s="443"/>
      <c r="K766" s="443"/>
      <c r="L766" s="443"/>
      <c r="M766" s="443"/>
      <c r="N766" s="594"/>
      <c r="O766" s="506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7">
        <v>766</v>
      </c>
      <c r="B767" s="95">
        <v>45517</v>
      </c>
      <c r="C767" s="443"/>
      <c r="D767" s="506"/>
      <c r="E767" s="444"/>
      <c r="F767" s="443"/>
      <c r="G767" s="443"/>
      <c r="H767" s="443"/>
      <c r="I767" s="443"/>
      <c r="J767" s="443"/>
      <c r="K767" s="443"/>
      <c r="L767" s="443"/>
      <c r="M767" s="443"/>
      <c r="N767" s="594"/>
      <c r="O767" s="506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7">
        <v>767</v>
      </c>
      <c r="B768" s="95">
        <v>45518</v>
      </c>
      <c r="C768" s="443"/>
      <c r="D768" s="506"/>
      <c r="E768" s="444"/>
      <c r="F768" s="443"/>
      <c r="G768" s="443"/>
      <c r="H768" s="443"/>
      <c r="I768" s="443"/>
      <c r="J768" s="443"/>
      <c r="K768" s="443"/>
      <c r="L768" s="443"/>
      <c r="M768" s="443"/>
      <c r="N768" s="594"/>
      <c r="O768" s="506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7">
        <v>768</v>
      </c>
      <c r="B769" s="95">
        <v>45519</v>
      </c>
      <c r="C769" s="443"/>
      <c r="D769" s="506"/>
      <c r="E769" s="444"/>
      <c r="F769" s="443"/>
      <c r="G769" s="443"/>
      <c r="H769" s="443"/>
      <c r="I769" s="443"/>
      <c r="J769" s="443"/>
      <c r="K769" s="443"/>
      <c r="L769" s="443"/>
      <c r="M769" s="443"/>
      <c r="N769" s="594"/>
      <c r="O769" s="506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7">
        <v>769</v>
      </c>
      <c r="B770" s="95">
        <v>45520</v>
      </c>
      <c r="C770" s="443"/>
      <c r="D770" s="506"/>
      <c r="E770" s="444"/>
      <c r="F770" s="443"/>
      <c r="G770" s="443"/>
      <c r="H770" s="443"/>
      <c r="I770" s="443"/>
      <c r="J770" s="443"/>
      <c r="K770" s="443"/>
      <c r="L770" s="443"/>
      <c r="M770" s="443"/>
      <c r="N770" s="594"/>
      <c r="O770" s="506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7">
        <v>770</v>
      </c>
      <c r="B771" s="95">
        <v>45521</v>
      </c>
      <c r="C771" s="443"/>
      <c r="D771" s="506"/>
      <c r="E771" s="444"/>
      <c r="F771" s="443"/>
      <c r="G771" s="443"/>
      <c r="H771" s="443"/>
      <c r="I771" s="443"/>
      <c r="J771" s="443"/>
      <c r="K771" s="443"/>
      <c r="L771" s="443"/>
      <c r="M771" s="443"/>
      <c r="N771" s="594"/>
      <c r="O771" s="506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7">
        <v>771</v>
      </c>
      <c r="B772" s="95">
        <v>45522</v>
      </c>
      <c r="C772" s="443"/>
      <c r="D772" s="506"/>
      <c r="E772" s="444"/>
      <c r="F772" s="443"/>
      <c r="G772" s="443"/>
      <c r="H772" s="443"/>
      <c r="I772" s="443"/>
      <c r="J772" s="443"/>
      <c r="K772" s="443"/>
      <c r="L772" s="443"/>
      <c r="M772" s="443"/>
      <c r="N772" s="594"/>
      <c r="O772" s="506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7">
        <v>772</v>
      </c>
      <c r="B773" s="95">
        <v>45523</v>
      </c>
      <c r="C773" s="443"/>
      <c r="D773" s="506"/>
      <c r="E773" s="444"/>
      <c r="F773" s="443"/>
      <c r="G773" s="443"/>
      <c r="H773" s="443"/>
      <c r="I773" s="443"/>
      <c r="J773" s="443"/>
      <c r="K773" s="443"/>
      <c r="L773" s="443"/>
      <c r="M773" s="443"/>
      <c r="N773" s="594"/>
      <c r="O773" s="506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7">
        <v>773</v>
      </c>
      <c r="B774" s="95">
        <v>45524</v>
      </c>
      <c r="C774" s="443"/>
      <c r="D774" s="506"/>
      <c r="E774" s="444"/>
      <c r="F774" s="443"/>
      <c r="G774" s="443"/>
      <c r="H774" s="443"/>
      <c r="I774" s="443"/>
      <c r="J774" s="443"/>
      <c r="K774" s="443"/>
      <c r="L774" s="443"/>
      <c r="M774" s="443"/>
      <c r="N774" s="594"/>
      <c r="O774" s="506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7">
        <v>774</v>
      </c>
      <c r="B775" s="95">
        <v>45525</v>
      </c>
      <c r="C775" s="443"/>
      <c r="D775" s="506"/>
      <c r="E775" s="444"/>
      <c r="F775" s="443"/>
      <c r="G775" s="443"/>
      <c r="H775" s="443"/>
      <c r="I775" s="443"/>
      <c r="J775" s="443"/>
      <c r="K775" s="443"/>
      <c r="L775" s="443"/>
      <c r="M775" s="443"/>
      <c r="N775" s="594"/>
      <c r="O775" s="506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7">
        <v>775</v>
      </c>
      <c r="B776" s="95">
        <v>45526</v>
      </c>
      <c r="C776" s="443"/>
      <c r="D776" s="506"/>
      <c r="E776" s="444"/>
      <c r="F776" s="443"/>
      <c r="G776" s="443"/>
      <c r="H776" s="443"/>
      <c r="I776" s="443"/>
      <c r="J776" s="443"/>
      <c r="K776" s="443"/>
      <c r="L776" s="443"/>
      <c r="M776" s="443"/>
      <c r="N776" s="594"/>
      <c r="O776" s="506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7">
        <v>776</v>
      </c>
      <c r="B777" s="95">
        <v>45527</v>
      </c>
      <c r="C777" s="443"/>
      <c r="D777" s="506"/>
      <c r="E777" s="444"/>
      <c r="F777" s="443"/>
      <c r="G777" s="443"/>
      <c r="H777" s="443"/>
      <c r="I777" s="443"/>
      <c r="J777" s="443"/>
      <c r="K777" s="443"/>
      <c r="L777" s="443"/>
      <c r="M777" s="443"/>
      <c r="N777" s="594"/>
      <c r="O777" s="506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7">
        <v>777</v>
      </c>
      <c r="B778" s="95">
        <v>45528</v>
      </c>
      <c r="C778" s="443"/>
      <c r="D778" s="506"/>
      <c r="E778" s="444"/>
      <c r="F778" s="443"/>
      <c r="G778" s="443"/>
      <c r="H778" s="443"/>
      <c r="I778" s="443"/>
      <c r="J778" s="443"/>
      <c r="K778" s="443"/>
      <c r="L778" s="443"/>
      <c r="M778" s="443"/>
      <c r="N778" s="594"/>
      <c r="O778" s="506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7">
        <v>778</v>
      </c>
      <c r="B779" s="95">
        <v>45529</v>
      </c>
      <c r="C779" s="443"/>
      <c r="D779" s="506"/>
      <c r="E779" s="444"/>
      <c r="F779" s="443"/>
      <c r="G779" s="443"/>
      <c r="H779" s="443"/>
      <c r="I779" s="443"/>
      <c r="J779" s="443"/>
      <c r="K779" s="443"/>
      <c r="L779" s="443"/>
      <c r="M779" s="443"/>
      <c r="N779" s="594"/>
      <c r="O779" s="506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7">
        <v>779</v>
      </c>
      <c r="B780" s="95">
        <v>45530</v>
      </c>
      <c r="C780" s="443"/>
      <c r="D780" s="506"/>
      <c r="E780" s="444"/>
      <c r="F780" s="443"/>
      <c r="G780" s="443"/>
      <c r="H780" s="443"/>
      <c r="I780" s="443"/>
      <c r="J780" s="443"/>
      <c r="K780" s="443"/>
      <c r="L780" s="443"/>
      <c r="M780" s="443"/>
      <c r="N780" s="594"/>
      <c r="O780" s="506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7">
        <v>780</v>
      </c>
      <c r="B781" s="95">
        <v>45531</v>
      </c>
      <c r="C781" s="443"/>
      <c r="D781" s="506"/>
      <c r="E781" s="444"/>
      <c r="F781" s="443"/>
      <c r="G781" s="443"/>
      <c r="H781" s="443"/>
      <c r="I781" s="443"/>
      <c r="J781" s="443"/>
      <c r="K781" s="443"/>
      <c r="L781" s="443"/>
      <c r="M781" s="443"/>
      <c r="N781" s="594"/>
      <c r="O781" s="506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7">
        <v>781</v>
      </c>
      <c r="B782" s="95">
        <v>45532</v>
      </c>
      <c r="C782" s="443"/>
      <c r="D782" s="506"/>
      <c r="E782" s="444"/>
      <c r="F782" s="443"/>
      <c r="G782" s="443"/>
      <c r="H782" s="443"/>
      <c r="I782" s="443"/>
      <c r="J782" s="443"/>
      <c r="K782" s="443"/>
      <c r="L782" s="443"/>
      <c r="M782" s="443"/>
      <c r="N782" s="594"/>
      <c r="O782" s="506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7">
        <v>782</v>
      </c>
      <c r="B783" s="95">
        <v>45533</v>
      </c>
      <c r="C783" s="443"/>
      <c r="D783" s="506"/>
      <c r="E783" s="444"/>
      <c r="F783" s="443"/>
      <c r="G783" s="443"/>
      <c r="H783" s="443"/>
      <c r="I783" s="443"/>
      <c r="J783" s="443"/>
      <c r="K783" s="443"/>
      <c r="L783" s="443"/>
      <c r="M783" s="443"/>
      <c r="N783" s="594"/>
      <c r="O783" s="506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7">
        <v>783</v>
      </c>
      <c r="B784" s="95">
        <v>45534</v>
      </c>
      <c r="C784" s="443"/>
      <c r="D784" s="506"/>
      <c r="E784" s="444"/>
      <c r="F784" s="443"/>
      <c r="G784" s="443"/>
      <c r="H784" s="443"/>
      <c r="I784" s="443"/>
      <c r="J784" s="443"/>
      <c r="K784" s="443"/>
      <c r="L784" s="443"/>
      <c r="M784" s="443"/>
      <c r="N784" s="594"/>
      <c r="O784" s="506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7">
        <v>784</v>
      </c>
      <c r="B785" s="95">
        <v>45535</v>
      </c>
      <c r="C785" s="443"/>
      <c r="D785" s="506"/>
      <c r="E785" s="444"/>
      <c r="F785" s="443"/>
      <c r="G785" s="443"/>
      <c r="H785" s="443"/>
      <c r="I785" s="443"/>
      <c r="J785" s="443"/>
      <c r="K785" s="443"/>
      <c r="L785" s="443"/>
      <c r="M785" s="443"/>
      <c r="N785" s="594"/>
      <c r="O785" s="506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7">
        <v>785</v>
      </c>
      <c r="B786" s="95">
        <v>45536</v>
      </c>
      <c r="C786" s="443"/>
      <c r="D786" s="506"/>
      <c r="E786" s="444"/>
      <c r="F786" s="443"/>
      <c r="G786" s="443"/>
      <c r="H786" s="443"/>
      <c r="I786" s="443"/>
      <c r="J786" s="443"/>
      <c r="K786" s="443"/>
      <c r="L786" s="443"/>
      <c r="M786" s="443"/>
      <c r="N786" s="594"/>
      <c r="O786" s="506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7">
        <v>786</v>
      </c>
      <c r="B787" s="95">
        <v>45537</v>
      </c>
      <c r="C787" s="443"/>
      <c r="D787" s="506"/>
      <c r="E787" s="444"/>
      <c r="F787" s="443"/>
      <c r="G787" s="443"/>
      <c r="H787" s="443"/>
      <c r="I787" s="443"/>
      <c r="J787" s="443"/>
      <c r="K787" s="443"/>
      <c r="L787" s="443"/>
      <c r="M787" s="443"/>
      <c r="N787" s="594"/>
      <c r="O787" s="506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7">
        <v>787</v>
      </c>
      <c r="B788" s="95">
        <v>45538</v>
      </c>
      <c r="C788" s="443"/>
      <c r="D788" s="506"/>
      <c r="E788" s="444"/>
      <c r="F788" s="443"/>
      <c r="G788" s="443"/>
      <c r="H788" s="443"/>
      <c r="I788" s="443"/>
      <c r="J788" s="443"/>
      <c r="K788" s="443"/>
      <c r="L788" s="443"/>
      <c r="M788" s="443"/>
      <c r="N788" s="594"/>
      <c r="O788" s="506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7">
        <v>788</v>
      </c>
      <c r="B789" s="95">
        <v>45539</v>
      </c>
      <c r="C789" s="443"/>
      <c r="D789" s="506"/>
      <c r="E789" s="444"/>
      <c r="F789" s="443"/>
      <c r="G789" s="443"/>
      <c r="H789" s="443"/>
      <c r="I789" s="443"/>
      <c r="J789" s="443"/>
      <c r="K789" s="443"/>
      <c r="L789" s="443"/>
      <c r="M789" s="443"/>
      <c r="N789" s="594"/>
      <c r="O789" s="506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7">
        <v>789</v>
      </c>
      <c r="B790" s="95">
        <v>45540</v>
      </c>
      <c r="C790" s="443"/>
      <c r="D790" s="506"/>
      <c r="E790" s="444"/>
      <c r="F790" s="443"/>
      <c r="G790" s="443"/>
      <c r="H790" s="443"/>
      <c r="I790" s="443"/>
      <c r="J790" s="443"/>
      <c r="K790" s="443"/>
      <c r="L790" s="443"/>
      <c r="M790" s="443"/>
      <c r="N790" s="594"/>
      <c r="O790" s="506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7">
        <v>790</v>
      </c>
      <c r="B791" s="95">
        <v>45541</v>
      </c>
      <c r="C791" s="443"/>
      <c r="D791" s="506"/>
      <c r="E791" s="444"/>
      <c r="F791" s="443"/>
      <c r="G791" s="443"/>
      <c r="H791" s="443"/>
      <c r="I791" s="443"/>
      <c r="J791" s="443"/>
      <c r="K791" s="443"/>
      <c r="L791" s="443"/>
      <c r="M791" s="443"/>
      <c r="N791" s="594"/>
      <c r="O791" s="506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7">
        <v>791</v>
      </c>
      <c r="B792" s="95">
        <v>45542</v>
      </c>
      <c r="C792" s="443"/>
      <c r="D792" s="506"/>
      <c r="E792" s="444"/>
      <c r="F792" s="443"/>
      <c r="G792" s="443"/>
      <c r="H792" s="443"/>
      <c r="I792" s="443"/>
      <c r="J792" s="443"/>
      <c r="K792" s="443"/>
      <c r="L792" s="443"/>
      <c r="M792" s="443"/>
      <c r="N792" s="594"/>
      <c r="O792" s="506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7">
        <v>792</v>
      </c>
      <c r="B793" s="95">
        <v>45543</v>
      </c>
      <c r="C793" s="443"/>
      <c r="D793" s="506"/>
      <c r="E793" s="444"/>
      <c r="F793" s="443"/>
      <c r="G793" s="443"/>
      <c r="H793" s="443"/>
      <c r="I793" s="443"/>
      <c r="J793" s="443"/>
      <c r="K793" s="443"/>
      <c r="L793" s="443"/>
      <c r="M793" s="443"/>
      <c r="N793" s="594"/>
      <c r="O793" s="506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7">
        <v>793</v>
      </c>
      <c r="B794" s="95">
        <v>45544</v>
      </c>
      <c r="C794" s="443"/>
      <c r="D794" s="506"/>
      <c r="E794" s="444"/>
      <c r="F794" s="443"/>
      <c r="G794" s="443"/>
      <c r="H794" s="443"/>
      <c r="I794" s="443"/>
      <c r="J794" s="443"/>
      <c r="K794" s="443"/>
      <c r="L794" s="443"/>
      <c r="M794" s="443"/>
      <c r="N794" s="594"/>
      <c r="O794" s="506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7">
        <v>794</v>
      </c>
      <c r="B795" s="95">
        <v>45545</v>
      </c>
      <c r="C795" s="443"/>
      <c r="D795" s="506"/>
      <c r="E795" s="444"/>
      <c r="F795" s="443"/>
      <c r="G795" s="443"/>
      <c r="H795" s="443"/>
      <c r="I795" s="443"/>
      <c r="J795" s="443"/>
      <c r="K795" s="443"/>
      <c r="L795" s="443"/>
      <c r="M795" s="443"/>
      <c r="N795" s="594"/>
      <c r="O795" s="506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7">
        <v>795</v>
      </c>
      <c r="B796" s="95">
        <v>45546</v>
      </c>
      <c r="C796" s="443"/>
      <c r="D796" s="506"/>
      <c r="E796" s="444"/>
      <c r="F796" s="443"/>
      <c r="G796" s="443"/>
      <c r="H796" s="443"/>
      <c r="I796" s="443"/>
      <c r="J796" s="443"/>
      <c r="K796" s="443"/>
      <c r="L796" s="443"/>
      <c r="M796" s="443"/>
      <c r="N796" s="594"/>
      <c r="O796" s="506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7">
        <v>796</v>
      </c>
      <c r="B797" s="95">
        <v>45547</v>
      </c>
      <c r="C797" s="443"/>
      <c r="D797" s="506"/>
      <c r="E797" s="444"/>
      <c r="F797" s="443"/>
      <c r="G797" s="443"/>
      <c r="H797" s="443"/>
      <c r="I797" s="443"/>
      <c r="J797" s="443"/>
      <c r="K797" s="443"/>
      <c r="L797" s="443"/>
      <c r="M797" s="443"/>
      <c r="N797" s="594"/>
      <c r="O797" s="506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7">
        <v>797</v>
      </c>
      <c r="B798" s="95">
        <v>45548</v>
      </c>
      <c r="C798" s="443"/>
      <c r="D798" s="506"/>
      <c r="E798" s="444"/>
      <c r="F798" s="443"/>
      <c r="G798" s="443"/>
      <c r="H798" s="443"/>
      <c r="I798" s="443"/>
      <c r="J798" s="443"/>
      <c r="K798" s="443"/>
      <c r="L798" s="443"/>
      <c r="M798" s="443"/>
      <c r="N798" s="594"/>
      <c r="O798" s="506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7">
        <v>798</v>
      </c>
      <c r="B799" s="95">
        <v>45549</v>
      </c>
      <c r="C799" s="443"/>
      <c r="D799" s="506"/>
      <c r="E799" s="444"/>
      <c r="F799" s="443"/>
      <c r="G799" s="443"/>
      <c r="H799" s="443"/>
      <c r="I799" s="443"/>
      <c r="J799" s="443"/>
      <c r="K799" s="443"/>
      <c r="L799" s="443"/>
      <c r="M799" s="443"/>
      <c r="N799" s="594"/>
      <c r="O799" s="506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7">
        <v>799</v>
      </c>
      <c r="B800" s="95">
        <v>45550</v>
      </c>
      <c r="C800" s="443"/>
      <c r="D800" s="506"/>
      <c r="E800" s="444"/>
      <c r="F800" s="443"/>
      <c r="G800" s="443"/>
      <c r="H800" s="443"/>
      <c r="I800" s="443"/>
      <c r="J800" s="443"/>
      <c r="K800" s="443"/>
      <c r="L800" s="443"/>
      <c r="M800" s="443"/>
      <c r="N800" s="594"/>
      <c r="O800" s="506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7">
        <v>800</v>
      </c>
      <c r="B801" s="95">
        <v>45551</v>
      </c>
      <c r="C801" s="443"/>
      <c r="D801" s="506"/>
      <c r="E801" s="444"/>
      <c r="F801" s="443"/>
      <c r="G801" s="443"/>
      <c r="H801" s="443"/>
      <c r="I801" s="443"/>
      <c r="J801" s="443"/>
      <c r="K801" s="443"/>
      <c r="L801" s="443"/>
      <c r="M801" s="443"/>
      <c r="N801" s="594"/>
      <c r="O801" s="506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7">
        <v>801</v>
      </c>
      <c r="B802" s="95">
        <v>45552</v>
      </c>
      <c r="C802" s="443"/>
      <c r="D802" s="506"/>
      <c r="E802" s="444"/>
      <c r="F802" s="443"/>
      <c r="G802" s="443"/>
      <c r="H802" s="443"/>
      <c r="I802" s="443"/>
      <c r="J802" s="443"/>
      <c r="K802" s="443"/>
      <c r="L802" s="443"/>
      <c r="M802" s="443"/>
      <c r="N802" s="594"/>
      <c r="O802" s="506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7">
        <v>802</v>
      </c>
      <c r="B803" s="95">
        <v>45553</v>
      </c>
      <c r="C803" s="443"/>
      <c r="D803" s="506"/>
      <c r="E803" s="444"/>
      <c r="F803" s="443"/>
      <c r="G803" s="443"/>
      <c r="H803" s="443"/>
      <c r="I803" s="443"/>
      <c r="J803" s="443"/>
      <c r="K803" s="443"/>
      <c r="L803" s="443"/>
      <c r="M803" s="443"/>
      <c r="N803" s="594"/>
      <c r="O803" s="506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7">
        <v>803</v>
      </c>
      <c r="B804" s="95">
        <v>45554</v>
      </c>
      <c r="C804" s="443"/>
      <c r="D804" s="506"/>
      <c r="E804" s="444"/>
      <c r="F804" s="443"/>
      <c r="G804" s="443"/>
      <c r="H804" s="443"/>
      <c r="I804" s="443"/>
      <c r="J804" s="443"/>
      <c r="K804" s="443"/>
      <c r="L804" s="443"/>
      <c r="M804" s="443"/>
      <c r="N804" s="594"/>
      <c r="O804" s="506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7">
        <v>804</v>
      </c>
      <c r="B805" s="95">
        <v>45555</v>
      </c>
      <c r="C805" s="443"/>
      <c r="D805" s="506"/>
      <c r="E805" s="444"/>
      <c r="F805" s="443"/>
      <c r="G805" s="443"/>
      <c r="H805" s="443"/>
      <c r="I805" s="443"/>
      <c r="J805" s="443"/>
      <c r="K805" s="443"/>
      <c r="L805" s="443"/>
      <c r="M805" s="443"/>
      <c r="N805" s="594"/>
      <c r="O805" s="506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7">
        <v>805</v>
      </c>
      <c r="B806" s="95">
        <v>45556</v>
      </c>
      <c r="C806" s="443"/>
      <c r="D806" s="506"/>
      <c r="E806" s="444"/>
      <c r="F806" s="443"/>
      <c r="G806" s="443"/>
      <c r="H806" s="443"/>
      <c r="I806" s="443"/>
      <c r="J806" s="443"/>
      <c r="K806" s="443"/>
      <c r="L806" s="443"/>
      <c r="M806" s="443"/>
      <c r="N806" s="594"/>
      <c r="O806" s="506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7">
        <v>806</v>
      </c>
      <c r="B807" s="95">
        <v>45557</v>
      </c>
      <c r="C807" s="443"/>
      <c r="D807" s="506"/>
      <c r="E807" s="444"/>
      <c r="F807" s="443"/>
      <c r="G807" s="443"/>
      <c r="H807" s="443"/>
      <c r="I807" s="443"/>
      <c r="J807" s="443"/>
      <c r="K807" s="443"/>
      <c r="L807" s="443"/>
      <c r="M807" s="443"/>
      <c r="N807" s="594"/>
      <c r="O807" s="506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7">
        <v>807</v>
      </c>
      <c r="B808" s="95">
        <v>45558</v>
      </c>
      <c r="C808" s="443"/>
      <c r="D808" s="506"/>
      <c r="E808" s="444"/>
      <c r="F808" s="443"/>
      <c r="G808" s="443"/>
      <c r="H808" s="443"/>
      <c r="I808" s="443"/>
      <c r="J808" s="443"/>
      <c r="K808" s="443"/>
      <c r="L808" s="443"/>
      <c r="M808" s="443"/>
      <c r="N808" s="594"/>
      <c r="O808" s="506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7">
        <v>808</v>
      </c>
      <c r="B809" s="95">
        <v>45559</v>
      </c>
      <c r="C809" s="443"/>
      <c r="D809" s="506"/>
      <c r="E809" s="444"/>
      <c r="F809" s="443"/>
      <c r="G809" s="443"/>
      <c r="H809" s="443"/>
      <c r="I809" s="443"/>
      <c r="J809" s="443"/>
      <c r="K809" s="443"/>
      <c r="L809" s="443"/>
      <c r="M809" s="443"/>
      <c r="N809" s="594"/>
      <c r="O809" s="506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7">
        <v>809</v>
      </c>
      <c r="B810" s="95">
        <v>45560</v>
      </c>
      <c r="C810" s="443"/>
      <c r="D810" s="506"/>
      <c r="E810" s="444"/>
      <c r="F810" s="443"/>
      <c r="G810" s="443"/>
      <c r="H810" s="443"/>
      <c r="I810" s="443"/>
      <c r="J810" s="443"/>
      <c r="K810" s="443"/>
      <c r="L810" s="443"/>
      <c r="M810" s="443"/>
      <c r="N810" s="594"/>
      <c r="O810" s="506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7">
        <v>810</v>
      </c>
      <c r="B811" s="95">
        <v>45561</v>
      </c>
      <c r="C811" s="443"/>
      <c r="D811" s="506"/>
      <c r="E811" s="444"/>
      <c r="F811" s="443"/>
      <c r="G811" s="443"/>
      <c r="H811" s="443"/>
      <c r="I811" s="443"/>
      <c r="J811" s="443"/>
      <c r="K811" s="443"/>
      <c r="L811" s="443"/>
      <c r="M811" s="443"/>
      <c r="N811" s="594"/>
      <c r="O811" s="506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7">
        <v>811</v>
      </c>
      <c r="B812" s="95">
        <v>45562</v>
      </c>
      <c r="C812" s="443"/>
      <c r="D812" s="506"/>
      <c r="E812" s="444"/>
      <c r="F812" s="443"/>
      <c r="G812" s="443"/>
      <c r="H812" s="443"/>
      <c r="I812" s="443"/>
      <c r="J812" s="443"/>
      <c r="K812" s="443"/>
      <c r="L812" s="443"/>
      <c r="M812" s="443"/>
      <c r="N812" s="594"/>
      <c r="O812" s="506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7">
        <v>812</v>
      </c>
      <c r="B813" s="95">
        <v>45563</v>
      </c>
      <c r="C813" s="443"/>
      <c r="D813" s="506"/>
      <c r="E813" s="444"/>
      <c r="F813" s="443"/>
      <c r="G813" s="443"/>
      <c r="H813" s="443"/>
      <c r="I813" s="443"/>
      <c r="J813" s="443"/>
      <c r="K813" s="443"/>
      <c r="L813" s="443"/>
      <c r="M813" s="443"/>
      <c r="N813" s="594"/>
      <c r="O813" s="506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7">
        <v>813</v>
      </c>
      <c r="B814" s="95">
        <v>45564</v>
      </c>
      <c r="C814" s="443"/>
      <c r="D814" s="506"/>
      <c r="E814" s="444"/>
      <c r="F814" s="443"/>
      <c r="G814" s="443"/>
      <c r="H814" s="443"/>
      <c r="I814" s="443"/>
      <c r="J814" s="443"/>
      <c r="K814" s="443"/>
      <c r="L814" s="443"/>
      <c r="M814" s="443"/>
      <c r="N814" s="594"/>
      <c r="O814" s="506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7">
        <v>814</v>
      </c>
      <c r="B815" s="95">
        <v>45565</v>
      </c>
      <c r="C815" s="443"/>
      <c r="D815" s="506"/>
      <c r="E815" s="444"/>
      <c r="F815" s="443"/>
      <c r="G815" s="443"/>
      <c r="H815" s="443"/>
      <c r="I815" s="443"/>
      <c r="J815" s="443"/>
      <c r="K815" s="443"/>
      <c r="L815" s="443"/>
      <c r="M815" s="443"/>
      <c r="N815" s="594"/>
      <c r="O815" s="506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7">
        <v>815</v>
      </c>
      <c r="B816" s="95">
        <v>45566</v>
      </c>
      <c r="C816" s="443"/>
      <c r="D816" s="506"/>
      <c r="E816" s="444"/>
      <c r="F816" s="443"/>
      <c r="G816" s="443"/>
      <c r="H816" s="443"/>
      <c r="I816" s="443"/>
      <c r="J816" s="443"/>
      <c r="K816" s="443"/>
      <c r="L816" s="443"/>
      <c r="M816" s="443"/>
      <c r="N816" s="594"/>
      <c r="O816" s="506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7">
        <v>816</v>
      </c>
      <c r="B817" s="95">
        <v>45567</v>
      </c>
      <c r="C817" s="443"/>
      <c r="D817" s="506"/>
      <c r="E817" s="444"/>
      <c r="F817" s="443"/>
      <c r="G817" s="443"/>
      <c r="H817" s="443"/>
      <c r="I817" s="443"/>
      <c r="J817" s="443"/>
      <c r="K817" s="443"/>
      <c r="L817" s="443"/>
      <c r="M817" s="443"/>
      <c r="N817" s="594"/>
      <c r="O817" s="506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7">
        <v>817</v>
      </c>
      <c r="B818" s="95">
        <v>45568</v>
      </c>
      <c r="C818" s="443"/>
      <c r="D818" s="506"/>
      <c r="E818" s="444"/>
      <c r="F818" s="443"/>
      <c r="G818" s="443"/>
      <c r="H818" s="443"/>
      <c r="I818" s="443"/>
      <c r="J818" s="443"/>
      <c r="K818" s="443"/>
      <c r="L818" s="443"/>
      <c r="M818" s="443"/>
      <c r="N818" s="594"/>
      <c r="O818" s="506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7">
        <v>818</v>
      </c>
      <c r="B819" s="95">
        <v>45569</v>
      </c>
      <c r="C819" s="443"/>
      <c r="D819" s="506"/>
      <c r="E819" s="444"/>
      <c r="F819" s="443"/>
      <c r="G819" s="443"/>
      <c r="H819" s="443"/>
      <c r="I819" s="443"/>
      <c r="J819" s="443"/>
      <c r="K819" s="443"/>
      <c r="L819" s="443"/>
      <c r="M819" s="443"/>
      <c r="N819" s="594"/>
      <c r="O819" s="506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7">
        <v>819</v>
      </c>
      <c r="B820" s="95">
        <v>45570</v>
      </c>
      <c r="C820" s="443"/>
      <c r="D820" s="506"/>
      <c r="E820" s="444"/>
      <c r="F820" s="443"/>
      <c r="G820" s="443"/>
      <c r="H820" s="443"/>
      <c r="I820" s="443"/>
      <c r="J820" s="443"/>
      <c r="K820" s="443"/>
      <c r="L820" s="443"/>
      <c r="M820" s="443"/>
      <c r="N820" s="594"/>
      <c r="O820" s="506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7">
        <v>820</v>
      </c>
      <c r="B821" s="95">
        <v>45571</v>
      </c>
      <c r="C821" s="443"/>
      <c r="D821" s="506"/>
      <c r="E821" s="444"/>
      <c r="F821" s="443"/>
      <c r="G821" s="443"/>
      <c r="H821" s="443"/>
      <c r="I821" s="443"/>
      <c r="J821" s="443"/>
      <c r="K821" s="443"/>
      <c r="L821" s="443"/>
      <c r="M821" s="443"/>
      <c r="N821" s="594"/>
      <c r="O821" s="506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7">
        <v>821</v>
      </c>
      <c r="B822" s="95">
        <v>45572</v>
      </c>
      <c r="C822" s="443"/>
      <c r="D822" s="506"/>
      <c r="E822" s="444"/>
      <c r="F822" s="443"/>
      <c r="G822" s="443"/>
      <c r="H822" s="443"/>
      <c r="I822" s="443"/>
      <c r="J822" s="443"/>
      <c r="K822" s="443"/>
      <c r="L822" s="443"/>
      <c r="M822" s="443"/>
      <c r="N822" s="594"/>
      <c r="O822" s="506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7">
        <v>822</v>
      </c>
      <c r="B823" s="95">
        <v>45573</v>
      </c>
      <c r="C823" s="443"/>
      <c r="D823" s="506"/>
      <c r="E823" s="444"/>
      <c r="F823" s="443"/>
      <c r="G823" s="443"/>
      <c r="H823" s="443"/>
      <c r="I823" s="443"/>
      <c r="J823" s="443"/>
      <c r="K823" s="443"/>
      <c r="L823" s="443"/>
      <c r="M823" s="443"/>
      <c r="N823" s="594"/>
      <c r="O823" s="506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7">
        <v>823</v>
      </c>
      <c r="B824" s="95">
        <v>45574</v>
      </c>
      <c r="C824" s="443"/>
      <c r="D824" s="506"/>
      <c r="E824" s="444"/>
      <c r="F824" s="443"/>
      <c r="G824" s="443"/>
      <c r="H824" s="443"/>
      <c r="I824" s="443"/>
      <c r="J824" s="443"/>
      <c r="K824" s="443"/>
      <c r="L824" s="443"/>
      <c r="M824" s="443"/>
      <c r="N824" s="594"/>
      <c r="O824" s="506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7">
        <v>824</v>
      </c>
      <c r="B825" s="95">
        <v>45575</v>
      </c>
      <c r="C825" s="443"/>
      <c r="D825" s="506"/>
      <c r="E825" s="444"/>
      <c r="F825" s="443"/>
      <c r="G825" s="443"/>
      <c r="H825" s="443"/>
      <c r="I825" s="443"/>
      <c r="J825" s="443"/>
      <c r="K825" s="443"/>
      <c r="L825" s="443"/>
      <c r="M825" s="443"/>
      <c r="N825" s="594"/>
      <c r="O825" s="506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7">
        <v>825</v>
      </c>
      <c r="B826" s="95">
        <v>45576</v>
      </c>
      <c r="C826" s="443"/>
      <c r="D826" s="506"/>
      <c r="E826" s="444"/>
      <c r="F826" s="443"/>
      <c r="G826" s="443"/>
      <c r="H826" s="443"/>
      <c r="I826" s="443"/>
      <c r="J826" s="443"/>
      <c r="K826" s="443"/>
      <c r="L826" s="443"/>
      <c r="M826" s="443"/>
      <c r="N826" s="594"/>
      <c r="O826" s="506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7">
        <v>826</v>
      </c>
      <c r="B827" s="95">
        <v>45577</v>
      </c>
      <c r="C827" s="443"/>
      <c r="D827" s="506"/>
      <c r="E827" s="444"/>
      <c r="F827" s="443"/>
      <c r="G827" s="443"/>
      <c r="H827" s="443"/>
      <c r="I827" s="443"/>
      <c r="J827" s="443"/>
      <c r="K827" s="443"/>
      <c r="L827" s="443"/>
      <c r="M827" s="443"/>
      <c r="N827" s="594"/>
      <c r="O827" s="506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7">
        <v>827</v>
      </c>
      <c r="B828" s="95">
        <v>45578</v>
      </c>
      <c r="C828" s="443"/>
      <c r="D828" s="506"/>
      <c r="E828" s="444"/>
      <c r="F828" s="443"/>
      <c r="G828" s="443"/>
      <c r="H828" s="443"/>
      <c r="I828" s="443"/>
      <c r="J828" s="443"/>
      <c r="K828" s="443"/>
      <c r="L828" s="443"/>
      <c r="M828" s="443"/>
      <c r="N828" s="594"/>
      <c r="O828" s="506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7">
        <v>828</v>
      </c>
      <c r="B829" s="95">
        <v>45579</v>
      </c>
      <c r="C829" s="443"/>
      <c r="D829" s="506"/>
      <c r="E829" s="444"/>
      <c r="F829" s="443"/>
      <c r="G829" s="443"/>
      <c r="H829" s="443"/>
      <c r="I829" s="443"/>
      <c r="J829" s="443"/>
      <c r="K829" s="443"/>
      <c r="L829" s="443"/>
      <c r="M829" s="443"/>
      <c r="N829" s="594"/>
      <c r="O829" s="506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7">
        <v>829</v>
      </c>
      <c r="B830" s="95">
        <v>45580</v>
      </c>
      <c r="C830" s="443"/>
      <c r="D830" s="506"/>
      <c r="E830" s="444"/>
      <c r="F830" s="443"/>
      <c r="G830" s="443"/>
      <c r="H830" s="443"/>
      <c r="I830" s="443"/>
      <c r="J830" s="443"/>
      <c r="K830" s="443"/>
      <c r="L830" s="443"/>
      <c r="M830" s="443"/>
      <c r="N830" s="594"/>
      <c r="O830" s="506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7">
        <v>830</v>
      </c>
      <c r="B831" s="95">
        <v>45581</v>
      </c>
      <c r="C831" s="443"/>
      <c r="D831" s="506"/>
      <c r="E831" s="444"/>
      <c r="F831" s="443"/>
      <c r="G831" s="443"/>
      <c r="H831" s="443"/>
      <c r="I831" s="443"/>
      <c r="J831" s="443"/>
      <c r="K831" s="443"/>
      <c r="L831" s="443"/>
      <c r="M831" s="443"/>
      <c r="N831" s="594"/>
      <c r="O831" s="506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7">
        <v>831</v>
      </c>
      <c r="B832" s="95">
        <v>45582</v>
      </c>
      <c r="C832" s="443"/>
      <c r="D832" s="506"/>
      <c r="E832" s="444"/>
      <c r="F832" s="443"/>
      <c r="G832" s="443"/>
      <c r="H832" s="443"/>
      <c r="I832" s="443"/>
      <c r="J832" s="443"/>
      <c r="K832" s="443"/>
      <c r="L832" s="443"/>
      <c r="M832" s="443"/>
      <c r="N832" s="594"/>
      <c r="O832" s="506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7">
        <v>832</v>
      </c>
      <c r="B833" s="95">
        <v>45583</v>
      </c>
      <c r="C833" s="443"/>
      <c r="D833" s="506"/>
      <c r="E833" s="444"/>
      <c r="F833" s="443"/>
      <c r="G833" s="443"/>
      <c r="H833" s="443"/>
      <c r="I833" s="443"/>
      <c r="J833" s="443"/>
      <c r="K833" s="443"/>
      <c r="L833" s="443"/>
      <c r="M833" s="443"/>
      <c r="N833" s="594"/>
      <c r="O833" s="506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7">
        <v>833</v>
      </c>
      <c r="B834" s="95">
        <v>45584</v>
      </c>
      <c r="C834" s="443"/>
      <c r="D834" s="506"/>
      <c r="E834" s="444"/>
      <c r="F834" s="443"/>
      <c r="G834" s="443"/>
      <c r="H834" s="443"/>
      <c r="I834" s="443"/>
      <c r="J834" s="443"/>
      <c r="K834" s="443"/>
      <c r="L834" s="443"/>
      <c r="M834" s="443"/>
      <c r="N834" s="594"/>
      <c r="O834" s="506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7">
        <v>834</v>
      </c>
      <c r="B835" s="95">
        <v>45585</v>
      </c>
      <c r="C835" s="443"/>
      <c r="D835" s="506"/>
      <c r="E835" s="444"/>
      <c r="F835" s="443"/>
      <c r="G835" s="443"/>
      <c r="H835" s="443"/>
      <c r="I835" s="443"/>
      <c r="J835" s="443"/>
      <c r="K835" s="443"/>
      <c r="L835" s="443"/>
      <c r="M835" s="443"/>
      <c r="N835" s="594"/>
      <c r="O835" s="506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7">
        <v>835</v>
      </c>
      <c r="B836" s="95">
        <v>45586</v>
      </c>
      <c r="C836" s="443"/>
      <c r="D836" s="506"/>
      <c r="E836" s="444"/>
      <c r="F836" s="443"/>
      <c r="G836" s="443"/>
      <c r="H836" s="443"/>
      <c r="I836" s="443"/>
      <c r="J836" s="443"/>
      <c r="K836" s="443"/>
      <c r="L836" s="443"/>
      <c r="M836" s="443"/>
      <c r="N836" s="594"/>
      <c r="O836" s="506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7">
        <v>836</v>
      </c>
      <c r="B837" s="95">
        <v>45587</v>
      </c>
      <c r="C837" s="443"/>
      <c r="D837" s="506"/>
      <c r="E837" s="444"/>
      <c r="F837" s="443"/>
      <c r="G837" s="443"/>
      <c r="H837" s="443"/>
      <c r="I837" s="443"/>
      <c r="J837" s="443"/>
      <c r="K837" s="443"/>
      <c r="L837" s="443"/>
      <c r="M837" s="443"/>
      <c r="N837" s="594"/>
      <c r="O837" s="506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7">
        <v>837</v>
      </c>
      <c r="B838" s="95">
        <v>45588</v>
      </c>
      <c r="C838" s="443"/>
      <c r="D838" s="506"/>
      <c r="E838" s="444"/>
      <c r="F838" s="443"/>
      <c r="G838" s="443"/>
      <c r="H838" s="443"/>
      <c r="I838" s="443"/>
      <c r="J838" s="443"/>
      <c r="K838" s="443"/>
      <c r="L838" s="443"/>
      <c r="M838" s="443"/>
      <c r="N838" s="594"/>
      <c r="O838" s="506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7">
        <v>838</v>
      </c>
      <c r="B839" s="95">
        <v>45589</v>
      </c>
      <c r="C839" s="443"/>
      <c r="D839" s="506"/>
      <c r="E839" s="444"/>
      <c r="F839" s="443"/>
      <c r="G839" s="443"/>
      <c r="H839" s="443"/>
      <c r="I839" s="443"/>
      <c r="J839" s="443"/>
      <c r="K839" s="443"/>
      <c r="L839" s="443"/>
      <c r="M839" s="443"/>
      <c r="N839" s="594"/>
      <c r="O839" s="506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7">
        <v>839</v>
      </c>
      <c r="B840" s="95">
        <v>45590</v>
      </c>
      <c r="C840" s="443"/>
      <c r="D840" s="506"/>
      <c r="E840" s="444"/>
      <c r="F840" s="443"/>
      <c r="G840" s="443"/>
      <c r="H840" s="443"/>
      <c r="I840" s="443"/>
      <c r="J840" s="443"/>
      <c r="K840" s="443"/>
      <c r="L840" s="443"/>
      <c r="M840" s="443"/>
      <c r="N840" s="594"/>
      <c r="O840" s="506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7">
        <v>840</v>
      </c>
      <c r="B841" s="95">
        <v>45591</v>
      </c>
      <c r="C841" s="443"/>
      <c r="D841" s="506"/>
      <c r="E841" s="444"/>
      <c r="F841" s="443"/>
      <c r="G841" s="443"/>
      <c r="H841" s="443"/>
      <c r="I841" s="443"/>
      <c r="J841" s="443"/>
      <c r="K841" s="443"/>
      <c r="L841" s="443"/>
      <c r="M841" s="443"/>
      <c r="N841" s="594"/>
      <c r="O841" s="506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7">
        <v>841</v>
      </c>
      <c r="B842" s="95">
        <v>45592</v>
      </c>
      <c r="C842" s="443"/>
      <c r="D842" s="506"/>
      <c r="E842" s="444"/>
      <c r="F842" s="443"/>
      <c r="G842" s="443"/>
      <c r="H842" s="443"/>
      <c r="I842" s="443"/>
      <c r="J842" s="443"/>
      <c r="K842" s="443"/>
      <c r="L842" s="443"/>
      <c r="M842" s="443"/>
      <c r="N842" s="594"/>
      <c r="O842" s="506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7">
        <v>842</v>
      </c>
      <c r="B843" s="95">
        <v>45593</v>
      </c>
      <c r="C843" s="443"/>
      <c r="D843" s="506"/>
      <c r="E843" s="444"/>
      <c r="F843" s="443"/>
      <c r="G843" s="443"/>
      <c r="H843" s="443"/>
      <c r="I843" s="443"/>
      <c r="J843" s="443"/>
      <c r="K843" s="443"/>
      <c r="L843" s="443"/>
      <c r="M843" s="443"/>
      <c r="N843" s="594"/>
      <c r="O843" s="506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7">
        <v>843</v>
      </c>
      <c r="B844" s="95">
        <v>45594</v>
      </c>
      <c r="C844" s="443"/>
      <c r="D844" s="506"/>
      <c r="E844" s="444"/>
      <c r="F844" s="443"/>
      <c r="G844" s="443"/>
      <c r="H844" s="443"/>
      <c r="I844" s="443"/>
      <c r="J844" s="443"/>
      <c r="K844" s="443"/>
      <c r="L844" s="443"/>
      <c r="M844" s="443"/>
      <c r="N844" s="594"/>
      <c r="O844" s="506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7">
        <v>844</v>
      </c>
      <c r="B845" s="95">
        <v>45595</v>
      </c>
      <c r="C845" s="443"/>
      <c r="D845" s="506"/>
      <c r="E845" s="444"/>
      <c r="F845" s="443"/>
      <c r="G845" s="443"/>
      <c r="H845" s="443"/>
      <c r="I845" s="443"/>
      <c r="J845" s="443"/>
      <c r="K845" s="443"/>
      <c r="L845" s="443"/>
      <c r="M845" s="443"/>
      <c r="N845" s="594"/>
      <c r="O845" s="506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7">
        <v>845</v>
      </c>
      <c r="B846" s="95">
        <v>45596</v>
      </c>
      <c r="C846" s="443"/>
      <c r="D846" s="506"/>
      <c r="E846" s="444"/>
      <c r="F846" s="443"/>
      <c r="G846" s="443"/>
      <c r="H846" s="443"/>
      <c r="I846" s="443"/>
      <c r="J846" s="443"/>
      <c r="K846" s="443"/>
      <c r="L846" s="443"/>
      <c r="M846" s="443"/>
      <c r="N846" s="594"/>
      <c r="O846" s="506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7">
        <v>846</v>
      </c>
      <c r="B847" s="95">
        <v>45597</v>
      </c>
      <c r="C847" s="443"/>
      <c r="D847" s="506"/>
      <c r="E847" s="444"/>
      <c r="F847" s="443"/>
      <c r="G847" s="443"/>
      <c r="H847" s="443"/>
      <c r="I847" s="443"/>
      <c r="J847" s="443"/>
      <c r="K847" s="443"/>
      <c r="L847" s="443"/>
      <c r="M847" s="443"/>
      <c r="N847" s="594"/>
      <c r="O847" s="506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7">
        <v>847</v>
      </c>
      <c r="B848" s="95">
        <v>45598</v>
      </c>
      <c r="C848" s="443"/>
      <c r="D848" s="506"/>
      <c r="E848" s="444"/>
      <c r="F848" s="443"/>
      <c r="G848" s="443"/>
      <c r="H848" s="443"/>
      <c r="I848" s="443"/>
      <c r="J848" s="443"/>
      <c r="K848" s="443"/>
      <c r="L848" s="443"/>
      <c r="M848" s="443"/>
      <c r="N848" s="594"/>
      <c r="O848" s="506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7">
        <v>848</v>
      </c>
      <c r="B849" s="95">
        <v>45599</v>
      </c>
      <c r="C849" s="443"/>
      <c r="D849" s="506"/>
      <c r="E849" s="444"/>
      <c r="F849" s="443"/>
      <c r="G849" s="443"/>
      <c r="H849" s="443"/>
      <c r="I849" s="443"/>
      <c r="J849" s="443"/>
      <c r="K849" s="443"/>
      <c r="L849" s="443"/>
      <c r="M849" s="443"/>
      <c r="N849" s="594"/>
      <c r="O849" s="506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7">
        <v>849</v>
      </c>
      <c r="B850" s="95">
        <v>45600</v>
      </c>
      <c r="C850" s="443"/>
      <c r="D850" s="506"/>
      <c r="E850" s="444"/>
      <c r="F850" s="443"/>
      <c r="G850" s="443"/>
      <c r="H850" s="443"/>
      <c r="I850" s="443"/>
      <c r="J850" s="443"/>
      <c r="K850" s="443"/>
      <c r="L850" s="443"/>
      <c r="M850" s="443"/>
      <c r="N850" s="594"/>
      <c r="O850" s="506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7">
        <v>850</v>
      </c>
      <c r="B851" s="95">
        <v>45601</v>
      </c>
      <c r="C851" s="443"/>
      <c r="D851" s="506"/>
      <c r="E851" s="444"/>
      <c r="F851" s="443"/>
      <c r="G851" s="443"/>
      <c r="H851" s="443"/>
      <c r="I851" s="443"/>
      <c r="J851" s="443"/>
      <c r="K851" s="443"/>
      <c r="L851" s="443"/>
      <c r="M851" s="443"/>
      <c r="N851" s="594"/>
      <c r="O851" s="506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7">
        <v>851</v>
      </c>
      <c r="B852" s="95">
        <v>45602</v>
      </c>
      <c r="C852" s="443"/>
      <c r="D852" s="506"/>
      <c r="E852" s="444"/>
      <c r="F852" s="443"/>
      <c r="G852" s="443"/>
      <c r="H852" s="443"/>
      <c r="I852" s="443"/>
      <c r="J852" s="443"/>
      <c r="K852" s="443"/>
      <c r="L852" s="443"/>
      <c r="M852" s="443"/>
      <c r="N852" s="594"/>
      <c r="O852" s="506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7">
        <v>852</v>
      </c>
      <c r="B853" s="95">
        <v>45603</v>
      </c>
      <c r="C853" s="443"/>
      <c r="D853" s="506"/>
      <c r="E853" s="444"/>
      <c r="F853" s="443"/>
      <c r="G853" s="443"/>
      <c r="H853" s="443"/>
      <c r="I853" s="443"/>
      <c r="J853" s="443"/>
      <c r="K853" s="443"/>
      <c r="L853" s="443"/>
      <c r="M853" s="443"/>
      <c r="N853" s="594"/>
      <c r="O853" s="506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7">
        <v>853</v>
      </c>
      <c r="B854" s="95">
        <v>45604</v>
      </c>
      <c r="C854" s="443"/>
      <c r="D854" s="506"/>
      <c r="E854" s="444"/>
      <c r="F854" s="443"/>
      <c r="G854" s="443"/>
      <c r="H854" s="443"/>
      <c r="I854" s="443"/>
      <c r="J854" s="443"/>
      <c r="K854" s="443"/>
      <c r="L854" s="443"/>
      <c r="M854" s="443"/>
      <c r="N854" s="594"/>
      <c r="O854" s="506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7">
        <v>854</v>
      </c>
      <c r="B855" s="95">
        <v>45605</v>
      </c>
      <c r="C855" s="443"/>
      <c r="D855" s="506"/>
      <c r="E855" s="444"/>
      <c r="F855" s="443"/>
      <c r="G855" s="443"/>
      <c r="H855" s="443"/>
      <c r="I855" s="443"/>
      <c r="J855" s="443"/>
      <c r="K855" s="443"/>
      <c r="L855" s="443"/>
      <c r="M855" s="443"/>
      <c r="N855" s="594"/>
      <c r="O855" s="506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7">
        <v>855</v>
      </c>
      <c r="B856" s="95">
        <v>45606</v>
      </c>
      <c r="C856" s="443"/>
      <c r="D856" s="506"/>
      <c r="E856" s="444"/>
      <c r="F856" s="443"/>
      <c r="G856" s="443"/>
      <c r="H856" s="443"/>
      <c r="I856" s="443"/>
      <c r="J856" s="443"/>
      <c r="K856" s="443"/>
      <c r="L856" s="443"/>
      <c r="M856" s="443"/>
      <c r="N856" s="594"/>
      <c r="O856" s="506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7">
        <v>856</v>
      </c>
      <c r="B857" s="95">
        <v>45607</v>
      </c>
      <c r="C857" s="443"/>
      <c r="D857" s="506"/>
      <c r="E857" s="444"/>
      <c r="F857" s="443"/>
      <c r="G857" s="443"/>
      <c r="H857" s="443"/>
      <c r="I857" s="443"/>
      <c r="J857" s="443"/>
      <c r="K857" s="443"/>
      <c r="L857" s="443"/>
      <c r="M857" s="443"/>
      <c r="N857" s="594"/>
      <c r="O857" s="506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7">
        <v>857</v>
      </c>
      <c r="B858" s="95">
        <v>45608</v>
      </c>
      <c r="C858" s="443"/>
      <c r="D858" s="506"/>
      <c r="E858" s="444"/>
      <c r="F858" s="443"/>
      <c r="G858" s="443"/>
      <c r="H858" s="443"/>
      <c r="I858" s="443"/>
      <c r="J858" s="443"/>
      <c r="K858" s="443"/>
      <c r="L858" s="443"/>
      <c r="M858" s="443"/>
      <c r="N858" s="594"/>
      <c r="O858" s="506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7">
        <v>858</v>
      </c>
      <c r="B859" s="95">
        <v>45609</v>
      </c>
      <c r="C859" s="443"/>
      <c r="D859" s="506"/>
      <c r="E859" s="444"/>
      <c r="F859" s="443"/>
      <c r="G859" s="443"/>
      <c r="H859" s="443"/>
      <c r="I859" s="443"/>
      <c r="J859" s="443"/>
      <c r="K859" s="443"/>
      <c r="L859" s="443"/>
      <c r="M859" s="443"/>
      <c r="N859" s="594"/>
      <c r="O859" s="506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7">
        <v>859</v>
      </c>
      <c r="B860" s="95">
        <v>45610</v>
      </c>
      <c r="C860" s="443"/>
      <c r="D860" s="506"/>
      <c r="E860" s="444"/>
      <c r="F860" s="443"/>
      <c r="G860" s="443"/>
      <c r="H860" s="443"/>
      <c r="I860" s="443"/>
      <c r="J860" s="443"/>
      <c r="K860" s="443"/>
      <c r="L860" s="443"/>
      <c r="M860" s="443"/>
      <c r="N860" s="594"/>
      <c r="O860" s="506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7">
        <v>860</v>
      </c>
      <c r="B861" s="95">
        <v>45611</v>
      </c>
      <c r="C861" s="443"/>
      <c r="D861" s="506"/>
      <c r="E861" s="444"/>
      <c r="F861" s="443"/>
      <c r="G861" s="443"/>
      <c r="H861" s="443"/>
      <c r="I861" s="443"/>
      <c r="J861" s="443"/>
      <c r="K861" s="443"/>
      <c r="L861" s="443"/>
      <c r="M861" s="443"/>
      <c r="N861" s="594"/>
      <c r="O861" s="506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7">
        <v>861</v>
      </c>
      <c r="B862" s="95">
        <v>45612</v>
      </c>
      <c r="C862" s="443"/>
      <c r="D862" s="506"/>
      <c r="E862" s="444"/>
      <c r="F862" s="443"/>
      <c r="G862" s="443"/>
      <c r="H862" s="443"/>
      <c r="I862" s="443"/>
      <c r="J862" s="443"/>
      <c r="K862" s="443"/>
      <c r="L862" s="443"/>
      <c r="M862" s="443"/>
      <c r="N862" s="594"/>
      <c r="O862" s="506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7">
        <v>862</v>
      </c>
      <c r="B863" s="95">
        <v>45613</v>
      </c>
      <c r="C863" s="443"/>
      <c r="D863" s="506"/>
      <c r="E863" s="444"/>
      <c r="F863" s="443"/>
      <c r="G863" s="443"/>
      <c r="H863" s="443"/>
      <c r="I863" s="443"/>
      <c r="J863" s="443"/>
      <c r="K863" s="443"/>
      <c r="L863" s="443"/>
      <c r="M863" s="443"/>
      <c r="N863" s="594"/>
      <c r="O863" s="506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7">
        <v>863</v>
      </c>
      <c r="B864" s="95">
        <v>45614</v>
      </c>
      <c r="C864" s="443"/>
      <c r="D864" s="506"/>
      <c r="E864" s="444"/>
      <c r="F864" s="443"/>
      <c r="G864" s="443"/>
      <c r="H864" s="443"/>
      <c r="I864" s="443"/>
      <c r="J864" s="443"/>
      <c r="K864" s="443"/>
      <c r="L864" s="443"/>
      <c r="M864" s="443"/>
      <c r="N864" s="594"/>
      <c r="O864" s="506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7">
        <v>864</v>
      </c>
      <c r="B865" s="95">
        <v>45615</v>
      </c>
      <c r="C865" s="443"/>
      <c r="D865" s="506"/>
      <c r="E865" s="444"/>
      <c r="F865" s="443"/>
      <c r="G865" s="443"/>
      <c r="H865" s="443"/>
      <c r="I865" s="443"/>
      <c r="J865" s="443"/>
      <c r="K865" s="443"/>
      <c r="L865" s="443"/>
      <c r="M865" s="443"/>
      <c r="N865" s="594"/>
      <c r="O865" s="506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7">
        <v>865</v>
      </c>
      <c r="B866" s="95">
        <v>45616</v>
      </c>
      <c r="C866" s="443"/>
      <c r="D866" s="506"/>
      <c r="E866" s="444"/>
      <c r="F866" s="443"/>
      <c r="G866" s="443"/>
      <c r="H866" s="443"/>
      <c r="I866" s="443"/>
      <c r="J866" s="443"/>
      <c r="K866" s="443"/>
      <c r="L866" s="443"/>
      <c r="M866" s="443"/>
      <c r="N866" s="594"/>
      <c r="O866" s="506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7">
        <v>866</v>
      </c>
      <c r="B867" s="95">
        <v>45617</v>
      </c>
      <c r="C867" s="443"/>
      <c r="D867" s="506"/>
      <c r="E867" s="444"/>
      <c r="F867" s="443"/>
      <c r="G867" s="443"/>
      <c r="H867" s="443"/>
      <c r="I867" s="443"/>
      <c r="J867" s="443"/>
      <c r="K867" s="443"/>
      <c r="L867" s="443"/>
      <c r="M867" s="443"/>
      <c r="N867" s="594"/>
      <c r="O867" s="506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7">
        <v>867</v>
      </c>
      <c r="B868" s="95">
        <v>45618</v>
      </c>
      <c r="C868" s="443"/>
      <c r="D868" s="506"/>
      <c r="E868" s="444"/>
      <c r="F868" s="443"/>
      <c r="G868" s="443"/>
      <c r="H868" s="443"/>
      <c r="I868" s="443"/>
      <c r="J868" s="443"/>
      <c r="K868" s="443"/>
      <c r="L868" s="443"/>
      <c r="M868" s="443"/>
      <c r="N868" s="594"/>
      <c r="O868" s="506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7">
        <v>868</v>
      </c>
      <c r="B869" s="95">
        <v>45619</v>
      </c>
      <c r="C869" s="443"/>
      <c r="D869" s="506"/>
      <c r="E869" s="444"/>
      <c r="F869" s="443"/>
      <c r="G869" s="443"/>
      <c r="H869" s="443"/>
      <c r="I869" s="443"/>
      <c r="J869" s="443"/>
      <c r="K869" s="443"/>
      <c r="L869" s="443"/>
      <c r="M869" s="443"/>
      <c r="N869" s="594"/>
      <c r="O869" s="506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7">
        <v>869</v>
      </c>
      <c r="B870" s="95">
        <v>45620</v>
      </c>
      <c r="C870" s="443"/>
      <c r="D870" s="506"/>
      <c r="E870" s="444"/>
      <c r="F870" s="443"/>
      <c r="G870" s="443"/>
      <c r="H870" s="443"/>
      <c r="I870" s="443"/>
      <c r="J870" s="443"/>
      <c r="K870" s="443"/>
      <c r="L870" s="443"/>
      <c r="M870" s="443"/>
      <c r="N870" s="594"/>
      <c r="O870" s="506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7">
        <v>870</v>
      </c>
      <c r="B871" s="95">
        <v>45621</v>
      </c>
      <c r="C871" s="443"/>
      <c r="D871" s="506"/>
      <c r="E871" s="444"/>
      <c r="F871" s="443"/>
      <c r="G871" s="443"/>
      <c r="H871" s="443"/>
      <c r="I871" s="443"/>
      <c r="J871" s="443"/>
      <c r="K871" s="443"/>
      <c r="L871" s="443"/>
      <c r="M871" s="443"/>
      <c r="N871" s="594"/>
      <c r="O871" s="506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7">
        <v>871</v>
      </c>
      <c r="B872" s="95">
        <v>45622</v>
      </c>
      <c r="C872" s="443"/>
      <c r="D872" s="506"/>
      <c r="E872" s="444"/>
      <c r="F872" s="443"/>
      <c r="G872" s="443"/>
      <c r="H872" s="443"/>
      <c r="I872" s="443"/>
      <c r="J872" s="443"/>
      <c r="K872" s="443"/>
      <c r="L872" s="443"/>
      <c r="M872" s="443"/>
      <c r="N872" s="594"/>
      <c r="O872" s="506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7">
        <v>872</v>
      </c>
      <c r="B873" s="95">
        <v>45623</v>
      </c>
      <c r="C873" s="443"/>
      <c r="D873" s="506"/>
      <c r="E873" s="444"/>
      <c r="F873" s="443"/>
      <c r="G873" s="443"/>
      <c r="H873" s="443"/>
      <c r="I873" s="443"/>
      <c r="J873" s="443"/>
      <c r="K873" s="443"/>
      <c r="L873" s="443"/>
      <c r="M873" s="443"/>
      <c r="N873" s="594"/>
      <c r="O873" s="506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7">
        <v>873</v>
      </c>
      <c r="B874" s="95">
        <v>45624</v>
      </c>
      <c r="C874" s="443"/>
      <c r="D874" s="506"/>
      <c r="E874" s="444"/>
      <c r="F874" s="443"/>
      <c r="G874" s="443"/>
      <c r="H874" s="443"/>
      <c r="I874" s="443"/>
      <c r="J874" s="443"/>
      <c r="K874" s="443"/>
      <c r="L874" s="443"/>
      <c r="M874" s="443"/>
      <c r="N874" s="594"/>
      <c r="O874" s="506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7">
        <v>874</v>
      </c>
      <c r="B875" s="95">
        <v>45625</v>
      </c>
      <c r="C875" s="443"/>
      <c r="D875" s="506"/>
      <c r="E875" s="444"/>
      <c r="F875" s="443"/>
      <c r="G875" s="443"/>
      <c r="H875" s="443"/>
      <c r="I875" s="443"/>
      <c r="J875" s="443"/>
      <c r="K875" s="443"/>
      <c r="L875" s="443"/>
      <c r="M875" s="443"/>
      <c r="N875" s="594"/>
      <c r="O875" s="506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7">
        <v>875</v>
      </c>
      <c r="B876" s="95">
        <v>45626</v>
      </c>
      <c r="C876" s="443"/>
      <c r="D876" s="506"/>
      <c r="E876" s="444"/>
      <c r="F876" s="443"/>
      <c r="G876" s="443"/>
      <c r="H876" s="443"/>
      <c r="I876" s="443"/>
      <c r="J876" s="443"/>
      <c r="K876" s="443"/>
      <c r="L876" s="443"/>
      <c r="M876" s="443"/>
      <c r="N876" s="594"/>
      <c r="O876" s="506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7">
        <v>876</v>
      </c>
      <c r="B877" s="95">
        <v>45627</v>
      </c>
      <c r="C877" s="443"/>
      <c r="D877" s="506"/>
      <c r="E877" s="444"/>
      <c r="F877" s="443"/>
      <c r="G877" s="443"/>
      <c r="H877" s="443"/>
      <c r="I877" s="443"/>
      <c r="J877" s="443"/>
      <c r="K877" s="443"/>
      <c r="L877" s="443"/>
      <c r="M877" s="443"/>
      <c r="N877" s="594"/>
      <c r="O877" s="506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7">
        <v>877</v>
      </c>
      <c r="B878" s="95">
        <v>45628</v>
      </c>
      <c r="C878" s="443"/>
      <c r="D878" s="506"/>
      <c r="E878" s="444"/>
      <c r="F878" s="443"/>
      <c r="G878" s="443"/>
      <c r="H878" s="443"/>
      <c r="I878" s="443"/>
      <c r="J878" s="443"/>
      <c r="K878" s="443"/>
      <c r="L878" s="443"/>
      <c r="M878" s="443"/>
      <c r="N878" s="594"/>
      <c r="O878" s="506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7">
        <v>878</v>
      </c>
      <c r="B879" s="95">
        <v>45629</v>
      </c>
      <c r="C879" s="443"/>
      <c r="D879" s="506"/>
      <c r="E879" s="444"/>
      <c r="F879" s="443"/>
      <c r="G879" s="443"/>
      <c r="H879" s="443"/>
      <c r="I879" s="443"/>
      <c r="J879" s="443"/>
      <c r="K879" s="443"/>
      <c r="L879" s="443"/>
      <c r="M879" s="443"/>
      <c r="N879" s="594"/>
      <c r="O879" s="506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7">
        <v>879</v>
      </c>
      <c r="B880" s="95">
        <v>45630</v>
      </c>
      <c r="C880" s="443"/>
      <c r="D880" s="506"/>
      <c r="E880" s="444"/>
      <c r="F880" s="443"/>
      <c r="G880" s="443"/>
      <c r="H880" s="443"/>
      <c r="I880" s="443"/>
      <c r="J880" s="443"/>
      <c r="K880" s="443"/>
      <c r="L880" s="443"/>
      <c r="M880" s="443"/>
      <c r="N880" s="594"/>
      <c r="O880" s="506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7">
        <v>880</v>
      </c>
      <c r="B881" s="95">
        <v>45631</v>
      </c>
      <c r="C881" s="443"/>
      <c r="D881" s="506"/>
      <c r="E881" s="444"/>
      <c r="F881" s="443"/>
      <c r="G881" s="443"/>
      <c r="H881" s="443"/>
      <c r="I881" s="443"/>
      <c r="J881" s="443"/>
      <c r="K881" s="443"/>
      <c r="L881" s="443"/>
      <c r="M881" s="443"/>
      <c r="N881" s="594"/>
      <c r="O881" s="506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7">
        <v>881</v>
      </c>
      <c r="B882" s="95">
        <v>45632</v>
      </c>
      <c r="C882" s="443"/>
      <c r="D882" s="506"/>
      <c r="E882" s="444"/>
      <c r="F882" s="443"/>
      <c r="G882" s="443"/>
      <c r="H882" s="443"/>
      <c r="I882" s="443"/>
      <c r="J882" s="443"/>
      <c r="K882" s="443"/>
      <c r="L882" s="443"/>
      <c r="M882" s="443"/>
      <c r="N882" s="594"/>
      <c r="O882" s="506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7">
        <v>882</v>
      </c>
      <c r="B883" s="95">
        <v>45633</v>
      </c>
      <c r="C883" s="443"/>
      <c r="D883" s="506"/>
      <c r="E883" s="444"/>
      <c r="F883" s="443"/>
      <c r="G883" s="443"/>
      <c r="H883" s="443"/>
      <c r="I883" s="443"/>
      <c r="J883" s="443"/>
      <c r="K883" s="443"/>
      <c r="L883" s="443"/>
      <c r="M883" s="443"/>
      <c r="N883" s="594"/>
      <c r="O883" s="506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7">
        <v>883</v>
      </c>
      <c r="B884" s="95">
        <v>45634</v>
      </c>
      <c r="C884" s="443"/>
      <c r="D884" s="506"/>
      <c r="E884" s="444"/>
      <c r="F884" s="443"/>
      <c r="G884" s="443"/>
      <c r="H884" s="443"/>
      <c r="I884" s="443"/>
      <c r="J884" s="443"/>
      <c r="K884" s="443"/>
      <c r="L884" s="443"/>
      <c r="M884" s="443"/>
      <c r="N884" s="594"/>
      <c r="O884" s="506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7">
        <v>884</v>
      </c>
      <c r="B885" s="95">
        <v>45635</v>
      </c>
      <c r="C885" s="443"/>
      <c r="D885" s="506"/>
      <c r="E885" s="444"/>
      <c r="F885" s="443"/>
      <c r="G885" s="443"/>
      <c r="H885" s="443"/>
      <c r="I885" s="443"/>
      <c r="J885" s="443"/>
      <c r="K885" s="443"/>
      <c r="L885" s="443"/>
      <c r="M885" s="443"/>
      <c r="N885" s="594"/>
      <c r="O885" s="506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7">
        <v>885</v>
      </c>
      <c r="B886" s="95">
        <v>45636</v>
      </c>
      <c r="C886" s="443"/>
      <c r="D886" s="506"/>
      <c r="E886" s="444"/>
      <c r="F886" s="443"/>
      <c r="G886" s="443"/>
      <c r="H886" s="443"/>
      <c r="I886" s="443"/>
      <c r="J886" s="443"/>
      <c r="K886" s="443"/>
      <c r="L886" s="443"/>
      <c r="M886" s="443"/>
      <c r="N886" s="594"/>
      <c r="O886" s="506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7">
        <v>886</v>
      </c>
      <c r="B887" s="95">
        <v>45637</v>
      </c>
      <c r="C887" s="443"/>
      <c r="D887" s="506"/>
      <c r="E887" s="444"/>
      <c r="F887" s="443"/>
      <c r="G887" s="443"/>
      <c r="H887" s="443"/>
      <c r="I887" s="443"/>
      <c r="J887" s="443"/>
      <c r="K887" s="443"/>
      <c r="L887" s="443"/>
      <c r="M887" s="443"/>
      <c r="N887" s="594"/>
      <c r="O887" s="506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7">
        <v>887</v>
      </c>
      <c r="B888" s="95">
        <v>45638</v>
      </c>
      <c r="C888" s="443"/>
      <c r="D888" s="506"/>
      <c r="E888" s="444"/>
      <c r="F888" s="443"/>
      <c r="G888" s="443"/>
      <c r="H888" s="443"/>
      <c r="I888" s="443"/>
      <c r="J888" s="443"/>
      <c r="K888" s="443"/>
      <c r="L888" s="443"/>
      <c r="M888" s="443"/>
      <c r="N888" s="594"/>
      <c r="O888" s="506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7">
        <v>888</v>
      </c>
      <c r="B889" s="95">
        <v>45639</v>
      </c>
      <c r="C889" s="443"/>
      <c r="D889" s="506"/>
      <c r="E889" s="444"/>
      <c r="F889" s="443"/>
      <c r="G889" s="443"/>
      <c r="H889" s="443"/>
      <c r="I889" s="443"/>
      <c r="J889" s="443"/>
      <c r="K889" s="443"/>
      <c r="L889" s="443"/>
      <c r="M889" s="443"/>
      <c r="N889" s="594"/>
      <c r="O889" s="506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7">
        <v>889</v>
      </c>
      <c r="B890" s="95">
        <v>45640</v>
      </c>
      <c r="C890" s="443"/>
      <c r="D890" s="506"/>
      <c r="E890" s="444"/>
      <c r="F890" s="443"/>
      <c r="G890" s="443"/>
      <c r="H890" s="443"/>
      <c r="I890" s="443"/>
      <c r="J890" s="443"/>
      <c r="K890" s="443"/>
      <c r="L890" s="443"/>
      <c r="M890" s="443"/>
      <c r="N890" s="594"/>
      <c r="O890" s="506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7">
        <v>890</v>
      </c>
      <c r="B891" s="95">
        <v>45641</v>
      </c>
      <c r="C891" s="443"/>
      <c r="D891" s="506"/>
      <c r="E891" s="444"/>
      <c r="F891" s="443"/>
      <c r="G891" s="443"/>
      <c r="H891" s="443"/>
      <c r="I891" s="443"/>
      <c r="J891" s="443"/>
      <c r="K891" s="443"/>
      <c r="L891" s="443"/>
      <c r="M891" s="443"/>
      <c r="N891" s="594"/>
      <c r="O891" s="506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7">
        <v>891</v>
      </c>
      <c r="B892" s="95">
        <v>45642</v>
      </c>
      <c r="C892" s="443"/>
      <c r="D892" s="506"/>
      <c r="E892" s="444"/>
      <c r="F892" s="443"/>
      <c r="G892" s="443"/>
      <c r="H892" s="443"/>
      <c r="I892" s="443"/>
      <c r="J892" s="443"/>
      <c r="K892" s="443"/>
      <c r="L892" s="443"/>
      <c r="M892" s="443"/>
      <c r="N892" s="594"/>
      <c r="O892" s="506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7">
        <v>892</v>
      </c>
      <c r="B893" s="95">
        <v>45643</v>
      </c>
      <c r="C893" s="443"/>
      <c r="D893" s="506"/>
      <c r="E893" s="444"/>
      <c r="F893" s="443"/>
      <c r="G893" s="443"/>
      <c r="H893" s="443"/>
      <c r="I893" s="443"/>
      <c r="J893" s="443"/>
      <c r="K893" s="443"/>
      <c r="L893" s="443"/>
      <c r="M893" s="443"/>
      <c r="N893" s="594"/>
      <c r="O893" s="506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7">
        <v>893</v>
      </c>
      <c r="B894" s="95">
        <v>45644</v>
      </c>
      <c r="C894" s="443"/>
      <c r="D894" s="506"/>
      <c r="E894" s="444"/>
      <c r="F894" s="443"/>
      <c r="G894" s="443"/>
      <c r="H894" s="443"/>
      <c r="I894" s="443"/>
      <c r="J894" s="443"/>
      <c r="K894" s="443"/>
      <c r="L894" s="443"/>
      <c r="M894" s="443"/>
      <c r="N894" s="594"/>
      <c r="O894" s="506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7">
        <v>894</v>
      </c>
      <c r="B895" s="95">
        <v>45645</v>
      </c>
      <c r="C895" s="443"/>
      <c r="D895" s="506"/>
      <c r="E895" s="444"/>
      <c r="F895" s="443"/>
      <c r="G895" s="443"/>
      <c r="H895" s="443"/>
      <c r="I895" s="443"/>
      <c r="J895" s="443"/>
      <c r="K895" s="443"/>
      <c r="L895" s="443"/>
      <c r="M895" s="443"/>
      <c r="N895" s="594"/>
      <c r="O895" s="506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7">
        <v>895</v>
      </c>
      <c r="B896" s="95">
        <v>45646</v>
      </c>
      <c r="C896" s="443"/>
      <c r="D896" s="506"/>
      <c r="E896" s="444"/>
      <c r="F896" s="443"/>
      <c r="G896" s="443"/>
      <c r="H896" s="443"/>
      <c r="I896" s="443"/>
      <c r="J896" s="443"/>
      <c r="K896" s="443"/>
      <c r="L896" s="443"/>
      <c r="M896" s="443"/>
      <c r="N896" s="594"/>
      <c r="O896" s="506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7">
        <v>896</v>
      </c>
      <c r="B897" s="95">
        <v>45647</v>
      </c>
      <c r="C897" s="443"/>
      <c r="D897" s="506"/>
      <c r="E897" s="444"/>
      <c r="F897" s="443"/>
      <c r="G897" s="443"/>
      <c r="H897" s="443"/>
      <c r="I897" s="443"/>
      <c r="J897" s="443"/>
      <c r="K897" s="443"/>
      <c r="L897" s="443"/>
      <c r="M897" s="443"/>
      <c r="N897" s="594"/>
      <c r="O897" s="506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7">
        <v>897</v>
      </c>
      <c r="B898" s="95">
        <v>45648</v>
      </c>
      <c r="C898" s="443"/>
      <c r="D898" s="506"/>
      <c r="E898" s="444"/>
      <c r="F898" s="443"/>
      <c r="G898" s="443"/>
      <c r="H898" s="443"/>
      <c r="I898" s="443"/>
      <c r="J898" s="443"/>
      <c r="K898" s="443"/>
      <c r="L898" s="443"/>
      <c r="M898" s="443"/>
      <c r="N898" s="594"/>
      <c r="O898" s="506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7">
        <v>898</v>
      </c>
      <c r="B899" s="95">
        <v>45649</v>
      </c>
      <c r="C899" s="443"/>
      <c r="D899" s="506"/>
      <c r="E899" s="444"/>
      <c r="F899" s="443"/>
      <c r="G899" s="443"/>
      <c r="H899" s="443"/>
      <c r="I899" s="443"/>
      <c r="J899" s="443"/>
      <c r="K899" s="443"/>
      <c r="L899" s="443"/>
      <c r="M899" s="443"/>
      <c r="N899" s="594"/>
      <c r="O899" s="506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7">
        <v>899</v>
      </c>
      <c r="B900" s="95">
        <v>45650</v>
      </c>
      <c r="C900" s="443"/>
      <c r="D900" s="506"/>
      <c r="E900" s="444"/>
      <c r="F900" s="443"/>
      <c r="G900" s="443"/>
      <c r="H900" s="443"/>
      <c r="I900" s="443"/>
      <c r="J900" s="443"/>
      <c r="K900" s="443"/>
      <c r="L900" s="443"/>
      <c r="M900" s="443"/>
      <c r="N900" s="594"/>
      <c r="O900" s="506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7">
        <v>900</v>
      </c>
      <c r="B901" s="95">
        <v>45651</v>
      </c>
      <c r="C901" s="443"/>
      <c r="D901" s="506"/>
      <c r="E901" s="444"/>
      <c r="F901" s="443"/>
      <c r="G901" s="443"/>
      <c r="H901" s="443"/>
      <c r="I901" s="443"/>
      <c r="J901" s="443"/>
      <c r="K901" s="443"/>
      <c r="L901" s="443"/>
      <c r="M901" s="443"/>
      <c r="N901" s="594"/>
      <c r="O901" s="506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7">
        <v>901</v>
      </c>
      <c r="B902" s="95">
        <v>45652</v>
      </c>
      <c r="C902" s="443"/>
      <c r="D902" s="506"/>
      <c r="E902" s="444"/>
      <c r="F902" s="443"/>
      <c r="G902" s="443"/>
      <c r="H902" s="443"/>
      <c r="I902" s="443"/>
      <c r="J902" s="443"/>
      <c r="K902" s="443"/>
      <c r="L902" s="443"/>
      <c r="M902" s="443"/>
      <c r="N902" s="594"/>
      <c r="O902" s="506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7">
        <v>902</v>
      </c>
      <c r="B903" s="95">
        <v>45653</v>
      </c>
      <c r="C903" s="443"/>
      <c r="D903" s="506"/>
      <c r="E903" s="444"/>
      <c r="F903" s="443"/>
      <c r="G903" s="443"/>
      <c r="H903" s="443"/>
      <c r="I903" s="443"/>
      <c r="J903" s="443"/>
      <c r="K903" s="443"/>
      <c r="L903" s="443"/>
      <c r="M903" s="443"/>
      <c r="N903" s="594"/>
      <c r="O903" s="506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7">
        <v>903</v>
      </c>
      <c r="B904" s="95">
        <v>45654</v>
      </c>
      <c r="C904" s="443"/>
      <c r="D904" s="506"/>
      <c r="E904" s="444"/>
      <c r="F904" s="443"/>
      <c r="G904" s="443"/>
      <c r="H904" s="443"/>
      <c r="I904" s="443"/>
      <c r="J904" s="443"/>
      <c r="K904" s="443"/>
      <c r="L904" s="443"/>
      <c r="M904" s="443"/>
      <c r="N904" s="594"/>
      <c r="O904" s="506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7">
        <v>904</v>
      </c>
      <c r="B905" s="95">
        <v>45655</v>
      </c>
      <c r="C905" s="443"/>
      <c r="D905" s="506"/>
      <c r="E905" s="444"/>
      <c r="F905" s="443"/>
      <c r="G905" s="443"/>
      <c r="H905" s="443"/>
      <c r="I905" s="443"/>
      <c r="J905" s="443"/>
      <c r="K905" s="443"/>
      <c r="L905" s="443"/>
      <c r="M905" s="443"/>
      <c r="N905" s="594"/>
      <c r="O905" s="506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7">
        <v>905</v>
      </c>
      <c r="B906" s="95">
        <v>45656</v>
      </c>
      <c r="C906" s="443"/>
      <c r="D906" s="506"/>
      <c r="E906" s="444"/>
      <c r="F906" s="443"/>
      <c r="G906" s="443"/>
      <c r="H906" s="443"/>
      <c r="I906" s="443"/>
      <c r="J906" s="443"/>
      <c r="K906" s="443"/>
      <c r="L906" s="443"/>
      <c r="M906" s="443"/>
      <c r="N906" s="594"/>
      <c r="O906" s="506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7">
        <v>906</v>
      </c>
      <c r="B907" s="95">
        <v>45657</v>
      </c>
      <c r="C907" s="443"/>
      <c r="D907" s="506"/>
      <c r="E907" s="444"/>
      <c r="F907" s="443"/>
      <c r="G907" s="443"/>
      <c r="H907" s="443"/>
      <c r="I907" s="443"/>
      <c r="J907" s="443"/>
      <c r="K907" s="443"/>
      <c r="L907" s="443"/>
      <c r="M907" s="443"/>
      <c r="N907" s="594"/>
      <c r="O907" s="506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7">
        <v>907</v>
      </c>
      <c r="B908" s="95">
        <v>45658</v>
      </c>
      <c r="C908" s="443"/>
      <c r="D908" s="506"/>
      <c r="E908" s="444"/>
      <c r="F908" s="443"/>
      <c r="G908" s="443"/>
      <c r="H908" s="443"/>
      <c r="I908" s="443"/>
      <c r="J908" s="443"/>
      <c r="K908" s="443"/>
      <c r="L908" s="443"/>
      <c r="M908" s="443"/>
      <c r="N908" s="594"/>
      <c r="O908" s="506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7">
        <v>908</v>
      </c>
      <c r="B909" s="95">
        <v>45659</v>
      </c>
      <c r="C909" s="443"/>
      <c r="D909" s="506"/>
      <c r="E909" s="444"/>
      <c r="F909" s="443"/>
      <c r="G909" s="443"/>
      <c r="H909" s="443"/>
      <c r="I909" s="443"/>
      <c r="J909" s="443"/>
      <c r="K909" s="443"/>
      <c r="L909" s="443"/>
      <c r="M909" s="443"/>
      <c r="N909" s="594"/>
      <c r="O909" s="506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7">
        <v>909</v>
      </c>
      <c r="B910" s="95">
        <v>45660</v>
      </c>
      <c r="C910" s="443"/>
      <c r="D910" s="506"/>
      <c r="E910" s="444"/>
      <c r="F910" s="443"/>
      <c r="G910" s="443"/>
      <c r="H910" s="443"/>
      <c r="I910" s="443"/>
      <c r="J910" s="443"/>
      <c r="K910" s="443"/>
      <c r="L910" s="443"/>
      <c r="M910" s="443"/>
      <c r="N910" s="594"/>
      <c r="O910" s="506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7">
        <v>910</v>
      </c>
      <c r="B911" s="95">
        <v>45661</v>
      </c>
      <c r="C911" s="443"/>
      <c r="D911" s="506"/>
      <c r="E911" s="444"/>
      <c r="F911" s="443"/>
      <c r="G911" s="443"/>
      <c r="H911" s="443"/>
      <c r="I911" s="443"/>
      <c r="J911" s="443"/>
      <c r="K911" s="443"/>
      <c r="L911" s="443"/>
      <c r="M911" s="443"/>
      <c r="N911" s="594"/>
      <c r="O911" s="506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6"/>
  <sheetViews>
    <sheetView topLeftCell="A265" workbookViewId="0">
      <selection activeCell="F280" sqref="F280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4" customWidth="1"/>
    <col min="5" max="5" width="11.42578125" style="492"/>
    <col min="6" max="6" width="16.7109375" style="574" customWidth="1"/>
    <col min="8" max="8" width="11.42578125" hidden="1" customWidth="1"/>
  </cols>
  <sheetData>
    <row r="1" spans="1:8" ht="24.95" customHeight="1" x14ac:dyDescent="0.25">
      <c r="A1" s="8"/>
      <c r="B1" s="817" t="s">
        <v>191</v>
      </c>
      <c r="C1" s="818" t="s">
        <v>363</v>
      </c>
      <c r="D1" s="820" t="s">
        <v>297</v>
      </c>
      <c r="E1" s="821" t="s">
        <v>192</v>
      </c>
      <c r="F1" s="816" t="s">
        <v>362</v>
      </c>
    </row>
    <row r="2" spans="1:8" ht="24.95" customHeight="1" x14ac:dyDescent="0.25">
      <c r="A2" s="8"/>
      <c r="B2" s="817"/>
      <c r="C2" s="819"/>
      <c r="D2" s="820"/>
      <c r="E2" s="821"/>
      <c r="F2" s="816"/>
      <c r="G2" s="317"/>
      <c r="H2" t="s">
        <v>364</v>
      </c>
    </row>
    <row r="3" spans="1:8" ht="24.95" customHeight="1" x14ac:dyDescent="0.25">
      <c r="A3" s="8"/>
      <c r="B3" s="490" t="s">
        <v>342</v>
      </c>
      <c r="C3" s="490" t="s">
        <v>303</v>
      </c>
      <c r="D3" s="132">
        <v>44965</v>
      </c>
      <c r="E3" s="490">
        <v>46</v>
      </c>
      <c r="F3" s="309" t="s">
        <v>102</v>
      </c>
      <c r="H3" t="s">
        <v>365</v>
      </c>
    </row>
    <row r="4" spans="1:8" ht="24.95" customHeight="1" x14ac:dyDescent="0.25">
      <c r="A4" s="8"/>
      <c r="B4" s="490" t="s">
        <v>300</v>
      </c>
      <c r="C4" s="490" t="s">
        <v>303</v>
      </c>
      <c r="D4" s="132">
        <v>44965</v>
      </c>
      <c r="E4" s="490">
        <v>151</v>
      </c>
      <c r="F4" s="309" t="s">
        <v>366</v>
      </c>
      <c r="H4" t="s">
        <v>303</v>
      </c>
    </row>
    <row r="5" spans="1:8" ht="24.95" customHeight="1" x14ac:dyDescent="0.25">
      <c r="A5" s="8"/>
      <c r="B5" s="490" t="s">
        <v>300</v>
      </c>
      <c r="C5" s="490" t="s">
        <v>365</v>
      </c>
      <c r="D5" s="132">
        <v>44965</v>
      </c>
      <c r="E5" s="490" t="s">
        <v>336</v>
      </c>
      <c r="F5" s="309" t="s">
        <v>336</v>
      </c>
    </row>
    <row r="6" spans="1:8" ht="24.95" customHeight="1" x14ac:dyDescent="0.25">
      <c r="A6" s="8"/>
      <c r="B6" s="490" t="s">
        <v>325</v>
      </c>
      <c r="C6" s="490" t="s">
        <v>303</v>
      </c>
      <c r="D6" s="132">
        <v>44965</v>
      </c>
      <c r="E6" s="490">
        <v>476</v>
      </c>
      <c r="F6" s="309" t="s">
        <v>366</v>
      </c>
    </row>
    <row r="7" spans="1:8" ht="24.95" customHeight="1" x14ac:dyDescent="0.25">
      <c r="A7" s="8"/>
      <c r="B7" s="490" t="s">
        <v>325</v>
      </c>
      <c r="C7" s="490" t="s">
        <v>365</v>
      </c>
      <c r="D7" s="132">
        <v>44965</v>
      </c>
      <c r="E7" s="490" t="s">
        <v>336</v>
      </c>
      <c r="F7" s="309" t="s">
        <v>336</v>
      </c>
    </row>
    <row r="8" spans="1:8" ht="24.95" customHeight="1" x14ac:dyDescent="0.25">
      <c r="A8" s="8"/>
      <c r="B8" s="490" t="s">
        <v>352</v>
      </c>
      <c r="C8" s="490" t="s">
        <v>303</v>
      </c>
      <c r="D8" s="132">
        <v>44965</v>
      </c>
      <c r="E8" s="490">
        <v>130</v>
      </c>
      <c r="F8" s="309" t="s">
        <v>366</v>
      </c>
    </row>
    <row r="9" spans="1:8" ht="24.95" customHeight="1" x14ac:dyDescent="0.25">
      <c r="A9" s="8"/>
      <c r="B9" s="490" t="s">
        <v>352</v>
      </c>
      <c r="C9" s="490" t="s">
        <v>365</v>
      </c>
      <c r="D9" s="132">
        <v>44965</v>
      </c>
      <c r="E9" s="490" t="s">
        <v>336</v>
      </c>
      <c r="F9" s="309" t="s">
        <v>336</v>
      </c>
    </row>
    <row r="10" spans="1:8" ht="24.95" customHeight="1" x14ac:dyDescent="0.25">
      <c r="A10" s="8"/>
      <c r="B10" s="490" t="s">
        <v>310</v>
      </c>
      <c r="C10" s="490" t="s">
        <v>303</v>
      </c>
      <c r="D10" s="132">
        <v>44965</v>
      </c>
      <c r="E10" s="490">
        <v>30</v>
      </c>
      <c r="F10" s="309" t="s">
        <v>366</v>
      </c>
    </row>
    <row r="11" spans="1:8" ht="24.95" customHeight="1" x14ac:dyDescent="0.25">
      <c r="A11" s="8"/>
      <c r="B11" s="490" t="s">
        <v>310</v>
      </c>
      <c r="C11" s="490" t="s">
        <v>365</v>
      </c>
      <c r="D11" s="132">
        <v>44965</v>
      </c>
      <c r="E11" s="490" t="s">
        <v>336</v>
      </c>
      <c r="F11" s="309" t="s">
        <v>336</v>
      </c>
    </row>
    <row r="12" spans="1:8" ht="24.95" customHeight="1" x14ac:dyDescent="0.25">
      <c r="A12" s="8"/>
      <c r="B12" s="490" t="s">
        <v>332</v>
      </c>
      <c r="C12" s="490" t="s">
        <v>303</v>
      </c>
      <c r="D12" s="132">
        <v>44965</v>
      </c>
      <c r="E12" s="490">
        <v>18</v>
      </c>
      <c r="F12" s="309" t="s">
        <v>366</v>
      </c>
    </row>
    <row r="13" spans="1:8" ht="24.95" customHeight="1" x14ac:dyDescent="0.25">
      <c r="A13" s="8"/>
      <c r="B13" s="490" t="s">
        <v>332</v>
      </c>
      <c r="C13" s="490" t="s">
        <v>303</v>
      </c>
      <c r="D13" s="132">
        <v>44972</v>
      </c>
      <c r="E13" s="490">
        <v>10</v>
      </c>
      <c r="F13" s="309" t="s">
        <v>366</v>
      </c>
    </row>
    <row r="14" spans="1:8" ht="24.95" customHeight="1" x14ac:dyDescent="0.25">
      <c r="A14" s="8"/>
      <c r="B14" s="490" t="s">
        <v>461</v>
      </c>
      <c r="C14" s="490" t="s">
        <v>364</v>
      </c>
      <c r="D14" s="132">
        <v>44984</v>
      </c>
      <c r="E14" s="490">
        <v>34</v>
      </c>
      <c r="F14" s="309" t="s">
        <v>336</v>
      </c>
    </row>
    <row r="15" spans="1:8" ht="24.95" customHeight="1" x14ac:dyDescent="0.25">
      <c r="B15" s="490" t="s">
        <v>462</v>
      </c>
      <c r="C15" s="490" t="s">
        <v>364</v>
      </c>
      <c r="D15" s="132">
        <v>44984</v>
      </c>
      <c r="E15" s="490">
        <v>380</v>
      </c>
      <c r="F15" s="309" t="s">
        <v>336</v>
      </c>
    </row>
    <row r="16" spans="1:8" ht="24.95" customHeight="1" x14ac:dyDescent="0.25">
      <c r="B16" s="490" t="s">
        <v>352</v>
      </c>
      <c r="C16" s="490" t="s">
        <v>364</v>
      </c>
      <c r="D16" s="132">
        <v>44987</v>
      </c>
      <c r="E16" s="490">
        <v>130</v>
      </c>
      <c r="F16" s="309" t="s">
        <v>336</v>
      </c>
    </row>
    <row r="17" spans="2:6" ht="24.95" customHeight="1" x14ac:dyDescent="0.25">
      <c r="B17" s="490" t="s">
        <v>332</v>
      </c>
      <c r="C17" s="490" t="s">
        <v>303</v>
      </c>
      <c r="D17" s="132">
        <v>44987</v>
      </c>
      <c r="E17" s="490">
        <v>10</v>
      </c>
      <c r="F17" s="309" t="s">
        <v>366</v>
      </c>
    </row>
    <row r="18" spans="2:6" ht="24.95" customHeight="1" x14ac:dyDescent="0.25">
      <c r="B18" s="490" t="s">
        <v>462</v>
      </c>
      <c r="C18" s="490" t="s">
        <v>364</v>
      </c>
      <c r="D18" s="132">
        <v>44992</v>
      </c>
      <c r="E18" s="490">
        <v>57</v>
      </c>
      <c r="F18" s="309" t="s">
        <v>336</v>
      </c>
    </row>
    <row r="19" spans="2:6" ht="24.95" customHeight="1" x14ac:dyDescent="0.25">
      <c r="B19" s="490" t="s">
        <v>352</v>
      </c>
      <c r="C19" s="490" t="s">
        <v>303</v>
      </c>
      <c r="D19" s="132">
        <v>44993</v>
      </c>
      <c r="E19" s="490">
        <v>130</v>
      </c>
      <c r="F19" s="309" t="s">
        <v>102</v>
      </c>
    </row>
    <row r="20" spans="2:6" ht="24.95" customHeight="1" x14ac:dyDescent="0.25">
      <c r="B20" s="490" t="s">
        <v>352</v>
      </c>
      <c r="C20" s="490" t="s">
        <v>365</v>
      </c>
      <c r="D20" s="132">
        <v>44993</v>
      </c>
      <c r="E20" s="490" t="s">
        <v>336</v>
      </c>
      <c r="F20" s="309" t="s">
        <v>336</v>
      </c>
    </row>
    <row r="21" spans="2:6" ht="24.95" customHeight="1" x14ac:dyDescent="0.25">
      <c r="B21" s="490" t="s">
        <v>465</v>
      </c>
      <c r="C21" s="490" t="s">
        <v>364</v>
      </c>
      <c r="D21" s="132">
        <v>44994</v>
      </c>
      <c r="E21" s="490">
        <v>100</v>
      </c>
      <c r="F21" s="309" t="s">
        <v>336</v>
      </c>
    </row>
    <row r="22" spans="2:6" ht="24.95" customHeight="1" x14ac:dyDescent="0.25">
      <c r="B22" s="490" t="s">
        <v>317</v>
      </c>
      <c r="C22" s="490" t="s">
        <v>303</v>
      </c>
      <c r="D22" s="132">
        <v>44994</v>
      </c>
      <c r="E22" s="490">
        <v>36</v>
      </c>
      <c r="F22" s="309" t="s">
        <v>366</v>
      </c>
    </row>
    <row r="23" spans="2:6" ht="24.95" customHeight="1" x14ac:dyDescent="0.25">
      <c r="B23" s="490" t="s">
        <v>317</v>
      </c>
      <c r="C23" s="490" t="s">
        <v>365</v>
      </c>
      <c r="D23" s="132">
        <v>44994</v>
      </c>
      <c r="E23" s="490" t="s">
        <v>336</v>
      </c>
      <c r="F23" s="309" t="s">
        <v>336</v>
      </c>
    </row>
    <row r="24" spans="2:6" ht="24.95" customHeight="1" x14ac:dyDescent="0.25">
      <c r="B24" s="490" t="s">
        <v>461</v>
      </c>
      <c r="C24" s="490" t="s">
        <v>303</v>
      </c>
      <c r="D24" s="132">
        <v>44996</v>
      </c>
      <c r="E24" s="490">
        <v>34</v>
      </c>
      <c r="F24" s="309" t="s">
        <v>366</v>
      </c>
    </row>
    <row r="25" spans="2:6" ht="24.95" customHeight="1" x14ac:dyDescent="0.25">
      <c r="B25" s="490" t="s">
        <v>461</v>
      </c>
      <c r="C25" s="490" t="s">
        <v>365</v>
      </c>
      <c r="D25" s="132">
        <v>44996</v>
      </c>
      <c r="E25" s="490" t="s">
        <v>336</v>
      </c>
      <c r="F25" s="309" t="s">
        <v>336</v>
      </c>
    </row>
    <row r="26" spans="2:6" ht="24.95" customHeight="1" x14ac:dyDescent="0.25">
      <c r="B26" s="490" t="s">
        <v>278</v>
      </c>
      <c r="C26" s="490" t="s">
        <v>364</v>
      </c>
      <c r="D26" s="132">
        <v>44998</v>
      </c>
      <c r="E26" s="490">
        <v>29</v>
      </c>
      <c r="F26" s="309" t="s">
        <v>336</v>
      </c>
    </row>
    <row r="27" spans="2:6" ht="24.95" customHeight="1" x14ac:dyDescent="0.25">
      <c r="B27" s="490" t="s">
        <v>476</v>
      </c>
      <c r="C27" s="490" t="s">
        <v>303</v>
      </c>
      <c r="D27" s="132">
        <v>45001</v>
      </c>
      <c r="E27" s="490">
        <v>380</v>
      </c>
      <c r="F27" s="309" t="s">
        <v>366</v>
      </c>
    </row>
    <row r="28" spans="2:6" ht="24.95" customHeight="1" x14ac:dyDescent="0.25">
      <c r="B28" s="490" t="s">
        <v>332</v>
      </c>
      <c r="C28" s="490" t="s">
        <v>303</v>
      </c>
      <c r="D28" s="132">
        <v>45001</v>
      </c>
      <c r="E28" s="490">
        <v>10</v>
      </c>
      <c r="F28" s="309" t="s">
        <v>366</v>
      </c>
    </row>
    <row r="29" spans="2:6" ht="24.95" customHeight="1" x14ac:dyDescent="0.25">
      <c r="B29" s="490" t="s">
        <v>476</v>
      </c>
      <c r="C29" s="490" t="s">
        <v>364</v>
      </c>
      <c r="D29" s="132">
        <v>45005</v>
      </c>
      <c r="E29" s="490">
        <v>114</v>
      </c>
      <c r="F29" s="309" t="s">
        <v>336</v>
      </c>
    </row>
    <row r="30" spans="2:6" ht="24.95" customHeight="1" x14ac:dyDescent="0.25">
      <c r="B30" s="490" t="s">
        <v>479</v>
      </c>
      <c r="C30" s="490" t="s">
        <v>364</v>
      </c>
      <c r="D30" s="132">
        <v>45005</v>
      </c>
      <c r="E30" s="490">
        <v>145</v>
      </c>
      <c r="F30" s="309" t="s">
        <v>336</v>
      </c>
    </row>
    <row r="31" spans="2:6" ht="24.95" customHeight="1" x14ac:dyDescent="0.25">
      <c r="B31" s="490" t="s">
        <v>476</v>
      </c>
      <c r="C31" s="490" t="s">
        <v>303</v>
      </c>
      <c r="D31" s="132">
        <v>45001</v>
      </c>
      <c r="E31" s="490">
        <v>57</v>
      </c>
      <c r="F31" s="309" t="s">
        <v>366</v>
      </c>
    </row>
    <row r="32" spans="2:6" ht="24.95" customHeight="1" x14ac:dyDescent="0.25">
      <c r="B32" s="490" t="s">
        <v>278</v>
      </c>
      <c r="C32" s="490" t="s">
        <v>364</v>
      </c>
      <c r="D32" s="132">
        <v>45012</v>
      </c>
      <c r="E32" s="490">
        <v>125</v>
      </c>
      <c r="F32" s="309" t="s">
        <v>336</v>
      </c>
    </row>
    <row r="33" spans="2:6" ht="24.95" customHeight="1" x14ac:dyDescent="0.25">
      <c r="B33" s="490" t="s">
        <v>352</v>
      </c>
      <c r="C33" s="490" t="s">
        <v>364</v>
      </c>
      <c r="D33" s="132">
        <v>45012</v>
      </c>
      <c r="E33" s="490">
        <v>8</v>
      </c>
      <c r="F33" s="309" t="s">
        <v>336</v>
      </c>
    </row>
    <row r="34" spans="2:6" ht="24.95" customHeight="1" x14ac:dyDescent="0.25">
      <c r="B34" s="490" t="s">
        <v>352</v>
      </c>
      <c r="C34" s="490" t="s">
        <v>303</v>
      </c>
      <c r="D34" s="132">
        <v>45016</v>
      </c>
      <c r="E34" s="490">
        <v>8</v>
      </c>
      <c r="F34" s="309" t="s">
        <v>366</v>
      </c>
    </row>
    <row r="35" spans="2:6" ht="24.95" customHeight="1" x14ac:dyDescent="0.25">
      <c r="B35" s="490" t="s">
        <v>352</v>
      </c>
      <c r="C35" s="490" t="s">
        <v>365</v>
      </c>
      <c r="D35" s="132">
        <v>45016</v>
      </c>
      <c r="E35" s="490" t="s">
        <v>336</v>
      </c>
      <c r="F35" s="309" t="s">
        <v>336</v>
      </c>
    </row>
    <row r="36" spans="2:6" ht="24.95" customHeight="1" x14ac:dyDescent="0.25">
      <c r="B36" s="490" t="s">
        <v>476</v>
      </c>
      <c r="C36" s="490" t="s">
        <v>303</v>
      </c>
      <c r="D36" s="132">
        <v>45026</v>
      </c>
      <c r="E36" s="490">
        <v>114</v>
      </c>
      <c r="F36" s="309" t="s">
        <v>366</v>
      </c>
    </row>
    <row r="37" spans="2:6" ht="24.95" customHeight="1" x14ac:dyDescent="0.25">
      <c r="B37" s="490" t="s">
        <v>476</v>
      </c>
      <c r="C37" s="490" t="s">
        <v>365</v>
      </c>
      <c r="D37" s="132">
        <v>45026</v>
      </c>
      <c r="E37" s="490" t="s">
        <v>336</v>
      </c>
      <c r="F37" s="309" t="s">
        <v>336</v>
      </c>
    </row>
    <row r="38" spans="2:6" ht="24.95" customHeight="1" x14ac:dyDescent="0.25">
      <c r="B38" s="490" t="s">
        <v>479</v>
      </c>
      <c r="C38" s="490" t="s">
        <v>303</v>
      </c>
      <c r="D38" s="132">
        <v>45026</v>
      </c>
      <c r="E38" s="490">
        <v>36</v>
      </c>
      <c r="F38" s="309" t="s">
        <v>366</v>
      </c>
    </row>
    <row r="39" spans="2:6" ht="24.95" customHeight="1" x14ac:dyDescent="0.25">
      <c r="B39" s="490" t="s">
        <v>332</v>
      </c>
      <c r="C39" s="490" t="s">
        <v>303</v>
      </c>
      <c r="D39" s="132">
        <v>45026</v>
      </c>
      <c r="E39" s="490">
        <v>10</v>
      </c>
      <c r="F39" s="309" t="s">
        <v>366</v>
      </c>
    </row>
    <row r="40" spans="2:6" ht="24.95" customHeight="1" x14ac:dyDescent="0.25">
      <c r="B40" s="490" t="s">
        <v>300</v>
      </c>
      <c r="C40" s="490" t="s">
        <v>364</v>
      </c>
      <c r="D40" s="132">
        <v>45034</v>
      </c>
      <c r="E40" s="490">
        <v>489</v>
      </c>
      <c r="F40" s="309" t="s">
        <v>336</v>
      </c>
    </row>
    <row r="41" spans="2:6" ht="24.95" customHeight="1" x14ac:dyDescent="0.25">
      <c r="B41" s="490" t="s">
        <v>476</v>
      </c>
      <c r="C41" s="490" t="s">
        <v>364</v>
      </c>
      <c r="D41" s="132">
        <v>45034</v>
      </c>
      <c r="E41" s="490">
        <v>209.95</v>
      </c>
      <c r="F41" s="309" t="s">
        <v>336</v>
      </c>
    </row>
    <row r="42" spans="2:6" ht="24.95" customHeight="1" x14ac:dyDescent="0.25">
      <c r="B42" s="490" t="s">
        <v>501</v>
      </c>
      <c r="C42" s="490" t="s">
        <v>364</v>
      </c>
      <c r="D42" s="132">
        <v>45034</v>
      </c>
      <c r="E42" s="490">
        <v>33</v>
      </c>
      <c r="F42" s="309" t="s">
        <v>336</v>
      </c>
    </row>
    <row r="43" spans="2:6" ht="24.95" customHeight="1" x14ac:dyDescent="0.25">
      <c r="B43" s="490" t="s">
        <v>476</v>
      </c>
      <c r="C43" s="490" t="s">
        <v>364</v>
      </c>
      <c r="D43" s="132">
        <v>45036</v>
      </c>
      <c r="E43" s="490">
        <v>142.5</v>
      </c>
      <c r="F43" s="309" t="s">
        <v>336</v>
      </c>
    </row>
    <row r="44" spans="2:6" ht="24.95" customHeight="1" x14ac:dyDescent="0.25">
      <c r="B44" s="490" t="s">
        <v>300</v>
      </c>
      <c r="C44" s="490" t="s">
        <v>303</v>
      </c>
      <c r="D44" s="132">
        <v>45035</v>
      </c>
      <c r="E44" s="490">
        <v>160</v>
      </c>
      <c r="F44" s="309" t="s">
        <v>366</v>
      </c>
    </row>
    <row r="45" spans="2:6" ht="24.95" customHeight="1" x14ac:dyDescent="0.25">
      <c r="B45" s="490" t="s">
        <v>479</v>
      </c>
      <c r="C45" s="490" t="s">
        <v>303</v>
      </c>
      <c r="D45" s="132">
        <v>45036</v>
      </c>
      <c r="E45" s="490">
        <v>36</v>
      </c>
      <c r="F45" s="309" t="s">
        <v>366</v>
      </c>
    </row>
    <row r="46" spans="2:6" ht="24.95" customHeight="1" x14ac:dyDescent="0.25">
      <c r="B46" s="490" t="s">
        <v>300</v>
      </c>
      <c r="C46" s="490" t="s">
        <v>364</v>
      </c>
      <c r="D46" s="132">
        <v>45040</v>
      </c>
      <c r="E46" s="490">
        <v>112</v>
      </c>
      <c r="F46" s="309" t="s">
        <v>336</v>
      </c>
    </row>
    <row r="47" spans="2:6" ht="24.95" customHeight="1" x14ac:dyDescent="0.25">
      <c r="B47" s="490" t="s">
        <v>300</v>
      </c>
      <c r="C47" s="490" t="s">
        <v>303</v>
      </c>
      <c r="D47" s="132">
        <v>45045</v>
      </c>
      <c r="E47" s="490">
        <v>150</v>
      </c>
      <c r="F47" s="309" t="s">
        <v>366</v>
      </c>
    </row>
    <row r="48" spans="2:6" ht="24.95" customHeight="1" x14ac:dyDescent="0.25">
      <c r="B48" s="490" t="s">
        <v>505</v>
      </c>
      <c r="C48" s="490" t="s">
        <v>303</v>
      </c>
      <c r="D48" s="132">
        <v>45045</v>
      </c>
      <c r="E48" s="490">
        <v>33</v>
      </c>
      <c r="F48" s="309" t="s">
        <v>366</v>
      </c>
    </row>
    <row r="49" spans="2:6" ht="24.95" customHeight="1" x14ac:dyDescent="0.25">
      <c r="B49" s="490" t="s">
        <v>505</v>
      </c>
      <c r="C49" s="490" t="s">
        <v>365</v>
      </c>
      <c r="D49" s="132">
        <v>45045</v>
      </c>
      <c r="E49" s="490" t="s">
        <v>336</v>
      </c>
      <c r="F49" s="309" t="s">
        <v>336</v>
      </c>
    </row>
    <row r="50" spans="2:6" ht="24.95" customHeight="1" x14ac:dyDescent="0.25">
      <c r="B50" s="490" t="s">
        <v>506</v>
      </c>
      <c r="C50" s="490" t="s">
        <v>364</v>
      </c>
      <c r="D50" s="132">
        <v>45055</v>
      </c>
      <c r="E50" s="490">
        <v>98</v>
      </c>
      <c r="F50" s="309" t="s">
        <v>336</v>
      </c>
    </row>
    <row r="51" spans="2:6" ht="24.95" customHeight="1" x14ac:dyDescent="0.25">
      <c r="B51" s="490" t="s">
        <v>479</v>
      </c>
      <c r="C51" s="490" t="s">
        <v>303</v>
      </c>
      <c r="D51" s="132">
        <v>45056</v>
      </c>
      <c r="E51" s="490">
        <v>36</v>
      </c>
      <c r="F51" s="309" t="s">
        <v>366</v>
      </c>
    </row>
    <row r="52" spans="2:6" ht="24.95" customHeight="1" x14ac:dyDescent="0.25">
      <c r="B52" s="490" t="s">
        <v>332</v>
      </c>
      <c r="C52" s="490" t="s">
        <v>303</v>
      </c>
      <c r="D52" s="132">
        <v>45056</v>
      </c>
      <c r="E52" s="490">
        <v>20</v>
      </c>
      <c r="F52" s="309" t="s">
        <v>366</v>
      </c>
    </row>
    <row r="53" spans="2:6" ht="24.95" customHeight="1" x14ac:dyDescent="0.25">
      <c r="B53" s="490" t="s">
        <v>507</v>
      </c>
      <c r="C53" s="490" t="s">
        <v>303</v>
      </c>
      <c r="D53" s="132">
        <v>45056</v>
      </c>
      <c r="E53" s="490">
        <v>114</v>
      </c>
      <c r="F53" s="309" t="s">
        <v>366</v>
      </c>
    </row>
    <row r="54" spans="2:6" ht="24.95" customHeight="1" x14ac:dyDescent="0.25">
      <c r="B54" s="490" t="s">
        <v>332</v>
      </c>
      <c r="C54" s="490" t="s">
        <v>365</v>
      </c>
      <c r="D54" s="132">
        <v>45056</v>
      </c>
      <c r="E54" s="490" t="s">
        <v>336</v>
      </c>
      <c r="F54" s="309" t="s">
        <v>336</v>
      </c>
    </row>
    <row r="55" spans="2:6" ht="24.95" customHeight="1" x14ac:dyDescent="0.25">
      <c r="B55" s="490" t="s">
        <v>479</v>
      </c>
      <c r="C55" s="490" t="s">
        <v>303</v>
      </c>
      <c r="D55" s="132">
        <v>45058</v>
      </c>
      <c r="E55" s="490">
        <v>37</v>
      </c>
      <c r="F55" s="309" t="s">
        <v>366</v>
      </c>
    </row>
    <row r="56" spans="2:6" ht="24.95" customHeight="1" x14ac:dyDescent="0.25">
      <c r="B56" s="490" t="s">
        <v>479</v>
      </c>
      <c r="C56" s="490" t="s">
        <v>365</v>
      </c>
      <c r="D56" s="132">
        <v>45058</v>
      </c>
      <c r="E56" s="490" t="s">
        <v>336</v>
      </c>
      <c r="F56" s="309" t="s">
        <v>336</v>
      </c>
    </row>
    <row r="57" spans="2:6" ht="24.95" customHeight="1" x14ac:dyDescent="0.25">
      <c r="B57" s="490" t="s">
        <v>476</v>
      </c>
      <c r="C57" s="490" t="s">
        <v>303</v>
      </c>
      <c r="D57" s="132">
        <v>45061</v>
      </c>
      <c r="E57" s="490">
        <v>352</v>
      </c>
      <c r="F57" s="309" t="s">
        <v>366</v>
      </c>
    </row>
    <row r="58" spans="2:6" ht="24.95" customHeight="1" x14ac:dyDescent="0.25">
      <c r="B58" s="490" t="s">
        <v>476</v>
      </c>
      <c r="C58" s="490" t="s">
        <v>365</v>
      </c>
      <c r="D58" s="132">
        <v>45061</v>
      </c>
      <c r="E58" s="490" t="s">
        <v>336</v>
      </c>
      <c r="F58" s="309" t="s">
        <v>336</v>
      </c>
    </row>
    <row r="59" spans="2:6" ht="24.95" customHeight="1" x14ac:dyDescent="0.25">
      <c r="B59" s="490" t="s">
        <v>476</v>
      </c>
      <c r="C59" s="490" t="s">
        <v>364</v>
      </c>
      <c r="D59" s="132">
        <v>45061</v>
      </c>
      <c r="E59" s="490">
        <v>766</v>
      </c>
      <c r="F59" s="309" t="s">
        <v>336</v>
      </c>
    </row>
    <row r="60" spans="2:6" ht="24.95" customHeight="1" x14ac:dyDescent="0.25">
      <c r="B60" s="490" t="s">
        <v>300</v>
      </c>
      <c r="C60" s="490" t="s">
        <v>303</v>
      </c>
      <c r="D60" s="132">
        <v>45062</v>
      </c>
      <c r="E60" s="490">
        <v>60</v>
      </c>
      <c r="F60" s="309" t="s">
        <v>366</v>
      </c>
    </row>
    <row r="61" spans="2:6" ht="24.95" customHeight="1" x14ac:dyDescent="0.25">
      <c r="B61" s="490" t="s">
        <v>300</v>
      </c>
      <c r="C61" s="490" t="s">
        <v>303</v>
      </c>
      <c r="D61" s="132">
        <v>45062</v>
      </c>
      <c r="E61" s="490">
        <v>141</v>
      </c>
      <c r="F61" s="309" t="s">
        <v>366</v>
      </c>
    </row>
    <row r="62" spans="2:6" ht="24.95" customHeight="1" x14ac:dyDescent="0.25">
      <c r="B62" s="490" t="s">
        <v>465</v>
      </c>
      <c r="C62" s="490" t="s">
        <v>303</v>
      </c>
      <c r="D62" s="132">
        <v>45065</v>
      </c>
      <c r="E62" s="490">
        <v>100</v>
      </c>
      <c r="F62" s="309" t="s">
        <v>102</v>
      </c>
    </row>
    <row r="63" spans="2:6" ht="24.95" customHeight="1" x14ac:dyDescent="0.25">
      <c r="B63" s="490" t="s">
        <v>465</v>
      </c>
      <c r="C63" s="490" t="s">
        <v>365</v>
      </c>
      <c r="D63" s="132">
        <v>45065</v>
      </c>
      <c r="E63" s="490" t="s">
        <v>336</v>
      </c>
      <c r="F63" s="309" t="s">
        <v>336</v>
      </c>
    </row>
    <row r="64" spans="2:6" ht="24.95" customHeight="1" x14ac:dyDescent="0.25">
      <c r="B64" s="490" t="s">
        <v>512</v>
      </c>
      <c r="C64" s="490" t="s">
        <v>364</v>
      </c>
      <c r="D64" s="132">
        <v>45066</v>
      </c>
      <c r="E64" s="490">
        <v>15</v>
      </c>
      <c r="F64" s="309" t="s">
        <v>336</v>
      </c>
    </row>
    <row r="65" spans="2:6" ht="24.95" customHeight="1" x14ac:dyDescent="0.25">
      <c r="B65" s="490" t="s">
        <v>513</v>
      </c>
      <c r="C65" s="490" t="s">
        <v>364</v>
      </c>
      <c r="D65" s="132">
        <v>45066</v>
      </c>
      <c r="E65" s="490">
        <v>48</v>
      </c>
      <c r="F65" s="309" t="s">
        <v>336</v>
      </c>
    </row>
    <row r="66" spans="2:6" ht="24.95" customHeight="1" x14ac:dyDescent="0.25">
      <c r="B66" s="490" t="s">
        <v>515</v>
      </c>
      <c r="C66" s="490" t="s">
        <v>364</v>
      </c>
      <c r="D66" s="132">
        <v>45066</v>
      </c>
      <c r="E66" s="490">
        <v>199</v>
      </c>
      <c r="F66" s="309" t="s">
        <v>336</v>
      </c>
    </row>
    <row r="67" spans="2:6" ht="24.95" customHeight="1" x14ac:dyDescent="0.25">
      <c r="B67" s="490" t="s">
        <v>519</v>
      </c>
      <c r="C67" s="490" t="s">
        <v>364</v>
      </c>
      <c r="D67" s="132">
        <v>45066</v>
      </c>
      <c r="E67" s="490">
        <v>266</v>
      </c>
      <c r="F67" s="309" t="s">
        <v>336</v>
      </c>
    </row>
    <row r="68" spans="2:6" ht="24.95" customHeight="1" x14ac:dyDescent="0.25">
      <c r="B68" s="490" t="s">
        <v>506</v>
      </c>
      <c r="C68" s="490" t="s">
        <v>303</v>
      </c>
      <c r="D68" s="132">
        <v>45068</v>
      </c>
      <c r="E68" s="490">
        <v>98</v>
      </c>
      <c r="F68" s="309" t="s">
        <v>366</v>
      </c>
    </row>
    <row r="69" spans="2:6" ht="24.95" customHeight="1" x14ac:dyDescent="0.25">
      <c r="B69" s="490" t="s">
        <v>506</v>
      </c>
      <c r="C69" s="490" t="s">
        <v>365</v>
      </c>
      <c r="D69" s="132">
        <v>45068</v>
      </c>
      <c r="E69" s="490" t="s">
        <v>336</v>
      </c>
      <c r="F69" s="309" t="s">
        <v>336</v>
      </c>
    </row>
    <row r="70" spans="2:6" ht="24.95" customHeight="1" x14ac:dyDescent="0.25">
      <c r="B70" s="490" t="s">
        <v>278</v>
      </c>
      <c r="C70" s="490" t="s">
        <v>364</v>
      </c>
      <c r="D70" s="132">
        <v>45069</v>
      </c>
      <c r="E70" s="490">
        <v>150</v>
      </c>
      <c r="F70" s="309" t="s">
        <v>336</v>
      </c>
    </row>
    <row r="71" spans="2:6" ht="24.95" customHeight="1" x14ac:dyDescent="0.25">
      <c r="B71" s="490" t="s">
        <v>518</v>
      </c>
      <c r="C71" s="490" t="s">
        <v>364</v>
      </c>
      <c r="D71" s="132">
        <v>45070</v>
      </c>
      <c r="E71" s="490">
        <v>385</v>
      </c>
      <c r="F71" s="309" t="s">
        <v>336</v>
      </c>
    </row>
    <row r="72" spans="2:6" ht="24.95" customHeight="1" x14ac:dyDescent="0.25">
      <c r="B72" s="490" t="s">
        <v>519</v>
      </c>
      <c r="C72" s="490" t="s">
        <v>303</v>
      </c>
      <c r="D72" s="132">
        <v>45070</v>
      </c>
      <c r="E72" s="490">
        <v>65</v>
      </c>
      <c r="F72" s="309" t="s">
        <v>366</v>
      </c>
    </row>
    <row r="73" spans="2:6" ht="24.95" customHeight="1" x14ac:dyDescent="0.25">
      <c r="B73" s="490" t="s">
        <v>519</v>
      </c>
      <c r="C73" s="490" t="s">
        <v>365</v>
      </c>
      <c r="D73" s="132">
        <v>45070</v>
      </c>
      <c r="E73" s="490" t="s">
        <v>336</v>
      </c>
      <c r="F73" s="309" t="s">
        <v>336</v>
      </c>
    </row>
    <row r="74" spans="2:6" ht="24.95" customHeight="1" x14ac:dyDescent="0.25">
      <c r="B74" s="490" t="s">
        <v>515</v>
      </c>
      <c r="C74" s="490" t="s">
        <v>303</v>
      </c>
      <c r="D74" s="132">
        <v>45070</v>
      </c>
      <c r="E74" s="490">
        <v>199</v>
      </c>
      <c r="F74" s="309" t="s">
        <v>521</v>
      </c>
    </row>
    <row r="75" spans="2:6" ht="24.95" customHeight="1" x14ac:dyDescent="0.25">
      <c r="B75" s="490" t="s">
        <v>515</v>
      </c>
      <c r="C75" s="490" t="s">
        <v>365</v>
      </c>
      <c r="D75" s="132">
        <v>45070</v>
      </c>
      <c r="E75" s="490" t="s">
        <v>336</v>
      </c>
      <c r="F75" s="309" t="s">
        <v>336</v>
      </c>
    </row>
    <row r="76" spans="2:6" ht="24.95" customHeight="1" x14ac:dyDescent="0.25">
      <c r="B76" s="490" t="s">
        <v>523</v>
      </c>
      <c r="C76" s="490" t="s">
        <v>364</v>
      </c>
      <c r="D76" s="132">
        <v>45071</v>
      </c>
      <c r="E76" s="490">
        <v>388.3</v>
      </c>
      <c r="F76" s="309" t="s">
        <v>336</v>
      </c>
    </row>
    <row r="77" spans="2:6" ht="24.95" customHeight="1" x14ac:dyDescent="0.25">
      <c r="B77" s="490" t="s">
        <v>523</v>
      </c>
      <c r="C77" s="490" t="s">
        <v>303</v>
      </c>
      <c r="D77" s="132">
        <v>45072</v>
      </c>
      <c r="E77" s="490">
        <v>388.3</v>
      </c>
      <c r="F77" s="309" t="s">
        <v>102</v>
      </c>
    </row>
    <row r="78" spans="2:6" ht="24.95" customHeight="1" x14ac:dyDescent="0.25">
      <c r="B78" s="490" t="s">
        <v>523</v>
      </c>
      <c r="C78" s="490" t="s">
        <v>365</v>
      </c>
      <c r="D78" s="132">
        <v>45072</v>
      </c>
      <c r="E78" s="490" t="s">
        <v>336</v>
      </c>
      <c r="F78" s="309" t="s">
        <v>336</v>
      </c>
    </row>
    <row r="79" spans="2:6" ht="24.95" customHeight="1" x14ac:dyDescent="0.25">
      <c r="B79" s="490" t="s">
        <v>524</v>
      </c>
      <c r="C79" s="490" t="s">
        <v>364</v>
      </c>
      <c r="D79" s="132">
        <v>45072</v>
      </c>
      <c r="E79" s="490">
        <v>565</v>
      </c>
      <c r="F79" s="309" t="s">
        <v>336</v>
      </c>
    </row>
    <row r="80" spans="2:6" ht="24.95" customHeight="1" x14ac:dyDescent="0.25">
      <c r="B80" s="490" t="s">
        <v>524</v>
      </c>
      <c r="C80" s="490" t="s">
        <v>303</v>
      </c>
      <c r="D80" s="132">
        <v>45073</v>
      </c>
      <c r="E80" s="490">
        <v>282.5</v>
      </c>
      <c r="F80" s="309" t="s">
        <v>102</v>
      </c>
    </row>
    <row r="81" spans="2:6" ht="24.95" customHeight="1" x14ac:dyDescent="0.25">
      <c r="B81" s="490" t="s">
        <v>300</v>
      </c>
      <c r="C81" s="490" t="s">
        <v>303</v>
      </c>
      <c r="D81" s="132">
        <v>45075</v>
      </c>
      <c r="E81" s="490">
        <v>90</v>
      </c>
      <c r="F81" s="309" t="s">
        <v>366</v>
      </c>
    </row>
    <row r="82" spans="2:6" ht="24.95" customHeight="1" x14ac:dyDescent="0.25">
      <c r="B82" s="490" t="s">
        <v>300</v>
      </c>
      <c r="C82" s="490" t="s">
        <v>365</v>
      </c>
      <c r="D82" s="132">
        <v>45075</v>
      </c>
      <c r="E82" s="490" t="s">
        <v>336</v>
      </c>
      <c r="F82" s="309" t="s">
        <v>336</v>
      </c>
    </row>
    <row r="83" spans="2:6" ht="24.95" customHeight="1" x14ac:dyDescent="0.25">
      <c r="B83" s="490" t="s">
        <v>523</v>
      </c>
      <c r="C83" s="490" t="s">
        <v>364</v>
      </c>
      <c r="D83" s="132">
        <v>45075</v>
      </c>
      <c r="E83" s="490">
        <v>135</v>
      </c>
      <c r="F83" s="309" t="s">
        <v>336</v>
      </c>
    </row>
    <row r="84" spans="2:6" ht="24.95" customHeight="1" x14ac:dyDescent="0.25">
      <c r="B84" s="490" t="s">
        <v>523</v>
      </c>
      <c r="C84" s="490" t="s">
        <v>303</v>
      </c>
      <c r="D84" s="132">
        <v>45075</v>
      </c>
      <c r="E84" s="490">
        <v>135</v>
      </c>
      <c r="F84" s="309" t="s">
        <v>366</v>
      </c>
    </row>
    <row r="85" spans="2:6" ht="24.95" customHeight="1" x14ac:dyDescent="0.25">
      <c r="B85" s="490" t="s">
        <v>523</v>
      </c>
      <c r="C85" s="490" t="s">
        <v>365</v>
      </c>
      <c r="D85" s="132">
        <v>45075</v>
      </c>
      <c r="E85" s="490" t="s">
        <v>336</v>
      </c>
      <c r="F85" s="309" t="s">
        <v>336</v>
      </c>
    </row>
    <row r="86" spans="2:6" ht="24.95" customHeight="1" x14ac:dyDescent="0.25">
      <c r="B86" s="490" t="s">
        <v>512</v>
      </c>
      <c r="C86" s="490" t="s">
        <v>303</v>
      </c>
      <c r="D86" s="132">
        <v>45076</v>
      </c>
      <c r="E86" s="490">
        <v>15</v>
      </c>
      <c r="F86" s="309" t="s">
        <v>366</v>
      </c>
    </row>
    <row r="87" spans="2:6" ht="24.95" customHeight="1" x14ac:dyDescent="0.25">
      <c r="B87" s="490" t="s">
        <v>512</v>
      </c>
      <c r="C87" s="490" t="s">
        <v>365</v>
      </c>
      <c r="D87" s="132">
        <v>45076</v>
      </c>
      <c r="E87" s="490" t="s">
        <v>336</v>
      </c>
      <c r="F87" s="309" t="s">
        <v>336</v>
      </c>
    </row>
    <row r="88" spans="2:6" ht="24.95" customHeight="1" x14ac:dyDescent="0.25">
      <c r="B88" s="490" t="s">
        <v>527</v>
      </c>
      <c r="C88" s="490" t="s">
        <v>364</v>
      </c>
      <c r="D88" s="132">
        <v>45076</v>
      </c>
      <c r="E88" s="490">
        <v>15</v>
      </c>
      <c r="F88" s="309" t="s">
        <v>336</v>
      </c>
    </row>
    <row r="89" spans="2:6" ht="24.95" customHeight="1" x14ac:dyDescent="0.25">
      <c r="B89" s="490" t="s">
        <v>527</v>
      </c>
      <c r="C89" s="490" t="s">
        <v>303</v>
      </c>
      <c r="D89" s="132">
        <v>45076</v>
      </c>
      <c r="E89" s="490">
        <v>15</v>
      </c>
      <c r="F89" s="309" t="s">
        <v>528</v>
      </c>
    </row>
    <row r="90" spans="2:6" ht="24.95" customHeight="1" x14ac:dyDescent="0.25">
      <c r="B90" s="490" t="s">
        <v>527</v>
      </c>
      <c r="C90" s="490" t="s">
        <v>365</v>
      </c>
      <c r="D90" s="132">
        <v>45076</v>
      </c>
      <c r="E90" s="490" t="s">
        <v>336</v>
      </c>
      <c r="F90" s="309" t="s">
        <v>336</v>
      </c>
    </row>
    <row r="91" spans="2:6" ht="24.95" customHeight="1" x14ac:dyDescent="0.25">
      <c r="B91" s="490" t="s">
        <v>476</v>
      </c>
      <c r="C91" s="490" t="s">
        <v>303</v>
      </c>
      <c r="D91" s="132">
        <v>45078</v>
      </c>
      <c r="E91" s="490">
        <v>766</v>
      </c>
      <c r="F91" s="309" t="s">
        <v>102</v>
      </c>
    </row>
    <row r="92" spans="2:6" ht="24.95" customHeight="1" x14ac:dyDescent="0.25">
      <c r="B92" s="490" t="s">
        <v>476</v>
      </c>
      <c r="C92" s="490" t="s">
        <v>365</v>
      </c>
      <c r="D92" s="132">
        <v>45078</v>
      </c>
      <c r="E92" s="490" t="s">
        <v>336</v>
      </c>
      <c r="F92" s="309" t="s">
        <v>336</v>
      </c>
    </row>
    <row r="93" spans="2:6" ht="24.95" customHeight="1" x14ac:dyDescent="0.25">
      <c r="B93" s="490" t="s">
        <v>524</v>
      </c>
      <c r="C93" s="490" t="s">
        <v>303</v>
      </c>
      <c r="D93" s="132">
        <v>45078</v>
      </c>
      <c r="E93" s="490">
        <v>85.5</v>
      </c>
      <c r="F93" s="309" t="s">
        <v>102</v>
      </c>
    </row>
    <row r="94" spans="2:6" ht="24.95" customHeight="1" x14ac:dyDescent="0.25">
      <c r="B94" s="490" t="s">
        <v>476</v>
      </c>
      <c r="C94" s="490" t="s">
        <v>364</v>
      </c>
      <c r="D94" s="132">
        <v>45078</v>
      </c>
      <c r="E94" s="490">
        <v>2458</v>
      </c>
      <c r="F94" s="309" t="s">
        <v>336</v>
      </c>
    </row>
    <row r="95" spans="2:6" ht="24.95" customHeight="1" x14ac:dyDescent="0.25">
      <c r="B95" s="490" t="s">
        <v>461</v>
      </c>
      <c r="C95" s="490" t="s">
        <v>364</v>
      </c>
      <c r="D95" s="132">
        <v>45079</v>
      </c>
      <c r="E95" s="490">
        <v>220</v>
      </c>
      <c r="F95" s="309" t="s">
        <v>336</v>
      </c>
    </row>
    <row r="96" spans="2:6" ht="24.95" customHeight="1" x14ac:dyDescent="0.25">
      <c r="B96" s="490" t="s">
        <v>575</v>
      </c>
      <c r="C96" s="490" t="s">
        <v>364</v>
      </c>
      <c r="D96" s="132">
        <v>45085</v>
      </c>
      <c r="E96" s="490">
        <v>104</v>
      </c>
      <c r="F96" s="309" t="s">
        <v>336</v>
      </c>
    </row>
    <row r="97" spans="2:8" ht="24.95" customHeight="1" x14ac:dyDescent="0.25">
      <c r="B97" s="490" t="s">
        <v>614</v>
      </c>
      <c r="C97" s="490" t="s">
        <v>364</v>
      </c>
      <c r="D97" s="132">
        <v>45086</v>
      </c>
      <c r="E97" s="490">
        <v>265</v>
      </c>
      <c r="F97" s="309" t="s">
        <v>336</v>
      </c>
    </row>
    <row r="98" spans="2:8" ht="24.95" customHeight="1" x14ac:dyDescent="0.25">
      <c r="B98" s="490" t="s">
        <v>527</v>
      </c>
      <c r="C98" s="490" t="s">
        <v>364</v>
      </c>
      <c r="D98" s="132">
        <v>45089</v>
      </c>
      <c r="E98" s="490">
        <v>10</v>
      </c>
      <c r="F98" s="309" t="s">
        <v>336</v>
      </c>
    </row>
    <row r="99" spans="2:8" ht="24.95" customHeight="1" x14ac:dyDescent="0.25">
      <c r="B99" s="490" t="s">
        <v>577</v>
      </c>
      <c r="C99" s="490" t="s">
        <v>364</v>
      </c>
      <c r="D99" s="132">
        <v>45090</v>
      </c>
      <c r="E99" s="490">
        <v>220</v>
      </c>
      <c r="F99" s="309" t="s">
        <v>336</v>
      </c>
    </row>
    <row r="100" spans="2:8" ht="24.95" customHeight="1" x14ac:dyDescent="0.25">
      <c r="B100" s="490" t="s">
        <v>577</v>
      </c>
      <c r="C100" s="490" t="s">
        <v>303</v>
      </c>
      <c r="D100" s="132">
        <v>45092</v>
      </c>
      <c r="E100" s="490">
        <v>120</v>
      </c>
      <c r="F100" s="309" t="s">
        <v>366</v>
      </c>
    </row>
    <row r="101" spans="2:8" ht="24.95" customHeight="1" x14ac:dyDescent="0.25">
      <c r="B101" s="490" t="s">
        <v>577</v>
      </c>
      <c r="C101" s="490" t="s">
        <v>365</v>
      </c>
      <c r="D101" s="132">
        <v>45092</v>
      </c>
      <c r="E101" s="490" t="s">
        <v>336</v>
      </c>
      <c r="F101" s="309" t="s">
        <v>336</v>
      </c>
    </row>
    <row r="102" spans="2:8" ht="24.95" customHeight="1" x14ac:dyDescent="0.25">
      <c r="B102" s="490" t="s">
        <v>461</v>
      </c>
      <c r="C102" s="490" t="s">
        <v>303</v>
      </c>
      <c r="D102" s="132">
        <v>45092</v>
      </c>
      <c r="E102" s="490">
        <v>70</v>
      </c>
      <c r="F102" s="309" t="s">
        <v>366</v>
      </c>
    </row>
    <row r="103" spans="2:8" ht="24.95" customHeight="1" x14ac:dyDescent="0.25">
      <c r="B103" s="490" t="s">
        <v>614</v>
      </c>
      <c r="C103" s="490" t="s">
        <v>303</v>
      </c>
      <c r="D103" s="132">
        <v>45094</v>
      </c>
      <c r="E103" s="490">
        <v>150</v>
      </c>
      <c r="F103" s="309" t="s">
        <v>366</v>
      </c>
    </row>
    <row r="104" spans="2:8" ht="24.95" customHeight="1" x14ac:dyDescent="0.25">
      <c r="B104" s="490" t="s">
        <v>476</v>
      </c>
      <c r="C104" s="490" t="s">
        <v>303</v>
      </c>
      <c r="D104" s="132">
        <v>45096</v>
      </c>
      <c r="E104" s="490">
        <v>1208</v>
      </c>
      <c r="F104" s="309" t="s">
        <v>366</v>
      </c>
    </row>
    <row r="105" spans="2:8" ht="24.95" customHeight="1" x14ac:dyDescent="0.25">
      <c r="B105" s="490" t="s">
        <v>512</v>
      </c>
      <c r="C105" s="490" t="s">
        <v>364</v>
      </c>
      <c r="D105" s="132">
        <v>45098</v>
      </c>
      <c r="E105" s="490">
        <v>5</v>
      </c>
      <c r="F105" s="309" t="s">
        <v>336</v>
      </c>
    </row>
    <row r="106" spans="2:8" ht="24.95" customHeight="1" x14ac:dyDescent="0.25">
      <c r="B106" s="490" t="s">
        <v>465</v>
      </c>
      <c r="C106" s="490" t="s">
        <v>364</v>
      </c>
      <c r="D106" s="132">
        <v>45099</v>
      </c>
      <c r="E106" s="490">
        <v>30</v>
      </c>
      <c r="F106" s="309" t="s">
        <v>336</v>
      </c>
    </row>
    <row r="107" spans="2:8" ht="24.95" customHeight="1" x14ac:dyDescent="0.25">
      <c r="B107" s="490" t="s">
        <v>614</v>
      </c>
      <c r="C107" s="490" t="s">
        <v>303</v>
      </c>
      <c r="D107" s="132">
        <v>45101</v>
      </c>
      <c r="E107" s="490">
        <v>115</v>
      </c>
      <c r="F107" s="309" t="s">
        <v>366</v>
      </c>
    </row>
    <row r="108" spans="2:8" ht="24.95" customHeight="1" x14ac:dyDescent="0.25">
      <c r="B108" s="490" t="s">
        <v>614</v>
      </c>
      <c r="C108" s="490" t="s">
        <v>365</v>
      </c>
      <c r="D108" s="132">
        <v>45101</v>
      </c>
      <c r="E108" s="490" t="s">
        <v>336</v>
      </c>
      <c r="F108" s="309" t="s">
        <v>336</v>
      </c>
      <c r="G108" s="369"/>
      <c r="H108" s="369"/>
    </row>
    <row r="109" spans="2:8" ht="24.95" customHeight="1" x14ac:dyDescent="0.25">
      <c r="B109" s="490" t="s">
        <v>581</v>
      </c>
      <c r="C109" s="490" t="s">
        <v>364</v>
      </c>
      <c r="D109" s="132">
        <v>45103</v>
      </c>
      <c r="E109" s="490">
        <v>592</v>
      </c>
      <c r="F109" s="309" t="s">
        <v>336</v>
      </c>
      <c r="G109" s="369"/>
      <c r="H109" s="369"/>
    </row>
    <row r="110" spans="2:8" ht="24.95" customHeight="1" x14ac:dyDescent="0.25">
      <c r="B110" s="490" t="s">
        <v>581</v>
      </c>
      <c r="C110" s="490" t="s">
        <v>303</v>
      </c>
      <c r="D110" s="132">
        <v>45103</v>
      </c>
      <c r="E110" s="490">
        <v>200</v>
      </c>
      <c r="F110" s="309" t="s">
        <v>366</v>
      </c>
      <c r="G110" s="369"/>
      <c r="H110" s="369"/>
    </row>
    <row r="111" spans="2:8" ht="24.95" customHeight="1" x14ac:dyDescent="0.25">
      <c r="B111" s="490" t="s">
        <v>465</v>
      </c>
      <c r="C111" s="490" t="s">
        <v>303</v>
      </c>
      <c r="D111" s="132">
        <v>45103</v>
      </c>
      <c r="E111" s="490">
        <v>30</v>
      </c>
      <c r="F111" s="309" t="s">
        <v>102</v>
      </c>
      <c r="G111" s="369"/>
      <c r="H111" s="369"/>
    </row>
    <row r="112" spans="2:8" ht="24.95" customHeight="1" x14ac:dyDescent="0.25">
      <c r="B112" s="490" t="s">
        <v>465</v>
      </c>
      <c r="C112" s="490" t="s">
        <v>365</v>
      </c>
      <c r="D112" s="132">
        <v>45103</v>
      </c>
      <c r="E112" s="490" t="s">
        <v>336</v>
      </c>
      <c r="F112" s="309" t="s">
        <v>336</v>
      </c>
      <c r="G112" s="369"/>
      <c r="H112" s="369"/>
    </row>
    <row r="113" spans="2:9" ht="24.95" customHeight="1" x14ac:dyDescent="0.25">
      <c r="B113" s="490" t="s">
        <v>461</v>
      </c>
      <c r="C113" s="490" t="s">
        <v>303</v>
      </c>
      <c r="D113" s="132">
        <v>45106</v>
      </c>
      <c r="E113" s="490">
        <v>50</v>
      </c>
      <c r="F113" s="309" t="s">
        <v>521</v>
      </c>
      <c r="G113" s="369"/>
      <c r="H113" s="369"/>
    </row>
    <row r="114" spans="2:9" ht="24.95" customHeight="1" x14ac:dyDescent="0.25">
      <c r="B114" s="490" t="s">
        <v>585</v>
      </c>
      <c r="C114" s="490" t="s">
        <v>364</v>
      </c>
      <c r="D114" s="132">
        <v>45108</v>
      </c>
      <c r="E114" s="490">
        <v>30</v>
      </c>
      <c r="F114" s="309" t="s">
        <v>336</v>
      </c>
      <c r="G114" s="369"/>
      <c r="H114" s="369"/>
    </row>
    <row r="115" spans="2:9" ht="24.95" customHeight="1" x14ac:dyDescent="0.25">
      <c r="B115" s="490" t="s">
        <v>524</v>
      </c>
      <c r="C115" s="490" t="s">
        <v>303</v>
      </c>
      <c r="D115" s="132">
        <v>45113</v>
      </c>
      <c r="E115" s="490">
        <v>197</v>
      </c>
      <c r="F115" s="309" t="s">
        <v>528</v>
      </c>
      <c r="G115" s="369"/>
      <c r="H115" s="369"/>
    </row>
    <row r="116" spans="2:9" ht="24.95" customHeight="1" x14ac:dyDescent="0.25">
      <c r="B116" s="490" t="s">
        <v>524</v>
      </c>
      <c r="C116" s="490" t="s">
        <v>365</v>
      </c>
      <c r="D116" s="132">
        <v>45113</v>
      </c>
      <c r="E116" s="490" t="s">
        <v>336</v>
      </c>
      <c r="F116" s="309" t="s">
        <v>336</v>
      </c>
      <c r="G116" s="369"/>
      <c r="H116" s="369"/>
      <c r="I116" s="369"/>
    </row>
    <row r="117" spans="2:9" ht="24.95" customHeight="1" x14ac:dyDescent="0.25">
      <c r="B117" s="490" t="s">
        <v>476</v>
      </c>
      <c r="C117" s="490" t="s">
        <v>303</v>
      </c>
      <c r="D117" s="132">
        <v>45114</v>
      </c>
      <c r="E117" s="490">
        <v>818</v>
      </c>
      <c r="F117" s="309" t="s">
        <v>366</v>
      </c>
    </row>
    <row r="118" spans="2:9" ht="24.95" customHeight="1" x14ac:dyDescent="0.25">
      <c r="B118" s="490" t="s">
        <v>596</v>
      </c>
      <c r="C118" s="490" t="s">
        <v>364</v>
      </c>
      <c r="D118" s="132">
        <v>45117</v>
      </c>
      <c r="E118" s="490">
        <v>80</v>
      </c>
      <c r="F118" s="309" t="s">
        <v>336</v>
      </c>
    </row>
    <row r="119" spans="2:9" ht="24.95" customHeight="1" x14ac:dyDescent="0.25">
      <c r="B119" s="490" t="s">
        <v>597</v>
      </c>
      <c r="C119" s="490" t="s">
        <v>364</v>
      </c>
      <c r="D119" s="132">
        <v>45118</v>
      </c>
      <c r="E119" s="490">
        <v>188</v>
      </c>
      <c r="F119" s="309" t="s">
        <v>336</v>
      </c>
    </row>
    <row r="120" spans="2:9" ht="24.95" customHeight="1" x14ac:dyDescent="0.25">
      <c r="B120" s="490" t="s">
        <v>360</v>
      </c>
      <c r="C120" s="490" t="s">
        <v>364</v>
      </c>
      <c r="D120" s="132">
        <v>45119</v>
      </c>
      <c r="E120" s="490">
        <v>2259</v>
      </c>
      <c r="F120" s="309" t="s">
        <v>336</v>
      </c>
    </row>
    <row r="121" spans="2:9" ht="24.95" customHeight="1" x14ac:dyDescent="0.25">
      <c r="B121" s="490" t="s">
        <v>596</v>
      </c>
      <c r="C121" s="490" t="s">
        <v>303</v>
      </c>
      <c r="D121" s="132">
        <v>45121</v>
      </c>
      <c r="E121" s="490">
        <v>80</v>
      </c>
      <c r="F121" s="309" t="s">
        <v>599</v>
      </c>
    </row>
    <row r="122" spans="2:9" ht="24.95" customHeight="1" x14ac:dyDescent="0.25">
      <c r="B122" s="490" t="s">
        <v>596</v>
      </c>
      <c r="C122" s="490" t="s">
        <v>365</v>
      </c>
      <c r="D122" s="132">
        <v>45121</v>
      </c>
      <c r="E122" s="490" t="s">
        <v>336</v>
      </c>
      <c r="F122" s="309" t="s">
        <v>336</v>
      </c>
    </row>
    <row r="123" spans="2:9" ht="24.95" customHeight="1" x14ac:dyDescent="0.25">
      <c r="B123" s="490" t="s">
        <v>512</v>
      </c>
      <c r="C123" s="490" t="s">
        <v>303</v>
      </c>
      <c r="D123" s="132">
        <v>45121</v>
      </c>
      <c r="E123" s="490">
        <v>5</v>
      </c>
      <c r="F123" s="309" t="s">
        <v>521</v>
      </c>
    </row>
    <row r="124" spans="2:9" ht="24.95" customHeight="1" x14ac:dyDescent="0.25">
      <c r="B124" s="490" t="s">
        <v>512</v>
      </c>
      <c r="C124" s="490" t="s">
        <v>365</v>
      </c>
      <c r="D124" s="132">
        <v>45121</v>
      </c>
      <c r="E124" s="490" t="s">
        <v>336</v>
      </c>
      <c r="F124" s="309" t="s">
        <v>336</v>
      </c>
    </row>
    <row r="125" spans="2:9" ht="24.95" customHeight="1" x14ac:dyDescent="0.25">
      <c r="B125" s="490" t="s">
        <v>278</v>
      </c>
      <c r="C125" s="490" t="s">
        <v>601</v>
      </c>
      <c r="D125" s="132">
        <v>45122</v>
      </c>
      <c r="E125" s="490">
        <v>178</v>
      </c>
      <c r="F125" s="309" t="s">
        <v>336</v>
      </c>
    </row>
    <row r="126" spans="2:9" ht="24.95" customHeight="1" x14ac:dyDescent="0.25">
      <c r="B126" s="497" t="s">
        <v>506</v>
      </c>
      <c r="C126" s="497" t="s">
        <v>364</v>
      </c>
      <c r="D126" s="132">
        <v>45122</v>
      </c>
      <c r="E126" s="497">
        <v>910</v>
      </c>
      <c r="F126" s="309" t="s">
        <v>336</v>
      </c>
    </row>
    <row r="127" spans="2:9" ht="24.95" customHeight="1" x14ac:dyDescent="0.25">
      <c r="B127" s="490" t="s">
        <v>513</v>
      </c>
      <c r="C127" s="490" t="s">
        <v>303</v>
      </c>
      <c r="D127" s="132">
        <v>45124</v>
      </c>
      <c r="E127" s="490">
        <v>48</v>
      </c>
      <c r="F127" s="309" t="s">
        <v>366</v>
      </c>
    </row>
    <row r="128" spans="2:9" ht="24.95" customHeight="1" x14ac:dyDescent="0.25">
      <c r="B128" s="490" t="s">
        <v>513</v>
      </c>
      <c r="C128" s="490" t="s">
        <v>365</v>
      </c>
      <c r="D128" s="132">
        <v>45124</v>
      </c>
      <c r="E128" s="490" t="s">
        <v>336</v>
      </c>
      <c r="F128" s="309" t="s">
        <v>336</v>
      </c>
    </row>
    <row r="129" spans="2:6" ht="24.95" customHeight="1" x14ac:dyDescent="0.25">
      <c r="B129" s="490" t="s">
        <v>476</v>
      </c>
      <c r="C129" s="490" t="s">
        <v>303</v>
      </c>
      <c r="D129" s="132">
        <v>45124</v>
      </c>
      <c r="E129" s="490">
        <v>430</v>
      </c>
      <c r="F129" s="309" t="s">
        <v>366</v>
      </c>
    </row>
    <row r="130" spans="2:6" ht="24.95" customHeight="1" x14ac:dyDescent="0.25">
      <c r="B130" s="490" t="s">
        <v>476</v>
      </c>
      <c r="C130" s="490" t="s">
        <v>365</v>
      </c>
      <c r="D130" s="132">
        <v>45124</v>
      </c>
      <c r="E130" s="490" t="s">
        <v>336</v>
      </c>
      <c r="F130" s="309" t="s">
        <v>336</v>
      </c>
    </row>
    <row r="131" spans="2:6" ht="24.95" customHeight="1" x14ac:dyDescent="0.25">
      <c r="B131" s="490" t="s">
        <v>278</v>
      </c>
      <c r="C131" s="490" t="s">
        <v>601</v>
      </c>
      <c r="D131" s="132">
        <v>45126</v>
      </c>
      <c r="E131" s="490">
        <v>28</v>
      </c>
      <c r="F131" s="309" t="s">
        <v>336</v>
      </c>
    </row>
    <row r="132" spans="2:6" ht="24.95" customHeight="1" x14ac:dyDescent="0.25">
      <c r="B132" s="490" t="s">
        <v>603</v>
      </c>
      <c r="C132" s="490" t="s">
        <v>364</v>
      </c>
      <c r="D132" s="132">
        <v>45126</v>
      </c>
      <c r="E132" s="490">
        <v>86</v>
      </c>
      <c r="F132" s="309" t="s">
        <v>336</v>
      </c>
    </row>
    <row r="133" spans="2:6" ht="24.95" customHeight="1" x14ac:dyDescent="0.25">
      <c r="B133" s="490" t="s">
        <v>506</v>
      </c>
      <c r="C133" s="490" t="s">
        <v>303</v>
      </c>
      <c r="D133" s="132">
        <v>45127</v>
      </c>
      <c r="E133" s="490">
        <v>300</v>
      </c>
      <c r="F133" s="309" t="s">
        <v>366</v>
      </c>
    </row>
    <row r="134" spans="2:6" ht="24.95" customHeight="1" x14ac:dyDescent="0.25">
      <c r="B134" s="500" t="s">
        <v>506</v>
      </c>
      <c r="C134" s="500" t="s">
        <v>303</v>
      </c>
      <c r="D134" s="132">
        <v>45136</v>
      </c>
      <c r="E134" s="500">
        <v>300</v>
      </c>
      <c r="F134" s="309" t="s">
        <v>366</v>
      </c>
    </row>
    <row r="135" spans="2:6" ht="24.95" customHeight="1" x14ac:dyDescent="0.25">
      <c r="B135" s="500" t="s">
        <v>605</v>
      </c>
      <c r="C135" s="500" t="s">
        <v>364</v>
      </c>
      <c r="D135" s="132">
        <v>45136</v>
      </c>
      <c r="E135" s="500">
        <v>30</v>
      </c>
      <c r="F135" s="309" t="s">
        <v>336</v>
      </c>
    </row>
    <row r="136" spans="2:6" ht="24.95" customHeight="1" x14ac:dyDescent="0.25">
      <c r="B136" s="490" t="s">
        <v>585</v>
      </c>
      <c r="C136" s="490" t="s">
        <v>601</v>
      </c>
      <c r="D136" s="132">
        <v>45139</v>
      </c>
      <c r="E136" s="490">
        <v>15</v>
      </c>
      <c r="F136" s="309" t="s">
        <v>336</v>
      </c>
    </row>
    <row r="137" spans="2:6" ht="24.95" customHeight="1" x14ac:dyDescent="0.25">
      <c r="B137" s="490" t="s">
        <v>603</v>
      </c>
      <c r="C137" s="490" t="s">
        <v>601</v>
      </c>
      <c r="D137" s="132">
        <v>45140</v>
      </c>
      <c r="E137" s="490">
        <v>80</v>
      </c>
      <c r="F137" s="309" t="s">
        <v>336</v>
      </c>
    </row>
    <row r="138" spans="2:6" ht="24.95" customHeight="1" x14ac:dyDescent="0.25">
      <c r="B138" s="490" t="s">
        <v>607</v>
      </c>
      <c r="C138" s="490" t="s">
        <v>364</v>
      </c>
      <c r="D138" s="132">
        <v>45140</v>
      </c>
      <c r="E138" s="490">
        <v>48</v>
      </c>
      <c r="F138" s="309" t="s">
        <v>336</v>
      </c>
    </row>
    <row r="139" spans="2:6" ht="24.95" customHeight="1" x14ac:dyDescent="0.25">
      <c r="B139" s="490" t="s">
        <v>608</v>
      </c>
      <c r="C139" s="490" t="s">
        <v>364</v>
      </c>
      <c r="D139" s="132">
        <v>45140</v>
      </c>
      <c r="E139" s="490">
        <v>100</v>
      </c>
      <c r="F139" s="309" t="s">
        <v>336</v>
      </c>
    </row>
    <row r="140" spans="2:6" ht="24.95" customHeight="1" x14ac:dyDescent="0.25">
      <c r="B140" s="490" t="s">
        <v>607</v>
      </c>
      <c r="C140" s="490" t="s">
        <v>303</v>
      </c>
      <c r="D140" s="132">
        <v>45141</v>
      </c>
      <c r="E140" s="490">
        <v>48</v>
      </c>
      <c r="F140" s="309" t="s">
        <v>366</v>
      </c>
    </row>
    <row r="141" spans="2:6" ht="24.95" customHeight="1" x14ac:dyDescent="0.25">
      <c r="B141" s="490" t="s">
        <v>607</v>
      </c>
      <c r="C141" s="490" t="s">
        <v>365</v>
      </c>
      <c r="D141" s="132">
        <v>45141</v>
      </c>
      <c r="E141" s="490" t="s">
        <v>336</v>
      </c>
      <c r="F141" s="309" t="s">
        <v>336</v>
      </c>
    </row>
    <row r="142" spans="2:6" ht="24.95" customHeight="1" x14ac:dyDescent="0.25">
      <c r="B142" s="490" t="s">
        <v>612</v>
      </c>
      <c r="C142" s="490" t="s">
        <v>601</v>
      </c>
      <c r="D142" s="132">
        <v>45141</v>
      </c>
      <c r="E142" s="490">
        <v>80</v>
      </c>
      <c r="F142" s="309" t="s">
        <v>336</v>
      </c>
    </row>
    <row r="143" spans="2:6" ht="24.95" customHeight="1" x14ac:dyDescent="0.25">
      <c r="B143" s="490" t="s">
        <v>524</v>
      </c>
      <c r="C143" s="490" t="s">
        <v>364</v>
      </c>
      <c r="D143" s="132">
        <v>45142</v>
      </c>
      <c r="E143" s="490">
        <v>48</v>
      </c>
      <c r="F143" s="309" t="s">
        <v>336</v>
      </c>
    </row>
    <row r="144" spans="2:6" ht="24.95" customHeight="1" x14ac:dyDescent="0.25">
      <c r="B144" s="490" t="s">
        <v>614</v>
      </c>
      <c r="C144" s="490" t="s">
        <v>364</v>
      </c>
      <c r="D144" s="132">
        <v>45142</v>
      </c>
      <c r="E144" s="490">
        <v>48</v>
      </c>
      <c r="F144" s="309" t="s">
        <v>336</v>
      </c>
    </row>
    <row r="145" spans="2:7" ht="24.95" customHeight="1" x14ac:dyDescent="0.25">
      <c r="B145" s="490" t="s">
        <v>603</v>
      </c>
      <c r="C145" s="490" t="s">
        <v>303</v>
      </c>
      <c r="D145" s="132">
        <v>45142</v>
      </c>
      <c r="E145" s="490">
        <v>86</v>
      </c>
      <c r="F145" s="309" t="s">
        <v>102</v>
      </c>
    </row>
    <row r="146" spans="2:7" ht="24.95" customHeight="1" x14ac:dyDescent="0.25">
      <c r="B146" s="490" t="s">
        <v>527</v>
      </c>
      <c r="C146" s="490" t="s">
        <v>303</v>
      </c>
      <c r="D146" s="132">
        <v>45142</v>
      </c>
      <c r="E146" s="490">
        <v>10</v>
      </c>
      <c r="F146" s="309" t="s">
        <v>528</v>
      </c>
    </row>
    <row r="147" spans="2:7" ht="24.95" customHeight="1" x14ac:dyDescent="0.25">
      <c r="B147" s="490" t="s">
        <v>527</v>
      </c>
      <c r="C147" s="490" t="s">
        <v>365</v>
      </c>
      <c r="D147" s="132">
        <v>45142</v>
      </c>
      <c r="E147" s="490" t="s">
        <v>336</v>
      </c>
      <c r="F147" s="309" t="s">
        <v>336</v>
      </c>
    </row>
    <row r="148" spans="2:7" ht="24.95" customHeight="1" x14ac:dyDescent="0.25">
      <c r="B148" s="490" t="s">
        <v>608</v>
      </c>
      <c r="C148" s="490" t="s">
        <v>303</v>
      </c>
      <c r="D148" s="132">
        <v>45143</v>
      </c>
      <c r="E148" s="490">
        <v>70</v>
      </c>
      <c r="F148" s="309" t="s">
        <v>102</v>
      </c>
    </row>
    <row r="149" spans="2:7" ht="24.95" customHeight="1" x14ac:dyDescent="0.25">
      <c r="B149" s="490" t="s">
        <v>608</v>
      </c>
      <c r="C149" s="490" t="s">
        <v>303</v>
      </c>
      <c r="D149" s="132">
        <v>45145</v>
      </c>
      <c r="E149" s="490">
        <v>10</v>
      </c>
      <c r="F149" s="309" t="s">
        <v>366</v>
      </c>
    </row>
    <row r="150" spans="2:7" ht="24.95" customHeight="1" x14ac:dyDescent="0.25">
      <c r="B150" s="490" t="s">
        <v>524</v>
      </c>
      <c r="C150" s="490" t="s">
        <v>303</v>
      </c>
      <c r="D150" s="132">
        <v>45145</v>
      </c>
      <c r="E150" s="490">
        <v>48</v>
      </c>
      <c r="F150" s="309" t="s">
        <v>102</v>
      </c>
      <c r="G150" t="s">
        <v>618</v>
      </c>
    </row>
    <row r="151" spans="2:7" ht="24.95" customHeight="1" x14ac:dyDescent="0.25">
      <c r="B151" s="490" t="s">
        <v>524</v>
      </c>
      <c r="C151" s="490" t="s">
        <v>365</v>
      </c>
      <c r="D151" s="132">
        <v>45145</v>
      </c>
      <c r="E151" s="490" t="s">
        <v>336</v>
      </c>
      <c r="F151" s="309" t="s">
        <v>336</v>
      </c>
    </row>
    <row r="152" spans="2:7" ht="24.95" customHeight="1" x14ac:dyDescent="0.25">
      <c r="B152" s="490" t="s">
        <v>614</v>
      </c>
      <c r="C152" s="490" t="s">
        <v>303</v>
      </c>
      <c r="D152" s="132">
        <v>45147</v>
      </c>
      <c r="E152" s="490">
        <v>48</v>
      </c>
      <c r="F152" s="309" t="s">
        <v>366</v>
      </c>
    </row>
    <row r="153" spans="2:7" ht="24.95" customHeight="1" x14ac:dyDescent="0.25">
      <c r="B153" s="490" t="s">
        <v>614</v>
      </c>
      <c r="C153" s="490" t="s">
        <v>365</v>
      </c>
      <c r="D153" s="132">
        <v>45147</v>
      </c>
      <c r="E153" s="490" t="s">
        <v>336</v>
      </c>
      <c r="F153" s="309" t="s">
        <v>336</v>
      </c>
    </row>
    <row r="154" spans="2:7" ht="24.95" customHeight="1" x14ac:dyDescent="0.25">
      <c r="B154" s="490" t="s">
        <v>597</v>
      </c>
      <c r="C154" s="490" t="s">
        <v>303</v>
      </c>
      <c r="D154" s="132">
        <v>45148</v>
      </c>
      <c r="E154" s="490">
        <v>188</v>
      </c>
      <c r="F154" s="309" t="s">
        <v>599</v>
      </c>
    </row>
    <row r="155" spans="2:7" ht="24.95" customHeight="1" x14ac:dyDescent="0.25">
      <c r="B155" s="490" t="s">
        <v>597</v>
      </c>
      <c r="C155" s="490" t="s">
        <v>365</v>
      </c>
      <c r="D155" s="132">
        <v>45148</v>
      </c>
      <c r="E155" s="490" t="s">
        <v>336</v>
      </c>
      <c r="F155" s="309" t="s">
        <v>336</v>
      </c>
    </row>
    <row r="156" spans="2:7" ht="24.95" customHeight="1" x14ac:dyDescent="0.25">
      <c r="B156" s="490" t="s">
        <v>506</v>
      </c>
      <c r="C156" s="490" t="s">
        <v>303</v>
      </c>
      <c r="D156" s="132">
        <v>45148</v>
      </c>
      <c r="E156" s="490">
        <v>310</v>
      </c>
      <c r="F156" s="309" t="s">
        <v>366</v>
      </c>
    </row>
    <row r="157" spans="2:7" ht="24.95" customHeight="1" x14ac:dyDescent="0.25">
      <c r="B157" s="490" t="s">
        <v>506</v>
      </c>
      <c r="C157" s="490" t="s">
        <v>365</v>
      </c>
      <c r="D157" s="132">
        <v>45148</v>
      </c>
      <c r="E157" s="490" t="s">
        <v>336</v>
      </c>
      <c r="F157" s="309" t="s">
        <v>336</v>
      </c>
    </row>
    <row r="158" spans="2:7" ht="24.95" customHeight="1" x14ac:dyDescent="0.25">
      <c r="B158" s="490" t="s">
        <v>608</v>
      </c>
      <c r="C158" s="490" t="s">
        <v>303</v>
      </c>
      <c r="D158" s="132">
        <v>45153</v>
      </c>
      <c r="E158" s="490">
        <v>15</v>
      </c>
      <c r="F158" s="309" t="s">
        <v>366</v>
      </c>
    </row>
    <row r="159" spans="2:7" ht="24.95" customHeight="1" x14ac:dyDescent="0.25">
      <c r="B159" s="523" t="s">
        <v>465</v>
      </c>
      <c r="C159" s="523" t="s">
        <v>364</v>
      </c>
      <c r="D159" s="132">
        <v>45155</v>
      </c>
      <c r="E159" s="523">
        <v>24</v>
      </c>
      <c r="F159" s="309" t="s">
        <v>336</v>
      </c>
    </row>
    <row r="160" spans="2:7" ht="24.95" customHeight="1" x14ac:dyDescent="0.25">
      <c r="B160" s="490" t="s">
        <v>605</v>
      </c>
      <c r="C160" s="490" t="s">
        <v>303</v>
      </c>
      <c r="D160" s="132">
        <v>45156</v>
      </c>
      <c r="E160" s="490">
        <v>29</v>
      </c>
      <c r="F160" s="309" t="s">
        <v>521</v>
      </c>
    </row>
    <row r="161" spans="2:6" ht="24.95" customHeight="1" x14ac:dyDescent="0.25">
      <c r="B161" s="490" t="s">
        <v>605</v>
      </c>
      <c r="C161" s="490" t="s">
        <v>365</v>
      </c>
      <c r="D161" s="132">
        <v>45156</v>
      </c>
      <c r="E161" s="490" t="s">
        <v>336</v>
      </c>
      <c r="F161" s="309" t="s">
        <v>336</v>
      </c>
    </row>
    <row r="162" spans="2:6" ht="24.95" customHeight="1" x14ac:dyDescent="0.25">
      <c r="B162" s="490" t="s">
        <v>465</v>
      </c>
      <c r="C162" s="490" t="s">
        <v>303</v>
      </c>
      <c r="D162" s="132">
        <v>45156</v>
      </c>
      <c r="E162" s="490">
        <v>24</v>
      </c>
      <c r="F162" s="309" t="s">
        <v>102</v>
      </c>
    </row>
    <row r="163" spans="2:6" ht="24.95" customHeight="1" x14ac:dyDescent="0.25">
      <c r="B163" s="490" t="s">
        <v>465</v>
      </c>
      <c r="C163" s="490" t="s">
        <v>365</v>
      </c>
      <c r="D163" s="132">
        <v>45156</v>
      </c>
      <c r="E163" s="490" t="s">
        <v>336</v>
      </c>
      <c r="F163" s="309" t="s">
        <v>336</v>
      </c>
    </row>
    <row r="164" spans="2:6" ht="24.95" customHeight="1" x14ac:dyDescent="0.25">
      <c r="B164" s="490" t="s">
        <v>585</v>
      </c>
      <c r="C164" s="490" t="s">
        <v>303</v>
      </c>
      <c r="D164" s="132">
        <v>45159</v>
      </c>
      <c r="E164" s="490">
        <v>45</v>
      </c>
      <c r="F164" s="309" t="s">
        <v>366</v>
      </c>
    </row>
    <row r="165" spans="2:6" ht="24.95" customHeight="1" x14ac:dyDescent="0.25">
      <c r="B165" s="490" t="s">
        <v>585</v>
      </c>
      <c r="C165" s="490" t="s">
        <v>365</v>
      </c>
      <c r="D165" s="132">
        <v>45159</v>
      </c>
      <c r="E165" s="490" t="s">
        <v>336</v>
      </c>
      <c r="F165" s="309" t="s">
        <v>336</v>
      </c>
    </row>
    <row r="166" spans="2:6" ht="24.95" customHeight="1" x14ac:dyDescent="0.25">
      <c r="B166" s="490" t="s">
        <v>603</v>
      </c>
      <c r="C166" s="490" t="s">
        <v>303</v>
      </c>
      <c r="D166" s="132">
        <v>45159</v>
      </c>
      <c r="E166" s="490">
        <v>80</v>
      </c>
      <c r="F166" s="309" t="s">
        <v>366</v>
      </c>
    </row>
    <row r="167" spans="2:6" ht="24.95" customHeight="1" x14ac:dyDescent="0.25">
      <c r="B167" s="490" t="s">
        <v>603</v>
      </c>
      <c r="C167" s="490" t="s">
        <v>365</v>
      </c>
      <c r="D167" s="132">
        <v>45159</v>
      </c>
      <c r="E167" s="490" t="s">
        <v>336</v>
      </c>
      <c r="F167" s="309" t="s">
        <v>336</v>
      </c>
    </row>
    <row r="168" spans="2:6" ht="24.95" customHeight="1" x14ac:dyDescent="0.25">
      <c r="B168" s="490" t="s">
        <v>518</v>
      </c>
      <c r="C168" s="490" t="s">
        <v>303</v>
      </c>
      <c r="D168" s="132">
        <v>45159</v>
      </c>
      <c r="E168" s="490">
        <v>193</v>
      </c>
      <c r="F168" s="309" t="s">
        <v>366</v>
      </c>
    </row>
    <row r="169" spans="2:6" ht="24.95" customHeight="1" x14ac:dyDescent="0.25">
      <c r="B169" s="490" t="s">
        <v>518</v>
      </c>
      <c r="C169" s="490" t="s">
        <v>365</v>
      </c>
      <c r="D169" s="132">
        <v>45159</v>
      </c>
      <c r="E169" s="490" t="s">
        <v>336</v>
      </c>
      <c r="F169" s="309" t="s">
        <v>336</v>
      </c>
    </row>
    <row r="170" spans="2:6" ht="24.95" customHeight="1" x14ac:dyDescent="0.25">
      <c r="B170" s="490" t="s">
        <v>461</v>
      </c>
      <c r="C170" s="490" t="s">
        <v>303</v>
      </c>
      <c r="D170" s="132">
        <v>45162</v>
      </c>
      <c r="E170" s="490">
        <v>100</v>
      </c>
      <c r="F170" s="309" t="s">
        <v>366</v>
      </c>
    </row>
    <row r="171" spans="2:6" ht="24.95" customHeight="1" x14ac:dyDescent="0.25">
      <c r="B171" s="490" t="s">
        <v>461</v>
      </c>
      <c r="C171" s="490" t="s">
        <v>365</v>
      </c>
      <c r="D171" s="132">
        <v>45162</v>
      </c>
      <c r="E171" s="490" t="s">
        <v>336</v>
      </c>
      <c r="F171" s="309" t="s">
        <v>336</v>
      </c>
    </row>
    <row r="172" spans="2:6" ht="24.95" customHeight="1" x14ac:dyDescent="0.25">
      <c r="B172" s="490" t="s">
        <v>581</v>
      </c>
      <c r="C172" s="490" t="s">
        <v>303</v>
      </c>
      <c r="D172" s="132">
        <v>45162</v>
      </c>
      <c r="E172" s="490">
        <v>200</v>
      </c>
      <c r="F172" s="309" t="s">
        <v>102</v>
      </c>
    </row>
    <row r="173" spans="2:6" ht="24.95" customHeight="1" x14ac:dyDescent="0.25">
      <c r="B173" s="490" t="s">
        <v>612</v>
      </c>
      <c r="C173" s="490" t="s">
        <v>601</v>
      </c>
      <c r="D173" s="132">
        <v>45163</v>
      </c>
      <c r="E173" s="490">
        <v>25</v>
      </c>
      <c r="F173" s="309"/>
    </row>
    <row r="174" spans="2:6" ht="24.95" customHeight="1" x14ac:dyDescent="0.25">
      <c r="B174" s="490" t="s">
        <v>461</v>
      </c>
      <c r="C174" s="490" t="s">
        <v>364</v>
      </c>
      <c r="D174" s="132">
        <v>45163</v>
      </c>
      <c r="E174" s="490">
        <v>25</v>
      </c>
      <c r="F174" s="309" t="s">
        <v>336</v>
      </c>
    </row>
    <row r="175" spans="2:6" ht="24.95" customHeight="1" x14ac:dyDescent="0.25">
      <c r="B175" s="490" t="s">
        <v>636</v>
      </c>
      <c r="C175" s="490" t="s">
        <v>364</v>
      </c>
      <c r="D175" s="132">
        <v>45164</v>
      </c>
      <c r="E175" s="490">
        <v>87</v>
      </c>
      <c r="F175" s="309"/>
    </row>
    <row r="176" spans="2:6" ht="24.95" customHeight="1" x14ac:dyDescent="0.25">
      <c r="B176" s="490" t="s">
        <v>507</v>
      </c>
      <c r="C176" s="490" t="s">
        <v>303</v>
      </c>
      <c r="D176" s="132">
        <v>45166</v>
      </c>
      <c r="E176" s="490">
        <v>60</v>
      </c>
      <c r="F176" s="309" t="s">
        <v>637</v>
      </c>
    </row>
    <row r="177" spans="2:6" ht="24.95" customHeight="1" x14ac:dyDescent="0.25">
      <c r="B177" s="490" t="s">
        <v>585</v>
      </c>
      <c r="C177" s="490" t="s">
        <v>364</v>
      </c>
      <c r="D177" s="132">
        <v>45166</v>
      </c>
      <c r="E177" s="490">
        <v>40</v>
      </c>
      <c r="F177" s="309"/>
    </row>
    <row r="178" spans="2:6" ht="24.95" customHeight="1" x14ac:dyDescent="0.25">
      <c r="B178" s="490" t="s">
        <v>476</v>
      </c>
      <c r="C178" s="490" t="s">
        <v>364</v>
      </c>
      <c r="D178" s="132">
        <v>45173</v>
      </c>
      <c r="E178" s="490">
        <v>1082</v>
      </c>
      <c r="F178" s="309"/>
    </row>
    <row r="179" spans="2:6" ht="24.95" customHeight="1" x14ac:dyDescent="0.25">
      <c r="B179" s="490" t="s">
        <v>648</v>
      </c>
      <c r="C179" s="490" t="s">
        <v>364</v>
      </c>
      <c r="D179" s="132">
        <v>45178</v>
      </c>
      <c r="E179" s="490">
        <v>24</v>
      </c>
      <c r="F179" s="309"/>
    </row>
    <row r="180" spans="2:6" ht="24.95" customHeight="1" x14ac:dyDescent="0.25">
      <c r="B180" s="490" t="s">
        <v>651</v>
      </c>
      <c r="C180" s="490" t="s">
        <v>364</v>
      </c>
      <c r="D180" s="132">
        <v>45180</v>
      </c>
      <c r="E180" s="490">
        <v>68</v>
      </c>
      <c r="F180" s="309"/>
    </row>
    <row r="181" spans="2:6" ht="24.95" customHeight="1" x14ac:dyDescent="0.25">
      <c r="B181" s="490" t="s">
        <v>476</v>
      </c>
      <c r="C181" s="490" t="s">
        <v>303</v>
      </c>
      <c r="D181" s="132">
        <v>45180</v>
      </c>
      <c r="E181" s="490">
        <v>800</v>
      </c>
      <c r="F181" s="309" t="s">
        <v>366</v>
      </c>
    </row>
    <row r="182" spans="2:6" ht="24.95" customHeight="1" x14ac:dyDescent="0.25">
      <c r="B182" s="490" t="s">
        <v>607</v>
      </c>
      <c r="C182" s="490" t="s">
        <v>364</v>
      </c>
      <c r="D182" s="132">
        <v>45182</v>
      </c>
      <c r="E182" s="490">
        <v>47</v>
      </c>
      <c r="F182" s="309" t="s">
        <v>336</v>
      </c>
    </row>
    <row r="183" spans="2:6" ht="24.95" customHeight="1" x14ac:dyDescent="0.25">
      <c r="B183" s="546" t="s">
        <v>636</v>
      </c>
      <c r="C183" s="546" t="s">
        <v>364</v>
      </c>
      <c r="D183" s="132">
        <v>45182</v>
      </c>
      <c r="E183" s="546">
        <v>35</v>
      </c>
      <c r="F183" s="309" t="s">
        <v>336</v>
      </c>
    </row>
    <row r="184" spans="2:6" ht="24.95" customHeight="1" x14ac:dyDescent="0.25">
      <c r="B184" s="490" t="s">
        <v>607</v>
      </c>
      <c r="C184" s="490" t="s">
        <v>303</v>
      </c>
      <c r="D184" s="132">
        <v>45182</v>
      </c>
      <c r="E184" s="490">
        <v>47</v>
      </c>
      <c r="F184" s="309" t="s">
        <v>102</v>
      </c>
    </row>
    <row r="185" spans="2:6" ht="24.95" customHeight="1" x14ac:dyDescent="0.25">
      <c r="B185" s="490" t="s">
        <v>607</v>
      </c>
      <c r="C185" s="490" t="s">
        <v>365</v>
      </c>
      <c r="D185" s="132">
        <v>45182</v>
      </c>
      <c r="E185" s="490"/>
      <c r="F185" s="309"/>
    </row>
    <row r="186" spans="2:6" ht="24.95" customHeight="1" x14ac:dyDescent="0.25">
      <c r="B186" s="490" t="s">
        <v>703</v>
      </c>
      <c r="C186" s="490" t="s">
        <v>364</v>
      </c>
      <c r="D186" s="132">
        <v>45184</v>
      </c>
      <c r="E186" s="490">
        <v>29</v>
      </c>
      <c r="F186" s="309"/>
    </row>
    <row r="187" spans="2:6" ht="24.95" customHeight="1" x14ac:dyDescent="0.25">
      <c r="B187" s="490" t="s">
        <v>506</v>
      </c>
      <c r="C187" s="490" t="s">
        <v>364</v>
      </c>
      <c r="D187" s="132">
        <v>45184</v>
      </c>
      <c r="E187" s="490">
        <v>184</v>
      </c>
      <c r="F187" s="309"/>
    </row>
    <row r="188" spans="2:6" ht="24.95" customHeight="1" x14ac:dyDescent="0.25">
      <c r="B188" s="490" t="s">
        <v>465</v>
      </c>
      <c r="C188" s="490" t="s">
        <v>364</v>
      </c>
      <c r="D188" s="132">
        <v>45184</v>
      </c>
      <c r="E188" s="490">
        <v>30</v>
      </c>
      <c r="F188" s="309"/>
    </row>
    <row r="189" spans="2:6" ht="24.95" customHeight="1" x14ac:dyDescent="0.25">
      <c r="B189" s="490" t="s">
        <v>581</v>
      </c>
      <c r="C189" s="490" t="s">
        <v>303</v>
      </c>
      <c r="D189" s="132">
        <v>45185</v>
      </c>
      <c r="E189" s="490">
        <v>50</v>
      </c>
      <c r="F189" s="309" t="s">
        <v>366</v>
      </c>
    </row>
    <row r="190" spans="2:6" ht="24.95" customHeight="1" x14ac:dyDescent="0.25">
      <c r="B190" s="490" t="s">
        <v>461</v>
      </c>
      <c r="C190" s="490" t="s">
        <v>303</v>
      </c>
      <c r="D190" s="132">
        <v>45185</v>
      </c>
      <c r="E190" s="490">
        <v>25</v>
      </c>
      <c r="F190" s="309" t="s">
        <v>366</v>
      </c>
    </row>
    <row r="191" spans="2:6" ht="24.95" customHeight="1" x14ac:dyDescent="0.25">
      <c r="B191" s="490" t="s">
        <v>461</v>
      </c>
      <c r="C191" s="490" t="s">
        <v>365</v>
      </c>
      <c r="D191" s="132">
        <v>45185</v>
      </c>
      <c r="E191" s="490" t="s">
        <v>336</v>
      </c>
      <c r="F191" s="309"/>
    </row>
    <row r="192" spans="2:6" ht="24.95" customHeight="1" x14ac:dyDescent="0.25">
      <c r="B192" s="490" t="s">
        <v>506</v>
      </c>
      <c r="C192" s="490" t="s">
        <v>601</v>
      </c>
      <c r="D192" s="132">
        <v>45185</v>
      </c>
      <c r="E192" s="490">
        <v>36</v>
      </c>
      <c r="F192" s="309"/>
    </row>
    <row r="193" spans="2:6" ht="24.95" customHeight="1" x14ac:dyDescent="0.25">
      <c r="B193" s="490" t="s">
        <v>636</v>
      </c>
      <c r="C193" s="490" t="s">
        <v>303</v>
      </c>
      <c r="D193" s="132">
        <v>45187</v>
      </c>
      <c r="E193" s="490">
        <v>122</v>
      </c>
      <c r="F193" s="309" t="s">
        <v>706</v>
      </c>
    </row>
    <row r="194" spans="2:6" ht="24.95" customHeight="1" x14ac:dyDescent="0.25">
      <c r="B194" s="490" t="s">
        <v>636</v>
      </c>
      <c r="C194" s="490" t="s">
        <v>365</v>
      </c>
      <c r="D194" s="132">
        <v>45187</v>
      </c>
      <c r="E194" s="490"/>
      <c r="F194" s="309"/>
    </row>
    <row r="195" spans="2:6" ht="24.95" customHeight="1" x14ac:dyDescent="0.25">
      <c r="B195" s="490" t="s">
        <v>585</v>
      </c>
      <c r="C195" s="490" t="s">
        <v>303</v>
      </c>
      <c r="D195" s="132">
        <v>45187</v>
      </c>
      <c r="E195" s="490">
        <v>40</v>
      </c>
      <c r="F195" s="309" t="s">
        <v>366</v>
      </c>
    </row>
    <row r="196" spans="2:6" ht="24.95" customHeight="1" x14ac:dyDescent="0.25">
      <c r="B196" s="490" t="s">
        <v>585</v>
      </c>
      <c r="C196" s="490" t="s">
        <v>365</v>
      </c>
      <c r="D196" s="132">
        <v>45187</v>
      </c>
      <c r="E196" s="490"/>
      <c r="F196" s="309"/>
    </row>
    <row r="197" spans="2:6" ht="24.95" customHeight="1" x14ac:dyDescent="0.25">
      <c r="B197" s="490" t="s">
        <v>708</v>
      </c>
      <c r="C197" s="490" t="s">
        <v>364</v>
      </c>
      <c r="D197" s="132">
        <v>45190</v>
      </c>
      <c r="E197" s="490">
        <v>15</v>
      </c>
      <c r="F197" s="309"/>
    </row>
    <row r="198" spans="2:6" ht="24.95" customHeight="1" x14ac:dyDescent="0.25">
      <c r="B198" s="490" t="s">
        <v>614</v>
      </c>
      <c r="C198" s="490" t="s">
        <v>364</v>
      </c>
      <c r="D198" s="132">
        <v>45191</v>
      </c>
      <c r="E198" s="490">
        <v>15</v>
      </c>
      <c r="F198" s="309"/>
    </row>
    <row r="199" spans="2:6" ht="24.95" customHeight="1" x14ac:dyDescent="0.25">
      <c r="B199" s="490" t="s">
        <v>476</v>
      </c>
      <c r="C199" s="490" t="s">
        <v>303</v>
      </c>
      <c r="D199" s="132">
        <v>45192</v>
      </c>
      <c r="E199" s="490">
        <v>265</v>
      </c>
      <c r="F199" s="309" t="s">
        <v>366</v>
      </c>
    </row>
    <row r="200" spans="2:6" ht="24.95" customHeight="1" x14ac:dyDescent="0.25">
      <c r="B200" s="490" t="s">
        <v>277</v>
      </c>
      <c r="C200" s="490" t="s">
        <v>364</v>
      </c>
      <c r="D200" s="132">
        <v>45194</v>
      </c>
      <c r="E200" s="490">
        <v>170.36</v>
      </c>
      <c r="F200" s="309"/>
    </row>
    <row r="201" spans="2:6" ht="24.95" customHeight="1" x14ac:dyDescent="0.25">
      <c r="B201" s="490" t="s">
        <v>710</v>
      </c>
      <c r="C201" s="490" t="s">
        <v>364</v>
      </c>
      <c r="D201" s="132">
        <v>45194</v>
      </c>
      <c r="E201" s="490">
        <v>25</v>
      </c>
      <c r="F201" s="309"/>
    </row>
    <row r="202" spans="2:6" ht="24.95" customHeight="1" x14ac:dyDescent="0.25">
      <c r="B202" s="490" t="s">
        <v>711</v>
      </c>
      <c r="C202" s="490" t="s">
        <v>364</v>
      </c>
      <c r="D202" s="132">
        <v>45196</v>
      </c>
      <c r="E202" s="490">
        <v>319</v>
      </c>
      <c r="F202" s="309"/>
    </row>
    <row r="203" spans="2:6" ht="24.95" customHeight="1" x14ac:dyDescent="0.25">
      <c r="B203" s="490" t="s">
        <v>710</v>
      </c>
      <c r="C203" s="490" t="s">
        <v>303</v>
      </c>
      <c r="D203" s="132">
        <v>45198</v>
      </c>
      <c r="E203" s="490">
        <v>25</v>
      </c>
      <c r="F203" s="309" t="s">
        <v>366</v>
      </c>
    </row>
    <row r="204" spans="2:6" ht="24.95" customHeight="1" x14ac:dyDescent="0.25">
      <c r="B204" s="490" t="s">
        <v>710</v>
      </c>
      <c r="C204" s="490" t="s">
        <v>365</v>
      </c>
      <c r="D204" s="132">
        <v>45198</v>
      </c>
      <c r="E204" s="490"/>
      <c r="F204" s="309"/>
    </row>
    <row r="205" spans="2:6" ht="24.95" customHeight="1" x14ac:dyDescent="0.25">
      <c r="B205" s="490" t="s">
        <v>708</v>
      </c>
      <c r="C205" s="490" t="s">
        <v>303</v>
      </c>
      <c r="D205" s="132">
        <v>45198</v>
      </c>
      <c r="E205" s="490">
        <v>15</v>
      </c>
      <c r="F205" s="309" t="s">
        <v>599</v>
      </c>
    </row>
    <row r="206" spans="2:6" ht="24.95" customHeight="1" x14ac:dyDescent="0.25">
      <c r="B206" s="490" t="s">
        <v>708</v>
      </c>
      <c r="C206" s="490" t="s">
        <v>365</v>
      </c>
      <c r="D206" s="132">
        <v>45198</v>
      </c>
      <c r="E206" s="490"/>
      <c r="F206" s="309"/>
    </row>
    <row r="207" spans="2:6" ht="24.95" customHeight="1" x14ac:dyDescent="0.25">
      <c r="B207" s="490" t="s">
        <v>608</v>
      </c>
      <c r="C207" s="490" t="s">
        <v>303</v>
      </c>
      <c r="D207" s="132">
        <v>45198</v>
      </c>
      <c r="E207" s="490">
        <v>5</v>
      </c>
      <c r="F207" s="309" t="s">
        <v>521</v>
      </c>
    </row>
    <row r="208" spans="2:6" ht="24.95" customHeight="1" x14ac:dyDescent="0.25">
      <c r="B208" s="490" t="s">
        <v>608</v>
      </c>
      <c r="C208" s="490" t="s">
        <v>365</v>
      </c>
      <c r="D208" s="132">
        <v>45198</v>
      </c>
      <c r="E208" s="490"/>
      <c r="F208" s="309"/>
    </row>
    <row r="209" spans="2:6" ht="24.95" customHeight="1" x14ac:dyDescent="0.25">
      <c r="B209" s="490" t="s">
        <v>581</v>
      </c>
      <c r="C209" s="490" t="s">
        <v>303</v>
      </c>
      <c r="D209" s="132">
        <v>45201</v>
      </c>
      <c r="E209" s="490">
        <v>50</v>
      </c>
      <c r="F209" s="309" t="s">
        <v>366</v>
      </c>
    </row>
    <row r="210" spans="2:6" ht="24.95" customHeight="1" x14ac:dyDescent="0.25">
      <c r="B210" s="490" t="s">
        <v>614</v>
      </c>
      <c r="C210" s="490" t="s">
        <v>303</v>
      </c>
      <c r="D210" s="132">
        <v>45201</v>
      </c>
      <c r="E210" s="490">
        <v>15</v>
      </c>
      <c r="F210" s="309" t="s">
        <v>366</v>
      </c>
    </row>
    <row r="211" spans="2:6" ht="24.95" customHeight="1" x14ac:dyDescent="0.25">
      <c r="B211" s="490" t="s">
        <v>614</v>
      </c>
      <c r="C211" s="490" t="s">
        <v>365</v>
      </c>
      <c r="D211" s="132">
        <v>45201</v>
      </c>
      <c r="E211" s="490"/>
      <c r="F211" s="309"/>
    </row>
    <row r="212" spans="2:6" ht="32.25" customHeight="1" x14ac:dyDescent="0.25">
      <c r="B212" s="490" t="s">
        <v>292</v>
      </c>
      <c r="C212" s="490" t="s">
        <v>303</v>
      </c>
      <c r="D212" s="132">
        <v>45202</v>
      </c>
      <c r="E212" s="490">
        <v>110</v>
      </c>
      <c r="F212" s="309" t="s">
        <v>715</v>
      </c>
    </row>
    <row r="213" spans="2:6" ht="24.95" customHeight="1" x14ac:dyDescent="0.25">
      <c r="B213" s="490" t="s">
        <v>277</v>
      </c>
      <c r="C213" s="490" t="s">
        <v>303</v>
      </c>
      <c r="D213" s="132">
        <v>45204</v>
      </c>
      <c r="E213" s="490">
        <v>18</v>
      </c>
      <c r="F213" s="309" t="s">
        <v>637</v>
      </c>
    </row>
    <row r="214" spans="2:6" ht="24.95" customHeight="1" x14ac:dyDescent="0.25">
      <c r="B214" s="490" t="s">
        <v>605</v>
      </c>
      <c r="C214" s="490" t="s">
        <v>601</v>
      </c>
      <c r="D214" s="132">
        <v>45205</v>
      </c>
      <c r="E214" s="490">
        <v>37</v>
      </c>
      <c r="F214" s="309"/>
    </row>
    <row r="215" spans="2:6" ht="24.95" customHeight="1" x14ac:dyDescent="0.25">
      <c r="B215" s="490" t="s">
        <v>513</v>
      </c>
      <c r="C215" s="490" t="s">
        <v>364</v>
      </c>
      <c r="D215" s="132">
        <v>45205</v>
      </c>
      <c r="E215" s="490">
        <v>106</v>
      </c>
      <c r="F215" s="309"/>
    </row>
    <row r="216" spans="2:6" ht="24.95" customHeight="1" x14ac:dyDescent="0.25">
      <c r="B216" s="490" t="s">
        <v>703</v>
      </c>
      <c r="C216" s="490" t="s">
        <v>303</v>
      </c>
      <c r="D216" s="132">
        <v>45208</v>
      </c>
      <c r="E216" s="490">
        <v>29</v>
      </c>
      <c r="F216" s="309" t="s">
        <v>366</v>
      </c>
    </row>
    <row r="217" spans="2:6" ht="24.95" customHeight="1" x14ac:dyDescent="0.25">
      <c r="B217" s="490" t="s">
        <v>703</v>
      </c>
      <c r="C217" s="490" t="s">
        <v>365</v>
      </c>
      <c r="D217" s="132">
        <v>45208</v>
      </c>
      <c r="E217" s="490"/>
      <c r="F217" s="309"/>
    </row>
    <row r="218" spans="2:6" ht="24.95" customHeight="1" x14ac:dyDescent="0.25">
      <c r="B218" s="490" t="s">
        <v>461</v>
      </c>
      <c r="C218" s="490" t="s">
        <v>364</v>
      </c>
      <c r="D218" s="132">
        <v>45211</v>
      </c>
      <c r="E218" s="490">
        <v>81</v>
      </c>
      <c r="F218" s="309"/>
    </row>
    <row r="219" spans="2:6" ht="24.95" customHeight="1" x14ac:dyDescent="0.25">
      <c r="B219" s="490" t="s">
        <v>278</v>
      </c>
      <c r="C219" s="490" t="s">
        <v>601</v>
      </c>
      <c r="D219" s="132">
        <v>45211</v>
      </c>
      <c r="E219" s="490">
        <v>20</v>
      </c>
      <c r="F219" s="309"/>
    </row>
    <row r="220" spans="2:6" ht="24.95" customHeight="1" x14ac:dyDescent="0.25">
      <c r="B220" s="490" t="s">
        <v>636</v>
      </c>
      <c r="C220" s="490" t="s">
        <v>364</v>
      </c>
      <c r="D220" s="132">
        <v>45211</v>
      </c>
      <c r="E220" s="490">
        <v>35</v>
      </c>
      <c r="F220" s="309"/>
    </row>
    <row r="221" spans="2:6" ht="24.95" customHeight="1" x14ac:dyDescent="0.25">
      <c r="B221" s="490" t="s">
        <v>461</v>
      </c>
      <c r="C221" s="490" t="s">
        <v>303</v>
      </c>
      <c r="D221" s="132">
        <v>45215</v>
      </c>
      <c r="E221" s="490">
        <v>60</v>
      </c>
      <c r="F221" s="309" t="s">
        <v>366</v>
      </c>
    </row>
    <row r="222" spans="2:6" ht="33" customHeight="1" x14ac:dyDescent="0.25">
      <c r="B222" s="490" t="s">
        <v>581</v>
      </c>
      <c r="C222" s="490" t="s">
        <v>303</v>
      </c>
      <c r="D222" s="132">
        <v>45215</v>
      </c>
      <c r="E222" s="490">
        <v>50</v>
      </c>
      <c r="F222" s="309" t="s">
        <v>722</v>
      </c>
    </row>
    <row r="223" spans="2:6" ht="24.95" customHeight="1" x14ac:dyDescent="0.25">
      <c r="B223" s="490" t="s">
        <v>724</v>
      </c>
      <c r="C223" s="490" t="s">
        <v>364</v>
      </c>
      <c r="D223" s="132">
        <v>45215</v>
      </c>
      <c r="E223" s="490">
        <v>84</v>
      </c>
      <c r="F223" s="309"/>
    </row>
    <row r="224" spans="2:6" ht="24.95" customHeight="1" x14ac:dyDescent="0.25">
      <c r="B224" s="490" t="s">
        <v>292</v>
      </c>
      <c r="C224" s="490" t="s">
        <v>601</v>
      </c>
      <c r="D224" s="132">
        <v>45218</v>
      </c>
      <c r="E224" s="490">
        <v>63</v>
      </c>
      <c r="F224" s="309"/>
    </row>
    <row r="225" spans="2:6" ht="24.95" customHeight="1" x14ac:dyDescent="0.25">
      <c r="B225" s="490" t="s">
        <v>461</v>
      </c>
      <c r="C225" s="490" t="s">
        <v>303</v>
      </c>
      <c r="D225" s="132">
        <v>45220</v>
      </c>
      <c r="E225" s="490">
        <v>20</v>
      </c>
      <c r="F225" s="309" t="s">
        <v>366</v>
      </c>
    </row>
    <row r="226" spans="2:6" ht="24.95" customHeight="1" x14ac:dyDescent="0.25">
      <c r="B226" s="490" t="s">
        <v>277</v>
      </c>
      <c r="C226" s="490" t="s">
        <v>303</v>
      </c>
      <c r="D226" s="132">
        <v>45224</v>
      </c>
      <c r="E226" s="490">
        <v>5.5</v>
      </c>
      <c r="F226" s="309" t="s">
        <v>637</v>
      </c>
    </row>
    <row r="227" spans="2:6" ht="24.95" customHeight="1" x14ac:dyDescent="0.25">
      <c r="B227" s="490" t="s">
        <v>636</v>
      </c>
      <c r="C227" s="490" t="s">
        <v>601</v>
      </c>
      <c r="D227" s="132">
        <v>45224</v>
      </c>
      <c r="E227" s="490">
        <v>120</v>
      </c>
      <c r="F227" s="309"/>
    </row>
    <row r="228" spans="2:6" ht="24.95" customHeight="1" x14ac:dyDescent="0.25">
      <c r="B228" s="490" t="s">
        <v>277</v>
      </c>
      <c r="C228" s="490" t="s">
        <v>303</v>
      </c>
      <c r="D228" s="132">
        <v>45224</v>
      </c>
      <c r="E228" s="490">
        <v>10</v>
      </c>
      <c r="F228" s="309" t="s">
        <v>366</v>
      </c>
    </row>
    <row r="229" spans="2:6" ht="24.95" customHeight="1" x14ac:dyDescent="0.25">
      <c r="B229" s="566" t="s">
        <v>277</v>
      </c>
      <c r="C229" s="566" t="s">
        <v>601</v>
      </c>
      <c r="D229" s="132">
        <v>45226</v>
      </c>
      <c r="E229" s="566">
        <v>114</v>
      </c>
      <c r="F229" s="309"/>
    </row>
    <row r="230" spans="2:6" ht="24.95" customHeight="1" x14ac:dyDescent="0.25">
      <c r="B230" s="490" t="s">
        <v>734</v>
      </c>
      <c r="C230" s="490" t="s">
        <v>364</v>
      </c>
      <c r="D230" s="132">
        <v>45227</v>
      </c>
      <c r="E230" s="490">
        <v>15</v>
      </c>
      <c r="F230" s="309"/>
    </row>
    <row r="231" spans="2:6" ht="24.95" customHeight="1" x14ac:dyDescent="0.25">
      <c r="B231" s="490" t="s">
        <v>461</v>
      </c>
      <c r="C231" s="490" t="s">
        <v>601</v>
      </c>
      <c r="D231" s="132">
        <v>45229</v>
      </c>
      <c r="E231" s="490">
        <v>1</v>
      </c>
      <c r="F231" s="309"/>
    </row>
    <row r="232" spans="2:6" ht="24.95" customHeight="1" x14ac:dyDescent="0.25">
      <c r="B232" s="490" t="s">
        <v>651</v>
      </c>
      <c r="C232" s="490" t="s">
        <v>601</v>
      </c>
      <c r="D232" s="132">
        <v>45230</v>
      </c>
      <c r="E232" s="490">
        <v>8</v>
      </c>
      <c r="F232" s="309"/>
    </row>
    <row r="233" spans="2:6" ht="24.95" customHeight="1" x14ac:dyDescent="0.25">
      <c r="B233" s="490" t="s">
        <v>651</v>
      </c>
      <c r="C233" s="490" t="s">
        <v>303</v>
      </c>
      <c r="D233" s="132">
        <v>45230</v>
      </c>
      <c r="E233" s="490">
        <v>5</v>
      </c>
      <c r="F233" s="309" t="s">
        <v>521</v>
      </c>
    </row>
    <row r="234" spans="2:6" ht="24.95" customHeight="1" x14ac:dyDescent="0.25">
      <c r="B234" s="490" t="s">
        <v>465</v>
      </c>
      <c r="C234" s="490" t="s">
        <v>601</v>
      </c>
      <c r="D234" s="132">
        <v>45230</v>
      </c>
      <c r="E234" s="490">
        <v>65</v>
      </c>
      <c r="F234" s="309"/>
    </row>
    <row r="235" spans="2:6" ht="24.95" customHeight="1" x14ac:dyDescent="0.25">
      <c r="B235" s="490" t="s">
        <v>734</v>
      </c>
      <c r="C235" s="490" t="s">
        <v>303</v>
      </c>
      <c r="D235" s="132">
        <v>45232</v>
      </c>
      <c r="E235" s="490">
        <v>15</v>
      </c>
      <c r="F235" s="309" t="s">
        <v>599</v>
      </c>
    </row>
    <row r="236" spans="2:6" ht="24.95" customHeight="1" x14ac:dyDescent="0.25">
      <c r="B236" s="490" t="s">
        <v>734</v>
      </c>
      <c r="C236" s="490" t="s">
        <v>365</v>
      </c>
      <c r="D236" s="132">
        <v>45232</v>
      </c>
      <c r="E236" s="490"/>
      <c r="F236" s="309"/>
    </row>
    <row r="237" spans="2:6" ht="24.95" customHeight="1" x14ac:dyDescent="0.25">
      <c r="B237" s="490" t="s">
        <v>461</v>
      </c>
      <c r="C237" s="490" t="s">
        <v>601</v>
      </c>
      <c r="D237" s="132">
        <v>45232</v>
      </c>
      <c r="E237" s="490">
        <v>16</v>
      </c>
      <c r="F237" s="309"/>
    </row>
    <row r="238" spans="2:6" ht="24.95" customHeight="1" x14ac:dyDescent="0.25">
      <c r="B238" s="569" t="s">
        <v>739</v>
      </c>
      <c r="C238" s="569" t="s">
        <v>364</v>
      </c>
      <c r="D238" s="132">
        <v>45232</v>
      </c>
      <c r="E238" s="569">
        <v>56</v>
      </c>
      <c r="F238" s="309"/>
    </row>
    <row r="239" spans="2:6" ht="24.95" customHeight="1" x14ac:dyDescent="0.25">
      <c r="B239" s="490" t="s">
        <v>585</v>
      </c>
      <c r="C239" s="490" t="s">
        <v>364</v>
      </c>
      <c r="D239" s="132">
        <v>45232</v>
      </c>
      <c r="E239" s="490">
        <v>150</v>
      </c>
      <c r="F239" s="309"/>
    </row>
    <row r="240" spans="2:6" ht="24.95" customHeight="1" x14ac:dyDescent="0.25">
      <c r="B240" s="490" t="s">
        <v>465</v>
      </c>
      <c r="C240" s="490" t="s">
        <v>601</v>
      </c>
      <c r="D240" s="132">
        <v>45232</v>
      </c>
      <c r="E240" s="490">
        <v>42</v>
      </c>
      <c r="F240" s="309"/>
    </row>
    <row r="241" spans="2:6" ht="24.95" customHeight="1" x14ac:dyDescent="0.25">
      <c r="B241" s="490" t="s">
        <v>292</v>
      </c>
      <c r="C241" s="490" t="s">
        <v>601</v>
      </c>
      <c r="D241" s="132">
        <v>45232</v>
      </c>
      <c r="E241" s="490">
        <v>7</v>
      </c>
      <c r="F241" s="309"/>
    </row>
    <row r="242" spans="2:6" ht="24.95" customHeight="1" x14ac:dyDescent="0.25">
      <c r="B242" s="490" t="s">
        <v>292</v>
      </c>
      <c r="C242" s="490" t="s">
        <v>601</v>
      </c>
      <c r="D242" s="132">
        <v>45232</v>
      </c>
      <c r="E242" s="490">
        <v>4</v>
      </c>
      <c r="F242" s="309"/>
    </row>
    <row r="243" spans="2:6" ht="24.95" customHeight="1" x14ac:dyDescent="0.25">
      <c r="B243" s="490" t="s">
        <v>581</v>
      </c>
      <c r="C243" s="490" t="s">
        <v>303</v>
      </c>
      <c r="D243" s="132">
        <v>45233</v>
      </c>
      <c r="E243" s="490">
        <v>42</v>
      </c>
      <c r="F243" s="309" t="s">
        <v>722</v>
      </c>
    </row>
    <row r="244" spans="2:6" ht="24.95" customHeight="1" x14ac:dyDescent="0.25">
      <c r="B244" s="490" t="s">
        <v>581</v>
      </c>
      <c r="C244" s="490" t="s">
        <v>365</v>
      </c>
      <c r="D244" s="132">
        <v>45233</v>
      </c>
      <c r="E244" s="490"/>
      <c r="F244" s="309"/>
    </row>
    <row r="245" spans="2:6" ht="24.95" customHeight="1" x14ac:dyDescent="0.25">
      <c r="B245" s="490" t="s">
        <v>461</v>
      </c>
      <c r="C245" s="490" t="s">
        <v>303</v>
      </c>
      <c r="D245" s="132">
        <v>45233</v>
      </c>
      <c r="E245" s="490">
        <v>18</v>
      </c>
      <c r="F245" s="309" t="s">
        <v>366</v>
      </c>
    </row>
    <row r="246" spans="2:6" ht="24.95" customHeight="1" x14ac:dyDescent="0.25">
      <c r="B246" s="490" t="s">
        <v>461</v>
      </c>
      <c r="C246" s="490" t="s">
        <v>365</v>
      </c>
      <c r="D246" s="132">
        <v>45233</v>
      </c>
      <c r="E246" s="490"/>
      <c r="F246" s="309"/>
    </row>
    <row r="247" spans="2:6" ht="24.95" customHeight="1" x14ac:dyDescent="0.25">
      <c r="B247" s="490" t="s">
        <v>739</v>
      </c>
      <c r="C247" s="490" t="s">
        <v>303</v>
      </c>
      <c r="D247" s="132">
        <v>45233</v>
      </c>
      <c r="E247" s="490">
        <v>56</v>
      </c>
      <c r="F247" s="309" t="s">
        <v>366</v>
      </c>
    </row>
    <row r="248" spans="2:6" ht="24.95" customHeight="1" x14ac:dyDescent="0.25">
      <c r="B248" s="490" t="s">
        <v>739</v>
      </c>
      <c r="C248" s="490" t="s">
        <v>365</v>
      </c>
      <c r="D248" s="132">
        <v>45233</v>
      </c>
      <c r="E248" s="490"/>
      <c r="F248" s="309"/>
    </row>
    <row r="249" spans="2:6" ht="24.95" customHeight="1" x14ac:dyDescent="0.25">
      <c r="B249" s="571" t="s">
        <v>465</v>
      </c>
      <c r="C249" s="571" t="s">
        <v>601</v>
      </c>
      <c r="D249" s="132">
        <v>45233</v>
      </c>
      <c r="E249" s="571">
        <v>15</v>
      </c>
      <c r="F249" s="309"/>
    </row>
    <row r="250" spans="2:6" ht="24.95" customHeight="1" x14ac:dyDescent="0.25">
      <c r="B250" s="490" t="s">
        <v>581</v>
      </c>
      <c r="C250" s="490" t="s">
        <v>364</v>
      </c>
      <c r="D250" s="132">
        <v>45233</v>
      </c>
      <c r="E250" s="490">
        <v>100</v>
      </c>
      <c r="F250" s="309"/>
    </row>
    <row r="251" spans="2:6" ht="24.95" customHeight="1" x14ac:dyDescent="0.25">
      <c r="B251" s="490" t="s">
        <v>608</v>
      </c>
      <c r="C251" s="490" t="s">
        <v>364</v>
      </c>
      <c r="D251" s="132">
        <v>45233</v>
      </c>
      <c r="E251" s="490">
        <v>12</v>
      </c>
      <c r="F251" s="309"/>
    </row>
    <row r="252" spans="2:6" ht="24.95" customHeight="1" x14ac:dyDescent="0.25">
      <c r="B252" s="490" t="s">
        <v>585</v>
      </c>
      <c r="C252" s="490" t="s">
        <v>601</v>
      </c>
      <c r="D252" s="132">
        <v>45234</v>
      </c>
      <c r="E252" s="490">
        <v>22</v>
      </c>
      <c r="F252" s="309"/>
    </row>
    <row r="253" spans="2:6" ht="24.95" customHeight="1" x14ac:dyDescent="0.25">
      <c r="B253" s="490" t="s">
        <v>741</v>
      </c>
      <c r="C253" s="490" t="s">
        <v>364</v>
      </c>
      <c r="D253" s="132">
        <v>45234</v>
      </c>
      <c r="E253" s="490">
        <v>165</v>
      </c>
      <c r="F253" s="309"/>
    </row>
    <row r="254" spans="2:6" ht="24.95" customHeight="1" x14ac:dyDescent="0.25">
      <c r="B254" s="490" t="s">
        <v>465</v>
      </c>
      <c r="C254" s="490" t="s">
        <v>303</v>
      </c>
      <c r="D254" s="132">
        <v>45236</v>
      </c>
      <c r="E254" s="490">
        <v>30</v>
      </c>
      <c r="F254" s="309" t="s">
        <v>366</v>
      </c>
    </row>
    <row r="255" spans="2:6" ht="24.95" customHeight="1" x14ac:dyDescent="0.25">
      <c r="B255" s="490" t="s">
        <v>608</v>
      </c>
      <c r="C255" s="490" t="s">
        <v>303</v>
      </c>
      <c r="D255" s="132">
        <v>45236</v>
      </c>
      <c r="E255" s="490">
        <v>12</v>
      </c>
      <c r="F255" s="309" t="s">
        <v>366</v>
      </c>
    </row>
    <row r="256" spans="2:6" ht="24.95" customHeight="1" x14ac:dyDescent="0.25">
      <c r="B256" s="490" t="s">
        <v>608</v>
      </c>
      <c r="C256" s="490" t="s">
        <v>365</v>
      </c>
      <c r="D256" s="132">
        <v>45236</v>
      </c>
      <c r="E256" s="490"/>
      <c r="F256" s="309"/>
    </row>
    <row r="257" spans="2:9" ht="24.95" customHeight="1" x14ac:dyDescent="0.25">
      <c r="B257" s="490" t="s">
        <v>465</v>
      </c>
      <c r="C257" s="490" t="s">
        <v>303</v>
      </c>
      <c r="D257" s="132">
        <v>45236</v>
      </c>
      <c r="E257" s="490">
        <v>65</v>
      </c>
      <c r="F257" s="309" t="s">
        <v>102</v>
      </c>
    </row>
    <row r="258" spans="2:9" ht="24.95" customHeight="1" x14ac:dyDescent="0.25">
      <c r="B258" s="576" t="s">
        <v>277</v>
      </c>
      <c r="C258" s="576" t="s">
        <v>601</v>
      </c>
      <c r="D258" s="132">
        <v>45236</v>
      </c>
      <c r="E258" s="576">
        <v>346.16</v>
      </c>
      <c r="F258" s="309"/>
    </row>
    <row r="259" spans="2:9" ht="24.95" customHeight="1" x14ac:dyDescent="0.25">
      <c r="B259" s="490" t="s">
        <v>277</v>
      </c>
      <c r="C259" s="490" t="s">
        <v>303</v>
      </c>
      <c r="D259" s="132">
        <v>45236</v>
      </c>
      <c r="E259" s="490">
        <v>60</v>
      </c>
      <c r="F259" s="309" t="s">
        <v>366</v>
      </c>
    </row>
    <row r="260" spans="2:9" ht="24.95" customHeight="1" x14ac:dyDescent="0.25">
      <c r="B260" s="490" t="s">
        <v>741</v>
      </c>
      <c r="C260" s="490" t="s">
        <v>303</v>
      </c>
      <c r="D260" s="132">
        <v>45236</v>
      </c>
      <c r="E260" s="490">
        <v>165</v>
      </c>
      <c r="F260" s="309" t="s">
        <v>366</v>
      </c>
    </row>
    <row r="261" spans="2:9" ht="24.95" customHeight="1" x14ac:dyDescent="0.25">
      <c r="B261" s="490" t="s">
        <v>741</v>
      </c>
      <c r="C261" s="490" t="s">
        <v>365</v>
      </c>
      <c r="D261" s="132">
        <v>45236</v>
      </c>
      <c r="E261" s="490"/>
      <c r="F261" s="309"/>
      <c r="G261" s="369"/>
      <c r="H261" s="369"/>
      <c r="I261" s="369"/>
    </row>
    <row r="262" spans="2:9" ht="24.95" customHeight="1" x14ac:dyDescent="0.25">
      <c r="B262" s="588" t="s">
        <v>748</v>
      </c>
      <c r="C262" s="588" t="s">
        <v>364</v>
      </c>
      <c r="D262" s="132">
        <v>45238</v>
      </c>
      <c r="E262" s="588">
        <v>32</v>
      </c>
      <c r="F262" s="309"/>
      <c r="G262" s="369"/>
      <c r="H262" s="369"/>
      <c r="I262" s="369"/>
    </row>
    <row r="263" spans="2:9" ht="24.95" customHeight="1" x14ac:dyDescent="0.25">
      <c r="B263" s="490" t="s">
        <v>744</v>
      </c>
      <c r="C263" s="490" t="s">
        <v>364</v>
      </c>
      <c r="D263" s="132">
        <v>45238</v>
      </c>
      <c r="E263" s="490">
        <v>32</v>
      </c>
      <c r="F263" s="309"/>
      <c r="G263" s="369"/>
      <c r="H263" s="369"/>
      <c r="I263" s="369"/>
    </row>
    <row r="264" spans="2:9" ht="24.95" customHeight="1" x14ac:dyDescent="0.25">
      <c r="B264" s="490" t="s">
        <v>585</v>
      </c>
      <c r="C264" s="490" t="s">
        <v>303</v>
      </c>
      <c r="D264" s="132">
        <v>45239</v>
      </c>
      <c r="E264" s="490">
        <v>170</v>
      </c>
      <c r="F264" s="309" t="s">
        <v>366</v>
      </c>
    </row>
    <row r="265" spans="2:9" ht="24.95" customHeight="1" x14ac:dyDescent="0.25">
      <c r="B265" s="588" t="s">
        <v>749</v>
      </c>
      <c r="C265" s="588" t="s">
        <v>364</v>
      </c>
      <c r="D265" s="132">
        <v>45240</v>
      </c>
      <c r="E265" s="588">
        <v>42</v>
      </c>
      <c r="F265" s="309"/>
      <c r="G265" s="369"/>
      <c r="H265" s="369"/>
      <c r="I265" s="369"/>
    </row>
    <row r="266" spans="2:9" ht="24.95" customHeight="1" x14ac:dyDescent="0.25">
      <c r="B266" s="588" t="s">
        <v>750</v>
      </c>
      <c r="C266" s="588" t="s">
        <v>364</v>
      </c>
      <c r="D266" s="132">
        <v>45240</v>
      </c>
      <c r="E266" s="588">
        <v>200</v>
      </c>
      <c r="F266" s="309"/>
      <c r="G266" s="369"/>
      <c r="H266" s="369"/>
      <c r="I266" s="369"/>
    </row>
    <row r="267" spans="2:9" ht="24.95" customHeight="1" x14ac:dyDescent="0.25">
      <c r="B267" s="490" t="s">
        <v>744</v>
      </c>
      <c r="C267" s="490" t="s">
        <v>303</v>
      </c>
      <c r="D267" s="132">
        <v>45240</v>
      </c>
      <c r="E267" s="490">
        <v>32</v>
      </c>
      <c r="F267" s="309" t="s">
        <v>366</v>
      </c>
      <c r="G267" s="369"/>
      <c r="H267" s="369"/>
      <c r="I267" s="369"/>
    </row>
    <row r="268" spans="2:9" ht="24.95" customHeight="1" x14ac:dyDescent="0.25">
      <c r="B268" s="490" t="s">
        <v>744</v>
      </c>
      <c r="C268" s="490" t="s">
        <v>365</v>
      </c>
      <c r="D268" s="132">
        <v>45240</v>
      </c>
      <c r="E268" s="490"/>
      <c r="F268" s="309"/>
      <c r="G268" s="369"/>
      <c r="H268" s="369"/>
      <c r="I268" s="369"/>
    </row>
    <row r="269" spans="2:9" ht="24.95" customHeight="1" x14ac:dyDescent="0.25">
      <c r="B269" s="490" t="s">
        <v>581</v>
      </c>
      <c r="C269" s="490" t="s">
        <v>303</v>
      </c>
      <c r="D269" s="132">
        <v>45244</v>
      </c>
      <c r="E269" s="490">
        <v>100</v>
      </c>
      <c r="F269" s="309" t="s">
        <v>521</v>
      </c>
    </row>
    <row r="270" spans="2:9" ht="24.95" customHeight="1" x14ac:dyDescent="0.25">
      <c r="B270" s="490" t="s">
        <v>581</v>
      </c>
      <c r="C270" s="490" t="s">
        <v>365</v>
      </c>
      <c r="D270" s="132">
        <v>45244</v>
      </c>
      <c r="E270" s="490"/>
      <c r="F270" s="309"/>
      <c r="G270" s="369"/>
      <c r="H270" s="369"/>
      <c r="I270" s="369"/>
    </row>
    <row r="271" spans="2:9" ht="24.95" customHeight="1" x14ac:dyDescent="0.25">
      <c r="B271" s="490" t="s">
        <v>751</v>
      </c>
      <c r="C271" s="490" t="s">
        <v>364</v>
      </c>
      <c r="D271" s="132">
        <v>45245</v>
      </c>
      <c r="E271" s="490">
        <v>27</v>
      </c>
      <c r="F271" s="309"/>
      <c r="G271" s="369"/>
      <c r="H271" s="369"/>
      <c r="I271" s="369"/>
    </row>
    <row r="272" spans="2:9" ht="24.95" customHeight="1" x14ac:dyDescent="0.25">
      <c r="B272" s="490" t="s">
        <v>758</v>
      </c>
      <c r="C272" s="490" t="s">
        <v>364</v>
      </c>
      <c r="D272" s="132">
        <v>45246</v>
      </c>
      <c r="E272" s="490">
        <v>96</v>
      </c>
      <c r="F272" s="309"/>
      <c r="G272" s="369"/>
      <c r="H272" s="369"/>
      <c r="I272" s="369"/>
    </row>
    <row r="273" spans="2:6" ht="24.95" customHeight="1" x14ac:dyDescent="0.25">
      <c r="B273" s="591" t="s">
        <v>651</v>
      </c>
      <c r="C273" s="591" t="s">
        <v>303</v>
      </c>
      <c r="D273" s="132">
        <v>45247</v>
      </c>
      <c r="E273" s="591">
        <v>10</v>
      </c>
      <c r="F273" s="309" t="s">
        <v>366</v>
      </c>
    </row>
    <row r="274" spans="2:6" ht="24.95" customHeight="1" x14ac:dyDescent="0.25">
      <c r="B274" s="591" t="s">
        <v>651</v>
      </c>
      <c r="C274" s="591" t="s">
        <v>601</v>
      </c>
      <c r="D274" s="132">
        <v>45247</v>
      </c>
      <c r="E274" s="591">
        <v>14</v>
      </c>
      <c r="F274" s="309"/>
    </row>
    <row r="275" spans="2:6" ht="24.95" customHeight="1" x14ac:dyDescent="0.25">
      <c r="B275" s="490" t="s">
        <v>479</v>
      </c>
      <c r="C275" s="490" t="s">
        <v>364</v>
      </c>
      <c r="D275" s="132">
        <v>45251</v>
      </c>
      <c r="E275" s="490">
        <v>8</v>
      </c>
      <c r="F275" s="309"/>
    </row>
    <row r="276" spans="2:6" ht="24.95" customHeight="1" x14ac:dyDescent="0.25">
      <c r="B276" s="490" t="s">
        <v>748</v>
      </c>
      <c r="C276" s="490" t="s">
        <v>601</v>
      </c>
      <c r="D276" s="132">
        <v>45251</v>
      </c>
      <c r="E276" s="490">
        <v>35</v>
      </c>
      <c r="F276" s="309"/>
    </row>
    <row r="277" spans="2:6" ht="24.95" customHeight="1" x14ac:dyDescent="0.25">
      <c r="B277" s="490" t="s">
        <v>277</v>
      </c>
      <c r="C277" s="490" t="s">
        <v>303</v>
      </c>
      <c r="D277" s="132">
        <v>45251</v>
      </c>
      <c r="E277" s="490">
        <v>60</v>
      </c>
      <c r="F277" s="309" t="s">
        <v>599</v>
      </c>
    </row>
    <row r="278" spans="2:6" ht="24.95" customHeight="1" x14ac:dyDescent="0.25">
      <c r="B278" s="490" t="s">
        <v>277</v>
      </c>
      <c r="C278" s="490" t="s">
        <v>303</v>
      </c>
      <c r="D278" s="132">
        <v>45251</v>
      </c>
      <c r="E278" s="490">
        <v>27</v>
      </c>
      <c r="F278" s="309" t="s">
        <v>521</v>
      </c>
    </row>
    <row r="279" spans="2:6" ht="24.95" customHeight="1" x14ac:dyDescent="0.25">
      <c r="B279" s="490" t="s">
        <v>277</v>
      </c>
      <c r="C279" s="490" t="s">
        <v>303</v>
      </c>
      <c r="D279" s="132">
        <v>45254</v>
      </c>
      <c r="E279" s="490">
        <v>24.5</v>
      </c>
      <c r="F279" s="309" t="s">
        <v>637</v>
      </c>
    </row>
    <row r="280" spans="2:6" ht="24.95" customHeight="1" x14ac:dyDescent="0.25">
      <c r="B280" s="490"/>
      <c r="C280" s="490"/>
      <c r="D280" s="132"/>
      <c r="E280" s="490"/>
      <c r="F280" s="309"/>
    </row>
    <row r="281" spans="2:6" ht="24.95" customHeight="1" x14ac:dyDescent="0.25">
      <c r="B281" s="490"/>
      <c r="C281" s="490"/>
      <c r="D281" s="132"/>
      <c r="E281" s="490"/>
      <c r="F281" s="309"/>
    </row>
    <row r="282" spans="2:6" ht="24.95" customHeight="1" x14ac:dyDescent="0.25">
      <c r="B282" s="490"/>
      <c r="C282" s="490"/>
      <c r="D282" s="132"/>
      <c r="E282" s="490"/>
      <c r="F282" s="309"/>
    </row>
    <row r="283" spans="2:6" ht="24.95" customHeight="1" x14ac:dyDescent="0.25">
      <c r="B283" s="490"/>
      <c r="C283" s="490"/>
      <c r="D283" s="132"/>
      <c r="E283" s="490"/>
      <c r="F283" s="309"/>
    </row>
    <row r="284" spans="2:6" ht="24.95" customHeight="1" x14ac:dyDescent="0.25">
      <c r="B284" s="490"/>
      <c r="C284" s="490"/>
      <c r="D284" s="132"/>
      <c r="E284" s="490"/>
      <c r="F284" s="309"/>
    </row>
    <row r="285" spans="2:6" ht="24.95" customHeight="1" x14ac:dyDescent="0.25">
      <c r="B285" s="490"/>
      <c r="C285" s="490"/>
      <c r="D285" s="132"/>
      <c r="E285" s="490"/>
      <c r="F285" s="309"/>
    </row>
    <row r="286" spans="2:6" ht="24.95" customHeight="1" x14ac:dyDescent="0.25">
      <c r="B286" s="490"/>
      <c r="C286" s="490"/>
      <c r="D286" s="132"/>
      <c r="E286" s="490"/>
      <c r="F286" s="309"/>
    </row>
    <row r="287" spans="2:6" ht="24.95" customHeight="1" x14ac:dyDescent="0.25">
      <c r="B287" s="490"/>
      <c r="C287" s="490"/>
      <c r="D287" s="132"/>
      <c r="E287" s="490"/>
      <c r="F287" s="309"/>
    </row>
    <row r="288" spans="2:6" ht="24.95" customHeight="1" x14ac:dyDescent="0.25">
      <c r="B288" s="490"/>
      <c r="C288" s="490"/>
      <c r="D288" s="132"/>
      <c r="E288" s="490"/>
      <c r="F288" s="309"/>
    </row>
    <row r="289" spans="2:6" ht="24.95" customHeight="1" x14ac:dyDescent="0.25">
      <c r="B289" s="490"/>
      <c r="C289" s="490"/>
      <c r="D289" s="132"/>
      <c r="E289" s="490"/>
      <c r="F289" s="309"/>
    </row>
    <row r="290" spans="2:6" ht="24.95" customHeight="1" x14ac:dyDescent="0.25">
      <c r="B290" s="490"/>
      <c r="C290" s="490"/>
      <c r="D290" s="132"/>
      <c r="E290" s="490"/>
      <c r="F290" s="309"/>
    </row>
    <row r="291" spans="2:6" ht="24.95" customHeight="1" x14ac:dyDescent="0.25">
      <c r="B291" s="490"/>
      <c r="C291" s="490"/>
      <c r="D291" s="132"/>
      <c r="E291" s="490"/>
      <c r="F291" s="309"/>
    </row>
    <row r="292" spans="2:6" ht="24.95" customHeight="1" x14ac:dyDescent="0.25">
      <c r="B292" s="490"/>
      <c r="C292" s="490"/>
      <c r="D292" s="132"/>
      <c r="E292" s="490"/>
      <c r="F292" s="309"/>
    </row>
    <row r="293" spans="2:6" ht="24.95" customHeight="1" x14ac:dyDescent="0.25">
      <c r="B293" s="490"/>
      <c r="C293" s="490"/>
      <c r="D293" s="132"/>
      <c r="E293" s="490"/>
      <c r="F293" s="309"/>
    </row>
    <row r="294" spans="2:6" ht="24.95" customHeight="1" x14ac:dyDescent="0.25">
      <c r="B294" s="490"/>
      <c r="C294" s="490"/>
      <c r="D294" s="132"/>
      <c r="E294" s="490"/>
      <c r="F294" s="309"/>
    </row>
    <row r="295" spans="2:6" ht="24.95" customHeight="1" x14ac:dyDescent="0.25">
      <c r="B295" s="490"/>
      <c r="C295" s="490"/>
      <c r="D295" s="132"/>
      <c r="E295" s="490"/>
      <c r="F295" s="309"/>
    </row>
    <row r="296" spans="2:6" ht="24.95" customHeight="1" x14ac:dyDescent="0.25">
      <c r="B296" s="490"/>
      <c r="C296" s="490"/>
      <c r="D296" s="132"/>
      <c r="E296" s="490"/>
      <c r="F296" s="309"/>
    </row>
    <row r="297" spans="2:6" ht="24.95" customHeight="1" x14ac:dyDescent="0.25">
      <c r="B297" s="490"/>
      <c r="C297" s="490"/>
      <c r="D297" s="132"/>
      <c r="E297" s="490"/>
      <c r="F297" s="309"/>
    </row>
    <row r="298" spans="2:6" ht="24.95" customHeight="1" x14ac:dyDescent="0.25">
      <c r="B298" s="490"/>
      <c r="C298" s="490"/>
      <c r="D298" s="132"/>
      <c r="E298" s="490"/>
      <c r="F298" s="309"/>
    </row>
    <row r="299" spans="2:6" ht="24.95" customHeight="1" x14ac:dyDescent="0.25">
      <c r="B299" s="490"/>
      <c r="C299" s="490"/>
      <c r="D299" s="132"/>
      <c r="E299" s="490"/>
      <c r="F299" s="309"/>
    </row>
    <row r="300" spans="2:6" ht="24.95" customHeight="1" x14ac:dyDescent="0.25">
      <c r="B300" s="490"/>
      <c r="C300" s="490"/>
      <c r="D300" s="132"/>
      <c r="E300" s="490"/>
      <c r="F300" s="309"/>
    </row>
    <row r="301" spans="2:6" ht="24.95" customHeight="1" x14ac:dyDescent="0.25">
      <c r="B301" s="490"/>
      <c r="C301" s="490"/>
      <c r="D301" s="132"/>
      <c r="E301" s="490"/>
      <c r="F301" s="309"/>
    </row>
    <row r="302" spans="2:6" ht="24.95" customHeight="1" x14ac:dyDescent="0.25">
      <c r="B302" s="490"/>
      <c r="C302" s="490"/>
      <c r="D302" s="132"/>
      <c r="E302" s="490"/>
      <c r="F302" s="309"/>
    </row>
    <row r="303" spans="2:6" ht="24.95" customHeight="1" x14ac:dyDescent="0.25">
      <c r="B303" s="490"/>
      <c r="C303" s="490"/>
      <c r="D303" s="132"/>
      <c r="E303" s="490"/>
      <c r="F303" s="309"/>
    </row>
    <row r="304" spans="2:6" ht="24.95" customHeight="1" x14ac:dyDescent="0.25">
      <c r="B304" s="490"/>
      <c r="C304" s="490"/>
      <c r="D304" s="132"/>
      <c r="E304" s="490"/>
      <c r="F304" s="309"/>
    </row>
    <row r="305" spans="2:6" ht="24.95" customHeight="1" x14ac:dyDescent="0.25">
      <c r="B305" s="490"/>
      <c r="C305" s="490"/>
      <c r="D305" s="132"/>
      <c r="E305" s="490"/>
      <c r="F305" s="309"/>
    </row>
    <row r="306" spans="2:6" ht="24.95" customHeight="1" x14ac:dyDescent="0.25">
      <c r="B306" s="490"/>
      <c r="C306" s="490"/>
      <c r="D306" s="132"/>
      <c r="E306" s="490"/>
      <c r="F306" s="309"/>
    </row>
    <row r="307" spans="2:6" ht="24.95" customHeight="1" x14ac:dyDescent="0.25">
      <c r="B307" s="490"/>
      <c r="C307" s="490"/>
      <c r="D307" s="132"/>
      <c r="E307" s="490"/>
      <c r="F307" s="309"/>
    </row>
    <row r="308" spans="2:6" ht="24.95" customHeight="1" x14ac:dyDescent="0.25">
      <c r="B308" s="490"/>
      <c r="C308" s="490"/>
      <c r="D308" s="132"/>
      <c r="E308" s="490"/>
      <c r="F308" s="309"/>
    </row>
    <row r="309" spans="2:6" ht="24.95" customHeight="1" x14ac:dyDescent="0.25">
      <c r="B309" s="490"/>
      <c r="C309" s="490"/>
      <c r="D309" s="132"/>
      <c r="E309" s="490"/>
      <c r="F309" s="309"/>
    </row>
    <row r="310" spans="2:6" ht="24.95" customHeight="1" x14ac:dyDescent="0.25">
      <c r="B310" s="490"/>
      <c r="C310" s="490"/>
      <c r="D310" s="132"/>
      <c r="E310" s="490"/>
      <c r="F310" s="309"/>
    </row>
    <row r="311" spans="2:6" ht="24.95" customHeight="1" x14ac:dyDescent="0.25">
      <c r="B311" s="490"/>
      <c r="C311" s="490"/>
      <c r="D311" s="132"/>
      <c r="E311" s="490"/>
      <c r="F311" s="309"/>
    </row>
    <row r="312" spans="2:6" ht="24.95" customHeight="1" x14ac:dyDescent="0.25">
      <c r="B312" s="490"/>
      <c r="C312" s="490"/>
      <c r="D312" s="132"/>
      <c r="E312" s="490"/>
      <c r="F312" s="309"/>
    </row>
    <row r="313" spans="2:6" ht="24.95" customHeight="1" x14ac:dyDescent="0.25">
      <c r="B313" s="490"/>
      <c r="C313" s="490"/>
      <c r="D313" s="132"/>
      <c r="E313" s="490"/>
      <c r="F313" s="309"/>
    </row>
    <row r="314" spans="2:6" ht="24.95" customHeight="1" x14ac:dyDescent="0.25">
      <c r="B314" s="490"/>
      <c r="C314" s="490"/>
      <c r="D314" s="132"/>
      <c r="E314" s="490"/>
      <c r="F314" s="309"/>
    </row>
    <row r="315" spans="2:6" ht="24.95" customHeight="1" x14ac:dyDescent="0.25">
      <c r="B315" s="490"/>
      <c r="C315" s="490"/>
      <c r="D315" s="132"/>
      <c r="E315" s="490"/>
      <c r="F315" s="309"/>
    </row>
    <row r="316" spans="2:6" ht="24.95" customHeight="1" x14ac:dyDescent="0.25">
      <c r="B316" s="490"/>
      <c r="C316" s="490"/>
      <c r="D316" s="132"/>
      <c r="E316" s="490"/>
      <c r="F316" s="309"/>
    </row>
    <row r="317" spans="2:6" ht="24.95" customHeight="1" x14ac:dyDescent="0.25">
      <c r="B317" s="490"/>
      <c r="C317" s="490"/>
      <c r="D317" s="132"/>
      <c r="E317" s="490"/>
      <c r="F317" s="309"/>
    </row>
    <row r="318" spans="2:6" ht="24.95" customHeight="1" x14ac:dyDescent="0.25">
      <c r="B318" s="490"/>
      <c r="C318" s="490"/>
      <c r="D318" s="132"/>
      <c r="E318" s="490"/>
      <c r="F318" s="309"/>
    </row>
    <row r="319" spans="2:6" ht="24.95" customHeight="1" x14ac:dyDescent="0.25">
      <c r="B319" s="490"/>
      <c r="C319" s="490"/>
      <c r="D319" s="132"/>
      <c r="E319" s="490"/>
      <c r="F319" s="309"/>
    </row>
    <row r="320" spans="2:6" ht="24.95" customHeight="1" x14ac:dyDescent="0.25">
      <c r="B320" s="490"/>
      <c r="C320" s="490"/>
      <c r="D320" s="132"/>
      <c r="E320" s="490"/>
      <c r="F320" s="309"/>
    </row>
    <row r="321" spans="2:6" ht="24.95" customHeight="1" x14ac:dyDescent="0.25">
      <c r="B321" s="490"/>
      <c r="C321" s="490"/>
      <c r="D321" s="132"/>
      <c r="E321" s="490"/>
      <c r="F321" s="309"/>
    </row>
    <row r="322" spans="2:6" ht="24.95" customHeight="1" x14ac:dyDescent="0.25">
      <c r="B322" s="490"/>
      <c r="C322" s="490"/>
      <c r="D322" s="132"/>
      <c r="E322" s="490"/>
      <c r="F322" s="309"/>
    </row>
    <row r="323" spans="2:6" ht="24.95" customHeight="1" x14ac:dyDescent="0.25">
      <c r="B323" s="490"/>
      <c r="C323" s="490"/>
      <c r="D323" s="132"/>
      <c r="E323" s="490"/>
      <c r="F323" s="309"/>
    </row>
    <row r="324" spans="2:6" ht="24.95" customHeight="1" x14ac:dyDescent="0.25">
      <c r="B324" s="490"/>
      <c r="C324" s="490"/>
      <c r="D324" s="132"/>
      <c r="E324" s="490"/>
      <c r="F324" s="309"/>
    </row>
    <row r="325" spans="2:6" ht="24.95" customHeight="1" x14ac:dyDescent="0.25">
      <c r="B325" s="490"/>
      <c r="C325" s="490"/>
      <c r="D325" s="132"/>
      <c r="E325" s="490"/>
      <c r="F325" s="309"/>
    </row>
    <row r="326" spans="2:6" ht="24.95" customHeight="1" x14ac:dyDescent="0.25">
      <c r="B326" s="490"/>
      <c r="C326" s="490"/>
      <c r="D326" s="132"/>
      <c r="E326" s="490"/>
      <c r="F326" s="309"/>
    </row>
    <row r="327" spans="2:6" ht="24.95" customHeight="1" x14ac:dyDescent="0.25">
      <c r="B327" s="490"/>
      <c r="C327" s="490"/>
      <c r="D327" s="132"/>
      <c r="E327" s="490"/>
      <c r="F327" s="309"/>
    </row>
    <row r="328" spans="2:6" ht="24.95" customHeight="1" x14ac:dyDescent="0.25">
      <c r="B328" s="490"/>
      <c r="C328" s="490"/>
      <c r="D328" s="132"/>
      <c r="E328" s="490"/>
      <c r="F328" s="309"/>
    </row>
    <row r="329" spans="2:6" ht="24.95" customHeight="1" x14ac:dyDescent="0.25">
      <c r="B329" s="490"/>
      <c r="C329" s="490"/>
      <c r="D329" s="132"/>
      <c r="E329" s="490"/>
      <c r="F329" s="309"/>
    </row>
    <row r="330" spans="2:6" ht="24.95" customHeight="1" x14ac:dyDescent="0.25">
      <c r="B330" s="490"/>
      <c r="C330" s="490"/>
      <c r="D330" s="132"/>
      <c r="E330" s="490"/>
      <c r="F330" s="309"/>
    </row>
    <row r="331" spans="2:6" ht="24.95" customHeight="1" x14ac:dyDescent="0.25">
      <c r="B331" s="490"/>
      <c r="C331" s="490"/>
      <c r="D331" s="132"/>
      <c r="E331" s="490"/>
      <c r="F331" s="309"/>
    </row>
    <row r="332" spans="2:6" ht="24.95" customHeight="1" x14ac:dyDescent="0.25">
      <c r="B332" s="490"/>
      <c r="C332" s="490"/>
      <c r="D332" s="132"/>
      <c r="E332" s="490"/>
      <c r="F332" s="309"/>
    </row>
    <row r="333" spans="2:6" ht="24.95" customHeight="1" x14ac:dyDescent="0.25">
      <c r="B333" s="490"/>
      <c r="C333" s="490"/>
      <c r="D333" s="132"/>
      <c r="E333" s="490"/>
      <c r="F333" s="309"/>
    </row>
    <row r="334" spans="2:6" ht="24.95" customHeight="1" x14ac:dyDescent="0.25">
      <c r="B334" s="490"/>
      <c r="C334" s="490"/>
      <c r="D334" s="132"/>
      <c r="E334" s="490"/>
      <c r="F334" s="309"/>
    </row>
    <row r="335" spans="2:6" ht="24.95" customHeight="1" x14ac:dyDescent="0.25">
      <c r="B335" s="490"/>
      <c r="C335" s="490"/>
      <c r="D335" s="132"/>
      <c r="E335" s="490"/>
      <c r="F335" s="309"/>
    </row>
    <row r="336" spans="2:6" ht="24.95" customHeight="1" x14ac:dyDescent="0.25">
      <c r="B336" s="490"/>
      <c r="C336" s="490"/>
      <c r="D336" s="132"/>
      <c r="E336" s="490"/>
      <c r="F336" s="309"/>
    </row>
    <row r="337" spans="2:6" ht="24.95" customHeight="1" x14ac:dyDescent="0.25">
      <c r="B337" s="490"/>
      <c r="C337" s="490"/>
      <c r="D337" s="132"/>
      <c r="E337" s="490"/>
      <c r="F337" s="309"/>
    </row>
    <row r="338" spans="2:6" ht="24.95" customHeight="1" x14ac:dyDescent="0.25">
      <c r="B338" s="490"/>
      <c r="C338" s="490"/>
      <c r="D338" s="132"/>
      <c r="E338" s="490"/>
      <c r="F338" s="309"/>
    </row>
    <row r="339" spans="2:6" ht="24.95" customHeight="1" x14ac:dyDescent="0.25">
      <c r="B339" s="490"/>
      <c r="C339" s="490"/>
      <c r="D339" s="132"/>
      <c r="E339" s="490"/>
      <c r="F339" s="309"/>
    </row>
    <row r="340" spans="2:6" ht="24.95" customHeight="1" x14ac:dyDescent="0.25">
      <c r="B340" s="490"/>
      <c r="C340" s="490"/>
      <c r="D340" s="132"/>
      <c r="E340" s="490"/>
      <c r="F340" s="309"/>
    </row>
    <row r="341" spans="2:6" ht="24.95" customHeight="1" x14ac:dyDescent="0.25">
      <c r="B341" s="490"/>
      <c r="C341" s="490"/>
      <c r="D341" s="132"/>
      <c r="E341" s="490"/>
      <c r="F341" s="309"/>
    </row>
    <row r="342" spans="2:6" ht="24.95" customHeight="1" x14ac:dyDescent="0.25">
      <c r="B342" s="490"/>
      <c r="C342" s="490"/>
      <c r="D342" s="132"/>
      <c r="E342" s="490"/>
      <c r="F342" s="309"/>
    </row>
    <row r="343" spans="2:6" ht="24.95" customHeight="1" x14ac:dyDescent="0.25">
      <c r="B343" s="490"/>
      <c r="C343" s="490"/>
      <c r="D343" s="132"/>
      <c r="E343" s="490"/>
      <c r="F343" s="309"/>
    </row>
    <row r="344" spans="2:6" ht="24.95" customHeight="1" x14ac:dyDescent="0.25">
      <c r="B344" s="490"/>
      <c r="C344" s="490"/>
      <c r="D344" s="132"/>
      <c r="E344" s="490"/>
      <c r="F344" s="309"/>
    </row>
    <row r="345" spans="2:6" ht="24.95" customHeight="1" x14ac:dyDescent="0.25">
      <c r="B345" s="490"/>
      <c r="C345" s="490"/>
      <c r="D345" s="132"/>
      <c r="E345" s="490"/>
      <c r="F345" s="309"/>
    </row>
    <row r="346" spans="2:6" ht="24.95" customHeight="1" x14ac:dyDescent="0.25">
      <c r="B346" s="490"/>
      <c r="C346" s="490"/>
      <c r="D346" s="132"/>
      <c r="E346" s="490"/>
      <c r="F346" s="309"/>
    </row>
    <row r="347" spans="2:6" ht="24.95" customHeight="1" x14ac:dyDescent="0.25">
      <c r="B347" s="490"/>
      <c r="C347" s="490"/>
      <c r="D347" s="132"/>
      <c r="E347" s="490"/>
      <c r="F347" s="309"/>
    </row>
    <row r="348" spans="2:6" ht="24.95" customHeight="1" x14ac:dyDescent="0.25">
      <c r="B348" s="490"/>
      <c r="C348" s="490"/>
      <c r="D348" s="132"/>
      <c r="E348" s="490"/>
      <c r="F348" s="309"/>
    </row>
    <row r="349" spans="2:6" ht="24.95" customHeight="1" x14ac:dyDescent="0.25">
      <c r="B349" s="490"/>
      <c r="C349" s="490"/>
      <c r="D349" s="132"/>
      <c r="E349" s="490"/>
      <c r="F349" s="309"/>
    </row>
    <row r="350" spans="2:6" ht="24.95" customHeight="1" x14ac:dyDescent="0.25">
      <c r="B350" s="490"/>
      <c r="C350" s="490"/>
      <c r="D350" s="132"/>
      <c r="E350" s="490"/>
      <c r="F350" s="309"/>
    </row>
    <row r="351" spans="2:6" ht="24.95" customHeight="1" x14ac:dyDescent="0.25">
      <c r="B351" s="490"/>
      <c r="C351" s="490"/>
      <c r="D351" s="132"/>
      <c r="E351" s="490"/>
      <c r="F351" s="309"/>
    </row>
    <row r="352" spans="2:6" ht="24.95" customHeight="1" x14ac:dyDescent="0.25">
      <c r="B352" s="490"/>
      <c r="C352" s="490"/>
      <c r="D352" s="132"/>
      <c r="E352" s="490"/>
      <c r="F352" s="309"/>
    </row>
    <row r="353" spans="2:6" ht="24.95" customHeight="1" x14ac:dyDescent="0.25">
      <c r="B353" s="490"/>
      <c r="C353" s="490"/>
      <c r="D353" s="132"/>
      <c r="E353" s="490"/>
      <c r="F353" s="309"/>
    </row>
    <row r="354" spans="2:6" ht="24.95" customHeight="1" x14ac:dyDescent="0.25">
      <c r="B354" s="490"/>
      <c r="C354" s="490"/>
      <c r="D354" s="132"/>
      <c r="E354" s="490"/>
      <c r="F354" s="309"/>
    </row>
    <row r="355" spans="2:6" ht="24.95" customHeight="1" x14ac:dyDescent="0.25">
      <c r="B355" s="490"/>
      <c r="C355" s="490"/>
      <c r="D355" s="132"/>
      <c r="E355" s="490"/>
      <c r="F355" s="309"/>
    </row>
    <row r="356" spans="2:6" ht="24.95" customHeight="1" x14ac:dyDescent="0.25">
      <c r="B356" s="490"/>
      <c r="C356" s="490"/>
      <c r="D356" s="132"/>
      <c r="E356" s="490"/>
      <c r="F356" s="309"/>
    </row>
    <row r="357" spans="2:6" ht="24.95" customHeight="1" x14ac:dyDescent="0.25">
      <c r="B357" s="490"/>
      <c r="C357" s="490"/>
      <c r="D357" s="132"/>
      <c r="E357" s="490"/>
      <c r="F357" s="309"/>
    </row>
    <row r="358" spans="2:6" ht="24.95" customHeight="1" x14ac:dyDescent="0.25">
      <c r="B358" s="490"/>
      <c r="C358" s="490"/>
      <c r="D358" s="132"/>
      <c r="E358" s="490"/>
      <c r="F358" s="309"/>
    </row>
    <row r="359" spans="2:6" ht="24.95" customHeight="1" x14ac:dyDescent="0.25">
      <c r="B359" s="490"/>
      <c r="C359" s="490"/>
      <c r="D359" s="132"/>
      <c r="E359" s="490"/>
      <c r="F359" s="309"/>
    </row>
    <row r="360" spans="2:6" ht="24.95" customHeight="1" x14ac:dyDescent="0.25">
      <c r="B360" s="490"/>
      <c r="C360" s="490"/>
      <c r="D360" s="132"/>
      <c r="E360" s="490"/>
      <c r="F360" s="309"/>
    </row>
    <row r="361" spans="2:6" ht="24.95" customHeight="1" x14ac:dyDescent="0.25">
      <c r="B361" s="490"/>
      <c r="C361" s="490"/>
      <c r="D361" s="132"/>
      <c r="E361" s="490"/>
      <c r="F361" s="309"/>
    </row>
    <row r="362" spans="2:6" ht="24.95" customHeight="1" x14ac:dyDescent="0.25">
      <c r="B362" s="490"/>
      <c r="C362" s="490"/>
      <c r="D362" s="132"/>
      <c r="E362" s="490"/>
      <c r="F362" s="309"/>
    </row>
    <row r="363" spans="2:6" ht="24.95" customHeight="1" x14ac:dyDescent="0.25">
      <c r="B363" s="490"/>
      <c r="C363" s="490"/>
      <c r="D363" s="132"/>
      <c r="E363" s="490"/>
      <c r="F363" s="309"/>
    </row>
    <row r="364" spans="2:6" ht="24.95" customHeight="1" x14ac:dyDescent="0.25">
      <c r="B364" s="490"/>
      <c r="C364" s="490"/>
      <c r="D364" s="132"/>
      <c r="E364" s="490"/>
      <c r="F364" s="309"/>
    </row>
    <row r="365" spans="2:6" ht="24.95" customHeight="1" x14ac:dyDescent="0.25">
      <c r="B365" s="490"/>
      <c r="C365" s="490"/>
      <c r="D365" s="132"/>
      <c r="E365" s="490"/>
      <c r="F365" s="309"/>
    </row>
    <row r="366" spans="2:6" ht="24.95" customHeight="1" x14ac:dyDescent="0.25">
      <c r="B366" s="490"/>
      <c r="C366" s="490"/>
      <c r="D366" s="132"/>
      <c r="E366" s="490"/>
      <c r="F366" s="309"/>
    </row>
    <row r="367" spans="2:6" ht="24.95" customHeight="1" x14ac:dyDescent="0.25">
      <c r="B367" s="490"/>
      <c r="C367" s="490"/>
      <c r="D367" s="132"/>
      <c r="E367" s="490"/>
      <c r="F367" s="309"/>
    </row>
    <row r="368" spans="2:6" ht="24.95" customHeight="1" x14ac:dyDescent="0.25">
      <c r="B368" s="490"/>
      <c r="C368" s="490"/>
      <c r="D368" s="132"/>
      <c r="E368" s="490"/>
      <c r="F368" s="309"/>
    </row>
    <row r="369" spans="2:6" ht="24.95" customHeight="1" x14ac:dyDescent="0.25">
      <c r="B369" s="490"/>
      <c r="C369" s="490"/>
      <c r="D369" s="132"/>
      <c r="E369" s="490"/>
      <c r="F369" s="309"/>
    </row>
    <row r="370" spans="2:6" ht="24.95" customHeight="1" x14ac:dyDescent="0.25">
      <c r="B370" s="490"/>
      <c r="C370" s="490"/>
      <c r="D370" s="132"/>
      <c r="E370" s="490"/>
      <c r="F370" s="309"/>
    </row>
    <row r="371" spans="2:6" ht="24.95" customHeight="1" x14ac:dyDescent="0.25">
      <c r="B371" s="490"/>
      <c r="C371" s="490"/>
      <c r="D371" s="132"/>
      <c r="E371" s="490"/>
      <c r="F371" s="309"/>
    </row>
    <row r="372" spans="2:6" ht="24.95" customHeight="1" x14ac:dyDescent="0.25">
      <c r="B372" s="490"/>
      <c r="C372" s="490"/>
      <c r="D372" s="132"/>
      <c r="E372" s="490"/>
      <c r="F372" s="309"/>
    </row>
    <row r="373" spans="2:6" ht="24.95" customHeight="1" x14ac:dyDescent="0.25">
      <c r="B373" s="490"/>
      <c r="C373" s="490"/>
      <c r="D373" s="132"/>
      <c r="E373" s="490"/>
      <c r="F373" s="309"/>
    </row>
    <row r="374" spans="2:6" ht="24.95" customHeight="1" x14ac:dyDescent="0.25">
      <c r="B374" s="490"/>
      <c r="C374" s="490"/>
      <c r="D374" s="132"/>
      <c r="E374" s="490"/>
      <c r="F374" s="309"/>
    </row>
    <row r="375" spans="2:6" ht="24.95" customHeight="1" x14ac:dyDescent="0.25">
      <c r="B375" s="490"/>
      <c r="C375" s="490"/>
      <c r="D375" s="132"/>
      <c r="E375" s="490"/>
      <c r="F375" s="309"/>
    </row>
    <row r="376" spans="2:6" ht="24.95" customHeight="1" x14ac:dyDescent="0.25">
      <c r="B376" s="490"/>
      <c r="C376" s="490"/>
      <c r="D376" s="132"/>
      <c r="E376" s="490"/>
      <c r="F376" s="309"/>
    </row>
    <row r="377" spans="2:6" ht="24.95" customHeight="1" x14ac:dyDescent="0.25">
      <c r="B377" s="490"/>
      <c r="C377" s="490"/>
      <c r="D377" s="132"/>
      <c r="E377" s="490"/>
      <c r="F377" s="309"/>
    </row>
    <row r="378" spans="2:6" ht="24.95" customHeight="1" x14ac:dyDescent="0.25">
      <c r="B378" s="490"/>
      <c r="C378" s="490"/>
      <c r="D378" s="132"/>
      <c r="E378" s="490"/>
      <c r="F378" s="309"/>
    </row>
    <row r="379" spans="2:6" ht="24.95" customHeight="1" x14ac:dyDescent="0.25">
      <c r="B379" s="490"/>
      <c r="C379" s="490"/>
      <c r="D379" s="132"/>
      <c r="E379" s="490"/>
      <c r="F379" s="309"/>
    </row>
    <row r="380" spans="2:6" ht="24.95" customHeight="1" x14ac:dyDescent="0.25">
      <c r="B380" s="490"/>
      <c r="C380" s="490"/>
      <c r="D380" s="132"/>
      <c r="E380" s="490"/>
      <c r="F380" s="309"/>
    </row>
    <row r="381" spans="2:6" ht="24.95" customHeight="1" x14ac:dyDescent="0.25">
      <c r="B381" s="490"/>
      <c r="C381" s="490"/>
      <c r="D381" s="132"/>
      <c r="E381" s="490"/>
      <c r="F381" s="309"/>
    </row>
    <row r="382" spans="2:6" ht="24.95" customHeight="1" x14ac:dyDescent="0.25">
      <c r="B382" s="490"/>
      <c r="C382" s="490"/>
      <c r="D382" s="132"/>
      <c r="E382" s="490"/>
      <c r="F382" s="309"/>
    </row>
    <row r="383" spans="2:6" ht="24.95" customHeight="1" x14ac:dyDescent="0.25">
      <c r="B383" s="490"/>
      <c r="C383" s="490"/>
      <c r="D383" s="132"/>
      <c r="E383" s="490"/>
      <c r="F383" s="309"/>
    </row>
    <row r="384" spans="2:6" ht="24.95" customHeight="1" x14ac:dyDescent="0.25">
      <c r="B384" s="490"/>
      <c r="C384" s="490"/>
      <c r="D384" s="132"/>
      <c r="E384" s="490"/>
      <c r="F384" s="309"/>
    </row>
    <row r="385" spans="2:6" ht="24.95" customHeight="1" x14ac:dyDescent="0.25">
      <c r="B385" s="490"/>
      <c r="C385" s="490"/>
      <c r="D385" s="132"/>
      <c r="E385" s="490"/>
      <c r="F385" s="309"/>
    </row>
    <row r="386" spans="2:6" ht="24.95" customHeight="1" x14ac:dyDescent="0.25">
      <c r="B386" s="490"/>
      <c r="C386" s="490"/>
      <c r="D386" s="132"/>
      <c r="E386" s="490"/>
      <c r="F386" s="309"/>
    </row>
    <row r="387" spans="2:6" ht="24.95" customHeight="1" x14ac:dyDescent="0.25">
      <c r="B387" s="490"/>
      <c r="C387" s="490"/>
      <c r="D387" s="132"/>
      <c r="E387" s="490"/>
      <c r="F387" s="309"/>
    </row>
    <row r="388" spans="2:6" ht="24.95" customHeight="1" x14ac:dyDescent="0.25">
      <c r="B388" s="490"/>
      <c r="C388" s="490"/>
      <c r="D388" s="132"/>
      <c r="E388" s="490"/>
      <c r="F388" s="309"/>
    </row>
    <row r="389" spans="2:6" ht="24.95" customHeight="1" x14ac:dyDescent="0.25">
      <c r="B389" s="490"/>
      <c r="C389" s="490"/>
      <c r="D389" s="132"/>
      <c r="E389" s="490"/>
      <c r="F389" s="309"/>
    </row>
    <row r="390" spans="2:6" ht="24.95" customHeight="1" x14ac:dyDescent="0.25">
      <c r="B390" s="490"/>
      <c r="C390" s="490"/>
      <c r="D390" s="132"/>
      <c r="E390" s="490"/>
      <c r="F390" s="309"/>
    </row>
    <row r="391" spans="2:6" ht="24.95" customHeight="1" x14ac:dyDescent="0.25">
      <c r="B391" s="490"/>
      <c r="C391" s="490"/>
      <c r="D391" s="132"/>
      <c r="E391" s="490"/>
      <c r="F391" s="309"/>
    </row>
    <row r="392" spans="2:6" ht="24.95" customHeight="1" x14ac:dyDescent="0.25">
      <c r="B392" s="490"/>
      <c r="C392" s="490"/>
      <c r="D392" s="132"/>
      <c r="E392" s="490"/>
      <c r="F392" s="309"/>
    </row>
    <row r="393" spans="2:6" ht="24.95" customHeight="1" x14ac:dyDescent="0.25">
      <c r="B393" s="490"/>
      <c r="C393" s="490"/>
      <c r="D393" s="132"/>
      <c r="E393" s="490"/>
      <c r="F393" s="309"/>
    </row>
    <row r="394" spans="2:6" ht="24.95" customHeight="1" x14ac:dyDescent="0.25">
      <c r="B394" s="490"/>
      <c r="C394" s="490"/>
      <c r="D394" s="132"/>
      <c r="E394" s="490"/>
      <c r="F394" s="309"/>
    </row>
    <row r="395" spans="2:6" ht="24.95" customHeight="1" x14ac:dyDescent="0.25">
      <c r="B395" s="490"/>
      <c r="C395" s="490"/>
      <c r="D395" s="132"/>
      <c r="E395" s="490"/>
      <c r="F395" s="309"/>
    </row>
    <row r="396" spans="2:6" ht="24.95" customHeight="1" x14ac:dyDescent="0.25">
      <c r="B396" s="490"/>
      <c r="C396" s="490"/>
      <c r="D396" s="132"/>
      <c r="E396" s="490"/>
      <c r="F396" s="309"/>
    </row>
    <row r="397" spans="2:6" ht="24.95" customHeight="1" x14ac:dyDescent="0.25">
      <c r="B397" s="490"/>
      <c r="C397" s="490"/>
      <c r="D397" s="132"/>
      <c r="E397" s="490"/>
      <c r="F397" s="309"/>
    </row>
    <row r="398" spans="2:6" ht="24.95" customHeight="1" x14ac:dyDescent="0.25">
      <c r="B398" s="490"/>
      <c r="C398" s="490"/>
      <c r="D398" s="132"/>
      <c r="E398" s="490"/>
      <c r="F398" s="309"/>
    </row>
    <row r="399" spans="2:6" ht="24.95" customHeight="1" x14ac:dyDescent="0.25">
      <c r="B399" s="490"/>
      <c r="C399" s="490"/>
      <c r="D399" s="132"/>
      <c r="E399" s="490"/>
      <c r="F399" s="309"/>
    </row>
    <row r="400" spans="2:6" ht="24.95" customHeight="1" x14ac:dyDescent="0.25">
      <c r="B400" s="490"/>
      <c r="C400" s="490"/>
      <c r="D400" s="132"/>
      <c r="E400" s="490"/>
      <c r="F400" s="309"/>
    </row>
    <row r="401" spans="2:6" ht="24.95" customHeight="1" x14ac:dyDescent="0.25">
      <c r="B401" s="490"/>
      <c r="C401" s="490"/>
      <c r="D401" s="132"/>
      <c r="E401" s="490"/>
      <c r="F401" s="309"/>
    </row>
    <row r="402" spans="2:6" ht="24.95" customHeight="1" x14ac:dyDescent="0.25">
      <c r="B402" s="490"/>
      <c r="C402" s="490"/>
      <c r="D402" s="132"/>
      <c r="E402" s="490"/>
      <c r="F402" s="309"/>
    </row>
    <row r="403" spans="2:6" ht="24.95" customHeight="1" x14ac:dyDescent="0.25">
      <c r="B403" s="490"/>
      <c r="C403" s="490"/>
      <c r="D403" s="132"/>
      <c r="E403" s="490"/>
      <c r="F403" s="309"/>
    </row>
    <row r="404" spans="2:6" ht="24.95" customHeight="1" x14ac:dyDescent="0.25">
      <c r="B404" s="490"/>
      <c r="C404" s="490"/>
      <c r="D404" s="132"/>
      <c r="E404" s="490"/>
      <c r="F404" s="309"/>
    </row>
    <row r="405" spans="2:6" ht="24.95" customHeight="1" x14ac:dyDescent="0.25">
      <c r="B405" s="490"/>
      <c r="C405" s="490"/>
      <c r="D405" s="132"/>
      <c r="E405" s="490"/>
      <c r="F405" s="309"/>
    </row>
    <row r="406" spans="2:6" ht="24.95" customHeight="1" x14ac:dyDescent="0.25">
      <c r="B406" s="490"/>
      <c r="C406" s="490"/>
      <c r="D406" s="132"/>
      <c r="E406" s="490"/>
      <c r="F406" s="309"/>
    </row>
    <row r="407" spans="2:6" ht="24.95" customHeight="1" x14ac:dyDescent="0.25">
      <c r="B407" s="490"/>
      <c r="C407" s="490"/>
      <c r="D407" s="132"/>
      <c r="E407" s="490"/>
      <c r="F407" s="309"/>
    </row>
    <row r="408" spans="2:6" ht="24.95" customHeight="1" x14ac:dyDescent="0.25">
      <c r="B408" s="490"/>
      <c r="C408" s="490"/>
      <c r="D408" s="132"/>
      <c r="E408" s="490"/>
      <c r="F408" s="309"/>
    </row>
    <row r="409" spans="2:6" ht="24.95" customHeight="1" x14ac:dyDescent="0.25">
      <c r="B409" s="490"/>
      <c r="C409" s="490"/>
      <c r="D409" s="132"/>
      <c r="E409" s="490"/>
      <c r="F409" s="309"/>
    </row>
    <row r="410" spans="2:6" ht="24.95" customHeight="1" x14ac:dyDescent="0.25">
      <c r="B410" s="490"/>
      <c r="C410" s="490"/>
      <c r="D410" s="132"/>
      <c r="E410" s="490"/>
      <c r="F410" s="309"/>
    </row>
    <row r="411" spans="2:6" ht="24.95" customHeight="1" x14ac:dyDescent="0.25">
      <c r="B411" s="490"/>
      <c r="C411" s="490"/>
      <c r="D411" s="132"/>
      <c r="E411" s="490"/>
      <c r="F411" s="309"/>
    </row>
    <row r="412" spans="2:6" ht="24.95" customHeight="1" x14ac:dyDescent="0.25">
      <c r="B412" s="490"/>
      <c r="C412" s="490"/>
      <c r="D412" s="132"/>
      <c r="E412" s="490"/>
      <c r="F412" s="309"/>
    </row>
    <row r="413" spans="2:6" ht="24.95" customHeight="1" x14ac:dyDescent="0.25">
      <c r="B413" s="490"/>
      <c r="C413" s="490"/>
      <c r="D413" s="132"/>
      <c r="E413" s="490"/>
      <c r="F413" s="309"/>
    </row>
    <row r="414" spans="2:6" ht="24.95" customHeight="1" x14ac:dyDescent="0.25">
      <c r="B414" s="490"/>
      <c r="C414" s="490"/>
      <c r="D414" s="132"/>
      <c r="E414" s="490"/>
      <c r="F414" s="309"/>
    </row>
    <row r="415" spans="2:6" ht="24.95" customHeight="1" x14ac:dyDescent="0.25">
      <c r="B415" s="490"/>
      <c r="C415" s="490"/>
      <c r="D415" s="132"/>
      <c r="E415" s="490"/>
      <c r="F415" s="309"/>
    </row>
    <row r="416" spans="2:6" ht="24.95" customHeight="1" x14ac:dyDescent="0.25">
      <c r="B416" s="490"/>
      <c r="C416" s="490"/>
      <c r="D416" s="132"/>
      <c r="E416" s="490"/>
      <c r="F416" s="309"/>
    </row>
    <row r="417" spans="2:6" ht="24.95" customHeight="1" x14ac:dyDescent="0.25">
      <c r="B417" s="490"/>
      <c r="C417" s="490"/>
      <c r="D417" s="132"/>
      <c r="E417" s="490"/>
      <c r="F417" s="309"/>
    </row>
    <row r="418" spans="2:6" ht="24.95" customHeight="1" x14ac:dyDescent="0.25">
      <c r="B418" s="490"/>
      <c r="C418" s="490"/>
      <c r="D418" s="132"/>
      <c r="E418" s="490"/>
      <c r="F418" s="309"/>
    </row>
    <row r="419" spans="2:6" ht="24.95" customHeight="1" x14ac:dyDescent="0.25">
      <c r="B419" s="490"/>
      <c r="C419" s="490"/>
      <c r="D419" s="132"/>
      <c r="E419" s="490"/>
      <c r="F419" s="309"/>
    </row>
    <row r="420" spans="2:6" ht="24.95" customHeight="1" x14ac:dyDescent="0.25">
      <c r="B420" s="490"/>
      <c r="C420" s="490"/>
      <c r="D420" s="132"/>
      <c r="E420" s="490"/>
      <c r="F420" s="309"/>
    </row>
    <row r="421" spans="2:6" ht="24.95" customHeight="1" x14ac:dyDescent="0.25">
      <c r="B421" s="490"/>
      <c r="C421" s="490"/>
      <c r="D421" s="132"/>
      <c r="E421" s="490"/>
      <c r="F421" s="309"/>
    </row>
    <row r="422" spans="2:6" ht="24.95" customHeight="1" x14ac:dyDescent="0.25">
      <c r="B422" s="490"/>
      <c r="C422" s="490"/>
      <c r="D422" s="132"/>
      <c r="E422" s="490"/>
      <c r="F422" s="309"/>
    </row>
    <row r="423" spans="2:6" ht="24.95" customHeight="1" x14ac:dyDescent="0.25">
      <c r="B423" s="490"/>
      <c r="C423" s="490"/>
      <c r="D423" s="132"/>
      <c r="E423" s="490"/>
      <c r="F423" s="309"/>
    </row>
    <row r="424" spans="2:6" ht="24.95" customHeight="1" x14ac:dyDescent="0.25">
      <c r="B424" s="490"/>
      <c r="C424" s="490"/>
      <c r="D424" s="132"/>
      <c r="E424" s="490"/>
      <c r="F424" s="309"/>
    </row>
    <row r="425" spans="2:6" ht="24.95" customHeight="1" x14ac:dyDescent="0.25">
      <c r="B425" s="490"/>
      <c r="C425" s="490"/>
      <c r="D425" s="132"/>
      <c r="E425" s="490"/>
      <c r="F425" s="309"/>
    </row>
    <row r="426" spans="2:6" ht="24.95" customHeight="1" x14ac:dyDescent="0.25">
      <c r="B426" s="490"/>
      <c r="C426" s="490"/>
      <c r="D426" s="132"/>
      <c r="E426" s="490"/>
      <c r="F426" s="309"/>
    </row>
    <row r="427" spans="2:6" ht="24.95" customHeight="1" x14ac:dyDescent="0.25">
      <c r="B427" s="490"/>
      <c r="C427" s="490"/>
      <c r="D427" s="132"/>
      <c r="E427" s="490"/>
      <c r="F427" s="309"/>
    </row>
    <row r="428" spans="2:6" ht="24.95" customHeight="1" x14ac:dyDescent="0.25">
      <c r="B428" s="490"/>
      <c r="C428" s="490"/>
      <c r="D428" s="132"/>
      <c r="E428" s="490"/>
      <c r="F428" s="309"/>
    </row>
    <row r="429" spans="2:6" ht="24.95" customHeight="1" x14ac:dyDescent="0.25">
      <c r="B429" s="490"/>
      <c r="C429" s="490"/>
      <c r="D429" s="132"/>
      <c r="E429" s="490"/>
      <c r="F429" s="309"/>
    </row>
    <row r="430" spans="2:6" ht="24.95" customHeight="1" x14ac:dyDescent="0.25">
      <c r="B430" s="490"/>
      <c r="C430" s="490"/>
      <c r="D430" s="132"/>
      <c r="E430" s="490"/>
      <c r="F430" s="309"/>
    </row>
    <row r="431" spans="2:6" ht="24.95" customHeight="1" x14ac:dyDescent="0.25">
      <c r="B431" s="490"/>
      <c r="C431" s="490"/>
      <c r="D431" s="132"/>
      <c r="E431" s="490"/>
      <c r="F431" s="309"/>
    </row>
    <row r="432" spans="2:6" ht="24.95" customHeight="1" x14ac:dyDescent="0.25">
      <c r="B432" s="490"/>
      <c r="C432" s="490"/>
      <c r="D432" s="132"/>
      <c r="E432" s="490"/>
      <c r="F432" s="309"/>
    </row>
    <row r="433" spans="2:6" ht="24.95" customHeight="1" x14ac:dyDescent="0.25">
      <c r="B433" s="490"/>
      <c r="C433" s="490"/>
      <c r="D433" s="132"/>
      <c r="E433" s="490"/>
      <c r="F433" s="309"/>
    </row>
    <row r="434" spans="2:6" ht="24.95" customHeight="1" x14ac:dyDescent="0.25">
      <c r="B434" s="490"/>
      <c r="C434" s="490"/>
      <c r="D434" s="132"/>
      <c r="E434" s="490"/>
      <c r="F434" s="309"/>
    </row>
    <row r="435" spans="2:6" ht="24.95" customHeight="1" x14ac:dyDescent="0.25">
      <c r="B435" s="490"/>
      <c r="C435" s="490"/>
      <c r="D435" s="132"/>
      <c r="E435" s="490"/>
      <c r="F435" s="309"/>
    </row>
    <row r="436" spans="2:6" ht="24.95" customHeight="1" x14ac:dyDescent="0.25">
      <c r="B436" s="490"/>
      <c r="C436" s="490"/>
      <c r="D436" s="132"/>
      <c r="E436" s="490"/>
      <c r="F436" s="309"/>
    </row>
    <row r="437" spans="2:6" ht="24.95" customHeight="1" x14ac:dyDescent="0.25">
      <c r="B437" s="490"/>
      <c r="C437" s="490"/>
      <c r="D437" s="132"/>
      <c r="E437" s="490"/>
      <c r="F437" s="309"/>
    </row>
    <row r="438" spans="2:6" ht="24.95" customHeight="1" x14ac:dyDescent="0.25">
      <c r="B438" s="490"/>
      <c r="C438" s="490"/>
      <c r="D438" s="132"/>
      <c r="E438" s="490"/>
      <c r="F438" s="309"/>
    </row>
    <row r="439" spans="2:6" ht="24.95" customHeight="1" x14ac:dyDescent="0.25">
      <c r="B439" s="490"/>
      <c r="C439" s="490"/>
      <c r="D439" s="132"/>
      <c r="E439" s="490"/>
      <c r="F439" s="309"/>
    </row>
    <row r="440" spans="2:6" ht="24.95" customHeight="1" x14ac:dyDescent="0.25">
      <c r="B440" s="490"/>
      <c r="C440" s="490"/>
      <c r="D440" s="132"/>
      <c r="E440" s="490"/>
      <c r="F440" s="309"/>
    </row>
    <row r="441" spans="2:6" ht="24.95" customHeight="1" x14ac:dyDescent="0.25">
      <c r="B441" s="490"/>
      <c r="C441" s="490"/>
      <c r="D441" s="132"/>
      <c r="E441" s="490"/>
      <c r="F441" s="309"/>
    </row>
    <row r="442" spans="2:6" ht="24.95" customHeight="1" x14ac:dyDescent="0.25">
      <c r="B442" s="490"/>
      <c r="C442" s="490"/>
      <c r="D442" s="132"/>
      <c r="E442" s="490"/>
      <c r="F442" s="309"/>
    </row>
    <row r="443" spans="2:6" ht="24.95" customHeight="1" x14ac:dyDescent="0.25">
      <c r="B443" s="490"/>
      <c r="C443" s="490"/>
      <c r="D443" s="132"/>
      <c r="E443" s="490"/>
      <c r="F443" s="309"/>
    </row>
    <row r="444" spans="2:6" ht="24.95" customHeight="1" x14ac:dyDescent="0.25">
      <c r="B444" s="490"/>
      <c r="C444" s="490"/>
      <c r="D444" s="132"/>
      <c r="E444" s="490"/>
      <c r="F444" s="309"/>
    </row>
    <row r="445" spans="2:6" ht="24.95" customHeight="1" x14ac:dyDescent="0.25">
      <c r="B445" s="490"/>
      <c r="C445" s="490"/>
      <c r="D445" s="132"/>
      <c r="E445" s="490"/>
      <c r="F445" s="309"/>
    </row>
    <row r="446" spans="2:6" ht="24.95" customHeight="1" x14ac:dyDescent="0.25">
      <c r="B446" s="490"/>
      <c r="C446" s="490"/>
      <c r="D446" s="132"/>
      <c r="E446" s="490"/>
      <c r="F446" s="309"/>
    </row>
    <row r="447" spans="2:6" ht="24.95" customHeight="1" x14ac:dyDescent="0.25">
      <c r="B447" s="490"/>
      <c r="C447" s="490"/>
      <c r="D447" s="132"/>
      <c r="E447" s="490"/>
      <c r="F447" s="309"/>
    </row>
    <row r="448" spans="2:6" ht="24.95" customHeight="1" x14ac:dyDescent="0.25">
      <c r="B448" s="490"/>
      <c r="C448" s="490"/>
      <c r="D448" s="132"/>
      <c r="E448" s="490"/>
      <c r="F448" s="309"/>
    </row>
    <row r="449" spans="2:6" ht="24.95" customHeight="1" x14ac:dyDescent="0.25">
      <c r="B449" s="490"/>
      <c r="C449" s="490"/>
      <c r="D449" s="132"/>
      <c r="E449" s="490"/>
      <c r="F449" s="309"/>
    </row>
    <row r="450" spans="2:6" ht="24.95" customHeight="1" x14ac:dyDescent="0.25">
      <c r="B450" s="490"/>
      <c r="C450" s="490"/>
      <c r="D450" s="132"/>
      <c r="E450" s="490"/>
      <c r="F450" s="309"/>
    </row>
    <row r="451" spans="2:6" ht="24.95" customHeight="1" x14ac:dyDescent="0.25">
      <c r="B451" s="490"/>
      <c r="C451" s="490"/>
      <c r="D451" s="132"/>
      <c r="E451" s="490"/>
      <c r="F451" s="309"/>
    </row>
    <row r="452" spans="2:6" ht="24.95" customHeight="1" x14ac:dyDescent="0.25">
      <c r="B452" s="490"/>
      <c r="C452" s="490"/>
      <c r="D452" s="132"/>
      <c r="E452" s="490"/>
      <c r="F452" s="309"/>
    </row>
    <row r="453" spans="2:6" ht="24.95" customHeight="1" x14ac:dyDescent="0.25">
      <c r="B453" s="490"/>
      <c r="C453" s="490"/>
      <c r="D453" s="132"/>
      <c r="E453" s="490"/>
      <c r="F453" s="309"/>
    </row>
    <row r="454" spans="2:6" ht="24.95" customHeight="1" x14ac:dyDescent="0.25">
      <c r="B454" s="490"/>
      <c r="C454" s="490"/>
      <c r="D454" s="132"/>
      <c r="E454" s="490"/>
      <c r="F454" s="309"/>
    </row>
    <row r="455" spans="2:6" ht="24.95" customHeight="1" x14ac:dyDescent="0.25">
      <c r="B455" s="490"/>
      <c r="C455" s="490"/>
      <c r="D455" s="132"/>
      <c r="E455" s="490"/>
      <c r="F455" s="309"/>
    </row>
    <row r="456" spans="2:6" ht="24.95" customHeight="1" x14ac:dyDescent="0.25">
      <c r="B456" s="490"/>
      <c r="C456" s="490"/>
      <c r="D456" s="132"/>
      <c r="E456" s="490"/>
      <c r="F456" s="309"/>
    </row>
    <row r="457" spans="2:6" ht="24.95" customHeight="1" x14ac:dyDescent="0.25">
      <c r="B457" s="490"/>
      <c r="C457" s="490"/>
      <c r="D457" s="132"/>
      <c r="E457" s="490"/>
      <c r="F457" s="309"/>
    </row>
    <row r="458" spans="2:6" ht="24.95" customHeight="1" x14ac:dyDescent="0.25">
      <c r="B458" s="490"/>
      <c r="C458" s="490"/>
      <c r="D458" s="132"/>
      <c r="E458" s="490"/>
      <c r="F458" s="309"/>
    </row>
    <row r="459" spans="2:6" ht="24.95" customHeight="1" x14ac:dyDescent="0.25">
      <c r="B459" s="490"/>
      <c r="C459" s="490"/>
      <c r="D459" s="132"/>
      <c r="E459" s="490"/>
      <c r="F459" s="309"/>
    </row>
    <row r="460" spans="2:6" ht="24.95" customHeight="1" x14ac:dyDescent="0.25">
      <c r="B460" s="490"/>
      <c r="C460" s="490"/>
      <c r="D460" s="132"/>
      <c r="E460" s="490"/>
      <c r="F460" s="309"/>
    </row>
    <row r="461" spans="2:6" ht="24.95" customHeight="1" x14ac:dyDescent="0.25">
      <c r="B461" s="490"/>
      <c r="C461" s="490"/>
      <c r="D461" s="132"/>
      <c r="E461" s="490"/>
      <c r="F461" s="309"/>
    </row>
    <row r="462" spans="2:6" ht="24.95" customHeight="1" x14ac:dyDescent="0.25">
      <c r="B462" s="490"/>
      <c r="C462" s="490"/>
      <c r="D462" s="132"/>
      <c r="E462" s="490"/>
      <c r="F462" s="309"/>
    </row>
    <row r="463" spans="2:6" ht="24.95" customHeight="1" x14ac:dyDescent="0.25">
      <c r="B463" s="490"/>
      <c r="C463" s="490"/>
      <c r="D463" s="132"/>
      <c r="E463" s="490"/>
      <c r="F463" s="309"/>
    </row>
    <row r="464" spans="2:6" ht="24.95" customHeight="1" x14ac:dyDescent="0.25">
      <c r="B464" s="490"/>
      <c r="C464" s="490"/>
      <c r="D464" s="132"/>
      <c r="E464" s="490"/>
      <c r="F464" s="309"/>
    </row>
    <row r="465" spans="2:6" ht="24.95" customHeight="1" x14ac:dyDescent="0.25">
      <c r="B465" s="490"/>
      <c r="C465" s="490"/>
      <c r="D465" s="132"/>
      <c r="E465" s="490"/>
      <c r="F465" s="309"/>
    </row>
    <row r="466" spans="2:6" ht="24.95" customHeight="1" x14ac:dyDescent="0.25">
      <c r="B466" s="490"/>
      <c r="C466" s="490"/>
      <c r="D466" s="132"/>
      <c r="E466" s="490"/>
      <c r="F466" s="309"/>
    </row>
    <row r="467" spans="2:6" ht="24.95" customHeight="1" x14ac:dyDescent="0.25">
      <c r="B467" s="490"/>
      <c r="C467" s="490"/>
      <c r="D467" s="132"/>
      <c r="E467" s="490"/>
      <c r="F467" s="309"/>
    </row>
    <row r="468" spans="2:6" ht="24.95" customHeight="1" x14ac:dyDescent="0.25">
      <c r="B468" s="490"/>
      <c r="C468" s="490"/>
      <c r="D468" s="132"/>
      <c r="E468" s="490"/>
      <c r="F468" s="309"/>
    </row>
    <row r="469" spans="2:6" ht="24.95" customHeight="1" x14ac:dyDescent="0.25">
      <c r="B469" s="490"/>
      <c r="C469" s="490"/>
      <c r="D469" s="132"/>
      <c r="E469" s="490"/>
      <c r="F469" s="309"/>
    </row>
    <row r="470" spans="2:6" ht="24.95" customHeight="1" x14ac:dyDescent="0.25">
      <c r="B470" s="490"/>
      <c r="C470" s="490"/>
      <c r="D470" s="132"/>
      <c r="E470" s="490"/>
      <c r="F470" s="309"/>
    </row>
    <row r="471" spans="2:6" ht="24.95" customHeight="1" x14ac:dyDescent="0.25">
      <c r="B471" s="490"/>
      <c r="C471" s="490"/>
      <c r="D471" s="132"/>
      <c r="E471" s="490"/>
      <c r="F471" s="309"/>
    </row>
    <row r="472" spans="2:6" ht="24.95" customHeight="1" x14ac:dyDescent="0.25">
      <c r="B472" s="490"/>
      <c r="C472" s="490"/>
      <c r="D472" s="132"/>
      <c r="E472" s="490"/>
      <c r="F472" s="309"/>
    </row>
    <row r="473" spans="2:6" ht="24.95" customHeight="1" x14ac:dyDescent="0.25">
      <c r="B473" s="490"/>
      <c r="C473" s="490"/>
      <c r="D473" s="132"/>
      <c r="E473" s="490"/>
      <c r="F473" s="309"/>
    </row>
    <row r="474" spans="2:6" ht="24.95" customHeight="1" x14ac:dyDescent="0.25">
      <c r="B474" s="490"/>
      <c r="C474" s="490"/>
      <c r="D474" s="132"/>
      <c r="E474" s="490"/>
      <c r="F474" s="309"/>
    </row>
    <row r="475" spans="2:6" ht="24.95" customHeight="1" x14ac:dyDescent="0.25">
      <c r="B475" s="490"/>
      <c r="C475" s="490"/>
      <c r="D475" s="132"/>
      <c r="E475" s="490"/>
      <c r="F475" s="309"/>
    </row>
    <row r="476" spans="2:6" ht="24.95" customHeight="1" x14ac:dyDescent="0.25">
      <c r="B476" s="490"/>
      <c r="C476" s="490"/>
      <c r="D476" s="132"/>
      <c r="E476" s="490"/>
      <c r="F476" s="309"/>
    </row>
    <row r="477" spans="2:6" ht="24.95" customHeight="1" x14ac:dyDescent="0.25">
      <c r="B477" s="490"/>
      <c r="C477" s="490"/>
      <c r="D477" s="132"/>
      <c r="E477" s="490"/>
      <c r="F477" s="309"/>
    </row>
    <row r="478" spans="2:6" ht="24.95" customHeight="1" x14ac:dyDescent="0.25">
      <c r="B478" s="490"/>
      <c r="C478" s="490"/>
      <c r="D478" s="132"/>
      <c r="E478" s="490"/>
      <c r="F478" s="309"/>
    </row>
    <row r="479" spans="2:6" ht="24.95" customHeight="1" x14ac:dyDescent="0.25">
      <c r="B479" s="490"/>
      <c r="C479" s="490"/>
      <c r="D479" s="132"/>
      <c r="E479" s="490"/>
      <c r="F479" s="309"/>
    </row>
    <row r="480" spans="2:6" ht="24.95" customHeight="1" x14ac:dyDescent="0.25">
      <c r="B480" s="490"/>
      <c r="C480" s="490"/>
      <c r="D480" s="132"/>
      <c r="E480" s="490"/>
      <c r="F480" s="309"/>
    </row>
    <row r="481" spans="2:6" ht="24.95" customHeight="1" x14ac:dyDescent="0.25">
      <c r="B481" s="490"/>
      <c r="C481" s="490"/>
      <c r="D481" s="132"/>
      <c r="E481" s="490"/>
      <c r="F481" s="309"/>
    </row>
    <row r="482" spans="2:6" ht="24.95" customHeight="1" x14ac:dyDescent="0.25">
      <c r="B482" s="490"/>
      <c r="C482" s="490"/>
      <c r="D482" s="132"/>
      <c r="E482" s="490"/>
      <c r="F482" s="309"/>
    </row>
    <row r="483" spans="2:6" ht="24.95" customHeight="1" x14ac:dyDescent="0.25">
      <c r="B483" s="490"/>
      <c r="C483" s="490"/>
      <c r="D483" s="132"/>
      <c r="E483" s="490"/>
      <c r="F483" s="309"/>
    </row>
    <row r="484" spans="2:6" ht="24.95" customHeight="1" x14ac:dyDescent="0.25">
      <c r="B484" s="490"/>
      <c r="C484" s="490"/>
      <c r="D484" s="132"/>
      <c r="E484" s="490"/>
      <c r="F484" s="309"/>
    </row>
    <row r="485" spans="2:6" ht="24.95" customHeight="1" x14ac:dyDescent="0.25">
      <c r="B485" s="490"/>
      <c r="C485" s="490"/>
      <c r="D485" s="132"/>
      <c r="E485" s="490"/>
      <c r="F485" s="309"/>
    </row>
    <row r="486" spans="2:6" ht="24.95" customHeight="1" x14ac:dyDescent="0.25">
      <c r="B486" s="490"/>
      <c r="C486" s="490"/>
      <c r="D486" s="132"/>
      <c r="E486" s="490"/>
      <c r="F486" s="309"/>
    </row>
    <row r="487" spans="2:6" ht="24.95" customHeight="1" x14ac:dyDescent="0.25">
      <c r="B487" s="490"/>
      <c r="C487" s="490"/>
      <c r="D487" s="132"/>
      <c r="E487" s="490"/>
      <c r="F487" s="309"/>
    </row>
    <row r="488" spans="2:6" ht="24.95" customHeight="1" x14ac:dyDescent="0.25">
      <c r="B488" s="490"/>
      <c r="C488" s="490"/>
      <c r="D488" s="132"/>
      <c r="E488" s="490"/>
      <c r="F488" s="309"/>
    </row>
    <row r="489" spans="2:6" ht="24.95" customHeight="1" x14ac:dyDescent="0.25">
      <c r="B489" s="490"/>
      <c r="C489" s="490"/>
      <c r="D489" s="132"/>
      <c r="E489" s="490"/>
      <c r="F489" s="309"/>
    </row>
    <row r="490" spans="2:6" ht="24.95" customHeight="1" x14ac:dyDescent="0.25">
      <c r="B490" s="490"/>
      <c r="C490" s="490"/>
      <c r="D490" s="132"/>
      <c r="E490" s="490"/>
      <c r="F490" s="309"/>
    </row>
    <row r="491" spans="2:6" ht="24.95" customHeight="1" x14ac:dyDescent="0.25">
      <c r="B491" s="490"/>
      <c r="C491" s="490"/>
      <c r="D491" s="132"/>
      <c r="E491" s="490"/>
      <c r="F491" s="309"/>
    </row>
    <row r="492" spans="2:6" ht="24.95" customHeight="1" x14ac:dyDescent="0.25">
      <c r="B492" s="490"/>
      <c r="C492" s="490"/>
      <c r="D492" s="132"/>
      <c r="E492" s="490"/>
      <c r="F492" s="309"/>
    </row>
    <row r="493" spans="2:6" ht="24.95" customHeight="1" x14ac:dyDescent="0.25">
      <c r="B493" s="490"/>
      <c r="C493" s="490"/>
      <c r="D493" s="132"/>
      <c r="E493" s="490"/>
      <c r="F493" s="309"/>
    </row>
    <row r="494" spans="2:6" ht="24.95" customHeight="1" x14ac:dyDescent="0.25">
      <c r="B494" s="490"/>
      <c r="C494" s="490"/>
      <c r="D494" s="132"/>
      <c r="E494" s="490"/>
      <c r="F494" s="309"/>
    </row>
    <row r="495" spans="2:6" ht="24.95" customHeight="1" x14ac:dyDescent="0.25">
      <c r="B495" s="490"/>
      <c r="C495" s="490"/>
      <c r="D495" s="132"/>
      <c r="E495" s="490"/>
      <c r="F495" s="309"/>
    </row>
    <row r="496" spans="2:6" ht="24.95" customHeight="1" x14ac:dyDescent="0.25">
      <c r="B496" s="490"/>
      <c r="C496" s="490"/>
      <c r="D496" s="132"/>
      <c r="E496" s="490"/>
      <c r="F496" s="309"/>
    </row>
    <row r="497" spans="2:6" ht="24.95" customHeight="1" x14ac:dyDescent="0.25">
      <c r="B497" s="490"/>
      <c r="C497" s="490"/>
      <c r="D497" s="132"/>
      <c r="E497" s="490"/>
      <c r="F497" s="309"/>
    </row>
    <row r="498" spans="2:6" ht="24.95" customHeight="1" x14ac:dyDescent="0.25">
      <c r="B498" s="490"/>
      <c r="C498" s="490"/>
      <c r="D498" s="132"/>
      <c r="E498" s="490"/>
      <c r="F498" s="309"/>
    </row>
    <row r="499" spans="2:6" ht="24.95" customHeight="1" x14ac:dyDescent="0.25">
      <c r="B499" s="490"/>
      <c r="C499" s="490"/>
      <c r="D499" s="132"/>
      <c r="E499" s="490"/>
      <c r="F499" s="309"/>
    </row>
    <row r="500" spans="2:6" ht="24.95" customHeight="1" x14ac:dyDescent="0.25">
      <c r="B500" s="490"/>
      <c r="C500" s="490"/>
      <c r="D500" s="132"/>
      <c r="E500" s="490"/>
      <c r="F500" s="309"/>
    </row>
    <row r="501" spans="2:6" ht="24.95" customHeight="1" x14ac:dyDescent="0.25">
      <c r="B501" s="490"/>
      <c r="C501" s="490"/>
      <c r="D501" s="132"/>
      <c r="E501" s="490"/>
      <c r="F501" s="309"/>
    </row>
    <row r="502" spans="2:6" ht="24.95" customHeight="1" x14ac:dyDescent="0.25">
      <c r="B502" s="490"/>
      <c r="C502" s="490"/>
      <c r="D502" s="132"/>
      <c r="E502" s="490"/>
      <c r="F502" s="309"/>
    </row>
    <row r="503" spans="2:6" ht="24.95" customHeight="1" x14ac:dyDescent="0.25">
      <c r="B503" s="490"/>
      <c r="C503" s="490"/>
      <c r="D503" s="132"/>
      <c r="E503" s="490"/>
      <c r="F503" s="309"/>
    </row>
    <row r="504" spans="2:6" ht="24.95" customHeight="1" x14ac:dyDescent="0.25">
      <c r="B504" s="490"/>
      <c r="C504" s="490"/>
      <c r="D504" s="132"/>
      <c r="E504" s="490"/>
      <c r="F504" s="309"/>
    </row>
    <row r="505" spans="2:6" ht="24.95" customHeight="1" x14ac:dyDescent="0.25">
      <c r="B505" s="490"/>
      <c r="C505" s="490"/>
      <c r="D505" s="132"/>
      <c r="E505" s="490"/>
      <c r="F505" s="309"/>
    </row>
    <row r="506" spans="2:6" ht="24.95" customHeight="1" x14ac:dyDescent="0.25">
      <c r="B506" s="490"/>
      <c r="C506" s="490"/>
      <c r="D506" s="132"/>
      <c r="E506" s="490"/>
      <c r="F506" s="309"/>
    </row>
    <row r="507" spans="2:6" ht="24.95" customHeight="1" x14ac:dyDescent="0.25">
      <c r="B507" s="490"/>
      <c r="C507" s="490"/>
      <c r="D507" s="132"/>
      <c r="E507" s="490"/>
      <c r="F507" s="309"/>
    </row>
    <row r="508" spans="2:6" ht="24.95" customHeight="1" x14ac:dyDescent="0.25">
      <c r="B508" s="490"/>
      <c r="C508" s="490"/>
      <c r="D508" s="132"/>
      <c r="E508" s="490"/>
      <c r="F508" s="309"/>
    </row>
    <row r="509" spans="2:6" ht="24.95" customHeight="1" x14ac:dyDescent="0.25">
      <c r="B509" s="490"/>
      <c r="C509" s="490"/>
      <c r="D509" s="132"/>
      <c r="E509" s="490"/>
      <c r="F509" s="309"/>
    </row>
    <row r="510" spans="2:6" ht="24.95" customHeight="1" x14ac:dyDescent="0.25">
      <c r="B510" s="490"/>
      <c r="C510" s="490"/>
      <c r="D510" s="132"/>
      <c r="E510" s="490"/>
      <c r="F510" s="309"/>
    </row>
    <row r="511" spans="2:6" ht="24.95" customHeight="1" x14ac:dyDescent="0.25">
      <c r="B511" s="490"/>
      <c r="C511" s="490"/>
      <c r="D511" s="132"/>
      <c r="E511" s="490"/>
      <c r="F511" s="309"/>
    </row>
    <row r="512" spans="2:6" ht="24.95" customHeight="1" x14ac:dyDescent="0.25">
      <c r="B512" s="490"/>
      <c r="C512" s="490"/>
      <c r="D512" s="132"/>
      <c r="E512" s="490"/>
      <c r="F512" s="309"/>
    </row>
    <row r="513" spans="2:6" ht="24.95" customHeight="1" x14ac:dyDescent="0.25">
      <c r="B513" s="490"/>
      <c r="C513" s="490"/>
      <c r="D513" s="132"/>
      <c r="E513" s="490"/>
      <c r="F513" s="309"/>
    </row>
    <row r="514" spans="2:6" ht="24.95" customHeight="1" x14ac:dyDescent="0.25">
      <c r="B514" s="490"/>
      <c r="C514" s="490"/>
      <c r="D514" s="132"/>
      <c r="E514" s="490"/>
      <c r="F514" s="309"/>
    </row>
    <row r="515" spans="2:6" ht="24.95" customHeight="1" x14ac:dyDescent="0.25">
      <c r="B515" s="490"/>
      <c r="C515" s="490"/>
      <c r="D515" s="132"/>
      <c r="E515" s="490"/>
      <c r="F515" s="309"/>
    </row>
    <row r="516" spans="2:6" ht="24.95" customHeight="1" x14ac:dyDescent="0.25">
      <c r="B516" s="490"/>
      <c r="C516" s="490"/>
      <c r="D516" s="132"/>
      <c r="E516" s="490"/>
      <c r="F516" s="309"/>
    </row>
    <row r="517" spans="2:6" ht="24.95" customHeight="1" x14ac:dyDescent="0.25">
      <c r="B517" s="490"/>
      <c r="C517" s="490"/>
      <c r="D517" s="132"/>
      <c r="E517" s="490"/>
      <c r="F517" s="309"/>
    </row>
    <row r="518" spans="2:6" ht="24.95" customHeight="1" x14ac:dyDescent="0.25">
      <c r="B518" s="490"/>
      <c r="C518" s="490"/>
      <c r="D518" s="132"/>
      <c r="E518" s="490"/>
      <c r="F518" s="309"/>
    </row>
    <row r="519" spans="2:6" ht="24.95" customHeight="1" x14ac:dyDescent="0.25">
      <c r="B519" s="490"/>
      <c r="C519" s="490"/>
      <c r="D519" s="132"/>
      <c r="E519" s="490"/>
      <c r="F519" s="309"/>
    </row>
    <row r="520" spans="2:6" ht="24.95" customHeight="1" x14ac:dyDescent="0.25">
      <c r="B520" s="490"/>
      <c r="C520" s="490"/>
      <c r="D520" s="132"/>
      <c r="E520" s="490"/>
      <c r="F520" s="309"/>
    </row>
    <row r="521" spans="2:6" ht="24.95" customHeight="1" x14ac:dyDescent="0.25">
      <c r="B521" s="490"/>
      <c r="C521" s="490"/>
      <c r="D521" s="132"/>
      <c r="E521" s="490"/>
      <c r="F521" s="309"/>
    </row>
    <row r="522" spans="2:6" ht="24.95" customHeight="1" x14ac:dyDescent="0.25">
      <c r="B522" s="490"/>
      <c r="C522" s="490"/>
      <c r="D522" s="132"/>
      <c r="E522" s="490"/>
      <c r="F522" s="309"/>
    </row>
    <row r="523" spans="2:6" ht="24.95" customHeight="1" x14ac:dyDescent="0.25">
      <c r="B523" s="490"/>
      <c r="C523" s="490"/>
      <c r="D523" s="132"/>
      <c r="E523" s="490"/>
      <c r="F523" s="309"/>
    </row>
    <row r="524" spans="2:6" ht="24.95" customHeight="1" x14ac:dyDescent="0.25">
      <c r="B524" s="490"/>
      <c r="C524" s="490"/>
      <c r="D524" s="132"/>
      <c r="E524" s="490"/>
      <c r="F524" s="309"/>
    </row>
    <row r="525" spans="2:6" ht="24.95" customHeight="1" x14ac:dyDescent="0.25">
      <c r="B525" s="490"/>
      <c r="C525" s="490"/>
      <c r="D525" s="132"/>
      <c r="E525" s="490"/>
      <c r="F525" s="309"/>
    </row>
    <row r="526" spans="2:6" ht="24.95" customHeight="1" x14ac:dyDescent="0.25">
      <c r="B526" s="490"/>
      <c r="C526" s="490"/>
      <c r="D526" s="132"/>
      <c r="E526" s="490"/>
      <c r="F526" s="309"/>
    </row>
    <row r="527" spans="2:6" ht="24.95" customHeight="1" x14ac:dyDescent="0.25">
      <c r="B527" s="490"/>
      <c r="C527" s="490"/>
      <c r="D527" s="132"/>
      <c r="E527" s="490"/>
      <c r="F527" s="309"/>
    </row>
    <row r="528" spans="2:6" ht="24.95" customHeight="1" x14ac:dyDescent="0.25">
      <c r="B528" s="490"/>
      <c r="C528" s="490"/>
      <c r="D528" s="132"/>
      <c r="E528" s="490"/>
      <c r="F528" s="309"/>
    </row>
    <row r="529" spans="2:6" ht="24.95" customHeight="1" x14ac:dyDescent="0.25">
      <c r="B529" s="490"/>
      <c r="C529" s="490"/>
      <c r="D529" s="132"/>
      <c r="E529" s="490"/>
      <c r="F529" s="309"/>
    </row>
    <row r="530" spans="2:6" ht="24.95" customHeight="1" x14ac:dyDescent="0.25">
      <c r="B530" s="490"/>
      <c r="C530" s="490"/>
      <c r="D530" s="132"/>
      <c r="E530" s="490"/>
      <c r="F530" s="309"/>
    </row>
    <row r="531" spans="2:6" ht="24.95" customHeight="1" x14ac:dyDescent="0.25">
      <c r="B531" s="490"/>
      <c r="C531" s="490"/>
      <c r="D531" s="132"/>
      <c r="E531" s="490"/>
      <c r="F531" s="309"/>
    </row>
    <row r="532" spans="2:6" ht="24.95" customHeight="1" x14ac:dyDescent="0.25">
      <c r="B532" s="490"/>
      <c r="C532" s="490"/>
      <c r="D532" s="132"/>
      <c r="E532" s="490"/>
      <c r="F532" s="309"/>
    </row>
    <row r="533" spans="2:6" ht="24.95" customHeight="1" x14ac:dyDescent="0.25">
      <c r="B533" s="490"/>
      <c r="C533" s="490"/>
      <c r="D533" s="132"/>
      <c r="E533" s="490"/>
      <c r="F533" s="309"/>
    </row>
    <row r="534" spans="2:6" ht="24.95" customHeight="1" x14ac:dyDescent="0.25">
      <c r="B534" s="490"/>
      <c r="C534" s="490"/>
      <c r="D534" s="132"/>
      <c r="E534" s="490"/>
      <c r="F534" s="309"/>
    </row>
    <row r="535" spans="2:6" ht="24.95" customHeight="1" x14ac:dyDescent="0.25">
      <c r="B535" s="490"/>
      <c r="C535" s="490"/>
      <c r="D535" s="132"/>
      <c r="E535" s="490"/>
      <c r="F535" s="309"/>
    </row>
    <row r="536" spans="2:6" ht="24.95" customHeight="1" x14ac:dyDescent="0.25">
      <c r="B536" s="490"/>
      <c r="C536" s="490"/>
      <c r="D536" s="132"/>
      <c r="E536" s="490"/>
      <c r="F536" s="309"/>
    </row>
    <row r="537" spans="2:6" ht="24.95" customHeight="1" x14ac:dyDescent="0.25">
      <c r="B537" s="490"/>
      <c r="C537" s="490"/>
      <c r="D537" s="132"/>
      <c r="E537" s="490"/>
      <c r="F537" s="309"/>
    </row>
    <row r="538" spans="2:6" ht="24.95" customHeight="1" x14ac:dyDescent="0.25">
      <c r="B538" s="490"/>
      <c r="C538" s="490"/>
      <c r="D538" s="132"/>
      <c r="E538" s="490"/>
      <c r="F538" s="309"/>
    </row>
    <row r="539" spans="2:6" ht="24.95" customHeight="1" x14ac:dyDescent="0.25">
      <c r="B539" s="490"/>
      <c r="C539" s="490"/>
      <c r="D539" s="132"/>
      <c r="E539" s="490"/>
      <c r="F539" s="309"/>
    </row>
    <row r="540" spans="2:6" ht="24.95" customHeight="1" x14ac:dyDescent="0.25">
      <c r="B540" s="490"/>
      <c r="C540" s="490"/>
      <c r="D540" s="132"/>
      <c r="E540" s="490"/>
      <c r="F540" s="309"/>
    </row>
    <row r="541" spans="2:6" ht="24.95" customHeight="1" x14ac:dyDescent="0.25">
      <c r="B541" s="490"/>
      <c r="C541" s="490"/>
      <c r="D541" s="132"/>
      <c r="E541" s="490"/>
      <c r="F541" s="309"/>
    </row>
    <row r="542" spans="2:6" ht="24.95" customHeight="1" x14ac:dyDescent="0.25">
      <c r="B542" s="490"/>
      <c r="C542" s="490"/>
      <c r="D542" s="132"/>
      <c r="E542" s="490"/>
      <c r="F542" s="309"/>
    </row>
    <row r="543" spans="2:6" ht="24.95" customHeight="1" x14ac:dyDescent="0.25">
      <c r="B543" s="490"/>
      <c r="C543" s="490"/>
      <c r="D543" s="132"/>
      <c r="E543" s="490"/>
      <c r="F543" s="309"/>
    </row>
    <row r="544" spans="2:6" ht="24.95" customHeight="1" x14ac:dyDescent="0.25">
      <c r="B544" s="490"/>
      <c r="C544" s="490"/>
      <c r="D544" s="132"/>
      <c r="E544" s="490"/>
      <c r="F544" s="309"/>
    </row>
    <row r="545" spans="2:6" ht="24.95" customHeight="1" x14ac:dyDescent="0.25">
      <c r="B545" s="490"/>
      <c r="C545" s="490"/>
      <c r="D545" s="132"/>
      <c r="E545" s="490"/>
      <c r="F545" s="309"/>
    </row>
    <row r="546" spans="2:6" ht="24.95" customHeight="1" x14ac:dyDescent="0.25">
      <c r="B546" s="490"/>
      <c r="C546" s="490"/>
      <c r="D546" s="132"/>
      <c r="E546" s="490"/>
      <c r="F546" s="309"/>
    </row>
    <row r="547" spans="2:6" ht="24.95" customHeight="1" x14ac:dyDescent="0.25">
      <c r="B547" s="490"/>
      <c r="C547" s="490"/>
      <c r="D547" s="132"/>
      <c r="E547" s="490"/>
      <c r="F547" s="309"/>
    </row>
    <row r="548" spans="2:6" ht="24.95" customHeight="1" x14ac:dyDescent="0.25">
      <c r="B548" s="490"/>
      <c r="C548" s="490"/>
      <c r="D548" s="132"/>
      <c r="E548" s="490"/>
      <c r="F548" s="309"/>
    </row>
    <row r="549" spans="2:6" ht="24.95" customHeight="1" x14ac:dyDescent="0.25">
      <c r="B549" s="490"/>
      <c r="C549" s="490"/>
      <c r="D549" s="132"/>
      <c r="E549" s="490"/>
      <c r="F549" s="309"/>
    </row>
    <row r="550" spans="2:6" ht="24.95" customHeight="1" x14ac:dyDescent="0.25">
      <c r="B550" s="490"/>
      <c r="C550" s="490"/>
      <c r="D550" s="132"/>
      <c r="E550" s="490"/>
      <c r="F550" s="309"/>
    </row>
    <row r="551" spans="2:6" ht="24.95" customHeight="1" x14ac:dyDescent="0.25">
      <c r="B551" s="490"/>
      <c r="C551" s="490"/>
      <c r="D551" s="132"/>
      <c r="E551" s="490"/>
      <c r="F551" s="309"/>
    </row>
    <row r="552" spans="2:6" ht="24.95" customHeight="1" x14ac:dyDescent="0.25">
      <c r="B552" s="490"/>
      <c r="C552" s="490"/>
      <c r="D552" s="132"/>
      <c r="E552" s="490"/>
      <c r="F552" s="309"/>
    </row>
    <row r="553" spans="2:6" ht="24.95" customHeight="1" x14ac:dyDescent="0.25">
      <c r="B553" s="490"/>
      <c r="C553" s="490"/>
      <c r="D553" s="132"/>
      <c r="E553" s="490"/>
      <c r="F553" s="309"/>
    </row>
    <row r="554" spans="2:6" ht="24.95" customHeight="1" x14ac:dyDescent="0.25">
      <c r="B554" s="490"/>
      <c r="C554" s="490"/>
      <c r="D554" s="132"/>
      <c r="E554" s="490"/>
      <c r="F554" s="309"/>
    </row>
    <row r="555" spans="2:6" ht="24.95" customHeight="1" x14ac:dyDescent="0.25">
      <c r="B555" s="490"/>
      <c r="C555" s="490"/>
      <c r="D555" s="132"/>
      <c r="E555" s="490"/>
      <c r="F555" s="309"/>
    </row>
    <row r="556" spans="2:6" ht="24.95" customHeight="1" x14ac:dyDescent="0.25">
      <c r="B556" s="490"/>
      <c r="C556" s="490"/>
      <c r="D556" s="132"/>
      <c r="E556" s="490"/>
      <c r="F556" s="309"/>
    </row>
    <row r="557" spans="2:6" ht="24.95" customHeight="1" x14ac:dyDescent="0.25">
      <c r="B557" s="490"/>
      <c r="C557" s="490"/>
      <c r="D557" s="132"/>
      <c r="E557" s="490"/>
      <c r="F557" s="309"/>
    </row>
    <row r="558" spans="2:6" ht="24.95" customHeight="1" x14ac:dyDescent="0.25">
      <c r="B558" s="490"/>
      <c r="C558" s="490"/>
      <c r="D558" s="132"/>
      <c r="E558" s="490"/>
      <c r="F558" s="309"/>
    </row>
    <row r="559" spans="2:6" ht="24.95" customHeight="1" x14ac:dyDescent="0.25">
      <c r="B559" s="490"/>
      <c r="C559" s="490"/>
      <c r="D559" s="132"/>
      <c r="E559" s="490"/>
      <c r="F559" s="309"/>
    </row>
    <row r="560" spans="2:6" ht="24.95" customHeight="1" x14ac:dyDescent="0.25">
      <c r="B560" s="490"/>
      <c r="C560" s="490"/>
      <c r="D560" s="132"/>
      <c r="E560" s="490"/>
      <c r="F560" s="309"/>
    </row>
    <row r="561" spans="2:6" ht="24.95" customHeight="1" x14ac:dyDescent="0.25">
      <c r="B561" s="490"/>
      <c r="C561" s="490"/>
      <c r="D561" s="132"/>
      <c r="E561" s="490"/>
      <c r="F561" s="309"/>
    </row>
    <row r="562" spans="2:6" ht="24.95" customHeight="1" x14ac:dyDescent="0.25">
      <c r="B562" s="490"/>
      <c r="C562" s="490"/>
      <c r="D562" s="132"/>
      <c r="E562" s="490"/>
      <c r="F562" s="309"/>
    </row>
    <row r="563" spans="2:6" ht="24.95" customHeight="1" x14ac:dyDescent="0.25">
      <c r="B563" s="490"/>
      <c r="C563" s="490"/>
      <c r="D563" s="132"/>
      <c r="E563" s="490"/>
      <c r="F563" s="309"/>
    </row>
    <row r="564" spans="2:6" ht="24.95" customHeight="1" x14ac:dyDescent="0.25">
      <c r="B564" s="490"/>
      <c r="C564" s="490"/>
      <c r="D564" s="132"/>
      <c r="E564" s="490"/>
      <c r="F564" s="309"/>
    </row>
    <row r="565" spans="2:6" ht="24.95" customHeight="1" x14ac:dyDescent="0.25">
      <c r="B565" s="490"/>
      <c r="C565" s="490"/>
      <c r="D565" s="132"/>
      <c r="E565" s="490"/>
      <c r="F565" s="309"/>
    </row>
    <row r="566" spans="2:6" ht="24.95" customHeight="1" x14ac:dyDescent="0.25">
      <c r="B566" s="490"/>
      <c r="C566" s="490"/>
      <c r="D566" s="132"/>
      <c r="E566" s="490"/>
      <c r="F566" s="309"/>
    </row>
    <row r="567" spans="2:6" ht="24.95" customHeight="1" x14ac:dyDescent="0.25">
      <c r="B567" s="490"/>
      <c r="C567" s="490"/>
      <c r="D567" s="132"/>
      <c r="E567" s="490"/>
      <c r="F567" s="309"/>
    </row>
    <row r="568" spans="2:6" ht="24.95" customHeight="1" x14ac:dyDescent="0.25">
      <c r="B568" s="490"/>
      <c r="C568" s="490"/>
      <c r="D568" s="132"/>
      <c r="E568" s="490"/>
      <c r="F568" s="309"/>
    </row>
    <row r="569" spans="2:6" ht="24.95" customHeight="1" x14ac:dyDescent="0.25">
      <c r="B569" s="490"/>
      <c r="C569" s="490"/>
      <c r="D569" s="132"/>
      <c r="E569" s="490"/>
      <c r="F569" s="309"/>
    </row>
    <row r="570" spans="2:6" ht="24.95" customHeight="1" x14ac:dyDescent="0.25">
      <c r="B570" s="490"/>
      <c r="C570" s="490"/>
      <c r="D570" s="132"/>
      <c r="E570" s="490"/>
      <c r="F570" s="309"/>
    </row>
    <row r="571" spans="2:6" ht="24.95" customHeight="1" x14ac:dyDescent="0.25">
      <c r="B571" s="490"/>
      <c r="C571" s="490"/>
      <c r="D571" s="132"/>
      <c r="E571" s="490"/>
      <c r="F571" s="309"/>
    </row>
    <row r="572" spans="2:6" ht="24.95" customHeight="1" x14ac:dyDescent="0.25">
      <c r="B572" s="490"/>
      <c r="C572" s="490"/>
      <c r="D572" s="132"/>
      <c r="E572" s="490"/>
      <c r="F572" s="309"/>
    </row>
    <row r="573" spans="2:6" ht="24.95" customHeight="1" x14ac:dyDescent="0.25">
      <c r="B573" s="490"/>
      <c r="C573" s="490"/>
      <c r="D573" s="132"/>
      <c r="E573" s="490"/>
      <c r="F573" s="309"/>
    </row>
    <row r="574" spans="2:6" ht="24.95" customHeight="1" x14ac:dyDescent="0.25">
      <c r="B574" s="490"/>
      <c r="C574" s="490"/>
      <c r="D574" s="132"/>
      <c r="E574" s="490"/>
      <c r="F574" s="309"/>
    </row>
    <row r="575" spans="2:6" ht="24.95" customHeight="1" x14ac:dyDescent="0.25">
      <c r="B575" s="490"/>
      <c r="C575" s="490"/>
      <c r="D575" s="132"/>
      <c r="E575" s="490"/>
      <c r="F575" s="309"/>
    </row>
    <row r="576" spans="2:6" ht="24.95" customHeight="1" x14ac:dyDescent="0.25">
      <c r="B576" s="490"/>
      <c r="C576" s="490"/>
      <c r="D576" s="132"/>
      <c r="E576" s="490"/>
      <c r="F576" s="309"/>
    </row>
    <row r="577" spans="2:6" ht="24.95" customHeight="1" x14ac:dyDescent="0.25">
      <c r="B577" s="490"/>
      <c r="C577" s="490"/>
      <c r="D577" s="132"/>
      <c r="E577" s="490"/>
      <c r="F577" s="309"/>
    </row>
    <row r="578" spans="2:6" ht="24.95" customHeight="1" x14ac:dyDescent="0.25">
      <c r="B578" s="490"/>
      <c r="C578" s="490"/>
      <c r="D578" s="132"/>
      <c r="E578" s="490"/>
      <c r="F578" s="309"/>
    </row>
    <row r="579" spans="2:6" ht="24.95" customHeight="1" x14ac:dyDescent="0.25">
      <c r="B579" s="490"/>
      <c r="C579" s="490"/>
      <c r="D579" s="132"/>
      <c r="E579" s="490"/>
      <c r="F579" s="309"/>
    </row>
    <row r="580" spans="2:6" ht="24.95" customHeight="1" x14ac:dyDescent="0.25">
      <c r="B580" s="490"/>
      <c r="C580" s="490"/>
      <c r="D580" s="132"/>
      <c r="E580" s="490"/>
      <c r="F580" s="309"/>
    </row>
    <row r="581" spans="2:6" ht="24.95" customHeight="1" x14ac:dyDescent="0.25">
      <c r="B581" s="490"/>
      <c r="C581" s="490"/>
      <c r="D581" s="132"/>
      <c r="E581" s="490"/>
      <c r="F581" s="309"/>
    </row>
    <row r="582" spans="2:6" ht="24.95" customHeight="1" x14ac:dyDescent="0.25">
      <c r="B582" s="490"/>
      <c r="C582" s="490"/>
      <c r="D582" s="132"/>
      <c r="E582" s="490"/>
      <c r="F582" s="309"/>
    </row>
    <row r="583" spans="2:6" ht="24.95" customHeight="1" x14ac:dyDescent="0.25">
      <c r="B583" s="490"/>
      <c r="C583" s="490"/>
      <c r="D583" s="132"/>
      <c r="E583" s="490"/>
      <c r="F583" s="309"/>
    </row>
    <row r="584" spans="2:6" ht="24.95" customHeight="1" x14ac:dyDescent="0.25">
      <c r="B584" s="490"/>
      <c r="C584" s="490"/>
      <c r="D584" s="132"/>
      <c r="E584" s="490"/>
      <c r="F584" s="309"/>
    </row>
    <row r="585" spans="2:6" ht="24.95" customHeight="1" x14ac:dyDescent="0.25">
      <c r="B585" s="490"/>
      <c r="C585" s="490"/>
      <c r="D585" s="132"/>
      <c r="E585" s="490"/>
      <c r="F585" s="309"/>
    </row>
    <row r="586" spans="2:6" ht="24.95" customHeight="1" x14ac:dyDescent="0.25">
      <c r="B586" s="490"/>
      <c r="C586" s="490"/>
      <c r="D586" s="132"/>
      <c r="E586" s="490"/>
      <c r="F586" s="309"/>
    </row>
    <row r="587" spans="2:6" ht="24.95" customHeight="1" x14ac:dyDescent="0.25">
      <c r="B587" s="490"/>
      <c r="C587" s="490"/>
      <c r="D587" s="132"/>
      <c r="E587" s="490"/>
      <c r="F587" s="309"/>
    </row>
    <row r="588" spans="2:6" ht="24.95" customHeight="1" x14ac:dyDescent="0.25">
      <c r="B588" s="490"/>
      <c r="C588" s="490"/>
      <c r="D588" s="132"/>
      <c r="E588" s="490"/>
      <c r="F588" s="309"/>
    </row>
    <row r="589" spans="2:6" ht="24.95" customHeight="1" x14ac:dyDescent="0.25">
      <c r="B589" s="490"/>
      <c r="C589" s="490"/>
      <c r="D589" s="132"/>
      <c r="E589" s="490"/>
      <c r="F589" s="309"/>
    </row>
    <row r="590" spans="2:6" ht="24.95" customHeight="1" x14ac:dyDescent="0.25">
      <c r="B590" s="490"/>
      <c r="C590" s="490"/>
      <c r="D590" s="132"/>
      <c r="E590" s="490"/>
      <c r="F590" s="309"/>
    </row>
    <row r="591" spans="2:6" ht="24.95" customHeight="1" x14ac:dyDescent="0.25">
      <c r="B591" s="490"/>
      <c r="C591" s="490"/>
      <c r="D591" s="132"/>
      <c r="E591" s="490"/>
      <c r="F591" s="309"/>
    </row>
    <row r="592" spans="2:6" ht="24.95" customHeight="1" x14ac:dyDescent="0.25">
      <c r="B592" s="490"/>
      <c r="C592" s="490"/>
      <c r="D592" s="132"/>
      <c r="E592" s="490"/>
      <c r="F592" s="309"/>
    </row>
    <row r="593" spans="2:6" ht="24.95" customHeight="1" x14ac:dyDescent="0.25">
      <c r="B593" s="490"/>
      <c r="C593" s="490"/>
      <c r="D593" s="132"/>
      <c r="E593" s="490"/>
      <c r="F593" s="309"/>
    </row>
    <row r="594" spans="2:6" ht="24.95" customHeight="1" x14ac:dyDescent="0.25">
      <c r="B594" s="490"/>
      <c r="C594" s="490"/>
      <c r="D594" s="132"/>
      <c r="E594" s="490"/>
      <c r="F594" s="309"/>
    </row>
    <row r="595" spans="2:6" ht="24.95" customHeight="1" x14ac:dyDescent="0.25">
      <c r="B595" s="490"/>
      <c r="C595" s="490"/>
      <c r="D595" s="132"/>
      <c r="E595" s="490"/>
      <c r="F595" s="309"/>
    </row>
    <row r="596" spans="2:6" ht="24.95" customHeight="1" x14ac:dyDescent="0.25">
      <c r="B596" s="490"/>
      <c r="C596" s="490"/>
      <c r="D596" s="132"/>
      <c r="E596" s="490"/>
      <c r="F596" s="309"/>
    </row>
    <row r="597" spans="2:6" ht="24.95" customHeight="1" x14ac:dyDescent="0.25">
      <c r="B597" s="490"/>
      <c r="C597" s="490"/>
      <c r="D597" s="132"/>
      <c r="E597" s="490"/>
      <c r="F597" s="309"/>
    </row>
    <row r="598" spans="2:6" ht="24.95" customHeight="1" x14ac:dyDescent="0.25">
      <c r="B598" s="490"/>
      <c r="C598" s="490"/>
      <c r="D598" s="132"/>
      <c r="E598" s="490"/>
      <c r="F598" s="309"/>
    </row>
    <row r="599" spans="2:6" ht="24.95" customHeight="1" x14ac:dyDescent="0.25">
      <c r="B599" s="490"/>
      <c r="C599" s="490"/>
      <c r="D599" s="132"/>
      <c r="E599" s="490"/>
      <c r="F599" s="309"/>
    </row>
    <row r="600" spans="2:6" ht="24.95" customHeight="1" x14ac:dyDescent="0.25">
      <c r="B600" s="490"/>
      <c r="C600" s="490"/>
      <c r="D600" s="132"/>
      <c r="E600" s="490"/>
      <c r="F600" s="309"/>
    </row>
    <row r="601" spans="2:6" ht="24.95" customHeight="1" x14ac:dyDescent="0.25">
      <c r="B601" s="490"/>
      <c r="C601" s="490"/>
      <c r="D601" s="132"/>
      <c r="E601" s="490"/>
      <c r="F601" s="309"/>
    </row>
    <row r="602" spans="2:6" ht="24.95" customHeight="1" x14ac:dyDescent="0.25">
      <c r="B602" s="490"/>
      <c r="C602" s="490"/>
      <c r="D602" s="132"/>
      <c r="E602" s="490"/>
      <c r="F602" s="309"/>
    </row>
    <row r="603" spans="2:6" ht="24.95" customHeight="1" x14ac:dyDescent="0.25">
      <c r="B603" s="490"/>
      <c r="C603" s="490"/>
      <c r="D603" s="132"/>
      <c r="E603" s="490"/>
      <c r="F603" s="309"/>
    </row>
    <row r="604" spans="2:6" ht="24.95" customHeight="1" x14ac:dyDescent="0.25">
      <c r="B604" s="490"/>
      <c r="C604" s="490"/>
      <c r="D604" s="132"/>
      <c r="E604" s="490"/>
      <c r="F604" s="309"/>
    </row>
    <row r="605" spans="2:6" ht="24.95" customHeight="1" x14ac:dyDescent="0.25">
      <c r="B605" s="490"/>
      <c r="C605" s="490"/>
      <c r="D605" s="132"/>
      <c r="E605" s="490"/>
      <c r="F605" s="309"/>
    </row>
    <row r="606" spans="2:6" ht="24.95" customHeight="1" x14ac:dyDescent="0.25">
      <c r="B606" s="490"/>
      <c r="C606" s="490"/>
      <c r="D606" s="132"/>
      <c r="E606" s="490"/>
      <c r="F606" s="309"/>
    </row>
    <row r="607" spans="2:6" ht="24.95" customHeight="1" x14ac:dyDescent="0.25">
      <c r="B607" s="490"/>
      <c r="C607" s="490"/>
      <c r="D607" s="132"/>
      <c r="E607" s="490"/>
      <c r="F607" s="309"/>
    </row>
    <row r="608" spans="2:6" ht="24.95" customHeight="1" x14ac:dyDescent="0.25">
      <c r="B608" s="490"/>
      <c r="C608" s="490"/>
      <c r="D608" s="132"/>
      <c r="E608" s="490"/>
      <c r="F608" s="309"/>
    </row>
    <row r="609" spans="2:6" ht="24.95" customHeight="1" x14ac:dyDescent="0.25">
      <c r="B609" s="490"/>
      <c r="C609" s="490"/>
      <c r="D609" s="132"/>
      <c r="E609" s="490"/>
      <c r="F609" s="309"/>
    </row>
    <row r="610" spans="2:6" ht="24.95" customHeight="1" x14ac:dyDescent="0.25">
      <c r="B610" s="490"/>
      <c r="C610" s="490"/>
      <c r="D610" s="132"/>
      <c r="E610" s="490"/>
      <c r="F610" s="309"/>
    </row>
    <row r="611" spans="2:6" ht="24.95" customHeight="1" x14ac:dyDescent="0.25">
      <c r="B611" s="490"/>
      <c r="C611" s="490"/>
      <c r="D611" s="132"/>
      <c r="E611" s="490"/>
      <c r="F611" s="309"/>
    </row>
    <row r="612" spans="2:6" ht="24.95" customHeight="1" x14ac:dyDescent="0.25">
      <c r="B612" s="490"/>
      <c r="C612" s="490"/>
      <c r="D612" s="132"/>
      <c r="E612" s="490"/>
      <c r="F612" s="309"/>
    </row>
    <row r="613" spans="2:6" ht="24.95" customHeight="1" x14ac:dyDescent="0.25">
      <c r="B613" s="490"/>
      <c r="C613" s="490"/>
      <c r="D613" s="132"/>
      <c r="E613" s="490"/>
      <c r="F613" s="309"/>
    </row>
    <row r="614" spans="2:6" ht="24.95" customHeight="1" x14ac:dyDescent="0.25">
      <c r="B614" s="490"/>
      <c r="C614" s="490"/>
      <c r="D614" s="132"/>
      <c r="E614" s="490"/>
      <c r="F614" s="309"/>
    </row>
    <row r="615" spans="2:6" ht="24.95" customHeight="1" x14ac:dyDescent="0.25">
      <c r="B615" s="490"/>
      <c r="C615" s="490"/>
      <c r="D615" s="132"/>
      <c r="E615" s="490"/>
      <c r="F615" s="309"/>
    </row>
    <row r="616" spans="2:6" ht="24.95" customHeight="1" x14ac:dyDescent="0.25">
      <c r="B616" s="490"/>
      <c r="C616" s="490"/>
      <c r="D616" s="132"/>
      <c r="E616" s="490"/>
      <c r="F616" s="309"/>
    </row>
    <row r="617" spans="2:6" ht="24.95" customHeight="1" x14ac:dyDescent="0.25">
      <c r="B617" s="490"/>
      <c r="C617" s="490"/>
      <c r="D617" s="132"/>
      <c r="E617" s="490"/>
      <c r="F617" s="309"/>
    </row>
    <row r="618" spans="2:6" ht="24.95" customHeight="1" x14ac:dyDescent="0.25">
      <c r="B618" s="490"/>
      <c r="C618" s="490"/>
      <c r="D618" s="132"/>
      <c r="E618" s="490"/>
      <c r="F618" s="309"/>
    </row>
    <row r="619" spans="2:6" ht="24.95" customHeight="1" x14ac:dyDescent="0.25">
      <c r="B619" s="490"/>
      <c r="C619" s="490"/>
      <c r="D619" s="132"/>
      <c r="E619" s="490"/>
      <c r="F619" s="309"/>
    </row>
    <row r="620" spans="2:6" ht="24.95" customHeight="1" x14ac:dyDescent="0.25">
      <c r="B620" s="490"/>
      <c r="C620" s="490"/>
      <c r="D620" s="132"/>
      <c r="E620" s="490"/>
      <c r="F620" s="309"/>
    </row>
    <row r="621" spans="2:6" ht="24.95" customHeight="1" x14ac:dyDescent="0.25">
      <c r="B621" s="490"/>
      <c r="C621" s="490"/>
      <c r="D621" s="132"/>
      <c r="E621" s="490"/>
      <c r="F621" s="309"/>
    </row>
    <row r="622" spans="2:6" ht="24.95" customHeight="1" x14ac:dyDescent="0.25">
      <c r="B622" s="490"/>
      <c r="C622" s="490"/>
      <c r="D622" s="132"/>
      <c r="E622" s="490"/>
      <c r="F622" s="309"/>
    </row>
    <row r="623" spans="2:6" ht="24.95" customHeight="1" x14ac:dyDescent="0.25">
      <c r="B623" s="490"/>
      <c r="C623" s="490"/>
      <c r="D623" s="132"/>
      <c r="E623" s="490"/>
      <c r="F623" s="309"/>
    </row>
    <row r="624" spans="2:6" ht="24.95" customHeight="1" x14ac:dyDescent="0.25">
      <c r="B624" s="490"/>
      <c r="C624" s="490"/>
      <c r="D624" s="132"/>
      <c r="E624" s="490"/>
      <c r="F624" s="309"/>
    </row>
    <row r="625" spans="2:6" ht="24.95" customHeight="1" x14ac:dyDescent="0.25">
      <c r="B625" s="490"/>
      <c r="C625" s="490"/>
      <c r="D625" s="132"/>
      <c r="E625" s="490"/>
      <c r="F625" s="309"/>
    </row>
    <row r="626" spans="2:6" ht="24.95" customHeight="1" x14ac:dyDescent="0.25">
      <c r="B626" s="490"/>
      <c r="C626" s="490"/>
      <c r="D626" s="132"/>
      <c r="E626" s="490"/>
      <c r="F626" s="309"/>
    </row>
    <row r="627" spans="2:6" ht="24.95" customHeight="1" x14ac:dyDescent="0.25">
      <c r="B627" s="490"/>
      <c r="C627" s="490"/>
      <c r="D627" s="132"/>
      <c r="E627" s="490"/>
      <c r="F627" s="309"/>
    </row>
    <row r="628" spans="2:6" ht="24.95" customHeight="1" x14ac:dyDescent="0.25">
      <c r="B628" s="490"/>
      <c r="C628" s="490"/>
      <c r="D628" s="132"/>
      <c r="E628" s="490"/>
      <c r="F628" s="309"/>
    </row>
    <row r="629" spans="2:6" ht="24.95" customHeight="1" x14ac:dyDescent="0.25">
      <c r="B629" s="490"/>
      <c r="C629" s="490"/>
      <c r="D629" s="132"/>
      <c r="E629" s="490"/>
      <c r="F629" s="309"/>
    </row>
    <row r="630" spans="2:6" ht="24.95" customHeight="1" x14ac:dyDescent="0.25">
      <c r="B630" s="490"/>
      <c r="C630" s="490"/>
      <c r="D630" s="132"/>
      <c r="E630" s="490"/>
      <c r="F630" s="309"/>
    </row>
    <row r="631" spans="2:6" ht="24.95" customHeight="1" x14ac:dyDescent="0.25">
      <c r="B631" s="490"/>
      <c r="C631" s="490"/>
      <c r="D631" s="132"/>
      <c r="E631" s="490"/>
      <c r="F631" s="309"/>
    </row>
    <row r="632" spans="2:6" ht="24.95" customHeight="1" x14ac:dyDescent="0.25">
      <c r="B632" s="490"/>
      <c r="C632" s="490"/>
      <c r="D632" s="132"/>
      <c r="E632" s="490"/>
      <c r="F632" s="309"/>
    </row>
    <row r="633" spans="2:6" ht="24.95" customHeight="1" x14ac:dyDescent="0.25">
      <c r="B633" s="490"/>
      <c r="C633" s="490"/>
      <c r="D633" s="132"/>
      <c r="E633" s="490"/>
      <c r="F633" s="309"/>
    </row>
    <row r="634" spans="2:6" ht="24.95" customHeight="1" x14ac:dyDescent="0.25">
      <c r="B634" s="490"/>
      <c r="C634" s="490"/>
      <c r="D634" s="132"/>
      <c r="E634" s="490"/>
      <c r="F634" s="309"/>
    </row>
    <row r="635" spans="2:6" ht="24.95" customHeight="1" x14ac:dyDescent="0.25">
      <c r="B635" s="490"/>
      <c r="C635" s="490"/>
      <c r="D635" s="132"/>
      <c r="E635" s="490"/>
      <c r="F635" s="309"/>
    </row>
    <row r="636" spans="2:6" ht="24.95" customHeight="1" x14ac:dyDescent="0.25">
      <c r="B636" s="490"/>
      <c r="C636" s="490"/>
      <c r="D636" s="132"/>
      <c r="E636" s="490"/>
      <c r="F636" s="309"/>
    </row>
    <row r="637" spans="2:6" ht="24.95" customHeight="1" x14ac:dyDescent="0.25">
      <c r="B637" s="490"/>
      <c r="C637" s="490"/>
      <c r="D637" s="132"/>
      <c r="E637" s="490"/>
      <c r="F637" s="309"/>
    </row>
    <row r="638" spans="2:6" ht="24.95" customHeight="1" x14ac:dyDescent="0.25">
      <c r="B638" s="490"/>
      <c r="C638" s="490"/>
      <c r="D638" s="132"/>
      <c r="E638" s="490"/>
      <c r="F638" s="309"/>
    </row>
    <row r="639" spans="2:6" ht="24.95" customHeight="1" x14ac:dyDescent="0.25">
      <c r="B639" s="490"/>
      <c r="C639" s="490"/>
      <c r="D639" s="132"/>
      <c r="E639" s="490"/>
      <c r="F639" s="309"/>
    </row>
    <row r="640" spans="2:6" ht="24.95" customHeight="1" x14ac:dyDescent="0.25">
      <c r="B640" s="490"/>
      <c r="C640" s="490"/>
      <c r="D640" s="132"/>
      <c r="E640" s="490"/>
      <c r="F640" s="309"/>
    </row>
    <row r="641" spans="2:6" ht="24.95" customHeight="1" x14ac:dyDescent="0.25">
      <c r="B641" s="490"/>
      <c r="C641" s="490"/>
      <c r="D641" s="132"/>
      <c r="E641" s="490"/>
      <c r="F641" s="309"/>
    </row>
    <row r="642" spans="2:6" ht="24.95" customHeight="1" x14ac:dyDescent="0.25">
      <c r="B642" s="490"/>
      <c r="C642" s="490"/>
      <c r="D642" s="132"/>
      <c r="E642" s="490"/>
      <c r="F642" s="309"/>
    </row>
    <row r="643" spans="2:6" ht="24.95" customHeight="1" x14ac:dyDescent="0.25">
      <c r="B643" s="490"/>
      <c r="C643" s="490"/>
      <c r="D643" s="132"/>
      <c r="E643" s="490"/>
      <c r="F643" s="309"/>
    </row>
    <row r="644" spans="2:6" ht="24.95" customHeight="1" x14ac:dyDescent="0.25">
      <c r="B644" s="490"/>
      <c r="C644" s="490"/>
      <c r="D644" s="132"/>
      <c r="E644" s="490"/>
      <c r="F644" s="309"/>
    </row>
    <row r="645" spans="2:6" ht="24.95" customHeight="1" x14ac:dyDescent="0.25">
      <c r="B645" s="490"/>
      <c r="C645" s="490"/>
      <c r="D645" s="132"/>
      <c r="E645" s="490"/>
      <c r="F645" s="309"/>
    </row>
    <row r="646" spans="2:6" ht="24.95" customHeight="1" x14ac:dyDescent="0.25">
      <c r="B646" s="490"/>
      <c r="C646" s="490"/>
      <c r="D646" s="132"/>
      <c r="E646" s="490"/>
      <c r="F646" s="309"/>
    </row>
    <row r="647" spans="2:6" ht="24.95" customHeight="1" x14ac:dyDescent="0.25">
      <c r="B647" s="490"/>
      <c r="C647" s="490"/>
      <c r="D647" s="132"/>
      <c r="E647" s="490"/>
      <c r="F647" s="309"/>
    </row>
    <row r="648" spans="2:6" ht="24.95" customHeight="1" x14ac:dyDescent="0.25">
      <c r="B648" s="490"/>
      <c r="C648" s="490"/>
      <c r="D648" s="132"/>
      <c r="E648" s="490"/>
      <c r="F648" s="309"/>
    </row>
    <row r="649" spans="2:6" ht="24.95" customHeight="1" x14ac:dyDescent="0.25">
      <c r="B649" s="490"/>
      <c r="C649" s="490"/>
      <c r="D649" s="132"/>
      <c r="E649" s="490"/>
      <c r="F649" s="309"/>
    </row>
    <row r="650" spans="2:6" ht="24.95" customHeight="1" x14ac:dyDescent="0.25">
      <c r="B650" s="490"/>
      <c r="C650" s="490"/>
      <c r="D650" s="132"/>
      <c r="E650" s="490"/>
      <c r="F650" s="309"/>
    </row>
    <row r="651" spans="2:6" ht="24.95" customHeight="1" x14ac:dyDescent="0.25">
      <c r="B651" s="490"/>
      <c r="C651" s="490"/>
      <c r="D651" s="132"/>
      <c r="E651" s="490"/>
      <c r="F651" s="309"/>
    </row>
    <row r="652" spans="2:6" ht="24.95" customHeight="1" x14ac:dyDescent="0.25">
      <c r="B652" s="490"/>
      <c r="C652" s="490"/>
      <c r="D652" s="132"/>
      <c r="E652" s="490"/>
      <c r="F652" s="309"/>
    </row>
    <row r="653" spans="2:6" ht="24.95" customHeight="1" x14ac:dyDescent="0.25">
      <c r="B653" s="490"/>
      <c r="C653" s="490"/>
      <c r="D653" s="132"/>
      <c r="E653" s="490"/>
      <c r="F653" s="309"/>
    </row>
    <row r="654" spans="2:6" ht="24.95" customHeight="1" x14ac:dyDescent="0.25">
      <c r="B654" s="490"/>
      <c r="C654" s="490"/>
      <c r="D654" s="132"/>
      <c r="E654" s="490"/>
      <c r="F654" s="309"/>
    </row>
    <row r="655" spans="2:6" ht="24.95" customHeight="1" x14ac:dyDescent="0.25">
      <c r="B655" s="490"/>
      <c r="C655" s="490"/>
      <c r="D655" s="132"/>
      <c r="E655" s="490"/>
      <c r="F655" s="309"/>
    </row>
    <row r="656" spans="2:6" ht="24.95" customHeight="1" x14ac:dyDescent="0.25">
      <c r="B656" s="490"/>
      <c r="C656" s="490"/>
      <c r="D656" s="132"/>
      <c r="E656" s="490"/>
      <c r="F656" s="309"/>
    </row>
    <row r="657" spans="2:6" ht="24.95" customHeight="1" x14ac:dyDescent="0.25">
      <c r="B657" s="490"/>
      <c r="C657" s="490"/>
      <c r="D657" s="132"/>
      <c r="E657" s="490"/>
      <c r="F657" s="309"/>
    </row>
    <row r="658" spans="2:6" ht="24.95" customHeight="1" x14ac:dyDescent="0.25">
      <c r="B658" s="490"/>
      <c r="C658" s="490"/>
      <c r="D658" s="132"/>
      <c r="E658" s="490"/>
      <c r="F658" s="309"/>
    </row>
    <row r="659" spans="2:6" ht="24.95" customHeight="1" x14ac:dyDescent="0.25">
      <c r="B659" s="490"/>
      <c r="C659" s="490"/>
      <c r="D659" s="132"/>
      <c r="E659" s="490"/>
      <c r="F659" s="309"/>
    </row>
    <row r="660" spans="2:6" ht="24.95" customHeight="1" x14ac:dyDescent="0.25">
      <c r="B660" s="490"/>
      <c r="C660" s="490"/>
      <c r="D660" s="132"/>
      <c r="E660" s="490"/>
      <c r="F660" s="309"/>
    </row>
    <row r="661" spans="2:6" ht="24.95" customHeight="1" x14ac:dyDescent="0.25">
      <c r="B661" s="490"/>
      <c r="C661" s="490"/>
      <c r="D661" s="132"/>
      <c r="E661" s="490"/>
      <c r="F661" s="309"/>
    </row>
    <row r="662" spans="2:6" ht="24.95" customHeight="1" x14ac:dyDescent="0.25">
      <c r="B662" s="490"/>
      <c r="C662" s="490"/>
      <c r="D662" s="132"/>
      <c r="E662" s="490"/>
      <c r="F662" s="309"/>
    </row>
    <row r="663" spans="2:6" ht="24.95" customHeight="1" x14ac:dyDescent="0.25">
      <c r="B663" s="490"/>
      <c r="C663" s="490"/>
      <c r="D663" s="132"/>
      <c r="E663" s="490"/>
      <c r="F663" s="309"/>
    </row>
    <row r="664" spans="2:6" ht="24.95" customHeight="1" x14ac:dyDescent="0.25">
      <c r="B664" s="490"/>
      <c r="C664" s="490"/>
      <c r="D664" s="132"/>
      <c r="E664" s="490"/>
      <c r="F664" s="309"/>
    </row>
    <row r="665" spans="2:6" ht="24.95" customHeight="1" x14ac:dyDescent="0.25">
      <c r="B665" s="490"/>
      <c r="C665" s="490"/>
      <c r="D665" s="132"/>
      <c r="E665" s="490"/>
      <c r="F665" s="309"/>
    </row>
    <row r="666" spans="2:6" ht="24.95" customHeight="1" x14ac:dyDescent="0.25">
      <c r="B666" s="490"/>
      <c r="C666" s="490"/>
      <c r="D666" s="132"/>
      <c r="E666" s="490"/>
      <c r="F666" s="309"/>
    </row>
    <row r="667" spans="2:6" ht="24.95" customHeight="1" x14ac:dyDescent="0.25">
      <c r="B667" s="490"/>
      <c r="C667" s="490"/>
      <c r="D667" s="132"/>
      <c r="E667" s="490"/>
      <c r="F667" s="309"/>
    </row>
    <row r="668" spans="2:6" ht="24.95" customHeight="1" x14ac:dyDescent="0.25">
      <c r="B668" s="490"/>
      <c r="C668" s="490"/>
      <c r="D668" s="132"/>
      <c r="E668" s="490"/>
      <c r="F668" s="309"/>
    </row>
    <row r="669" spans="2:6" ht="24.95" customHeight="1" x14ac:dyDescent="0.25">
      <c r="B669" s="490"/>
      <c r="C669" s="490"/>
      <c r="D669" s="132"/>
      <c r="E669" s="490"/>
      <c r="F669" s="309"/>
    </row>
    <row r="670" spans="2:6" ht="24.95" customHeight="1" x14ac:dyDescent="0.25">
      <c r="B670" s="490"/>
      <c r="C670" s="490"/>
      <c r="D670" s="132"/>
      <c r="E670" s="490"/>
      <c r="F670" s="309"/>
    </row>
    <row r="671" spans="2:6" ht="24.95" customHeight="1" x14ac:dyDescent="0.25">
      <c r="B671" s="490"/>
      <c r="C671" s="490"/>
      <c r="D671" s="132"/>
      <c r="E671" s="490"/>
      <c r="F671" s="309"/>
    </row>
    <row r="672" spans="2:6" ht="24.95" customHeight="1" x14ac:dyDescent="0.25">
      <c r="B672" s="490"/>
      <c r="C672" s="490"/>
      <c r="D672" s="132"/>
      <c r="E672" s="490"/>
      <c r="F672" s="309"/>
    </row>
    <row r="673" spans="2:6" ht="24.95" customHeight="1" x14ac:dyDescent="0.25">
      <c r="B673" s="490"/>
      <c r="C673" s="490"/>
      <c r="D673" s="132"/>
      <c r="E673" s="490"/>
      <c r="F673" s="309"/>
    </row>
    <row r="674" spans="2:6" ht="24.95" customHeight="1" x14ac:dyDescent="0.25">
      <c r="B674" s="490"/>
      <c r="C674" s="490"/>
      <c r="D674" s="132"/>
      <c r="E674" s="490"/>
      <c r="F674" s="309"/>
    </row>
    <row r="675" spans="2:6" ht="24.95" customHeight="1" x14ac:dyDescent="0.25">
      <c r="B675" s="490"/>
      <c r="C675" s="490"/>
      <c r="D675" s="132"/>
      <c r="E675" s="490"/>
      <c r="F675" s="309"/>
    </row>
    <row r="676" spans="2:6" ht="24.95" customHeight="1" x14ac:dyDescent="0.25">
      <c r="B676" s="490"/>
      <c r="C676" s="490"/>
      <c r="D676" s="132"/>
      <c r="E676" s="490"/>
      <c r="F676" s="309"/>
    </row>
    <row r="677" spans="2:6" ht="24.95" customHeight="1" x14ac:dyDescent="0.25">
      <c r="B677" s="490"/>
      <c r="C677" s="490"/>
      <c r="D677" s="132"/>
      <c r="E677" s="490"/>
      <c r="F677" s="309"/>
    </row>
    <row r="678" spans="2:6" ht="24.95" customHeight="1" x14ac:dyDescent="0.25">
      <c r="B678" s="490"/>
      <c r="C678" s="490"/>
      <c r="D678" s="132"/>
      <c r="E678" s="490"/>
      <c r="F678" s="309"/>
    </row>
    <row r="679" spans="2:6" ht="24.95" customHeight="1" x14ac:dyDescent="0.25">
      <c r="B679" s="490"/>
      <c r="C679" s="490"/>
      <c r="D679" s="132"/>
      <c r="E679" s="490"/>
      <c r="F679" s="309"/>
    </row>
    <row r="680" spans="2:6" ht="24.95" customHeight="1" x14ac:dyDescent="0.25">
      <c r="B680" s="490"/>
      <c r="C680" s="490"/>
      <c r="D680" s="132"/>
      <c r="E680" s="490"/>
      <c r="F680" s="309"/>
    </row>
    <row r="681" spans="2:6" ht="24.95" customHeight="1" x14ac:dyDescent="0.25">
      <c r="B681" s="490"/>
      <c r="C681" s="490"/>
      <c r="D681" s="132"/>
      <c r="E681" s="490"/>
      <c r="F681" s="309"/>
    </row>
    <row r="682" spans="2:6" ht="24.95" customHeight="1" x14ac:dyDescent="0.25">
      <c r="B682" s="490"/>
      <c r="C682" s="490"/>
      <c r="D682" s="132"/>
      <c r="E682" s="490"/>
      <c r="F682" s="309"/>
    </row>
    <row r="683" spans="2:6" ht="24.95" customHeight="1" x14ac:dyDescent="0.25">
      <c r="B683" s="490"/>
      <c r="C683" s="490"/>
      <c r="D683" s="132"/>
      <c r="E683" s="490"/>
      <c r="F683" s="309"/>
    </row>
    <row r="684" spans="2:6" ht="24.95" customHeight="1" x14ac:dyDescent="0.25">
      <c r="B684" s="490"/>
      <c r="C684" s="490"/>
      <c r="D684" s="132"/>
      <c r="E684" s="490"/>
      <c r="F684" s="309"/>
    </row>
    <row r="685" spans="2:6" ht="24.95" customHeight="1" x14ac:dyDescent="0.25">
      <c r="B685" s="490"/>
      <c r="C685" s="490"/>
      <c r="D685" s="132"/>
      <c r="E685" s="490"/>
      <c r="F685" s="309"/>
    </row>
    <row r="686" spans="2:6" ht="24.95" customHeight="1" x14ac:dyDescent="0.25">
      <c r="B686" s="490"/>
      <c r="C686" s="490"/>
      <c r="D686" s="132"/>
      <c r="E686" s="490"/>
      <c r="F686" s="309"/>
    </row>
    <row r="687" spans="2:6" ht="24.95" customHeight="1" x14ac:dyDescent="0.25">
      <c r="B687" s="490"/>
      <c r="C687" s="490"/>
      <c r="D687" s="132"/>
      <c r="E687" s="490"/>
      <c r="F687" s="309"/>
    </row>
    <row r="688" spans="2:6" ht="24.95" customHeight="1" x14ac:dyDescent="0.25">
      <c r="B688" s="490"/>
      <c r="C688" s="490"/>
      <c r="D688" s="132"/>
      <c r="E688" s="490"/>
      <c r="F688" s="309"/>
    </row>
    <row r="689" spans="2:6" ht="24.95" customHeight="1" x14ac:dyDescent="0.25">
      <c r="B689" s="490"/>
      <c r="C689" s="490"/>
      <c r="D689" s="132"/>
      <c r="E689" s="490"/>
      <c r="F689" s="309"/>
    </row>
    <row r="690" spans="2:6" ht="24.95" customHeight="1" x14ac:dyDescent="0.25">
      <c r="B690" s="490"/>
      <c r="C690" s="490"/>
      <c r="D690" s="132"/>
      <c r="E690" s="490"/>
      <c r="F690" s="309"/>
    </row>
    <row r="691" spans="2:6" ht="24.95" customHeight="1" x14ac:dyDescent="0.25">
      <c r="B691" s="490"/>
      <c r="C691" s="490"/>
      <c r="D691" s="132"/>
      <c r="E691" s="490"/>
      <c r="F691" s="309"/>
    </row>
    <row r="692" spans="2:6" ht="24.95" customHeight="1" x14ac:dyDescent="0.25">
      <c r="B692" s="490"/>
      <c r="C692" s="490"/>
      <c r="D692" s="132"/>
      <c r="E692" s="490"/>
      <c r="F692" s="309"/>
    </row>
    <row r="693" spans="2:6" ht="24.95" customHeight="1" x14ac:dyDescent="0.25">
      <c r="B693" s="490"/>
      <c r="C693" s="490"/>
      <c r="D693" s="132"/>
      <c r="E693" s="490"/>
      <c r="F693" s="309"/>
    </row>
    <row r="694" spans="2:6" ht="24.95" customHeight="1" x14ac:dyDescent="0.25">
      <c r="B694" s="490"/>
      <c r="C694" s="490"/>
      <c r="D694" s="132"/>
      <c r="E694" s="490"/>
      <c r="F694" s="309"/>
    </row>
    <row r="695" spans="2:6" ht="24.95" customHeight="1" x14ac:dyDescent="0.25">
      <c r="B695" s="490"/>
      <c r="C695" s="490"/>
      <c r="D695" s="132"/>
      <c r="E695" s="490"/>
      <c r="F695" s="309"/>
    </row>
    <row r="696" spans="2:6" ht="24.95" customHeight="1" x14ac:dyDescent="0.25">
      <c r="B696" s="490"/>
      <c r="C696" s="490"/>
      <c r="D696" s="132"/>
      <c r="E696" s="490"/>
      <c r="F696" s="309"/>
    </row>
    <row r="697" spans="2:6" ht="24.95" customHeight="1" x14ac:dyDescent="0.25">
      <c r="B697" s="490"/>
      <c r="C697" s="490"/>
      <c r="D697" s="132"/>
      <c r="E697" s="490"/>
      <c r="F697" s="309"/>
    </row>
    <row r="698" spans="2:6" ht="24.95" customHeight="1" x14ac:dyDescent="0.25">
      <c r="B698" s="490"/>
      <c r="C698" s="490"/>
      <c r="D698" s="132"/>
      <c r="E698" s="490"/>
      <c r="F698" s="309"/>
    </row>
    <row r="699" spans="2:6" ht="24.95" customHeight="1" x14ac:dyDescent="0.25">
      <c r="B699" s="490"/>
      <c r="C699" s="490"/>
      <c r="D699" s="132"/>
      <c r="E699" s="490"/>
      <c r="F699" s="309"/>
    </row>
    <row r="700" spans="2:6" ht="24.95" customHeight="1" x14ac:dyDescent="0.25">
      <c r="B700" s="490"/>
      <c r="C700" s="490"/>
      <c r="D700" s="132"/>
      <c r="E700" s="490"/>
      <c r="F700" s="309"/>
    </row>
    <row r="701" spans="2:6" ht="24.95" customHeight="1" x14ac:dyDescent="0.25">
      <c r="B701" s="490"/>
      <c r="C701" s="490"/>
      <c r="D701" s="132"/>
      <c r="E701" s="490"/>
      <c r="F701" s="309"/>
    </row>
    <row r="702" spans="2:6" ht="24.95" customHeight="1" x14ac:dyDescent="0.25">
      <c r="B702" s="490"/>
      <c r="C702" s="490"/>
      <c r="D702" s="132"/>
      <c r="E702" s="490"/>
      <c r="F702" s="309"/>
    </row>
    <row r="703" spans="2:6" ht="24.95" customHeight="1" x14ac:dyDescent="0.25">
      <c r="B703" s="490"/>
      <c r="C703" s="490"/>
      <c r="D703" s="132"/>
      <c r="E703" s="490"/>
      <c r="F703" s="309"/>
    </row>
    <row r="704" spans="2:6" ht="24.95" customHeight="1" x14ac:dyDescent="0.25">
      <c r="B704" s="490"/>
      <c r="C704" s="490"/>
      <c r="D704" s="132"/>
      <c r="E704" s="490"/>
      <c r="F704" s="309"/>
    </row>
    <row r="705" spans="2:6" ht="24.95" customHeight="1" x14ac:dyDescent="0.25">
      <c r="B705" s="490"/>
      <c r="C705" s="490"/>
      <c r="D705" s="132"/>
      <c r="E705" s="490"/>
      <c r="F705" s="309"/>
    </row>
    <row r="706" spans="2:6" ht="24.95" customHeight="1" x14ac:dyDescent="0.25">
      <c r="B706" s="490"/>
      <c r="C706" s="490"/>
      <c r="D706" s="132"/>
      <c r="E706" s="490"/>
      <c r="F706" s="309"/>
    </row>
    <row r="707" spans="2:6" ht="24.95" customHeight="1" x14ac:dyDescent="0.25">
      <c r="B707" s="490"/>
      <c r="C707" s="490"/>
      <c r="D707" s="132"/>
      <c r="E707" s="490"/>
      <c r="F707" s="309"/>
    </row>
    <row r="708" spans="2:6" ht="24.95" customHeight="1" x14ac:dyDescent="0.25">
      <c r="B708" s="490"/>
      <c r="C708" s="490"/>
      <c r="D708" s="132"/>
      <c r="E708" s="490"/>
      <c r="F708" s="309"/>
    </row>
    <row r="709" spans="2:6" ht="24.95" customHeight="1" x14ac:dyDescent="0.25">
      <c r="B709" s="490"/>
      <c r="C709" s="490"/>
      <c r="D709" s="132"/>
      <c r="E709" s="490"/>
      <c r="F709" s="309"/>
    </row>
    <row r="710" spans="2:6" ht="24.95" customHeight="1" x14ac:dyDescent="0.25">
      <c r="B710" s="490"/>
      <c r="C710" s="490"/>
      <c r="D710" s="132"/>
      <c r="E710" s="490"/>
      <c r="F710" s="309"/>
    </row>
    <row r="711" spans="2:6" ht="24.95" customHeight="1" x14ac:dyDescent="0.25">
      <c r="B711" s="490"/>
      <c r="C711" s="490"/>
      <c r="D711" s="132"/>
      <c r="E711" s="490"/>
      <c r="F711" s="309"/>
    </row>
    <row r="712" spans="2:6" ht="24.95" customHeight="1" x14ac:dyDescent="0.25">
      <c r="B712" s="490"/>
      <c r="C712" s="490"/>
      <c r="D712" s="132"/>
      <c r="E712" s="490"/>
      <c r="F712" s="309"/>
    </row>
    <row r="713" spans="2:6" ht="24.95" customHeight="1" x14ac:dyDescent="0.25">
      <c r="B713" s="490"/>
      <c r="C713" s="490"/>
      <c r="D713" s="132"/>
      <c r="E713" s="490"/>
      <c r="F713" s="309"/>
    </row>
    <row r="714" spans="2:6" ht="24.95" customHeight="1" x14ac:dyDescent="0.25">
      <c r="B714" s="490"/>
      <c r="C714" s="490"/>
      <c r="D714" s="132"/>
      <c r="E714" s="490"/>
      <c r="F714" s="309"/>
    </row>
    <row r="715" spans="2:6" ht="24.95" customHeight="1" x14ac:dyDescent="0.25">
      <c r="B715" s="490"/>
      <c r="C715" s="490"/>
      <c r="D715" s="132"/>
      <c r="E715" s="490"/>
      <c r="F715" s="309"/>
    </row>
    <row r="716" spans="2:6" ht="24.95" customHeight="1" x14ac:dyDescent="0.25">
      <c r="B716" s="490"/>
      <c r="C716" s="490"/>
      <c r="D716" s="132"/>
      <c r="E716" s="490"/>
      <c r="F716" s="309"/>
    </row>
    <row r="717" spans="2:6" ht="24.95" customHeight="1" x14ac:dyDescent="0.25">
      <c r="B717" s="490"/>
      <c r="C717" s="490"/>
      <c r="D717" s="132"/>
      <c r="E717" s="490"/>
      <c r="F717" s="309"/>
    </row>
    <row r="718" spans="2:6" ht="24.95" customHeight="1" x14ac:dyDescent="0.25">
      <c r="B718" s="490"/>
      <c r="C718" s="490"/>
      <c r="D718" s="132"/>
      <c r="E718" s="490"/>
      <c r="F718" s="309"/>
    </row>
    <row r="719" spans="2:6" ht="24.95" customHeight="1" x14ac:dyDescent="0.25">
      <c r="B719" s="490"/>
      <c r="C719" s="490"/>
      <c r="D719" s="132"/>
      <c r="E719" s="490"/>
      <c r="F719" s="309"/>
    </row>
    <row r="720" spans="2:6" ht="24.95" customHeight="1" x14ac:dyDescent="0.25">
      <c r="B720" s="490"/>
      <c r="C720" s="490"/>
      <c r="D720" s="132"/>
      <c r="E720" s="490"/>
      <c r="F720" s="309"/>
    </row>
    <row r="721" spans="2:6" ht="24.95" customHeight="1" x14ac:dyDescent="0.25">
      <c r="B721" s="490"/>
      <c r="C721" s="490"/>
      <c r="D721" s="132"/>
      <c r="E721" s="490"/>
      <c r="F721" s="309"/>
    </row>
    <row r="722" spans="2:6" ht="24.95" customHeight="1" x14ac:dyDescent="0.25">
      <c r="B722" s="490"/>
      <c r="C722" s="490"/>
      <c r="D722" s="132"/>
      <c r="E722" s="490"/>
      <c r="F722" s="309"/>
    </row>
    <row r="723" spans="2:6" ht="24.95" customHeight="1" x14ac:dyDescent="0.25">
      <c r="B723" s="490"/>
      <c r="C723" s="490"/>
      <c r="D723" s="132"/>
      <c r="E723" s="490"/>
      <c r="F723" s="309"/>
    </row>
    <row r="724" spans="2:6" ht="24.95" customHeight="1" x14ac:dyDescent="0.25">
      <c r="B724" s="490"/>
      <c r="C724" s="490"/>
      <c r="D724" s="132"/>
      <c r="E724" s="490"/>
      <c r="F724" s="309"/>
    </row>
    <row r="725" spans="2:6" ht="24.95" customHeight="1" x14ac:dyDescent="0.25">
      <c r="B725" s="490"/>
      <c r="C725" s="490"/>
      <c r="D725" s="132"/>
      <c r="E725" s="490"/>
      <c r="F725" s="309"/>
    </row>
    <row r="726" spans="2:6" ht="24.95" customHeight="1" x14ac:dyDescent="0.25">
      <c r="B726" s="490"/>
      <c r="C726" s="490"/>
      <c r="D726" s="132"/>
      <c r="E726" s="490"/>
      <c r="F726" s="309"/>
    </row>
    <row r="727" spans="2:6" ht="24.95" customHeight="1" x14ac:dyDescent="0.25">
      <c r="B727" s="490"/>
      <c r="C727" s="490"/>
      <c r="D727" s="132"/>
      <c r="E727" s="490"/>
      <c r="F727" s="309"/>
    </row>
    <row r="728" spans="2:6" ht="24.95" customHeight="1" x14ac:dyDescent="0.25">
      <c r="B728" s="490"/>
      <c r="C728" s="490"/>
      <c r="D728" s="132"/>
      <c r="E728" s="490"/>
      <c r="F728" s="309"/>
    </row>
    <row r="729" spans="2:6" ht="24.95" customHeight="1" x14ac:dyDescent="0.25">
      <c r="B729" s="490"/>
      <c r="C729" s="490"/>
      <c r="D729" s="132"/>
      <c r="E729" s="490"/>
      <c r="F729" s="309"/>
    </row>
    <row r="730" spans="2:6" ht="24.95" customHeight="1" x14ac:dyDescent="0.25">
      <c r="B730" s="490"/>
      <c r="C730" s="490"/>
      <c r="D730" s="132"/>
      <c r="E730" s="490"/>
      <c r="F730" s="309"/>
    </row>
    <row r="731" spans="2:6" ht="24.95" customHeight="1" x14ac:dyDescent="0.25">
      <c r="B731" s="490"/>
      <c r="C731" s="490"/>
      <c r="D731" s="132"/>
      <c r="E731" s="490"/>
      <c r="F731" s="309"/>
    </row>
    <row r="732" spans="2:6" ht="24.95" customHeight="1" x14ac:dyDescent="0.25">
      <c r="B732" s="490"/>
      <c r="C732" s="490"/>
      <c r="D732" s="132"/>
      <c r="E732" s="490"/>
      <c r="F732" s="309"/>
    </row>
    <row r="733" spans="2:6" ht="24.95" customHeight="1" x14ac:dyDescent="0.25">
      <c r="B733" s="490"/>
      <c r="C733" s="490"/>
      <c r="D733" s="132"/>
      <c r="E733" s="490"/>
      <c r="F733" s="309"/>
    </row>
    <row r="734" spans="2:6" ht="24.95" customHeight="1" x14ac:dyDescent="0.25">
      <c r="B734" s="490"/>
      <c r="C734" s="490"/>
      <c r="D734" s="132"/>
      <c r="E734" s="490"/>
      <c r="F734" s="309"/>
    </row>
    <row r="735" spans="2:6" ht="24.95" customHeight="1" x14ac:dyDescent="0.25">
      <c r="B735" s="490"/>
      <c r="C735" s="490"/>
      <c r="D735" s="132"/>
      <c r="E735" s="490"/>
      <c r="F735" s="309"/>
    </row>
    <row r="736" spans="2:6" ht="24.95" customHeight="1" x14ac:dyDescent="0.25">
      <c r="B736" s="490"/>
      <c r="C736" s="490"/>
      <c r="D736" s="132"/>
      <c r="E736" s="490"/>
      <c r="F736" s="309"/>
    </row>
    <row r="737" spans="2:6" ht="24.95" customHeight="1" x14ac:dyDescent="0.25">
      <c r="B737" s="490"/>
      <c r="C737" s="490"/>
      <c r="D737" s="132"/>
      <c r="E737" s="490"/>
      <c r="F737" s="309"/>
    </row>
    <row r="738" spans="2:6" ht="24.95" customHeight="1" x14ac:dyDescent="0.25">
      <c r="B738" s="490"/>
      <c r="C738" s="490"/>
      <c r="D738" s="132"/>
      <c r="E738" s="490"/>
      <c r="F738" s="309"/>
    </row>
    <row r="739" spans="2:6" ht="24.95" customHeight="1" x14ac:dyDescent="0.25">
      <c r="B739" s="490"/>
      <c r="C739" s="490"/>
      <c r="D739" s="132"/>
      <c r="E739" s="490"/>
      <c r="F739" s="309"/>
    </row>
    <row r="740" spans="2:6" ht="24.95" customHeight="1" x14ac:dyDescent="0.25">
      <c r="B740" s="490"/>
      <c r="C740" s="490"/>
      <c r="D740" s="132"/>
      <c r="E740" s="490"/>
      <c r="F740" s="309"/>
    </row>
    <row r="741" spans="2:6" ht="24.95" customHeight="1" x14ac:dyDescent="0.25">
      <c r="B741" s="490"/>
      <c r="C741" s="490"/>
      <c r="D741" s="132"/>
      <c r="E741" s="490"/>
      <c r="F741" s="309"/>
    </row>
    <row r="742" spans="2:6" ht="24.95" customHeight="1" x14ac:dyDescent="0.25">
      <c r="B742" s="490"/>
      <c r="C742" s="490"/>
      <c r="D742" s="132"/>
      <c r="E742" s="490"/>
      <c r="F742" s="309"/>
    </row>
    <row r="743" spans="2:6" ht="24.95" customHeight="1" x14ac:dyDescent="0.25">
      <c r="B743" s="490"/>
      <c r="C743" s="490"/>
      <c r="D743" s="132"/>
      <c r="E743" s="490"/>
      <c r="F743" s="309"/>
    </row>
    <row r="744" spans="2:6" ht="24.95" customHeight="1" x14ac:dyDescent="0.25">
      <c r="B744" s="490"/>
      <c r="C744" s="490"/>
      <c r="D744" s="132"/>
      <c r="E744" s="490"/>
      <c r="F744" s="309"/>
    </row>
    <row r="745" spans="2:6" ht="24.95" customHeight="1" x14ac:dyDescent="0.25">
      <c r="B745" s="490"/>
      <c r="C745" s="490"/>
      <c r="D745" s="132"/>
      <c r="E745" s="490"/>
      <c r="F745" s="309"/>
    </row>
    <row r="746" spans="2:6" ht="24.95" customHeight="1" x14ac:dyDescent="0.25">
      <c r="B746" s="490"/>
      <c r="C746" s="490"/>
      <c r="D746" s="132"/>
      <c r="E746" s="490"/>
      <c r="F746" s="309"/>
    </row>
    <row r="747" spans="2:6" ht="24.95" customHeight="1" x14ac:dyDescent="0.25">
      <c r="B747" s="490"/>
      <c r="C747" s="490"/>
      <c r="D747" s="132"/>
      <c r="E747" s="490"/>
      <c r="F747" s="309"/>
    </row>
    <row r="748" spans="2:6" ht="24.95" customHeight="1" x14ac:dyDescent="0.25">
      <c r="B748" s="490"/>
      <c r="C748" s="490"/>
      <c r="D748" s="132"/>
      <c r="E748" s="490"/>
      <c r="F748" s="309"/>
    </row>
    <row r="749" spans="2:6" ht="24.95" customHeight="1" x14ac:dyDescent="0.25">
      <c r="B749" s="490"/>
      <c r="C749" s="490"/>
      <c r="D749" s="132"/>
      <c r="E749" s="490"/>
      <c r="F749" s="309"/>
    </row>
    <row r="750" spans="2:6" ht="24.95" customHeight="1" x14ac:dyDescent="0.25">
      <c r="B750" s="490"/>
      <c r="C750" s="490"/>
      <c r="D750" s="132"/>
      <c r="E750" s="490"/>
      <c r="F750" s="309"/>
    </row>
    <row r="751" spans="2:6" ht="24.95" customHeight="1" x14ac:dyDescent="0.25">
      <c r="B751" s="490"/>
      <c r="C751" s="490"/>
      <c r="D751" s="132"/>
      <c r="E751" s="490"/>
      <c r="F751" s="309"/>
    </row>
    <row r="752" spans="2:6" ht="24.95" customHeight="1" x14ac:dyDescent="0.25">
      <c r="B752" s="490"/>
      <c r="C752" s="490"/>
      <c r="D752" s="132"/>
      <c r="E752" s="490"/>
      <c r="F752" s="309"/>
    </row>
    <row r="753" spans="2:6" ht="24.95" customHeight="1" x14ac:dyDescent="0.25">
      <c r="B753" s="490"/>
      <c r="C753" s="490"/>
      <c r="D753" s="132"/>
      <c r="E753" s="490"/>
      <c r="F753" s="309"/>
    </row>
    <row r="754" spans="2:6" ht="24.95" customHeight="1" x14ac:dyDescent="0.25">
      <c r="B754" s="490"/>
      <c r="C754" s="490"/>
      <c r="D754" s="132"/>
      <c r="E754" s="490"/>
      <c r="F754" s="309"/>
    </row>
    <row r="755" spans="2:6" ht="24.95" customHeight="1" x14ac:dyDescent="0.25">
      <c r="B755" s="490"/>
      <c r="C755" s="490"/>
      <c r="D755" s="132"/>
      <c r="E755" s="490"/>
      <c r="F755" s="309"/>
    </row>
    <row r="756" spans="2:6" ht="24.95" customHeight="1" x14ac:dyDescent="0.25">
      <c r="B756" s="490"/>
      <c r="C756" s="490"/>
      <c r="D756" s="132"/>
      <c r="E756" s="490"/>
      <c r="F756" s="309"/>
    </row>
    <row r="757" spans="2:6" ht="24.95" customHeight="1" x14ac:dyDescent="0.25">
      <c r="B757" s="490"/>
      <c r="C757" s="490"/>
      <c r="D757" s="132"/>
      <c r="E757" s="490"/>
      <c r="F757" s="309"/>
    </row>
    <row r="758" spans="2:6" ht="24.95" customHeight="1" x14ac:dyDescent="0.25">
      <c r="B758" s="490"/>
      <c r="C758" s="490"/>
      <c r="D758" s="132"/>
      <c r="E758" s="490"/>
      <c r="F758" s="309"/>
    </row>
    <row r="759" spans="2:6" ht="24.95" customHeight="1" x14ac:dyDescent="0.25">
      <c r="B759" s="490"/>
      <c r="C759" s="490"/>
      <c r="D759" s="132"/>
      <c r="E759" s="490"/>
      <c r="F759" s="309"/>
    </row>
    <row r="760" spans="2:6" ht="24.95" customHeight="1" x14ac:dyDescent="0.25">
      <c r="B760" s="490"/>
      <c r="C760" s="490"/>
      <c r="D760" s="132"/>
      <c r="E760" s="490"/>
      <c r="F760" s="309"/>
    </row>
    <row r="761" spans="2:6" ht="24.95" customHeight="1" x14ac:dyDescent="0.25">
      <c r="B761" s="490"/>
      <c r="C761" s="490"/>
      <c r="D761" s="132"/>
      <c r="E761" s="490"/>
      <c r="F761" s="309"/>
    </row>
    <row r="762" spans="2:6" ht="24.95" customHeight="1" x14ac:dyDescent="0.25">
      <c r="B762" s="490"/>
      <c r="C762" s="490"/>
      <c r="D762" s="132"/>
      <c r="E762" s="490"/>
      <c r="F762" s="309"/>
    </row>
    <row r="763" spans="2:6" ht="24.95" customHeight="1" x14ac:dyDescent="0.25">
      <c r="B763" s="490"/>
      <c r="C763" s="490"/>
      <c r="D763" s="132"/>
      <c r="E763" s="490"/>
      <c r="F763" s="309"/>
    </row>
    <row r="764" spans="2:6" ht="24.95" customHeight="1" x14ac:dyDescent="0.25">
      <c r="B764" s="490"/>
      <c r="C764" s="490"/>
      <c r="D764" s="132"/>
      <c r="E764" s="490"/>
      <c r="F764" s="309"/>
    </row>
    <row r="765" spans="2:6" ht="24.95" customHeight="1" x14ac:dyDescent="0.25">
      <c r="B765" s="490"/>
      <c r="C765" s="490"/>
      <c r="D765" s="132"/>
      <c r="E765" s="490"/>
      <c r="F765" s="309"/>
    </row>
    <row r="766" spans="2:6" ht="24.95" customHeight="1" x14ac:dyDescent="0.25">
      <c r="B766" s="490"/>
      <c r="C766" s="490"/>
      <c r="D766" s="132"/>
      <c r="E766" s="490"/>
      <c r="F766" s="309"/>
    </row>
    <row r="767" spans="2:6" ht="24.95" customHeight="1" x14ac:dyDescent="0.25">
      <c r="B767" s="490"/>
      <c r="C767" s="490"/>
      <c r="D767" s="132"/>
      <c r="E767" s="490"/>
      <c r="F767" s="309"/>
    </row>
    <row r="768" spans="2:6" ht="24.95" customHeight="1" x14ac:dyDescent="0.25">
      <c r="B768" s="490"/>
      <c r="C768" s="490"/>
      <c r="D768" s="132"/>
      <c r="E768" s="490"/>
      <c r="F768" s="309"/>
    </row>
    <row r="769" spans="2:6" ht="24.95" customHeight="1" x14ac:dyDescent="0.25">
      <c r="B769" s="490"/>
      <c r="C769" s="490"/>
      <c r="D769" s="132"/>
      <c r="E769" s="490"/>
      <c r="F769" s="309"/>
    </row>
    <row r="770" spans="2:6" ht="24.95" customHeight="1" x14ac:dyDescent="0.25">
      <c r="B770" s="490"/>
      <c r="C770" s="490"/>
      <c r="D770" s="132"/>
      <c r="E770" s="490"/>
      <c r="F770" s="309"/>
    </row>
    <row r="771" spans="2:6" ht="24.95" customHeight="1" x14ac:dyDescent="0.25">
      <c r="B771" s="490"/>
      <c r="C771" s="490"/>
      <c r="D771" s="132"/>
      <c r="E771" s="490"/>
      <c r="F771" s="309"/>
    </row>
    <row r="772" spans="2:6" ht="24.95" customHeight="1" x14ac:dyDescent="0.25">
      <c r="B772" s="490"/>
      <c r="C772" s="490"/>
      <c r="D772" s="132"/>
      <c r="E772" s="490"/>
      <c r="F772" s="309"/>
    </row>
    <row r="773" spans="2:6" ht="24.95" customHeight="1" x14ac:dyDescent="0.25">
      <c r="B773" s="490"/>
      <c r="C773" s="490"/>
      <c r="D773" s="132"/>
      <c r="E773" s="490"/>
      <c r="F773" s="309"/>
    </row>
    <row r="774" spans="2:6" ht="24.95" customHeight="1" x14ac:dyDescent="0.25">
      <c r="B774" s="490"/>
      <c r="C774" s="490"/>
      <c r="D774" s="132"/>
      <c r="E774" s="490"/>
      <c r="F774" s="309"/>
    </row>
    <row r="775" spans="2:6" ht="24.95" customHeight="1" x14ac:dyDescent="0.25">
      <c r="B775" s="490"/>
      <c r="C775" s="490"/>
      <c r="D775" s="132"/>
      <c r="E775" s="490"/>
      <c r="F775" s="309"/>
    </row>
    <row r="776" spans="2:6" ht="24.95" customHeight="1" x14ac:dyDescent="0.25">
      <c r="B776" s="490"/>
      <c r="C776" s="490"/>
      <c r="D776" s="132"/>
      <c r="E776" s="490"/>
      <c r="F776" s="309"/>
    </row>
    <row r="777" spans="2:6" ht="24.95" customHeight="1" x14ac:dyDescent="0.25">
      <c r="B777" s="490"/>
      <c r="C777" s="490"/>
      <c r="D777" s="132"/>
      <c r="E777" s="490"/>
      <c r="F777" s="309"/>
    </row>
    <row r="778" spans="2:6" ht="24.95" customHeight="1" x14ac:dyDescent="0.25">
      <c r="B778" s="490"/>
      <c r="C778" s="490"/>
      <c r="D778" s="132"/>
      <c r="E778" s="490"/>
      <c r="F778" s="309"/>
    </row>
    <row r="779" spans="2:6" ht="24.95" customHeight="1" x14ac:dyDescent="0.25">
      <c r="B779" s="490"/>
      <c r="C779" s="490"/>
      <c r="D779" s="132"/>
      <c r="E779" s="490"/>
      <c r="F779" s="309"/>
    </row>
    <row r="780" spans="2:6" ht="24.95" customHeight="1" x14ac:dyDescent="0.25">
      <c r="B780" s="490"/>
      <c r="C780" s="490"/>
      <c r="D780" s="132"/>
      <c r="E780" s="490"/>
      <c r="F780" s="309"/>
    </row>
    <row r="781" spans="2:6" ht="24.95" customHeight="1" x14ac:dyDescent="0.25">
      <c r="B781" s="490"/>
      <c r="C781" s="490"/>
      <c r="D781" s="132"/>
      <c r="E781" s="490"/>
      <c r="F781" s="309"/>
    </row>
    <row r="782" spans="2:6" ht="24.95" customHeight="1" x14ac:dyDescent="0.25">
      <c r="B782" s="490"/>
      <c r="C782" s="490"/>
      <c r="D782" s="132"/>
      <c r="E782" s="490"/>
      <c r="F782" s="309"/>
    </row>
    <row r="783" spans="2:6" ht="24.95" customHeight="1" x14ac:dyDescent="0.25">
      <c r="B783" s="490"/>
      <c r="C783" s="490"/>
      <c r="D783" s="132"/>
      <c r="E783" s="490"/>
      <c r="F783" s="309"/>
    </row>
    <row r="784" spans="2:6" ht="24.95" customHeight="1" x14ac:dyDescent="0.25">
      <c r="B784" s="490"/>
      <c r="C784" s="490"/>
      <c r="D784" s="132"/>
      <c r="E784" s="490"/>
      <c r="F784" s="309"/>
    </row>
    <row r="785" spans="2:6" ht="24.95" customHeight="1" x14ac:dyDescent="0.25">
      <c r="B785" s="490"/>
      <c r="C785" s="490"/>
      <c r="D785" s="132"/>
      <c r="E785" s="490"/>
      <c r="F785" s="309"/>
    </row>
    <row r="786" spans="2:6" ht="24.95" customHeight="1" x14ac:dyDescent="0.25">
      <c r="B786" s="490"/>
      <c r="C786" s="490"/>
      <c r="D786" s="132"/>
      <c r="E786" s="490"/>
      <c r="F786" s="309"/>
    </row>
    <row r="787" spans="2:6" ht="24.95" customHeight="1" x14ac:dyDescent="0.25">
      <c r="B787" s="490"/>
      <c r="C787" s="490"/>
      <c r="D787" s="132"/>
      <c r="E787" s="490"/>
      <c r="F787" s="309"/>
    </row>
    <row r="788" spans="2:6" ht="24.95" customHeight="1" x14ac:dyDescent="0.25">
      <c r="B788" s="490"/>
      <c r="C788" s="490"/>
      <c r="D788" s="132"/>
      <c r="E788" s="490"/>
      <c r="F788" s="309"/>
    </row>
    <row r="789" spans="2:6" ht="24.95" customHeight="1" x14ac:dyDescent="0.25">
      <c r="B789" s="490"/>
      <c r="C789" s="490"/>
      <c r="D789" s="132"/>
      <c r="E789" s="490"/>
      <c r="F789" s="309"/>
    </row>
    <row r="790" spans="2:6" ht="24.95" customHeight="1" x14ac:dyDescent="0.25">
      <c r="B790" s="490"/>
      <c r="C790" s="490"/>
      <c r="D790" s="132"/>
      <c r="E790" s="490"/>
      <c r="F790" s="309"/>
    </row>
    <row r="791" spans="2:6" ht="24.95" customHeight="1" x14ac:dyDescent="0.25">
      <c r="B791" s="490"/>
      <c r="C791" s="490"/>
      <c r="D791" s="132"/>
      <c r="E791" s="490"/>
      <c r="F791" s="309"/>
    </row>
    <row r="792" spans="2:6" ht="24.95" customHeight="1" x14ac:dyDescent="0.25">
      <c r="B792" s="490"/>
      <c r="C792" s="490"/>
      <c r="D792" s="132"/>
      <c r="E792" s="490"/>
      <c r="F792" s="309"/>
    </row>
    <row r="793" spans="2:6" ht="24.95" customHeight="1" x14ac:dyDescent="0.25">
      <c r="B793" s="490"/>
      <c r="C793" s="490"/>
      <c r="D793" s="132"/>
      <c r="E793" s="490"/>
      <c r="F793" s="309"/>
    </row>
    <row r="794" spans="2:6" ht="24.95" customHeight="1" x14ac:dyDescent="0.25">
      <c r="B794" s="490"/>
      <c r="C794" s="490"/>
      <c r="D794" s="132"/>
      <c r="E794" s="490"/>
      <c r="F794" s="309"/>
    </row>
    <row r="795" spans="2:6" ht="24.95" customHeight="1" x14ac:dyDescent="0.25">
      <c r="B795" s="490"/>
      <c r="C795" s="490"/>
      <c r="D795" s="132"/>
      <c r="E795" s="490"/>
      <c r="F795" s="309"/>
    </row>
    <row r="796" spans="2:6" ht="24.95" customHeight="1" x14ac:dyDescent="0.25">
      <c r="B796" s="490"/>
      <c r="C796" s="490"/>
      <c r="D796" s="132"/>
      <c r="E796" s="490"/>
      <c r="F796" s="309"/>
    </row>
    <row r="797" spans="2:6" ht="24.95" customHeight="1" x14ac:dyDescent="0.25">
      <c r="B797" s="490"/>
      <c r="C797" s="490"/>
      <c r="D797" s="132"/>
      <c r="E797" s="490"/>
      <c r="F797" s="309"/>
    </row>
    <row r="798" spans="2:6" ht="24.95" customHeight="1" x14ac:dyDescent="0.25">
      <c r="B798" s="490"/>
      <c r="C798" s="490"/>
      <c r="D798" s="132"/>
      <c r="E798" s="490"/>
      <c r="F798" s="309"/>
    </row>
    <row r="799" spans="2:6" ht="24.95" customHeight="1" x14ac:dyDescent="0.25">
      <c r="B799" s="490"/>
      <c r="C799" s="490"/>
      <c r="D799" s="132"/>
      <c r="E799" s="490"/>
      <c r="F799" s="309"/>
    </row>
    <row r="800" spans="2:6" ht="24.95" customHeight="1" x14ac:dyDescent="0.25">
      <c r="B800" s="490"/>
      <c r="C800" s="490"/>
      <c r="D800" s="132"/>
      <c r="E800" s="490"/>
      <c r="F800" s="309"/>
    </row>
    <row r="801" spans="2:6" ht="24.95" customHeight="1" x14ac:dyDescent="0.25">
      <c r="B801" s="490"/>
      <c r="C801" s="490"/>
      <c r="D801" s="132"/>
      <c r="E801" s="490"/>
      <c r="F801" s="309"/>
    </row>
    <row r="802" spans="2:6" ht="24.95" customHeight="1" x14ac:dyDescent="0.25">
      <c r="B802" s="490"/>
      <c r="C802" s="490"/>
      <c r="D802" s="132"/>
      <c r="E802" s="490"/>
      <c r="F802" s="309"/>
    </row>
    <row r="803" spans="2:6" ht="24.95" customHeight="1" x14ac:dyDescent="0.25">
      <c r="B803" s="490"/>
      <c r="C803" s="490"/>
      <c r="D803" s="132"/>
      <c r="E803" s="490"/>
      <c r="F803" s="309"/>
    </row>
    <row r="804" spans="2:6" ht="24.95" customHeight="1" x14ac:dyDescent="0.25">
      <c r="B804" s="490"/>
      <c r="C804" s="490"/>
      <c r="D804" s="132"/>
      <c r="E804" s="490"/>
      <c r="F804" s="309"/>
    </row>
    <row r="805" spans="2:6" ht="24.95" customHeight="1" x14ac:dyDescent="0.25">
      <c r="B805" s="490"/>
      <c r="C805" s="490"/>
      <c r="D805" s="132"/>
      <c r="E805" s="490"/>
      <c r="F805" s="309"/>
    </row>
    <row r="806" spans="2:6" ht="24.95" customHeight="1" x14ac:dyDescent="0.25">
      <c r="B806" s="490"/>
      <c r="C806" s="490"/>
      <c r="D806" s="132"/>
      <c r="E806" s="490"/>
      <c r="F806" s="309"/>
    </row>
    <row r="807" spans="2:6" ht="24.95" customHeight="1" x14ac:dyDescent="0.25">
      <c r="B807" s="490"/>
      <c r="C807" s="490"/>
      <c r="D807" s="132"/>
      <c r="E807" s="490"/>
      <c r="F807" s="309"/>
    </row>
    <row r="808" spans="2:6" ht="24.95" customHeight="1" x14ac:dyDescent="0.25">
      <c r="B808" s="490"/>
      <c r="C808" s="490"/>
      <c r="D808" s="132"/>
      <c r="E808" s="490"/>
      <c r="F808" s="309"/>
    </row>
    <row r="809" spans="2:6" ht="24.95" customHeight="1" x14ac:dyDescent="0.25">
      <c r="B809" s="490"/>
      <c r="C809" s="490"/>
      <c r="D809" s="132"/>
      <c r="E809" s="490"/>
      <c r="F809" s="309"/>
    </row>
    <row r="810" spans="2:6" ht="24.95" customHeight="1" x14ac:dyDescent="0.25">
      <c r="B810" s="490"/>
      <c r="C810" s="490"/>
      <c r="D810" s="132"/>
      <c r="E810" s="490"/>
      <c r="F810" s="309"/>
    </row>
    <row r="811" spans="2:6" ht="24.95" customHeight="1" x14ac:dyDescent="0.25">
      <c r="B811" s="490"/>
      <c r="C811" s="490"/>
      <c r="D811" s="132"/>
      <c r="E811" s="490"/>
      <c r="F811" s="309"/>
    </row>
    <row r="812" spans="2:6" ht="24.95" customHeight="1" x14ac:dyDescent="0.25">
      <c r="B812" s="490"/>
      <c r="C812" s="490"/>
      <c r="D812" s="132"/>
      <c r="E812" s="490"/>
      <c r="F812" s="309"/>
    </row>
    <row r="813" spans="2:6" ht="24.95" customHeight="1" x14ac:dyDescent="0.25">
      <c r="B813" s="490"/>
      <c r="C813" s="490"/>
      <c r="D813" s="132"/>
      <c r="E813" s="490"/>
      <c r="F813" s="309"/>
    </row>
    <row r="814" spans="2:6" ht="24.95" customHeight="1" x14ac:dyDescent="0.25">
      <c r="B814" s="490"/>
      <c r="C814" s="490"/>
      <c r="D814" s="132"/>
      <c r="E814" s="490"/>
      <c r="F814" s="309"/>
    </row>
    <row r="815" spans="2:6" ht="24.95" customHeight="1" x14ac:dyDescent="0.25">
      <c r="B815" s="490"/>
      <c r="C815" s="490"/>
      <c r="D815" s="132"/>
      <c r="E815" s="490"/>
      <c r="F815" s="309"/>
    </row>
    <row r="816" spans="2:6" ht="24.95" customHeight="1" x14ac:dyDescent="0.25">
      <c r="B816" s="490"/>
      <c r="C816" s="490"/>
      <c r="D816" s="132"/>
      <c r="E816" s="490"/>
      <c r="F816" s="309"/>
    </row>
    <row r="817" spans="2:6" ht="24.95" customHeight="1" x14ac:dyDescent="0.25">
      <c r="B817" s="490"/>
      <c r="C817" s="490"/>
      <c r="D817" s="132"/>
      <c r="E817" s="490"/>
      <c r="F817" s="309"/>
    </row>
    <row r="818" spans="2:6" ht="24.95" customHeight="1" x14ac:dyDescent="0.25">
      <c r="B818" s="490"/>
      <c r="C818" s="490"/>
      <c r="D818" s="132"/>
      <c r="E818" s="490"/>
      <c r="F818" s="309"/>
    </row>
    <row r="819" spans="2:6" ht="24.95" customHeight="1" x14ac:dyDescent="0.25">
      <c r="B819" s="490"/>
      <c r="C819" s="490"/>
      <c r="D819" s="132"/>
      <c r="E819" s="490"/>
      <c r="F819" s="309"/>
    </row>
    <row r="820" spans="2:6" ht="24.95" customHeight="1" x14ac:dyDescent="0.25">
      <c r="B820" s="490"/>
      <c r="C820" s="490"/>
      <c r="D820" s="132"/>
      <c r="E820" s="490"/>
      <c r="F820" s="309"/>
    </row>
    <row r="821" spans="2:6" ht="24.95" customHeight="1" x14ac:dyDescent="0.25">
      <c r="B821" s="490"/>
      <c r="C821" s="490"/>
      <c r="D821" s="132"/>
      <c r="E821" s="490"/>
      <c r="F821" s="309"/>
    </row>
    <row r="822" spans="2:6" ht="24.95" customHeight="1" x14ac:dyDescent="0.25">
      <c r="B822" s="490"/>
      <c r="C822" s="490"/>
      <c r="D822" s="132"/>
      <c r="E822" s="490"/>
      <c r="F822" s="309"/>
    </row>
    <row r="823" spans="2:6" ht="24.95" customHeight="1" x14ac:dyDescent="0.25">
      <c r="B823" s="490"/>
      <c r="C823" s="490"/>
      <c r="D823" s="132"/>
      <c r="E823" s="490"/>
      <c r="F823" s="309"/>
    </row>
    <row r="824" spans="2:6" ht="24.95" customHeight="1" x14ac:dyDescent="0.25">
      <c r="B824" s="490"/>
      <c r="C824" s="490"/>
      <c r="D824" s="132"/>
      <c r="E824" s="490"/>
      <c r="F824" s="309"/>
    </row>
    <row r="825" spans="2:6" ht="24.95" customHeight="1" x14ac:dyDescent="0.25">
      <c r="B825" s="490"/>
      <c r="C825" s="490"/>
      <c r="D825" s="132"/>
      <c r="E825" s="490"/>
      <c r="F825" s="309"/>
    </row>
    <row r="826" spans="2:6" ht="24.95" customHeight="1" x14ac:dyDescent="0.25">
      <c r="B826" s="490"/>
      <c r="C826" s="490"/>
      <c r="D826" s="132"/>
      <c r="E826" s="490"/>
      <c r="F826" s="309"/>
    </row>
    <row r="827" spans="2:6" ht="24.95" customHeight="1" x14ac:dyDescent="0.25">
      <c r="B827" s="490"/>
      <c r="C827" s="490"/>
      <c r="D827" s="132"/>
      <c r="E827" s="490"/>
      <c r="F827" s="309"/>
    </row>
    <row r="828" spans="2:6" ht="24.95" customHeight="1" x14ac:dyDescent="0.25">
      <c r="B828" s="490"/>
      <c r="C828" s="490"/>
      <c r="D828" s="132"/>
      <c r="E828" s="490"/>
      <c r="F828" s="309"/>
    </row>
    <row r="829" spans="2:6" ht="24.95" customHeight="1" x14ac:dyDescent="0.25">
      <c r="B829" s="490"/>
      <c r="C829" s="490"/>
      <c r="D829" s="132"/>
      <c r="E829" s="490"/>
      <c r="F829" s="309"/>
    </row>
    <row r="830" spans="2:6" ht="24.95" customHeight="1" x14ac:dyDescent="0.25">
      <c r="B830" s="490"/>
      <c r="C830" s="490"/>
      <c r="D830" s="132"/>
      <c r="E830" s="490"/>
      <c r="F830" s="309"/>
    </row>
    <row r="831" spans="2:6" ht="24.95" customHeight="1" x14ac:dyDescent="0.25">
      <c r="B831" s="490"/>
      <c r="C831" s="490"/>
      <c r="D831" s="132"/>
      <c r="E831" s="490"/>
      <c r="F831" s="309"/>
    </row>
    <row r="832" spans="2:6" ht="24.95" customHeight="1" x14ac:dyDescent="0.25">
      <c r="B832" s="490"/>
      <c r="C832" s="490"/>
      <c r="D832" s="132"/>
      <c r="E832" s="490"/>
      <c r="F832" s="309"/>
    </row>
    <row r="833" spans="2:6" ht="24.95" customHeight="1" x14ac:dyDescent="0.25">
      <c r="B833" s="490"/>
      <c r="C833" s="490"/>
      <c r="D833" s="132"/>
      <c r="E833" s="490"/>
      <c r="F833" s="309"/>
    </row>
    <row r="834" spans="2:6" ht="24.95" customHeight="1" x14ac:dyDescent="0.25">
      <c r="B834" s="490"/>
      <c r="C834" s="490"/>
      <c r="D834" s="132"/>
      <c r="E834" s="490"/>
      <c r="F834" s="309"/>
    </row>
    <row r="835" spans="2:6" ht="24.95" customHeight="1" x14ac:dyDescent="0.25">
      <c r="B835" s="490"/>
      <c r="C835" s="490"/>
      <c r="D835" s="132"/>
      <c r="E835" s="490"/>
      <c r="F835" s="309"/>
    </row>
    <row r="836" spans="2:6" ht="24.95" customHeight="1" x14ac:dyDescent="0.25">
      <c r="B836" s="490"/>
      <c r="C836" s="490"/>
      <c r="D836" s="132"/>
      <c r="E836" s="490"/>
      <c r="F836" s="309"/>
    </row>
    <row r="837" spans="2:6" ht="24.95" customHeight="1" x14ac:dyDescent="0.25">
      <c r="B837" s="490"/>
      <c r="C837" s="490"/>
      <c r="D837" s="132"/>
      <c r="E837" s="490"/>
      <c r="F837" s="309"/>
    </row>
    <row r="838" spans="2:6" ht="24.95" customHeight="1" x14ac:dyDescent="0.25">
      <c r="B838" s="490"/>
      <c r="C838" s="490"/>
      <c r="D838" s="132"/>
      <c r="E838" s="490"/>
      <c r="F838" s="309"/>
    </row>
    <row r="839" spans="2:6" ht="24.95" customHeight="1" x14ac:dyDescent="0.25">
      <c r="B839" s="490"/>
      <c r="C839" s="490"/>
      <c r="D839" s="132"/>
      <c r="E839" s="490"/>
      <c r="F839" s="309"/>
    </row>
    <row r="840" spans="2:6" ht="24.95" customHeight="1" x14ac:dyDescent="0.25">
      <c r="B840" s="490"/>
      <c r="C840" s="490"/>
      <c r="D840" s="132"/>
      <c r="E840" s="490"/>
      <c r="F840" s="309"/>
    </row>
    <row r="841" spans="2:6" ht="24.95" customHeight="1" x14ac:dyDescent="0.25">
      <c r="B841" s="490"/>
      <c r="C841" s="490"/>
      <c r="D841" s="132"/>
      <c r="E841" s="490"/>
      <c r="F841" s="309"/>
    </row>
    <row r="842" spans="2:6" ht="24.95" customHeight="1" x14ac:dyDescent="0.25">
      <c r="B842" s="490"/>
      <c r="C842" s="490"/>
      <c r="D842" s="132"/>
      <c r="E842" s="490"/>
      <c r="F842" s="309"/>
    </row>
    <row r="843" spans="2:6" ht="24.95" customHeight="1" x14ac:dyDescent="0.25">
      <c r="B843" s="490"/>
      <c r="C843" s="490"/>
      <c r="D843" s="132"/>
      <c r="E843" s="490"/>
      <c r="F843" s="309"/>
    </row>
    <row r="844" spans="2:6" ht="24.95" customHeight="1" x14ac:dyDescent="0.25">
      <c r="B844" s="490"/>
      <c r="C844" s="490"/>
      <c r="D844" s="132"/>
      <c r="E844" s="490"/>
      <c r="F844" s="309"/>
    </row>
    <row r="845" spans="2:6" ht="24.95" customHeight="1" x14ac:dyDescent="0.25">
      <c r="B845" s="490"/>
      <c r="C845" s="490"/>
      <c r="D845" s="132"/>
      <c r="E845" s="490"/>
      <c r="F845" s="309"/>
    </row>
    <row r="846" spans="2:6" ht="24.95" customHeight="1" x14ac:dyDescent="0.25">
      <c r="B846" s="490"/>
      <c r="C846" s="490"/>
      <c r="D846" s="132"/>
      <c r="E846" s="490"/>
      <c r="F846" s="309"/>
    </row>
    <row r="847" spans="2:6" ht="24.95" customHeight="1" x14ac:dyDescent="0.25">
      <c r="B847" s="490"/>
      <c r="C847" s="490"/>
      <c r="D847" s="132"/>
      <c r="E847" s="490"/>
      <c r="F847" s="309"/>
    </row>
    <row r="848" spans="2:6" ht="24.95" customHeight="1" x14ac:dyDescent="0.25">
      <c r="B848" s="490"/>
      <c r="C848" s="490"/>
      <c r="D848" s="132"/>
      <c r="E848" s="490"/>
      <c r="F848" s="309"/>
    </row>
    <row r="849" spans="2:6" ht="24.95" customHeight="1" x14ac:dyDescent="0.25">
      <c r="B849" s="490"/>
      <c r="C849" s="490"/>
      <c r="D849" s="132"/>
      <c r="E849" s="490"/>
      <c r="F849" s="309"/>
    </row>
    <row r="850" spans="2:6" ht="24.95" customHeight="1" x14ac:dyDescent="0.25">
      <c r="B850" s="490"/>
      <c r="C850" s="490"/>
      <c r="D850" s="132"/>
      <c r="E850" s="490"/>
      <c r="F850" s="309"/>
    </row>
    <row r="851" spans="2:6" ht="24.95" customHeight="1" x14ac:dyDescent="0.25">
      <c r="B851" s="490"/>
      <c r="C851" s="490"/>
      <c r="D851" s="132"/>
      <c r="E851" s="490"/>
      <c r="F851" s="309"/>
    </row>
    <row r="852" spans="2:6" ht="24.95" customHeight="1" x14ac:dyDescent="0.25">
      <c r="B852" s="490"/>
      <c r="C852" s="490"/>
      <c r="D852" s="132"/>
      <c r="E852" s="490"/>
      <c r="F852" s="309"/>
    </row>
    <row r="853" spans="2:6" ht="24.95" customHeight="1" x14ac:dyDescent="0.25">
      <c r="B853" s="490"/>
      <c r="C853" s="490"/>
      <c r="D853" s="132"/>
      <c r="E853" s="490"/>
      <c r="F853" s="309"/>
    </row>
    <row r="854" spans="2:6" ht="24.95" customHeight="1" x14ac:dyDescent="0.25">
      <c r="B854" s="490"/>
      <c r="C854" s="490"/>
      <c r="D854" s="132"/>
      <c r="E854" s="490"/>
      <c r="F854" s="309"/>
    </row>
    <row r="855" spans="2:6" ht="24.95" customHeight="1" x14ac:dyDescent="0.25">
      <c r="B855" s="490"/>
      <c r="C855" s="490"/>
      <c r="D855" s="132"/>
      <c r="E855" s="490"/>
      <c r="F855" s="309"/>
    </row>
    <row r="856" spans="2:6" ht="24.95" customHeight="1" x14ac:dyDescent="0.25">
      <c r="B856" s="490"/>
      <c r="C856" s="490"/>
      <c r="D856" s="132"/>
      <c r="E856" s="490"/>
      <c r="F856" s="309"/>
    </row>
    <row r="857" spans="2:6" ht="24.95" customHeight="1" x14ac:dyDescent="0.25">
      <c r="B857" s="490"/>
      <c r="C857" s="490"/>
      <c r="D857" s="132"/>
      <c r="E857" s="490"/>
      <c r="F857" s="309"/>
    </row>
    <row r="858" spans="2:6" ht="24.95" customHeight="1" x14ac:dyDescent="0.25">
      <c r="B858" s="490"/>
      <c r="C858" s="490"/>
      <c r="D858" s="132"/>
      <c r="E858" s="490"/>
      <c r="F858" s="309"/>
    </row>
    <row r="859" spans="2:6" ht="24.95" customHeight="1" x14ac:dyDescent="0.25">
      <c r="B859" s="490"/>
      <c r="C859" s="490"/>
      <c r="D859" s="132"/>
      <c r="E859" s="490"/>
      <c r="F859" s="309"/>
    </row>
    <row r="860" spans="2:6" ht="24.95" customHeight="1" x14ac:dyDescent="0.25">
      <c r="B860" s="490"/>
      <c r="C860" s="490"/>
      <c r="D860" s="132"/>
      <c r="E860" s="490"/>
      <c r="F860" s="309"/>
    </row>
    <row r="861" spans="2:6" ht="24.95" customHeight="1" x14ac:dyDescent="0.25">
      <c r="B861" s="490"/>
      <c r="C861" s="490"/>
      <c r="D861" s="132"/>
      <c r="E861" s="490"/>
      <c r="F861" s="309"/>
    </row>
    <row r="862" spans="2:6" ht="24.95" customHeight="1" x14ac:dyDescent="0.25">
      <c r="B862" s="490"/>
      <c r="C862" s="490"/>
      <c r="D862" s="132"/>
      <c r="E862" s="490"/>
      <c r="F862" s="309"/>
    </row>
    <row r="863" spans="2:6" ht="24.95" customHeight="1" x14ac:dyDescent="0.25">
      <c r="B863" s="490"/>
      <c r="C863" s="490"/>
      <c r="D863" s="132"/>
      <c r="E863" s="490"/>
      <c r="F863" s="309"/>
    </row>
    <row r="864" spans="2:6" ht="24.95" customHeight="1" x14ac:dyDescent="0.25">
      <c r="B864" s="490"/>
      <c r="C864" s="490"/>
      <c r="D864" s="132"/>
      <c r="E864" s="490"/>
      <c r="F864" s="309"/>
    </row>
    <row r="865" spans="2:6" ht="24.95" customHeight="1" x14ac:dyDescent="0.25">
      <c r="B865" s="490"/>
      <c r="C865" s="490"/>
      <c r="D865" s="132"/>
      <c r="E865" s="490"/>
      <c r="F865" s="309"/>
    </row>
    <row r="866" spans="2:6" ht="24.95" customHeight="1" x14ac:dyDescent="0.25">
      <c r="B866" s="490"/>
      <c r="C866" s="490"/>
      <c r="D866" s="132"/>
      <c r="E866" s="490"/>
      <c r="F866" s="309"/>
    </row>
    <row r="867" spans="2:6" ht="24.95" customHeight="1" x14ac:dyDescent="0.25">
      <c r="B867" s="490"/>
      <c r="C867" s="490"/>
      <c r="D867" s="132"/>
      <c r="E867" s="490"/>
      <c r="F867" s="309"/>
    </row>
    <row r="868" spans="2:6" ht="24.95" customHeight="1" x14ac:dyDescent="0.25">
      <c r="B868" s="490"/>
      <c r="C868" s="490"/>
      <c r="D868" s="132"/>
      <c r="E868" s="490"/>
      <c r="F868" s="309"/>
    </row>
    <row r="869" spans="2:6" ht="24.95" customHeight="1" x14ac:dyDescent="0.25">
      <c r="B869" s="490"/>
      <c r="C869" s="490"/>
      <c r="D869" s="132"/>
      <c r="E869" s="490"/>
      <c r="F869" s="309"/>
    </row>
    <row r="870" spans="2:6" ht="24.95" customHeight="1" x14ac:dyDescent="0.25">
      <c r="B870" s="490"/>
      <c r="C870" s="490"/>
      <c r="D870" s="132"/>
      <c r="E870" s="490"/>
      <c r="F870" s="309"/>
    </row>
    <row r="871" spans="2:6" ht="24.95" customHeight="1" x14ac:dyDescent="0.25">
      <c r="B871" s="490"/>
      <c r="C871" s="490"/>
      <c r="D871" s="132"/>
      <c r="E871" s="490"/>
      <c r="F871" s="309"/>
    </row>
    <row r="872" spans="2:6" ht="24.95" customHeight="1" x14ac:dyDescent="0.25">
      <c r="B872" s="490"/>
      <c r="C872" s="490"/>
      <c r="D872" s="132"/>
      <c r="E872" s="490"/>
      <c r="F872" s="309"/>
    </row>
    <row r="873" spans="2:6" ht="24.95" customHeight="1" x14ac:dyDescent="0.25">
      <c r="B873" s="490"/>
      <c r="C873" s="490"/>
      <c r="D873" s="132"/>
      <c r="E873" s="490"/>
      <c r="F873" s="309"/>
    </row>
    <row r="874" spans="2:6" ht="24.95" customHeight="1" x14ac:dyDescent="0.25">
      <c r="B874" s="490"/>
      <c r="C874" s="490"/>
      <c r="D874" s="132"/>
      <c r="E874" s="490"/>
      <c r="F874" s="309"/>
    </row>
    <row r="875" spans="2:6" ht="24.95" customHeight="1" x14ac:dyDescent="0.25">
      <c r="B875" s="490"/>
      <c r="C875" s="490"/>
      <c r="D875" s="132"/>
      <c r="E875" s="490"/>
      <c r="F875" s="309"/>
    </row>
    <row r="876" spans="2:6" ht="24.95" customHeight="1" x14ac:dyDescent="0.25">
      <c r="B876" s="490"/>
      <c r="C876" s="490"/>
      <c r="D876" s="132"/>
      <c r="E876" s="490"/>
      <c r="F876" s="309"/>
    </row>
    <row r="877" spans="2:6" ht="24.95" customHeight="1" x14ac:dyDescent="0.25">
      <c r="B877" s="490"/>
      <c r="C877" s="490"/>
      <c r="D877" s="132"/>
      <c r="E877" s="490"/>
      <c r="F877" s="309"/>
    </row>
    <row r="878" spans="2:6" ht="24.95" customHeight="1" x14ac:dyDescent="0.25">
      <c r="B878" s="490"/>
      <c r="C878" s="490"/>
      <c r="D878" s="132"/>
      <c r="E878" s="490"/>
      <c r="F878" s="309"/>
    </row>
    <row r="879" spans="2:6" ht="24.95" customHeight="1" x14ac:dyDescent="0.25">
      <c r="B879" s="490"/>
      <c r="C879" s="490"/>
      <c r="D879" s="132"/>
      <c r="E879" s="490"/>
      <c r="F879" s="309"/>
    </row>
    <row r="880" spans="2:6" ht="24.95" customHeight="1" x14ac:dyDescent="0.25">
      <c r="B880" s="490"/>
      <c r="C880" s="490"/>
      <c r="D880" s="132"/>
      <c r="E880" s="490"/>
      <c r="F880" s="309"/>
    </row>
    <row r="881" spans="2:6" ht="24.95" customHeight="1" x14ac:dyDescent="0.25">
      <c r="B881" s="490"/>
      <c r="C881" s="490"/>
      <c r="D881" s="132"/>
      <c r="E881" s="490"/>
      <c r="F881" s="309"/>
    </row>
    <row r="882" spans="2:6" ht="24.95" customHeight="1" x14ac:dyDescent="0.25">
      <c r="B882" s="490"/>
      <c r="C882" s="490"/>
      <c r="D882" s="132"/>
      <c r="E882" s="490"/>
      <c r="F882" s="309"/>
    </row>
    <row r="883" spans="2:6" ht="24.95" customHeight="1" x14ac:dyDescent="0.25">
      <c r="B883" s="490"/>
      <c r="C883" s="490"/>
      <c r="D883" s="132"/>
      <c r="E883" s="490"/>
      <c r="F883" s="309"/>
    </row>
    <row r="884" spans="2:6" ht="24.95" customHeight="1" x14ac:dyDescent="0.25">
      <c r="B884" s="490"/>
      <c r="C884" s="490"/>
      <c r="D884" s="132"/>
      <c r="E884" s="490"/>
      <c r="F884" s="309"/>
    </row>
    <row r="885" spans="2:6" ht="24.95" customHeight="1" x14ac:dyDescent="0.25">
      <c r="B885" s="490"/>
      <c r="C885" s="490"/>
      <c r="D885" s="132"/>
      <c r="E885" s="490"/>
      <c r="F885" s="309"/>
    </row>
    <row r="886" spans="2:6" ht="24.95" customHeight="1" x14ac:dyDescent="0.25">
      <c r="B886" s="490"/>
      <c r="C886" s="490"/>
      <c r="D886" s="132"/>
      <c r="E886" s="490"/>
      <c r="F886" s="309"/>
    </row>
    <row r="887" spans="2:6" ht="24.95" customHeight="1" x14ac:dyDescent="0.25">
      <c r="B887" s="490"/>
      <c r="C887" s="490"/>
      <c r="D887" s="132"/>
      <c r="E887" s="490"/>
      <c r="F887" s="309"/>
    </row>
    <row r="888" spans="2:6" ht="24.95" customHeight="1" x14ac:dyDescent="0.25">
      <c r="B888" s="490"/>
      <c r="C888" s="490"/>
      <c r="D888" s="132"/>
      <c r="E888" s="490"/>
      <c r="F888" s="309"/>
    </row>
    <row r="889" spans="2:6" ht="24.95" customHeight="1" x14ac:dyDescent="0.25">
      <c r="B889" s="490"/>
      <c r="C889" s="490"/>
      <c r="D889" s="132"/>
      <c r="E889" s="490"/>
      <c r="F889" s="309"/>
    </row>
    <row r="890" spans="2:6" ht="24.95" customHeight="1" x14ac:dyDescent="0.25">
      <c r="B890" s="490"/>
      <c r="C890" s="490"/>
      <c r="D890" s="132"/>
      <c r="E890" s="490"/>
      <c r="F890" s="309"/>
    </row>
    <row r="891" spans="2:6" ht="24.95" customHeight="1" x14ac:dyDescent="0.25">
      <c r="B891" s="490"/>
      <c r="C891" s="490"/>
      <c r="D891" s="132"/>
      <c r="E891" s="490"/>
      <c r="F891" s="309"/>
    </row>
    <row r="892" spans="2:6" ht="24.95" customHeight="1" x14ac:dyDescent="0.25">
      <c r="B892" s="490"/>
      <c r="C892" s="490"/>
      <c r="D892" s="132"/>
      <c r="E892" s="490"/>
      <c r="F892" s="309"/>
    </row>
    <row r="893" spans="2:6" ht="24.95" customHeight="1" x14ac:dyDescent="0.25">
      <c r="B893" s="490"/>
      <c r="C893" s="490"/>
      <c r="D893" s="132"/>
      <c r="E893" s="490"/>
      <c r="F893" s="309"/>
    </row>
    <row r="894" spans="2:6" ht="24.95" customHeight="1" x14ac:dyDescent="0.25">
      <c r="B894" s="490"/>
      <c r="C894" s="490"/>
      <c r="D894" s="132"/>
      <c r="E894" s="490"/>
      <c r="F894" s="309"/>
    </row>
    <row r="895" spans="2:6" ht="24.95" customHeight="1" x14ac:dyDescent="0.25">
      <c r="B895" s="490"/>
      <c r="C895" s="490"/>
      <c r="D895" s="132"/>
      <c r="E895" s="490"/>
      <c r="F895" s="309"/>
    </row>
    <row r="896" spans="2:6" ht="24.95" customHeight="1" x14ac:dyDescent="0.25">
      <c r="B896" s="490"/>
      <c r="C896" s="490"/>
      <c r="D896" s="132"/>
      <c r="E896" s="490"/>
      <c r="F896" s="309"/>
    </row>
    <row r="897" spans="2:6" ht="24.95" customHeight="1" x14ac:dyDescent="0.25">
      <c r="B897" s="490"/>
      <c r="C897" s="490"/>
      <c r="D897" s="132"/>
      <c r="E897" s="490"/>
      <c r="F897" s="309"/>
    </row>
    <row r="898" spans="2:6" ht="24.95" customHeight="1" x14ac:dyDescent="0.25">
      <c r="B898" s="490"/>
      <c r="C898" s="490"/>
      <c r="D898" s="132"/>
      <c r="E898" s="490"/>
      <c r="F898" s="309"/>
    </row>
    <row r="899" spans="2:6" ht="24.95" customHeight="1" x14ac:dyDescent="0.25">
      <c r="B899" s="490"/>
      <c r="C899" s="490"/>
      <c r="D899" s="132"/>
      <c r="E899" s="490"/>
      <c r="F899" s="309"/>
    </row>
    <row r="900" spans="2:6" ht="24.95" customHeight="1" x14ac:dyDescent="0.25">
      <c r="B900" s="490"/>
      <c r="C900" s="490"/>
      <c r="D900" s="132"/>
      <c r="E900" s="490"/>
      <c r="F900" s="309"/>
    </row>
    <row r="901" spans="2:6" ht="24.95" customHeight="1" x14ac:dyDescent="0.25">
      <c r="B901" s="490"/>
      <c r="C901" s="490"/>
      <c r="D901" s="132"/>
      <c r="E901" s="490"/>
      <c r="F901" s="309"/>
    </row>
    <row r="902" spans="2:6" ht="24.95" customHeight="1" x14ac:dyDescent="0.25">
      <c r="B902" s="490"/>
      <c r="C902" s="490"/>
      <c r="D902" s="132"/>
      <c r="E902" s="490"/>
      <c r="F902" s="309"/>
    </row>
    <row r="903" spans="2:6" ht="24.95" customHeight="1" x14ac:dyDescent="0.25">
      <c r="B903" s="490"/>
      <c r="C903" s="490"/>
      <c r="D903" s="132"/>
      <c r="E903" s="490"/>
      <c r="F903" s="309"/>
    </row>
    <row r="904" spans="2:6" ht="24.95" customHeight="1" x14ac:dyDescent="0.25">
      <c r="B904" s="490"/>
      <c r="C904" s="490"/>
      <c r="D904" s="132"/>
      <c r="E904" s="490"/>
      <c r="F904" s="309"/>
    </row>
    <row r="905" spans="2:6" ht="24.95" customHeight="1" x14ac:dyDescent="0.25">
      <c r="B905" s="490"/>
      <c r="C905" s="490"/>
      <c r="D905" s="132"/>
      <c r="E905" s="490"/>
      <c r="F905" s="309"/>
    </row>
    <row r="906" spans="2:6" ht="24.95" customHeight="1" x14ac:dyDescent="0.25">
      <c r="B906" s="490"/>
      <c r="C906" s="490"/>
      <c r="D906" s="132"/>
      <c r="E906" s="490"/>
      <c r="F906" s="309"/>
    </row>
    <row r="907" spans="2:6" ht="24.95" customHeight="1" x14ac:dyDescent="0.25">
      <c r="B907" s="490"/>
      <c r="C907" s="490"/>
      <c r="D907" s="132"/>
      <c r="E907" s="490"/>
      <c r="F907" s="309"/>
    </row>
    <row r="908" spans="2:6" ht="24.95" customHeight="1" x14ac:dyDescent="0.25">
      <c r="B908" s="490"/>
      <c r="C908" s="490"/>
      <c r="D908" s="132"/>
      <c r="E908" s="490"/>
      <c r="F908" s="309"/>
    </row>
    <row r="909" spans="2:6" ht="24.95" customHeight="1" x14ac:dyDescent="0.25">
      <c r="B909" s="490"/>
      <c r="C909" s="490"/>
      <c r="D909" s="132"/>
      <c r="E909" s="490"/>
      <c r="F909" s="309"/>
    </row>
    <row r="910" spans="2:6" ht="24.95" customHeight="1" x14ac:dyDescent="0.25">
      <c r="B910" s="490"/>
      <c r="C910" s="490"/>
      <c r="D910" s="132"/>
      <c r="E910" s="490"/>
      <c r="F910" s="309"/>
    </row>
    <row r="911" spans="2:6" ht="24.95" customHeight="1" x14ac:dyDescent="0.25">
      <c r="B911" s="490"/>
      <c r="C911" s="490"/>
      <c r="D911" s="132"/>
      <c r="E911" s="490"/>
      <c r="F911" s="309"/>
    </row>
    <row r="912" spans="2:6" ht="24.95" customHeight="1" x14ac:dyDescent="0.25">
      <c r="B912" s="490"/>
      <c r="C912" s="490"/>
      <c r="D912" s="132"/>
      <c r="E912" s="490"/>
      <c r="F912" s="309"/>
    </row>
    <row r="913" spans="2:6" ht="24.95" customHeight="1" x14ac:dyDescent="0.25">
      <c r="B913" s="490"/>
      <c r="C913" s="490"/>
      <c r="D913" s="132"/>
      <c r="E913" s="490"/>
      <c r="F913" s="309"/>
    </row>
    <row r="914" spans="2:6" ht="24.95" customHeight="1" x14ac:dyDescent="0.25">
      <c r="B914" s="490"/>
      <c r="C914" s="490"/>
      <c r="D914" s="132"/>
      <c r="E914" s="490"/>
      <c r="F914" s="309"/>
    </row>
    <row r="915" spans="2:6" ht="24.95" customHeight="1" x14ac:dyDescent="0.25">
      <c r="B915" s="490"/>
      <c r="C915" s="490"/>
      <c r="D915" s="132"/>
      <c r="E915" s="490"/>
      <c r="F915" s="309"/>
    </row>
    <row r="916" spans="2:6" ht="24.95" customHeight="1" x14ac:dyDescent="0.25">
      <c r="B916" s="490"/>
      <c r="C916" s="490"/>
      <c r="D916" s="132"/>
      <c r="E916" s="490"/>
      <c r="F916" s="309"/>
    </row>
    <row r="917" spans="2:6" ht="24.95" customHeight="1" x14ac:dyDescent="0.25">
      <c r="B917" s="490"/>
      <c r="C917" s="490"/>
      <c r="D917" s="132"/>
      <c r="E917" s="490"/>
      <c r="F917" s="309"/>
    </row>
    <row r="918" spans="2:6" ht="24.95" customHeight="1" x14ac:dyDescent="0.25">
      <c r="B918" s="490"/>
      <c r="C918" s="490"/>
      <c r="D918" s="132"/>
      <c r="E918" s="490"/>
      <c r="F918" s="309"/>
    </row>
    <row r="919" spans="2:6" ht="24.95" customHeight="1" x14ac:dyDescent="0.25">
      <c r="B919" s="490"/>
      <c r="C919" s="490"/>
      <c r="D919" s="132"/>
      <c r="E919" s="490"/>
      <c r="F919" s="309"/>
    </row>
    <row r="920" spans="2:6" ht="24.95" customHeight="1" x14ac:dyDescent="0.25">
      <c r="B920" s="490"/>
      <c r="C920" s="490"/>
      <c r="D920" s="132"/>
      <c r="E920" s="490"/>
      <c r="F920" s="309"/>
    </row>
    <row r="921" spans="2:6" ht="24.95" customHeight="1" x14ac:dyDescent="0.25">
      <c r="B921" s="490"/>
      <c r="C921" s="490"/>
      <c r="D921" s="132"/>
      <c r="E921" s="490"/>
      <c r="F921" s="309"/>
    </row>
    <row r="922" spans="2:6" ht="24.95" customHeight="1" x14ac:dyDescent="0.25">
      <c r="B922" s="490"/>
      <c r="C922" s="490"/>
      <c r="D922" s="132"/>
      <c r="E922" s="490"/>
      <c r="F922" s="309"/>
    </row>
    <row r="923" spans="2:6" ht="24.95" customHeight="1" x14ac:dyDescent="0.25">
      <c r="B923" s="490"/>
      <c r="C923" s="490"/>
      <c r="D923" s="132"/>
      <c r="E923" s="490"/>
      <c r="F923" s="309"/>
    </row>
    <row r="924" spans="2:6" ht="24.95" customHeight="1" x14ac:dyDescent="0.25">
      <c r="B924" s="490"/>
      <c r="C924" s="490"/>
      <c r="D924" s="132"/>
      <c r="E924" s="490"/>
      <c r="F924" s="309"/>
    </row>
    <row r="925" spans="2:6" ht="24.95" customHeight="1" x14ac:dyDescent="0.25">
      <c r="B925" s="490"/>
      <c r="C925" s="490"/>
      <c r="D925" s="132"/>
      <c r="E925" s="490"/>
      <c r="F925" s="309"/>
    </row>
    <row r="926" spans="2:6" ht="24.95" customHeight="1" x14ac:dyDescent="0.25">
      <c r="B926" s="490"/>
      <c r="C926" s="490"/>
      <c r="D926" s="132"/>
      <c r="E926" s="490"/>
      <c r="F926" s="309"/>
    </row>
    <row r="927" spans="2:6" ht="24.95" customHeight="1" x14ac:dyDescent="0.25">
      <c r="B927" s="490"/>
      <c r="C927" s="490"/>
      <c r="D927" s="132"/>
      <c r="E927" s="490"/>
      <c r="F927" s="309"/>
    </row>
    <row r="928" spans="2:6" ht="24.95" customHeight="1" x14ac:dyDescent="0.25">
      <c r="B928" s="490"/>
      <c r="C928" s="490"/>
      <c r="D928" s="132"/>
      <c r="E928" s="490"/>
      <c r="F928" s="309"/>
    </row>
    <row r="929" spans="2:6" ht="24.95" customHeight="1" x14ac:dyDescent="0.25">
      <c r="B929" s="490"/>
      <c r="C929" s="490"/>
      <c r="D929" s="132"/>
      <c r="E929" s="490"/>
      <c r="F929" s="309"/>
    </row>
    <row r="930" spans="2:6" ht="24.95" customHeight="1" x14ac:dyDescent="0.25">
      <c r="B930" s="490"/>
      <c r="C930" s="490"/>
      <c r="D930" s="132"/>
      <c r="E930" s="490"/>
      <c r="F930" s="309"/>
    </row>
    <row r="931" spans="2:6" ht="24.95" customHeight="1" x14ac:dyDescent="0.25">
      <c r="B931" s="490"/>
      <c r="C931" s="490"/>
      <c r="D931" s="132"/>
      <c r="E931" s="490"/>
      <c r="F931" s="309"/>
    </row>
    <row r="932" spans="2:6" ht="24.95" customHeight="1" x14ac:dyDescent="0.25">
      <c r="B932" s="490"/>
      <c r="C932" s="490"/>
      <c r="D932" s="132"/>
      <c r="E932" s="490"/>
      <c r="F932" s="309"/>
    </row>
    <row r="933" spans="2:6" ht="24.95" customHeight="1" x14ac:dyDescent="0.25">
      <c r="B933" s="490"/>
      <c r="C933" s="490"/>
      <c r="D933" s="132"/>
      <c r="E933" s="490"/>
      <c r="F933" s="309"/>
    </row>
    <row r="934" spans="2:6" ht="24.95" customHeight="1" x14ac:dyDescent="0.25">
      <c r="B934" s="490"/>
      <c r="C934" s="490"/>
      <c r="D934" s="132"/>
      <c r="E934" s="490"/>
      <c r="F934" s="309"/>
    </row>
    <row r="935" spans="2:6" ht="24.95" customHeight="1" x14ac:dyDescent="0.25">
      <c r="B935" s="490"/>
      <c r="C935" s="490"/>
      <c r="D935" s="132"/>
      <c r="E935" s="490"/>
      <c r="F935" s="309"/>
    </row>
    <row r="936" spans="2:6" ht="24.95" customHeight="1" x14ac:dyDescent="0.25">
      <c r="B936" s="490"/>
      <c r="C936" s="490"/>
      <c r="D936" s="132"/>
      <c r="E936" s="490"/>
      <c r="F936" s="309"/>
    </row>
    <row r="937" spans="2:6" ht="24.95" customHeight="1" x14ac:dyDescent="0.25">
      <c r="B937" s="490"/>
      <c r="C937" s="490"/>
      <c r="D937" s="132"/>
      <c r="E937" s="490"/>
      <c r="F937" s="309"/>
    </row>
    <row r="938" spans="2:6" ht="24.95" customHeight="1" x14ac:dyDescent="0.25">
      <c r="B938" s="490"/>
      <c r="C938" s="490"/>
      <c r="D938" s="132"/>
      <c r="E938" s="490"/>
      <c r="F938" s="309"/>
    </row>
    <row r="939" spans="2:6" ht="24.95" customHeight="1" x14ac:dyDescent="0.25">
      <c r="B939" s="490"/>
      <c r="C939" s="490"/>
      <c r="D939" s="132"/>
      <c r="E939" s="490"/>
      <c r="F939" s="309"/>
    </row>
    <row r="940" spans="2:6" ht="24.95" customHeight="1" x14ac:dyDescent="0.25">
      <c r="B940" s="490"/>
      <c r="C940" s="490"/>
      <c r="D940" s="132"/>
      <c r="E940" s="490"/>
      <c r="F940" s="309"/>
    </row>
    <row r="941" spans="2:6" ht="24.95" customHeight="1" x14ac:dyDescent="0.25">
      <c r="B941" s="490"/>
      <c r="C941" s="490"/>
      <c r="D941" s="132"/>
      <c r="E941" s="490"/>
      <c r="F941" s="309"/>
    </row>
    <row r="942" spans="2:6" ht="24.95" customHeight="1" x14ac:dyDescent="0.25">
      <c r="B942" s="490"/>
      <c r="C942" s="490"/>
      <c r="D942" s="132"/>
      <c r="E942" s="490"/>
      <c r="F942" s="309"/>
    </row>
    <row r="943" spans="2:6" ht="24.95" customHeight="1" x14ac:dyDescent="0.25">
      <c r="B943" s="490"/>
      <c r="C943" s="490"/>
      <c r="D943" s="132"/>
      <c r="E943" s="490"/>
      <c r="F943" s="309"/>
    </row>
    <row r="944" spans="2:6" ht="24.95" customHeight="1" x14ac:dyDescent="0.25">
      <c r="B944" s="490"/>
      <c r="C944" s="490"/>
      <c r="D944" s="132"/>
      <c r="E944" s="490"/>
      <c r="F944" s="309"/>
    </row>
    <row r="945" spans="2:6" ht="24.95" customHeight="1" x14ac:dyDescent="0.25">
      <c r="B945" s="490"/>
      <c r="C945" s="490"/>
      <c r="D945" s="132"/>
      <c r="E945" s="490"/>
      <c r="F945" s="309"/>
    </row>
    <row r="946" spans="2:6" ht="24.95" customHeight="1" x14ac:dyDescent="0.25">
      <c r="B946" s="490"/>
      <c r="C946" s="490"/>
      <c r="D946" s="132"/>
      <c r="E946" s="490"/>
      <c r="F946" s="309"/>
    </row>
    <row r="947" spans="2:6" ht="24.95" customHeight="1" x14ac:dyDescent="0.25">
      <c r="B947" s="490"/>
      <c r="C947" s="490"/>
      <c r="D947" s="132"/>
      <c r="E947" s="490"/>
      <c r="F947" s="309"/>
    </row>
    <row r="948" spans="2:6" ht="24.95" customHeight="1" x14ac:dyDescent="0.25">
      <c r="B948" s="490"/>
      <c r="C948" s="490"/>
      <c r="D948" s="132"/>
      <c r="E948" s="490"/>
      <c r="F948" s="309"/>
    </row>
    <row r="949" spans="2:6" ht="24.95" customHeight="1" x14ac:dyDescent="0.25">
      <c r="B949" s="490"/>
      <c r="C949" s="490"/>
      <c r="D949" s="132"/>
      <c r="E949" s="490"/>
      <c r="F949" s="309"/>
    </row>
    <row r="950" spans="2:6" ht="24.95" customHeight="1" x14ac:dyDescent="0.25">
      <c r="B950" s="490"/>
      <c r="C950" s="490"/>
      <c r="D950" s="132"/>
      <c r="E950" s="490"/>
      <c r="F950" s="309"/>
    </row>
    <row r="951" spans="2:6" ht="24.95" customHeight="1" x14ac:dyDescent="0.25">
      <c r="B951" s="490"/>
      <c r="C951" s="490"/>
      <c r="D951" s="132"/>
      <c r="E951" s="490"/>
      <c r="F951" s="309"/>
    </row>
    <row r="952" spans="2:6" ht="24.95" customHeight="1" x14ac:dyDescent="0.25">
      <c r="B952" s="490"/>
      <c r="C952" s="490"/>
      <c r="D952" s="132"/>
      <c r="E952" s="490"/>
      <c r="F952" s="309"/>
    </row>
    <row r="953" spans="2:6" ht="24.95" customHeight="1" x14ac:dyDescent="0.25">
      <c r="B953" s="490"/>
      <c r="C953" s="490"/>
      <c r="D953" s="132"/>
      <c r="E953" s="490"/>
      <c r="F953" s="309"/>
    </row>
    <row r="954" spans="2:6" ht="24.95" customHeight="1" x14ac:dyDescent="0.25">
      <c r="B954" s="490"/>
      <c r="C954" s="490"/>
      <c r="D954" s="132"/>
      <c r="E954" s="490"/>
      <c r="F954" s="309"/>
    </row>
    <row r="955" spans="2:6" ht="24.95" customHeight="1" x14ac:dyDescent="0.25">
      <c r="B955" s="490"/>
      <c r="C955" s="490"/>
      <c r="D955" s="132"/>
      <c r="E955" s="490"/>
      <c r="F955" s="309"/>
    </row>
    <row r="956" spans="2:6" ht="24.95" customHeight="1" x14ac:dyDescent="0.25">
      <c r="B956" s="490"/>
      <c r="C956" s="490"/>
      <c r="D956" s="132"/>
      <c r="E956" s="490"/>
      <c r="F956" s="309"/>
    </row>
    <row r="957" spans="2:6" ht="24.95" customHeight="1" x14ac:dyDescent="0.25">
      <c r="B957" s="490"/>
      <c r="C957" s="490"/>
      <c r="D957" s="132"/>
      <c r="E957" s="490"/>
      <c r="F957" s="309"/>
    </row>
    <row r="958" spans="2:6" ht="24.95" customHeight="1" x14ac:dyDescent="0.25">
      <c r="B958" s="490"/>
      <c r="C958" s="490"/>
      <c r="D958" s="132"/>
      <c r="E958" s="490"/>
      <c r="F958" s="309"/>
    </row>
    <row r="959" spans="2:6" ht="24.95" customHeight="1" x14ac:dyDescent="0.25">
      <c r="B959" s="490"/>
      <c r="C959" s="490"/>
      <c r="D959" s="132"/>
      <c r="E959" s="490"/>
      <c r="F959" s="309"/>
    </row>
    <row r="960" spans="2:6" ht="24.95" customHeight="1" x14ac:dyDescent="0.25">
      <c r="B960" s="490"/>
      <c r="C960" s="490"/>
      <c r="D960" s="132"/>
      <c r="E960" s="490"/>
      <c r="F960" s="309"/>
    </row>
    <row r="961" spans="2:6" ht="24.95" customHeight="1" x14ac:dyDescent="0.25">
      <c r="B961" s="490"/>
      <c r="C961" s="490"/>
      <c r="D961" s="132"/>
      <c r="E961" s="490"/>
      <c r="F961" s="309"/>
    </row>
    <row r="962" spans="2:6" ht="24.95" customHeight="1" x14ac:dyDescent="0.25">
      <c r="B962" s="490"/>
      <c r="C962" s="490"/>
      <c r="D962" s="132"/>
      <c r="E962" s="490"/>
      <c r="F962" s="309"/>
    </row>
    <row r="963" spans="2:6" ht="24.95" customHeight="1" x14ac:dyDescent="0.25">
      <c r="B963" s="490"/>
      <c r="C963" s="490"/>
      <c r="D963" s="132"/>
      <c r="E963" s="490"/>
      <c r="F963" s="309"/>
    </row>
    <row r="964" spans="2:6" ht="24.95" customHeight="1" x14ac:dyDescent="0.25">
      <c r="B964" s="490"/>
      <c r="C964" s="490"/>
      <c r="D964" s="132"/>
      <c r="E964" s="490"/>
      <c r="F964" s="309"/>
    </row>
    <row r="965" spans="2:6" ht="24.95" customHeight="1" x14ac:dyDescent="0.25">
      <c r="B965" s="490"/>
      <c r="C965" s="490"/>
      <c r="D965" s="132"/>
      <c r="E965" s="490"/>
      <c r="F965" s="309"/>
    </row>
    <row r="966" spans="2:6" ht="24.95" customHeight="1" x14ac:dyDescent="0.25">
      <c r="B966" s="490"/>
      <c r="C966" s="490"/>
      <c r="D966" s="132"/>
      <c r="E966" s="490"/>
      <c r="F966" s="309"/>
    </row>
    <row r="967" spans="2:6" ht="24.95" customHeight="1" x14ac:dyDescent="0.25">
      <c r="B967" s="490"/>
      <c r="C967" s="490"/>
      <c r="D967" s="132"/>
      <c r="E967" s="490"/>
      <c r="F967" s="309"/>
    </row>
    <row r="968" spans="2:6" ht="24.95" customHeight="1" x14ac:dyDescent="0.25">
      <c r="B968" s="490"/>
      <c r="C968" s="490"/>
      <c r="D968" s="132"/>
      <c r="E968" s="490"/>
      <c r="F968" s="309"/>
    </row>
    <row r="969" spans="2:6" ht="24.95" customHeight="1" x14ac:dyDescent="0.25">
      <c r="B969" s="490"/>
      <c r="C969" s="490"/>
      <c r="D969" s="132"/>
      <c r="E969" s="490"/>
      <c r="F969" s="309"/>
    </row>
    <row r="970" spans="2:6" ht="24.95" customHeight="1" x14ac:dyDescent="0.25">
      <c r="B970" s="490"/>
      <c r="C970" s="490"/>
      <c r="D970" s="132"/>
      <c r="E970" s="490"/>
      <c r="F970" s="309"/>
    </row>
    <row r="971" spans="2:6" ht="24.95" customHeight="1" x14ac:dyDescent="0.25">
      <c r="B971" s="490"/>
      <c r="C971" s="490"/>
      <c r="D971" s="132"/>
      <c r="E971" s="490"/>
      <c r="F971" s="309"/>
    </row>
    <row r="972" spans="2:6" ht="24.95" customHeight="1" x14ac:dyDescent="0.25">
      <c r="B972" s="490"/>
      <c r="C972" s="490"/>
      <c r="D972" s="132"/>
      <c r="E972" s="490"/>
      <c r="F972" s="309"/>
    </row>
    <row r="973" spans="2:6" ht="24.95" customHeight="1" x14ac:dyDescent="0.25">
      <c r="B973" s="490"/>
      <c r="C973" s="490"/>
      <c r="D973" s="132"/>
      <c r="E973" s="490"/>
      <c r="F973" s="309"/>
    </row>
    <row r="974" spans="2:6" ht="24.95" customHeight="1" x14ac:dyDescent="0.25">
      <c r="B974" s="490"/>
      <c r="C974" s="490"/>
      <c r="D974" s="132"/>
      <c r="E974" s="490"/>
      <c r="F974" s="309"/>
    </row>
    <row r="975" spans="2:6" ht="24.95" customHeight="1" x14ac:dyDescent="0.25">
      <c r="B975" s="490"/>
      <c r="C975" s="490"/>
      <c r="D975" s="132"/>
      <c r="E975" s="490"/>
      <c r="F975" s="309"/>
    </row>
    <row r="976" spans="2:6" ht="24.95" customHeight="1" x14ac:dyDescent="0.25">
      <c r="B976" s="490"/>
      <c r="C976" s="490"/>
      <c r="D976" s="132"/>
      <c r="E976" s="490"/>
      <c r="F976" s="309"/>
    </row>
    <row r="977" spans="2:6" ht="24.95" customHeight="1" x14ac:dyDescent="0.25">
      <c r="B977" s="490"/>
      <c r="C977" s="490"/>
      <c r="D977" s="132"/>
      <c r="E977" s="490"/>
      <c r="F977" s="309"/>
    </row>
    <row r="978" spans="2:6" ht="24.95" customHeight="1" x14ac:dyDescent="0.25">
      <c r="B978" s="490"/>
      <c r="C978" s="490"/>
      <c r="D978" s="132"/>
      <c r="E978" s="490"/>
      <c r="F978" s="309"/>
    </row>
    <row r="979" spans="2:6" ht="24.95" customHeight="1" x14ac:dyDescent="0.25">
      <c r="B979" s="490"/>
      <c r="C979" s="490"/>
      <c r="D979" s="132"/>
      <c r="E979" s="490"/>
      <c r="F979" s="309"/>
    </row>
    <row r="980" spans="2:6" ht="24.95" customHeight="1" x14ac:dyDescent="0.25">
      <c r="B980" s="490"/>
      <c r="C980" s="490"/>
      <c r="D980" s="132"/>
      <c r="E980" s="490"/>
      <c r="F980" s="309"/>
    </row>
    <row r="981" spans="2:6" ht="24.95" customHeight="1" x14ac:dyDescent="0.25">
      <c r="B981" s="490"/>
      <c r="C981" s="490"/>
      <c r="D981" s="132"/>
      <c r="E981" s="490"/>
      <c r="F981" s="309"/>
    </row>
    <row r="982" spans="2:6" ht="24.95" customHeight="1" x14ac:dyDescent="0.25">
      <c r="B982" s="490"/>
      <c r="C982" s="490"/>
      <c r="D982" s="132"/>
      <c r="E982" s="490"/>
      <c r="F982" s="309"/>
    </row>
    <row r="983" spans="2:6" ht="24.95" customHeight="1" x14ac:dyDescent="0.25">
      <c r="B983" s="490"/>
      <c r="C983" s="490"/>
      <c r="D983" s="132"/>
      <c r="E983" s="490"/>
      <c r="F983" s="309"/>
    </row>
    <row r="984" spans="2:6" ht="24.95" customHeight="1" x14ac:dyDescent="0.25">
      <c r="B984" s="490"/>
      <c r="C984" s="490"/>
      <c r="D984" s="132"/>
      <c r="E984" s="490"/>
      <c r="F984" s="309"/>
    </row>
    <row r="985" spans="2:6" ht="24.95" customHeight="1" x14ac:dyDescent="0.25">
      <c r="B985" s="490"/>
      <c r="C985" s="490"/>
      <c r="D985" s="132"/>
      <c r="E985" s="490"/>
      <c r="F985" s="309"/>
    </row>
    <row r="986" spans="2:6" ht="24.95" customHeight="1" x14ac:dyDescent="0.25">
      <c r="B986" s="490"/>
      <c r="C986" s="490"/>
      <c r="D986" s="132"/>
      <c r="E986" s="490"/>
      <c r="F986" s="309"/>
    </row>
    <row r="987" spans="2:6" ht="24.95" customHeight="1" x14ac:dyDescent="0.25">
      <c r="B987" s="490"/>
      <c r="C987" s="490"/>
      <c r="D987" s="132"/>
      <c r="E987" s="490"/>
      <c r="F987" s="309"/>
    </row>
    <row r="988" spans="2:6" ht="24.95" customHeight="1" x14ac:dyDescent="0.25">
      <c r="B988" s="490"/>
      <c r="C988" s="490"/>
      <c r="D988" s="132"/>
      <c r="E988" s="490"/>
      <c r="F988" s="309"/>
    </row>
    <row r="989" spans="2:6" ht="24.95" customHeight="1" x14ac:dyDescent="0.25">
      <c r="B989" s="490"/>
      <c r="C989" s="490"/>
      <c r="D989" s="132"/>
      <c r="E989" s="490"/>
      <c r="F989" s="309"/>
    </row>
    <row r="990" spans="2:6" ht="24.95" customHeight="1" x14ac:dyDescent="0.25">
      <c r="B990" s="490"/>
      <c r="C990" s="490"/>
      <c r="D990" s="132"/>
      <c r="E990" s="490"/>
      <c r="F990" s="309"/>
    </row>
    <row r="991" spans="2:6" ht="24.95" customHeight="1" x14ac:dyDescent="0.25">
      <c r="B991" s="490"/>
      <c r="C991" s="490"/>
      <c r="D991" s="132"/>
      <c r="E991" s="490"/>
      <c r="F991" s="309"/>
    </row>
    <row r="992" spans="2:6" ht="24.95" customHeight="1" x14ac:dyDescent="0.25">
      <c r="B992" s="490"/>
      <c r="C992" s="490"/>
      <c r="D992" s="132"/>
      <c r="E992" s="490"/>
      <c r="F992" s="309"/>
    </row>
    <row r="993" spans="2:6" ht="24.95" customHeight="1" x14ac:dyDescent="0.25">
      <c r="B993" s="490"/>
      <c r="C993" s="490"/>
      <c r="D993" s="132"/>
      <c r="E993" s="490"/>
      <c r="F993" s="309"/>
    </row>
    <row r="994" spans="2:6" ht="24.95" customHeight="1" x14ac:dyDescent="0.25">
      <c r="B994" s="490"/>
      <c r="C994" s="490"/>
      <c r="D994" s="132"/>
      <c r="E994" s="490"/>
      <c r="F994" s="309"/>
    </row>
    <row r="995" spans="2:6" ht="24.95" customHeight="1" x14ac:dyDescent="0.25">
      <c r="B995" s="490"/>
      <c r="C995" s="490"/>
      <c r="D995" s="132"/>
      <c r="E995" s="490"/>
      <c r="F995" s="309"/>
    </row>
    <row r="996" spans="2:6" ht="24.95" customHeight="1" x14ac:dyDescent="0.25">
      <c r="B996" s="490"/>
      <c r="C996" s="490"/>
      <c r="D996" s="132"/>
      <c r="E996" s="490"/>
      <c r="F996" s="309"/>
    </row>
    <row r="997" spans="2:6" ht="24.95" customHeight="1" x14ac:dyDescent="0.25">
      <c r="B997" s="490"/>
      <c r="C997" s="490"/>
      <c r="D997" s="132"/>
      <c r="E997" s="490"/>
      <c r="F997" s="309"/>
    </row>
    <row r="998" spans="2:6" ht="24.95" customHeight="1" x14ac:dyDescent="0.25">
      <c r="B998" s="490"/>
      <c r="C998" s="490"/>
      <c r="D998" s="132"/>
      <c r="E998" s="490"/>
      <c r="F998" s="309"/>
    </row>
    <row r="999" spans="2:6" ht="24.95" customHeight="1" x14ac:dyDescent="0.25">
      <c r="B999" s="490"/>
      <c r="C999" s="490"/>
      <c r="D999" s="132"/>
      <c r="E999" s="490"/>
      <c r="F999" s="309"/>
    </row>
    <row r="1000" spans="2:6" ht="24.95" customHeight="1" x14ac:dyDescent="0.25">
      <c r="B1000" s="490"/>
      <c r="C1000" s="490"/>
      <c r="D1000" s="132"/>
      <c r="E1000" s="490"/>
      <c r="F1000" s="309"/>
    </row>
    <row r="1001" spans="2:6" ht="24.95" customHeight="1" x14ac:dyDescent="0.25">
      <c r="B1001" s="490"/>
      <c r="C1001" s="490"/>
      <c r="D1001" s="132"/>
      <c r="E1001" s="490"/>
      <c r="F1001" s="309"/>
    </row>
    <row r="1002" spans="2:6" ht="24.95" customHeight="1" x14ac:dyDescent="0.25">
      <c r="B1002" s="490"/>
      <c r="C1002" s="490"/>
      <c r="D1002" s="132"/>
      <c r="E1002" s="490"/>
      <c r="F1002" s="309"/>
    </row>
    <row r="1003" spans="2:6" ht="24.95" customHeight="1" x14ac:dyDescent="0.25">
      <c r="B1003" s="490"/>
      <c r="C1003" s="490"/>
      <c r="D1003" s="132"/>
      <c r="E1003" s="490"/>
      <c r="F1003" s="309"/>
    </row>
    <row r="1004" spans="2:6" ht="24.95" customHeight="1" x14ac:dyDescent="0.25">
      <c r="B1004" s="490"/>
      <c r="C1004" s="490"/>
      <c r="D1004" s="132"/>
      <c r="E1004" s="490"/>
      <c r="F1004" s="309"/>
    </row>
    <row r="1005" spans="2:6" ht="24.95" customHeight="1" x14ac:dyDescent="0.25">
      <c r="B1005" s="490"/>
      <c r="C1005" s="490"/>
      <c r="D1005" s="132"/>
      <c r="E1005" s="490"/>
      <c r="F1005" s="309"/>
    </row>
    <row r="1006" spans="2:6" ht="24.95" customHeight="1" x14ac:dyDescent="0.25">
      <c r="B1006" s="490"/>
      <c r="C1006" s="490"/>
      <c r="D1006" s="132"/>
      <c r="E1006" s="490"/>
      <c r="F1006" s="309"/>
    </row>
    <row r="1007" spans="2:6" ht="24.95" customHeight="1" x14ac:dyDescent="0.25">
      <c r="B1007" s="490"/>
      <c r="C1007" s="490"/>
      <c r="D1007" s="132"/>
      <c r="E1007" s="490"/>
      <c r="F1007" s="309"/>
    </row>
    <row r="1008" spans="2:6" ht="24.95" customHeight="1" x14ac:dyDescent="0.25">
      <c r="B1008" s="490"/>
      <c r="C1008" s="490"/>
      <c r="D1008" s="132"/>
      <c r="E1008" s="490"/>
      <c r="F1008" s="309"/>
    </row>
    <row r="1009" spans="2:6" ht="24.95" customHeight="1" x14ac:dyDescent="0.25">
      <c r="B1009" s="490"/>
      <c r="C1009" s="490"/>
      <c r="D1009" s="132"/>
      <c r="E1009" s="490"/>
      <c r="F1009" s="309"/>
    </row>
    <row r="1010" spans="2:6" ht="24.95" customHeight="1" x14ac:dyDescent="0.25">
      <c r="B1010" s="490"/>
      <c r="C1010" s="490"/>
      <c r="D1010" s="132"/>
      <c r="E1010" s="490"/>
      <c r="F1010" s="309"/>
    </row>
    <row r="1011" spans="2:6" ht="24.95" customHeight="1" x14ac:dyDescent="0.25">
      <c r="B1011" s="490"/>
      <c r="C1011" s="490"/>
      <c r="D1011" s="132"/>
      <c r="E1011" s="490"/>
      <c r="F1011" s="309"/>
    </row>
    <row r="1012" spans="2:6" ht="24.95" customHeight="1" x14ac:dyDescent="0.25">
      <c r="B1012" s="490"/>
      <c r="C1012" s="490"/>
      <c r="D1012" s="132"/>
      <c r="E1012" s="490"/>
      <c r="F1012" s="309"/>
    </row>
    <row r="1013" spans="2:6" ht="24.95" customHeight="1" x14ac:dyDescent="0.25">
      <c r="B1013" s="490"/>
      <c r="C1013" s="490"/>
      <c r="D1013" s="132"/>
      <c r="E1013" s="490"/>
      <c r="F1013" s="309"/>
    </row>
    <row r="1014" spans="2:6" ht="24.95" customHeight="1" x14ac:dyDescent="0.25">
      <c r="B1014" s="490"/>
      <c r="C1014" s="490"/>
      <c r="D1014" s="132"/>
      <c r="E1014" s="490"/>
      <c r="F1014" s="309"/>
    </row>
    <row r="1015" spans="2:6" ht="24.95" customHeight="1" x14ac:dyDescent="0.25">
      <c r="B1015" s="490"/>
      <c r="C1015" s="490"/>
      <c r="D1015" s="132"/>
      <c r="E1015" s="490"/>
      <c r="F1015" s="309"/>
    </row>
    <row r="1016" spans="2:6" ht="24.95" customHeight="1" x14ac:dyDescent="0.25">
      <c r="B1016" s="490"/>
      <c r="C1016" s="490"/>
      <c r="D1016" s="132"/>
      <c r="E1016" s="490"/>
      <c r="F1016" s="309"/>
    </row>
    <row r="1017" spans="2:6" ht="24.95" customHeight="1" x14ac:dyDescent="0.25">
      <c r="B1017" s="490"/>
      <c r="C1017" s="490"/>
      <c r="D1017" s="132"/>
      <c r="E1017" s="490"/>
      <c r="F1017" s="309"/>
    </row>
    <row r="1018" spans="2:6" ht="24.95" customHeight="1" x14ac:dyDescent="0.25">
      <c r="B1018" s="490"/>
      <c r="C1018" s="490"/>
      <c r="D1018" s="132"/>
      <c r="E1018" s="490"/>
      <c r="F1018" s="309"/>
    </row>
    <row r="1019" spans="2:6" ht="24.95" customHeight="1" x14ac:dyDescent="0.25">
      <c r="B1019" s="490"/>
      <c r="C1019" s="490"/>
      <c r="D1019" s="132"/>
      <c r="E1019" s="490"/>
      <c r="F1019" s="309"/>
    </row>
    <row r="1020" spans="2:6" ht="24.95" customHeight="1" x14ac:dyDescent="0.25">
      <c r="B1020" s="490"/>
      <c r="C1020" s="490"/>
      <c r="D1020" s="132"/>
      <c r="E1020" s="490"/>
      <c r="F1020" s="309"/>
    </row>
    <row r="1021" spans="2:6" ht="24.95" customHeight="1" x14ac:dyDescent="0.25">
      <c r="B1021" s="490"/>
      <c r="C1021" s="490"/>
      <c r="D1021" s="132"/>
      <c r="E1021" s="490"/>
      <c r="F1021" s="309"/>
    </row>
    <row r="1022" spans="2:6" ht="24.95" customHeight="1" x14ac:dyDescent="0.25">
      <c r="B1022" s="490"/>
      <c r="C1022" s="490"/>
      <c r="D1022" s="132"/>
      <c r="E1022" s="490"/>
      <c r="F1022" s="309"/>
    </row>
    <row r="1023" spans="2:6" ht="24.95" customHeight="1" x14ac:dyDescent="0.25">
      <c r="B1023" s="490"/>
      <c r="C1023" s="490"/>
      <c r="D1023" s="132"/>
      <c r="E1023" s="490"/>
      <c r="F1023" s="309"/>
    </row>
    <row r="1024" spans="2:6" ht="24.95" customHeight="1" x14ac:dyDescent="0.25">
      <c r="B1024" s="490"/>
      <c r="C1024" s="490"/>
      <c r="D1024" s="132"/>
      <c r="E1024" s="490"/>
      <c r="F1024" s="309"/>
    </row>
    <row r="1025" spans="2:6" ht="24.95" customHeight="1" x14ac:dyDescent="0.25">
      <c r="B1025" s="490"/>
      <c r="C1025" s="490"/>
      <c r="D1025" s="132"/>
      <c r="E1025" s="490"/>
      <c r="F1025" s="309"/>
    </row>
    <row r="1026" spans="2:6" ht="24.95" customHeight="1" x14ac:dyDescent="0.25">
      <c r="B1026" s="490"/>
      <c r="C1026" s="490"/>
      <c r="D1026" s="132"/>
      <c r="E1026" s="490"/>
      <c r="F1026" s="309"/>
    </row>
    <row r="1027" spans="2:6" ht="24.95" customHeight="1" x14ac:dyDescent="0.25">
      <c r="B1027" s="490"/>
      <c r="C1027" s="490"/>
      <c r="D1027" s="132"/>
      <c r="E1027" s="490"/>
      <c r="F1027" s="309"/>
    </row>
    <row r="1028" spans="2:6" ht="24.95" customHeight="1" x14ac:dyDescent="0.25">
      <c r="B1028" s="490"/>
      <c r="C1028" s="490"/>
      <c r="D1028" s="132"/>
      <c r="E1028" s="490"/>
      <c r="F1028" s="309"/>
    </row>
    <row r="1029" spans="2:6" ht="24.95" customHeight="1" x14ac:dyDescent="0.25">
      <c r="B1029" s="490"/>
      <c r="C1029" s="490"/>
      <c r="D1029" s="132"/>
      <c r="E1029" s="490"/>
      <c r="F1029" s="309"/>
    </row>
    <row r="1030" spans="2:6" ht="24.95" customHeight="1" x14ac:dyDescent="0.25">
      <c r="B1030" s="490"/>
      <c r="C1030" s="490"/>
      <c r="D1030" s="132"/>
      <c r="E1030" s="490"/>
      <c r="F1030" s="309"/>
    </row>
    <row r="1031" spans="2:6" ht="24.95" customHeight="1" x14ac:dyDescent="0.25">
      <c r="B1031" s="490"/>
      <c r="C1031" s="490"/>
      <c r="D1031" s="132"/>
      <c r="E1031" s="490"/>
      <c r="F1031" s="309"/>
    </row>
    <row r="1032" spans="2:6" ht="24.95" customHeight="1" x14ac:dyDescent="0.25">
      <c r="B1032" s="490"/>
      <c r="C1032" s="490"/>
      <c r="D1032" s="132"/>
      <c r="E1032" s="490"/>
      <c r="F1032" s="309"/>
    </row>
    <row r="1033" spans="2:6" ht="24.95" customHeight="1" x14ac:dyDescent="0.25">
      <c r="B1033" s="490"/>
      <c r="C1033" s="490"/>
      <c r="D1033" s="132"/>
      <c r="E1033" s="490"/>
      <c r="F1033" s="309"/>
    </row>
    <row r="1034" spans="2:6" ht="24.95" customHeight="1" x14ac:dyDescent="0.25">
      <c r="B1034" s="490"/>
      <c r="C1034" s="490"/>
      <c r="D1034" s="132"/>
      <c r="E1034" s="490"/>
      <c r="F1034" s="309"/>
    </row>
    <row r="1035" spans="2:6" ht="24.95" customHeight="1" x14ac:dyDescent="0.25">
      <c r="B1035" s="490"/>
      <c r="C1035" s="490"/>
      <c r="D1035" s="132"/>
      <c r="E1035" s="490"/>
      <c r="F1035" s="309"/>
    </row>
    <row r="1036" spans="2:6" ht="24.95" customHeight="1" x14ac:dyDescent="0.25">
      <c r="B1036" s="490"/>
      <c r="C1036" s="490"/>
      <c r="D1036" s="132"/>
      <c r="E1036" s="490"/>
      <c r="F1036" s="309"/>
    </row>
    <row r="1037" spans="2:6" ht="24.95" customHeight="1" x14ac:dyDescent="0.25">
      <c r="B1037" s="490"/>
      <c r="C1037" s="490"/>
      <c r="D1037" s="132"/>
      <c r="E1037" s="490"/>
      <c r="F1037" s="309"/>
    </row>
    <row r="1038" spans="2:6" ht="24.95" customHeight="1" x14ac:dyDescent="0.25">
      <c r="B1038" s="490"/>
      <c r="C1038" s="490"/>
      <c r="D1038" s="132"/>
      <c r="E1038" s="490"/>
      <c r="F1038" s="309"/>
    </row>
    <row r="1039" spans="2:6" ht="24.95" customHeight="1" x14ac:dyDescent="0.25">
      <c r="B1039" s="490"/>
      <c r="C1039" s="490"/>
      <c r="D1039" s="132"/>
      <c r="E1039" s="490"/>
      <c r="F1039" s="309"/>
    </row>
    <row r="1040" spans="2:6" ht="24.95" customHeight="1" x14ac:dyDescent="0.25">
      <c r="B1040" s="490"/>
      <c r="C1040" s="490"/>
      <c r="D1040" s="132"/>
      <c r="E1040" s="490"/>
      <c r="F1040" s="309"/>
    </row>
    <row r="1041" spans="2:6" ht="24.95" customHeight="1" x14ac:dyDescent="0.25">
      <c r="B1041" s="490"/>
      <c r="C1041" s="490"/>
      <c r="D1041" s="132"/>
      <c r="E1041" s="490"/>
      <c r="F1041" s="309"/>
    </row>
    <row r="1042" spans="2:6" ht="24.95" customHeight="1" x14ac:dyDescent="0.25">
      <c r="B1042" s="490"/>
      <c r="C1042" s="490"/>
      <c r="D1042" s="132"/>
      <c r="E1042" s="490"/>
      <c r="F1042" s="309"/>
    </row>
    <row r="1043" spans="2:6" ht="24.95" customHeight="1" x14ac:dyDescent="0.25">
      <c r="B1043" s="490"/>
      <c r="C1043" s="490"/>
      <c r="D1043" s="132"/>
      <c r="E1043" s="490"/>
      <c r="F1043" s="309"/>
    </row>
    <row r="1044" spans="2:6" ht="24.95" customHeight="1" x14ac:dyDescent="0.25">
      <c r="B1044" s="490"/>
      <c r="C1044" s="490"/>
      <c r="D1044" s="132"/>
      <c r="E1044" s="490"/>
      <c r="F1044" s="309"/>
    </row>
    <row r="1045" spans="2:6" ht="24.95" customHeight="1" x14ac:dyDescent="0.25">
      <c r="B1045" s="490"/>
      <c r="C1045" s="490"/>
      <c r="D1045" s="132"/>
      <c r="E1045" s="490"/>
      <c r="F1045" s="309"/>
    </row>
    <row r="1046" spans="2:6" ht="24.95" customHeight="1" x14ac:dyDescent="0.25">
      <c r="B1046" s="490"/>
      <c r="C1046" s="490"/>
      <c r="D1046" s="132"/>
      <c r="E1046" s="490"/>
      <c r="F1046" s="309"/>
    </row>
    <row r="1047" spans="2:6" ht="24.95" customHeight="1" x14ac:dyDescent="0.25">
      <c r="B1047" s="490"/>
      <c r="C1047" s="490"/>
      <c r="D1047" s="132"/>
      <c r="E1047" s="490"/>
      <c r="F1047" s="309"/>
    </row>
    <row r="1048" spans="2:6" ht="24.95" customHeight="1" x14ac:dyDescent="0.25">
      <c r="B1048" s="490"/>
      <c r="C1048" s="490"/>
      <c r="D1048" s="132"/>
      <c r="E1048" s="490"/>
      <c r="F1048" s="309"/>
    </row>
    <row r="1049" spans="2:6" ht="24.95" customHeight="1" x14ac:dyDescent="0.25">
      <c r="B1049" s="490"/>
      <c r="C1049" s="490"/>
      <c r="D1049" s="132"/>
      <c r="E1049" s="490"/>
      <c r="F1049" s="309"/>
    </row>
    <row r="1050" spans="2:6" ht="24.95" customHeight="1" x14ac:dyDescent="0.25">
      <c r="B1050" s="490"/>
      <c r="C1050" s="490"/>
      <c r="D1050" s="132"/>
      <c r="E1050" s="490"/>
      <c r="F1050" s="309"/>
    </row>
    <row r="1051" spans="2:6" ht="24.95" customHeight="1" x14ac:dyDescent="0.25">
      <c r="B1051" s="490"/>
      <c r="C1051" s="490"/>
      <c r="D1051" s="132"/>
      <c r="E1051" s="490"/>
      <c r="F1051" s="309"/>
    </row>
    <row r="1052" spans="2:6" ht="24.95" customHeight="1" x14ac:dyDescent="0.25">
      <c r="B1052" s="490"/>
      <c r="C1052" s="490"/>
      <c r="D1052" s="132"/>
      <c r="E1052" s="490"/>
      <c r="F1052" s="309"/>
    </row>
    <row r="1053" spans="2:6" ht="24.95" customHeight="1" x14ac:dyDescent="0.25">
      <c r="B1053" s="490"/>
      <c r="C1053" s="490"/>
      <c r="D1053" s="132"/>
      <c r="E1053" s="490"/>
      <c r="F1053" s="309"/>
    </row>
    <row r="1054" spans="2:6" ht="24.95" customHeight="1" x14ac:dyDescent="0.25">
      <c r="B1054" s="490"/>
      <c r="C1054" s="490"/>
      <c r="D1054" s="132"/>
      <c r="E1054" s="490"/>
      <c r="F1054" s="309"/>
    </row>
    <row r="1055" spans="2:6" ht="24.95" customHeight="1" x14ac:dyDescent="0.25">
      <c r="B1055" s="490"/>
      <c r="C1055" s="490"/>
      <c r="D1055" s="132"/>
      <c r="E1055" s="490"/>
      <c r="F1055" s="309"/>
    </row>
    <row r="1056" spans="2:6" ht="24.95" customHeight="1" x14ac:dyDescent="0.25">
      <c r="B1056" s="490"/>
      <c r="C1056" s="490"/>
      <c r="D1056" s="132"/>
      <c r="E1056" s="490"/>
      <c r="F1056" s="309"/>
    </row>
    <row r="1057" spans="2:6" ht="24.95" customHeight="1" x14ac:dyDescent="0.25">
      <c r="B1057" s="490"/>
      <c r="C1057" s="490"/>
      <c r="D1057" s="132"/>
      <c r="E1057" s="490"/>
      <c r="F1057" s="309"/>
    </row>
    <row r="1058" spans="2:6" ht="24.95" customHeight="1" x14ac:dyDescent="0.25">
      <c r="B1058" s="490"/>
      <c r="C1058" s="490"/>
      <c r="D1058" s="132"/>
      <c r="E1058" s="490"/>
      <c r="F1058" s="309"/>
    </row>
    <row r="1059" spans="2:6" ht="24.95" customHeight="1" x14ac:dyDescent="0.25">
      <c r="B1059" s="490"/>
      <c r="C1059" s="490"/>
      <c r="D1059" s="132"/>
      <c r="E1059" s="490"/>
      <c r="F1059" s="309"/>
    </row>
    <row r="1060" spans="2:6" ht="24.95" customHeight="1" x14ac:dyDescent="0.25">
      <c r="B1060" s="490"/>
      <c r="C1060" s="490"/>
      <c r="D1060" s="132"/>
      <c r="E1060" s="490"/>
      <c r="F1060" s="309"/>
    </row>
    <row r="1061" spans="2:6" ht="24.95" customHeight="1" x14ac:dyDescent="0.25">
      <c r="B1061" s="490"/>
      <c r="C1061" s="490"/>
      <c r="D1061" s="132"/>
      <c r="E1061" s="490"/>
      <c r="F1061" s="309"/>
    </row>
    <row r="1062" spans="2:6" ht="24.95" customHeight="1" x14ac:dyDescent="0.25">
      <c r="B1062" s="490"/>
      <c r="C1062" s="490"/>
      <c r="D1062" s="132"/>
      <c r="E1062" s="490"/>
      <c r="F1062" s="309"/>
    </row>
    <row r="1063" spans="2:6" ht="24.95" customHeight="1" x14ac:dyDescent="0.25">
      <c r="B1063" s="490"/>
      <c r="C1063" s="490"/>
      <c r="D1063" s="132"/>
      <c r="E1063" s="490"/>
      <c r="F1063" s="309"/>
    </row>
    <row r="1064" spans="2:6" ht="24.95" customHeight="1" x14ac:dyDescent="0.25">
      <c r="B1064" s="490"/>
      <c r="C1064" s="490"/>
      <c r="D1064" s="132"/>
      <c r="E1064" s="490"/>
      <c r="F1064" s="309"/>
    </row>
    <row r="1065" spans="2:6" ht="24.95" customHeight="1" x14ac:dyDescent="0.25">
      <c r="B1065" s="490"/>
      <c r="C1065" s="490"/>
      <c r="D1065" s="132"/>
      <c r="E1065" s="490"/>
      <c r="F1065" s="309"/>
    </row>
    <row r="1066" spans="2:6" ht="24.95" customHeight="1" x14ac:dyDescent="0.25">
      <c r="B1066" s="490"/>
      <c r="C1066" s="490"/>
      <c r="D1066" s="132"/>
      <c r="E1066" s="490"/>
      <c r="F1066" s="309"/>
    </row>
    <row r="1067" spans="2:6" ht="24.95" customHeight="1" x14ac:dyDescent="0.25">
      <c r="B1067" s="490"/>
      <c r="C1067" s="490"/>
      <c r="D1067" s="132"/>
      <c r="E1067" s="490"/>
      <c r="F1067" s="309"/>
    </row>
    <row r="1068" spans="2:6" ht="24.95" customHeight="1" x14ac:dyDescent="0.25">
      <c r="B1068" s="490"/>
      <c r="C1068" s="490"/>
      <c r="D1068" s="132"/>
      <c r="E1068" s="490"/>
      <c r="F1068" s="309"/>
    </row>
    <row r="1069" spans="2:6" ht="24.95" customHeight="1" x14ac:dyDescent="0.25">
      <c r="B1069" s="490"/>
      <c r="C1069" s="490"/>
      <c r="D1069" s="132"/>
      <c r="E1069" s="490"/>
      <c r="F1069" s="309"/>
    </row>
    <row r="1070" spans="2:6" ht="24.95" customHeight="1" x14ac:dyDescent="0.25">
      <c r="B1070" s="490"/>
      <c r="C1070" s="490"/>
      <c r="D1070" s="132"/>
      <c r="E1070" s="490"/>
      <c r="F1070" s="309"/>
    </row>
    <row r="1071" spans="2:6" ht="24.95" customHeight="1" x14ac:dyDescent="0.25">
      <c r="B1071" s="490"/>
      <c r="C1071" s="490"/>
      <c r="D1071" s="132"/>
      <c r="E1071" s="490"/>
      <c r="F1071" s="309"/>
    </row>
    <row r="1072" spans="2:6" ht="24.95" customHeight="1" x14ac:dyDescent="0.25">
      <c r="B1072" s="490"/>
      <c r="C1072" s="490"/>
      <c r="D1072" s="132"/>
      <c r="E1072" s="490"/>
      <c r="F1072" s="309"/>
    </row>
    <row r="1073" spans="2:6" ht="24.95" customHeight="1" x14ac:dyDescent="0.25">
      <c r="B1073" s="490"/>
      <c r="C1073" s="490"/>
      <c r="D1073" s="132"/>
      <c r="E1073" s="490"/>
      <c r="F1073" s="309"/>
    </row>
    <row r="1074" spans="2:6" ht="24.95" customHeight="1" x14ac:dyDescent="0.25">
      <c r="B1074" s="490"/>
      <c r="C1074" s="490"/>
      <c r="D1074" s="132"/>
      <c r="E1074" s="490"/>
      <c r="F1074" s="309"/>
    </row>
    <row r="1075" spans="2:6" ht="24.95" customHeight="1" x14ac:dyDescent="0.25">
      <c r="B1075" s="490"/>
      <c r="C1075" s="490"/>
      <c r="D1075" s="132"/>
      <c r="E1075" s="490"/>
      <c r="F1075" s="309"/>
    </row>
    <row r="1076" spans="2:6" ht="24.95" customHeight="1" x14ac:dyDescent="0.25">
      <c r="B1076" s="490"/>
      <c r="C1076" s="490"/>
      <c r="D1076" s="132"/>
      <c r="E1076" s="490"/>
      <c r="F1076" s="309"/>
    </row>
    <row r="1077" spans="2:6" ht="24.95" customHeight="1" x14ac:dyDescent="0.25">
      <c r="B1077" s="490"/>
      <c r="C1077" s="490"/>
      <c r="D1077" s="132"/>
      <c r="E1077" s="490"/>
      <c r="F1077" s="309"/>
    </row>
    <row r="1078" spans="2:6" ht="24.95" customHeight="1" x14ac:dyDescent="0.25">
      <c r="B1078" s="490"/>
      <c r="C1078" s="490"/>
      <c r="D1078" s="132"/>
      <c r="E1078" s="490"/>
      <c r="F1078" s="309"/>
    </row>
    <row r="1079" spans="2:6" ht="24.95" customHeight="1" x14ac:dyDescent="0.25">
      <c r="B1079" s="490"/>
      <c r="C1079" s="490"/>
      <c r="D1079" s="132"/>
      <c r="E1079" s="490"/>
      <c r="F1079" s="309"/>
    </row>
    <row r="1080" spans="2:6" ht="24.95" customHeight="1" x14ac:dyDescent="0.25">
      <c r="B1080" s="490"/>
      <c r="C1080" s="490"/>
      <c r="D1080" s="132"/>
      <c r="E1080" s="490"/>
      <c r="F1080" s="309"/>
    </row>
    <row r="1081" spans="2:6" ht="24.95" customHeight="1" x14ac:dyDescent="0.25">
      <c r="B1081" s="490"/>
      <c r="C1081" s="490"/>
      <c r="D1081" s="132"/>
      <c r="E1081" s="490"/>
      <c r="F1081" s="309"/>
    </row>
    <row r="1082" spans="2:6" ht="24.95" customHeight="1" x14ac:dyDescent="0.25">
      <c r="B1082" s="490"/>
      <c r="C1082" s="490"/>
      <c r="D1082" s="132"/>
      <c r="E1082" s="490"/>
      <c r="F1082" s="309"/>
    </row>
    <row r="1083" spans="2:6" ht="24.95" customHeight="1" x14ac:dyDescent="0.25">
      <c r="B1083" s="490"/>
      <c r="C1083" s="490"/>
      <c r="D1083" s="132"/>
      <c r="E1083" s="490"/>
      <c r="F1083" s="309"/>
    </row>
    <row r="1084" spans="2:6" ht="24.95" customHeight="1" x14ac:dyDescent="0.25">
      <c r="B1084" s="490"/>
      <c r="C1084" s="490"/>
      <c r="D1084" s="132"/>
      <c r="E1084" s="490"/>
      <c r="F1084" s="309"/>
    </row>
    <row r="1085" spans="2:6" ht="24.95" customHeight="1" x14ac:dyDescent="0.25">
      <c r="B1085" s="490"/>
      <c r="C1085" s="490"/>
      <c r="D1085" s="132"/>
      <c r="E1085" s="490"/>
      <c r="F1085" s="309"/>
    </row>
    <row r="1086" spans="2:6" ht="24.95" customHeight="1" x14ac:dyDescent="0.25">
      <c r="B1086" s="490"/>
      <c r="C1086" s="490"/>
      <c r="D1086" s="132"/>
      <c r="E1086" s="490"/>
      <c r="F1086" s="309"/>
    </row>
    <row r="1087" spans="2:6" ht="24.95" customHeight="1" x14ac:dyDescent="0.25">
      <c r="B1087" s="490"/>
      <c r="C1087" s="490"/>
      <c r="D1087" s="132"/>
      <c r="E1087" s="490"/>
      <c r="F1087" s="309"/>
    </row>
    <row r="1088" spans="2:6" ht="24.95" customHeight="1" x14ac:dyDescent="0.25">
      <c r="B1088" s="490"/>
      <c r="C1088" s="490"/>
      <c r="D1088" s="132"/>
      <c r="E1088" s="490"/>
      <c r="F1088" s="309"/>
    </row>
    <row r="1089" spans="2:6" ht="24.95" customHeight="1" x14ac:dyDescent="0.25">
      <c r="B1089" s="490"/>
      <c r="C1089" s="490"/>
      <c r="D1089" s="132"/>
      <c r="E1089" s="490"/>
      <c r="F1089" s="309"/>
    </row>
    <row r="1090" spans="2:6" ht="24.95" customHeight="1" x14ac:dyDescent="0.25">
      <c r="B1090" s="490"/>
      <c r="C1090" s="490"/>
      <c r="D1090" s="132"/>
      <c r="E1090" s="490"/>
      <c r="F1090" s="309"/>
    </row>
    <row r="1091" spans="2:6" ht="24.95" customHeight="1" x14ac:dyDescent="0.25">
      <c r="B1091" s="490"/>
      <c r="C1091" s="490"/>
      <c r="D1091" s="132"/>
      <c r="E1091" s="490"/>
      <c r="F1091" s="309"/>
    </row>
    <row r="1092" spans="2:6" ht="24.95" customHeight="1" x14ac:dyDescent="0.25">
      <c r="B1092" s="490"/>
      <c r="C1092" s="490"/>
      <c r="D1092" s="132"/>
      <c r="E1092" s="490"/>
      <c r="F1092" s="309"/>
    </row>
    <row r="1093" spans="2:6" ht="24.95" customHeight="1" x14ac:dyDescent="0.25">
      <c r="B1093" s="490"/>
      <c r="C1093" s="490"/>
      <c r="D1093" s="132"/>
      <c r="E1093" s="490"/>
      <c r="F1093" s="309"/>
    </row>
    <row r="1094" spans="2:6" ht="24.95" customHeight="1" x14ac:dyDescent="0.25">
      <c r="B1094" s="490"/>
      <c r="C1094" s="490"/>
      <c r="D1094" s="132"/>
      <c r="E1094" s="490"/>
      <c r="F1094" s="309"/>
    </row>
    <row r="1095" spans="2:6" ht="24.95" customHeight="1" x14ac:dyDescent="0.25">
      <c r="B1095" s="490"/>
      <c r="C1095" s="490"/>
      <c r="D1095" s="132"/>
      <c r="E1095" s="490"/>
      <c r="F1095" s="309"/>
    </row>
    <row r="1096" spans="2:6" ht="24.95" customHeight="1" x14ac:dyDescent="0.25">
      <c r="B1096" s="490"/>
      <c r="C1096" s="490"/>
      <c r="D1096" s="132"/>
      <c r="E1096" s="490"/>
      <c r="F1096" s="309"/>
    </row>
    <row r="1097" spans="2:6" ht="24.95" customHeight="1" x14ac:dyDescent="0.25">
      <c r="B1097" s="490"/>
      <c r="C1097" s="490"/>
      <c r="D1097" s="132"/>
      <c r="E1097" s="490"/>
      <c r="F1097" s="309"/>
    </row>
    <row r="1098" spans="2:6" ht="24.95" customHeight="1" x14ac:dyDescent="0.25">
      <c r="B1098" s="490"/>
      <c r="C1098" s="490"/>
      <c r="D1098" s="132"/>
      <c r="E1098" s="490"/>
      <c r="F1098" s="309"/>
    </row>
    <row r="1099" spans="2:6" ht="24.95" customHeight="1" x14ac:dyDescent="0.25">
      <c r="B1099" s="490"/>
      <c r="C1099" s="490"/>
      <c r="D1099" s="132"/>
      <c r="E1099" s="490"/>
      <c r="F1099" s="309"/>
    </row>
    <row r="1100" spans="2:6" ht="24.95" customHeight="1" x14ac:dyDescent="0.25">
      <c r="B1100" s="490"/>
      <c r="C1100" s="490"/>
      <c r="D1100" s="132"/>
      <c r="E1100" s="490"/>
      <c r="F1100" s="309"/>
    </row>
    <row r="1101" spans="2:6" ht="24.95" customHeight="1" x14ac:dyDescent="0.25">
      <c r="B1101" s="490"/>
      <c r="C1101" s="490"/>
      <c r="D1101" s="132"/>
      <c r="E1101" s="490"/>
      <c r="F1101" s="309"/>
    </row>
    <row r="1102" spans="2:6" ht="24.95" customHeight="1" x14ac:dyDescent="0.25">
      <c r="B1102" s="490"/>
      <c r="C1102" s="490"/>
      <c r="D1102" s="132"/>
      <c r="E1102" s="490"/>
      <c r="F1102" s="309"/>
    </row>
    <row r="1103" spans="2:6" ht="24.95" customHeight="1" x14ac:dyDescent="0.25">
      <c r="B1103" s="490"/>
      <c r="C1103" s="490"/>
      <c r="D1103" s="132"/>
      <c r="E1103" s="490"/>
      <c r="F1103" s="309"/>
    </row>
    <row r="1104" spans="2:6" ht="24.95" customHeight="1" x14ac:dyDescent="0.25">
      <c r="B1104" s="490"/>
      <c r="C1104" s="490"/>
      <c r="D1104" s="132"/>
      <c r="E1104" s="490"/>
      <c r="F1104" s="309"/>
    </row>
    <row r="1105" spans="2:6" ht="24.95" customHeight="1" x14ac:dyDescent="0.25">
      <c r="B1105" s="490"/>
      <c r="C1105" s="490"/>
      <c r="D1105" s="132"/>
      <c r="E1105" s="490"/>
      <c r="F1105" s="309"/>
    </row>
    <row r="1106" spans="2:6" ht="24.95" customHeight="1" x14ac:dyDescent="0.25">
      <c r="B1106" s="490"/>
      <c r="C1106" s="490"/>
      <c r="D1106" s="132"/>
      <c r="E1106" s="490"/>
      <c r="F1106" s="309"/>
    </row>
    <row r="1107" spans="2:6" ht="24.95" customHeight="1" x14ac:dyDescent="0.25">
      <c r="B1107" s="490"/>
      <c r="C1107" s="490"/>
      <c r="D1107" s="132"/>
      <c r="E1107" s="490"/>
      <c r="F1107" s="309"/>
    </row>
    <row r="1108" spans="2:6" ht="24.95" customHeight="1" x14ac:dyDescent="0.25">
      <c r="B1108" s="490"/>
      <c r="C1108" s="490"/>
      <c r="D1108" s="132"/>
      <c r="E1108" s="490"/>
      <c r="F1108" s="309"/>
    </row>
    <row r="1109" spans="2:6" ht="24.95" customHeight="1" x14ac:dyDescent="0.25">
      <c r="B1109" s="490"/>
      <c r="C1109" s="490"/>
      <c r="D1109" s="132"/>
      <c r="E1109" s="490"/>
      <c r="F1109" s="309"/>
    </row>
    <row r="1110" spans="2:6" ht="24.95" customHeight="1" x14ac:dyDescent="0.25">
      <c r="B1110" s="490"/>
      <c r="C1110" s="490"/>
      <c r="D1110" s="132"/>
      <c r="E1110" s="490"/>
      <c r="F1110" s="309"/>
    </row>
    <row r="1111" spans="2:6" ht="24.95" customHeight="1" x14ac:dyDescent="0.25">
      <c r="B1111" s="490"/>
      <c r="C1111" s="490"/>
      <c r="D1111" s="132"/>
      <c r="E1111" s="490"/>
      <c r="F1111" s="309"/>
    </row>
    <row r="1112" spans="2:6" ht="24.95" customHeight="1" x14ac:dyDescent="0.25">
      <c r="B1112" s="490"/>
      <c r="C1112" s="490"/>
      <c r="D1112" s="132"/>
      <c r="E1112" s="490"/>
      <c r="F1112" s="309"/>
    </row>
    <row r="1113" spans="2:6" ht="24.95" customHeight="1" x14ac:dyDescent="0.25">
      <c r="B1113" s="490"/>
      <c r="C1113" s="490"/>
      <c r="D1113" s="132"/>
      <c r="E1113" s="490"/>
      <c r="F1113" s="309"/>
    </row>
    <row r="1114" spans="2:6" ht="24.95" customHeight="1" x14ac:dyDescent="0.25">
      <c r="B1114" s="490"/>
      <c r="C1114" s="490"/>
      <c r="D1114" s="132"/>
      <c r="E1114" s="490"/>
      <c r="F1114" s="309"/>
    </row>
    <row r="1115" spans="2:6" ht="24.95" customHeight="1" x14ac:dyDescent="0.25">
      <c r="B1115" s="490"/>
      <c r="C1115" s="490"/>
      <c r="D1115" s="132"/>
      <c r="E1115" s="490"/>
      <c r="F1115" s="309"/>
    </row>
    <row r="1116" spans="2:6" ht="24.95" customHeight="1" x14ac:dyDescent="0.25">
      <c r="B1116" s="490"/>
      <c r="C1116" s="490"/>
      <c r="D1116" s="132"/>
      <c r="E1116" s="490"/>
      <c r="F1116" s="309"/>
    </row>
    <row r="1117" spans="2:6" ht="24.95" customHeight="1" x14ac:dyDescent="0.25">
      <c r="B1117" s="490"/>
      <c r="C1117" s="490"/>
      <c r="D1117" s="132"/>
      <c r="E1117" s="490"/>
      <c r="F1117" s="309"/>
    </row>
    <row r="1118" spans="2:6" ht="24.95" customHeight="1" x14ac:dyDescent="0.25">
      <c r="B1118" s="490"/>
      <c r="C1118" s="490"/>
      <c r="D1118" s="132"/>
      <c r="E1118" s="490"/>
      <c r="F1118" s="309"/>
    </row>
    <row r="1119" spans="2:6" ht="24.95" customHeight="1" x14ac:dyDescent="0.25">
      <c r="B1119" s="490"/>
      <c r="C1119" s="490"/>
      <c r="D1119" s="132"/>
      <c r="E1119" s="490"/>
      <c r="F1119" s="309"/>
    </row>
    <row r="1120" spans="2:6" ht="24.95" customHeight="1" x14ac:dyDescent="0.25">
      <c r="B1120" s="490"/>
      <c r="C1120" s="490"/>
      <c r="D1120" s="132"/>
      <c r="E1120" s="490"/>
      <c r="F1120" s="309"/>
    </row>
    <row r="1121" spans="2:6" ht="24.95" customHeight="1" x14ac:dyDescent="0.25">
      <c r="B1121" s="490"/>
      <c r="C1121" s="490"/>
      <c r="D1121" s="132"/>
      <c r="E1121" s="490"/>
      <c r="F1121" s="309"/>
    </row>
    <row r="1122" spans="2:6" ht="24.95" customHeight="1" x14ac:dyDescent="0.25">
      <c r="B1122" s="490"/>
      <c r="C1122" s="490"/>
      <c r="D1122" s="132"/>
      <c r="E1122" s="490"/>
      <c r="F1122" s="309"/>
    </row>
    <row r="1123" spans="2:6" ht="24.95" customHeight="1" x14ac:dyDescent="0.25">
      <c r="B1123" s="490"/>
      <c r="C1123" s="490"/>
      <c r="D1123" s="132"/>
      <c r="E1123" s="490"/>
      <c r="F1123" s="309"/>
    </row>
    <row r="1124" spans="2:6" ht="24.95" customHeight="1" x14ac:dyDescent="0.25">
      <c r="B1124" s="490"/>
      <c r="C1124" s="490"/>
      <c r="D1124" s="132"/>
      <c r="E1124" s="490"/>
      <c r="F1124" s="309"/>
    </row>
    <row r="1125" spans="2:6" ht="24.95" customHeight="1" x14ac:dyDescent="0.25">
      <c r="B1125" s="490"/>
      <c r="C1125" s="490"/>
      <c r="D1125" s="132"/>
      <c r="E1125" s="490"/>
      <c r="F1125" s="309"/>
    </row>
    <row r="1126" spans="2:6" ht="24.95" customHeight="1" x14ac:dyDescent="0.25">
      <c r="B1126" s="490"/>
      <c r="C1126" s="490"/>
      <c r="D1126" s="132"/>
      <c r="E1126" s="490"/>
      <c r="F1126" s="309"/>
    </row>
    <row r="1127" spans="2:6" ht="24.95" customHeight="1" x14ac:dyDescent="0.25">
      <c r="B1127" s="490"/>
      <c r="C1127" s="490"/>
      <c r="D1127" s="132"/>
      <c r="E1127" s="490"/>
      <c r="F1127" s="309"/>
    </row>
    <row r="1128" spans="2:6" ht="24.95" customHeight="1" x14ac:dyDescent="0.25">
      <c r="B1128" s="490"/>
      <c r="C1128" s="490"/>
      <c r="D1128" s="132"/>
      <c r="E1128" s="490"/>
      <c r="F1128" s="309"/>
    </row>
    <row r="1129" spans="2:6" ht="24.95" customHeight="1" x14ac:dyDescent="0.25">
      <c r="B1129" s="490"/>
      <c r="C1129" s="490"/>
      <c r="D1129" s="132"/>
      <c r="E1129" s="490"/>
      <c r="F1129" s="309"/>
    </row>
    <row r="1130" spans="2:6" ht="24.95" customHeight="1" x14ac:dyDescent="0.25">
      <c r="B1130" s="490"/>
      <c r="C1130" s="490"/>
      <c r="D1130" s="132"/>
      <c r="E1130" s="490"/>
      <c r="F1130" s="309"/>
    </row>
    <row r="1131" spans="2:6" ht="24.95" customHeight="1" x14ac:dyDescent="0.25">
      <c r="B1131" s="490"/>
      <c r="C1131" s="490"/>
      <c r="D1131" s="132"/>
      <c r="E1131" s="490"/>
      <c r="F1131" s="309"/>
    </row>
    <row r="1132" spans="2:6" ht="24.95" customHeight="1" x14ac:dyDescent="0.25">
      <c r="B1132" s="490"/>
      <c r="C1132" s="490"/>
      <c r="D1132" s="132"/>
      <c r="E1132" s="490"/>
      <c r="F1132" s="309"/>
    </row>
    <row r="1133" spans="2:6" ht="24.95" customHeight="1" x14ac:dyDescent="0.25">
      <c r="B1133" s="490"/>
      <c r="C1133" s="490"/>
      <c r="D1133" s="132"/>
      <c r="E1133" s="490"/>
      <c r="F1133" s="309"/>
    </row>
    <row r="1134" spans="2:6" ht="24.95" customHeight="1" x14ac:dyDescent="0.25">
      <c r="B1134" s="490"/>
      <c r="C1134" s="490"/>
      <c r="D1134" s="132"/>
      <c r="E1134" s="490"/>
      <c r="F1134" s="309"/>
    </row>
    <row r="1135" spans="2:6" ht="24.95" customHeight="1" x14ac:dyDescent="0.25">
      <c r="B1135" s="490"/>
      <c r="C1135" s="490"/>
      <c r="D1135" s="132"/>
      <c r="E1135" s="490"/>
      <c r="F1135" s="309"/>
    </row>
    <row r="1136" spans="2:6" ht="24.95" customHeight="1" x14ac:dyDescent="0.25">
      <c r="B1136" s="490"/>
      <c r="C1136" s="490"/>
      <c r="D1136" s="132"/>
      <c r="E1136" s="490"/>
      <c r="F1136" s="309"/>
    </row>
    <row r="1137" spans="2:6" ht="24.95" customHeight="1" x14ac:dyDescent="0.25">
      <c r="B1137" s="490"/>
      <c r="C1137" s="490"/>
      <c r="D1137" s="132"/>
      <c r="E1137" s="490"/>
      <c r="F1137" s="309"/>
    </row>
    <row r="1138" spans="2:6" ht="24.95" customHeight="1" x14ac:dyDescent="0.25">
      <c r="B1138" s="490"/>
      <c r="C1138" s="490"/>
      <c r="D1138" s="132"/>
      <c r="E1138" s="490"/>
      <c r="F1138" s="309"/>
    </row>
    <row r="1139" spans="2:6" ht="24.95" customHeight="1" x14ac:dyDescent="0.25">
      <c r="B1139" s="490"/>
      <c r="C1139" s="490"/>
      <c r="D1139" s="132"/>
      <c r="E1139" s="490"/>
      <c r="F1139" s="309"/>
    </row>
    <row r="1140" spans="2:6" ht="24.95" customHeight="1" x14ac:dyDescent="0.25">
      <c r="B1140" s="490"/>
      <c r="C1140" s="490"/>
      <c r="D1140" s="132"/>
      <c r="E1140" s="490"/>
      <c r="F1140" s="309"/>
    </row>
    <row r="1141" spans="2:6" ht="24.95" customHeight="1" x14ac:dyDescent="0.25">
      <c r="B1141" s="490"/>
      <c r="C1141" s="490"/>
      <c r="D1141" s="132"/>
      <c r="E1141" s="490"/>
      <c r="F1141" s="309"/>
    </row>
    <row r="1142" spans="2:6" ht="24.95" customHeight="1" x14ac:dyDescent="0.25">
      <c r="B1142" s="490"/>
      <c r="C1142" s="490"/>
      <c r="D1142" s="132"/>
      <c r="E1142" s="490"/>
      <c r="F1142" s="309"/>
    </row>
    <row r="1143" spans="2:6" ht="24.95" customHeight="1" x14ac:dyDescent="0.25">
      <c r="B1143" s="490"/>
      <c r="C1143" s="490"/>
      <c r="D1143" s="132"/>
      <c r="E1143" s="490"/>
      <c r="F1143" s="309"/>
    </row>
    <row r="1144" spans="2:6" ht="24.95" customHeight="1" x14ac:dyDescent="0.25">
      <c r="B1144" s="490"/>
      <c r="C1144" s="490"/>
      <c r="D1144" s="132"/>
      <c r="E1144" s="490"/>
      <c r="F1144" s="309"/>
    </row>
    <row r="1145" spans="2:6" ht="24.95" customHeight="1" x14ac:dyDescent="0.25">
      <c r="B1145" s="490"/>
      <c r="C1145" s="490"/>
      <c r="D1145" s="132"/>
      <c r="E1145" s="490"/>
      <c r="F1145" s="309"/>
    </row>
    <row r="1146" spans="2:6" ht="24.95" customHeight="1" x14ac:dyDescent="0.25">
      <c r="B1146" s="490"/>
      <c r="C1146" s="490"/>
      <c r="D1146" s="132"/>
      <c r="E1146" s="490"/>
      <c r="F1146" s="309"/>
    </row>
    <row r="1147" spans="2:6" ht="24.95" customHeight="1" x14ac:dyDescent="0.25">
      <c r="B1147" s="490"/>
      <c r="C1147" s="490"/>
      <c r="D1147" s="132"/>
      <c r="E1147" s="490"/>
      <c r="F1147" s="309"/>
    </row>
    <row r="1148" spans="2:6" ht="24.95" customHeight="1" x14ac:dyDescent="0.25">
      <c r="B1148" s="490"/>
      <c r="C1148" s="490"/>
      <c r="D1148" s="132"/>
      <c r="E1148" s="490"/>
      <c r="F1148" s="309"/>
    </row>
    <row r="1149" spans="2:6" ht="24.95" customHeight="1" x14ac:dyDescent="0.25">
      <c r="B1149" s="490"/>
      <c r="C1149" s="490"/>
      <c r="D1149" s="132"/>
      <c r="E1149" s="490"/>
      <c r="F1149" s="309"/>
    </row>
    <row r="1150" spans="2:6" ht="24.95" customHeight="1" x14ac:dyDescent="0.25">
      <c r="B1150" s="490"/>
      <c r="C1150" s="490"/>
      <c r="D1150" s="132"/>
      <c r="E1150" s="490"/>
      <c r="F1150" s="309"/>
    </row>
    <row r="1151" spans="2:6" ht="24.95" customHeight="1" x14ac:dyDescent="0.25">
      <c r="B1151" s="490"/>
      <c r="C1151" s="490"/>
      <c r="D1151" s="132"/>
      <c r="E1151" s="490"/>
      <c r="F1151" s="309"/>
    </row>
    <row r="1152" spans="2:6" ht="24.95" customHeight="1" x14ac:dyDescent="0.25">
      <c r="B1152" s="490"/>
      <c r="C1152" s="490"/>
      <c r="D1152" s="132"/>
      <c r="E1152" s="490"/>
      <c r="F1152" s="309"/>
    </row>
    <row r="1153" spans="2:6" ht="24.95" customHeight="1" x14ac:dyDescent="0.25">
      <c r="B1153" s="490"/>
      <c r="C1153" s="490"/>
      <c r="D1153" s="132"/>
      <c r="E1153" s="490"/>
      <c r="F1153" s="309"/>
    </row>
    <row r="1154" spans="2:6" ht="24.95" customHeight="1" x14ac:dyDescent="0.25">
      <c r="B1154" s="490"/>
      <c r="C1154" s="490"/>
      <c r="D1154" s="132"/>
      <c r="E1154" s="490"/>
      <c r="F1154" s="309"/>
    </row>
    <row r="1155" spans="2:6" ht="24.95" customHeight="1" x14ac:dyDescent="0.25">
      <c r="B1155" s="490"/>
      <c r="C1155" s="490"/>
      <c r="D1155" s="132"/>
      <c r="E1155" s="490"/>
      <c r="F1155" s="309"/>
    </row>
    <row r="1156" spans="2:6" ht="24.95" customHeight="1" x14ac:dyDescent="0.25">
      <c r="B1156" s="490"/>
      <c r="C1156" s="490"/>
      <c r="D1156" s="132"/>
      <c r="E1156" s="490"/>
      <c r="F1156" s="309"/>
    </row>
    <row r="1157" spans="2:6" ht="24.95" customHeight="1" x14ac:dyDescent="0.25">
      <c r="B1157" s="490"/>
      <c r="C1157" s="490"/>
      <c r="D1157" s="132"/>
      <c r="E1157" s="490"/>
      <c r="F1157" s="309"/>
    </row>
    <row r="1158" spans="2:6" ht="24.95" customHeight="1" x14ac:dyDescent="0.25">
      <c r="B1158" s="490"/>
      <c r="C1158" s="490"/>
      <c r="D1158" s="132"/>
      <c r="E1158" s="490"/>
      <c r="F1158" s="309"/>
    </row>
    <row r="1159" spans="2:6" ht="24.95" customHeight="1" x14ac:dyDescent="0.25">
      <c r="B1159" s="490"/>
      <c r="C1159" s="490"/>
      <c r="D1159" s="132"/>
      <c r="E1159" s="490"/>
      <c r="F1159" s="309"/>
    </row>
    <row r="1160" spans="2:6" ht="24.95" customHeight="1" x14ac:dyDescent="0.25">
      <c r="B1160" s="490"/>
      <c r="C1160" s="490"/>
      <c r="D1160" s="132"/>
      <c r="E1160" s="490"/>
      <c r="F1160" s="309"/>
    </row>
    <row r="1161" spans="2:6" ht="24.95" customHeight="1" x14ac:dyDescent="0.25">
      <c r="B1161" s="490"/>
      <c r="C1161" s="490"/>
      <c r="D1161" s="132"/>
      <c r="E1161" s="490"/>
      <c r="F1161" s="309"/>
    </row>
    <row r="1162" spans="2:6" ht="24.95" customHeight="1" x14ac:dyDescent="0.25">
      <c r="B1162" s="490"/>
      <c r="C1162" s="490"/>
      <c r="D1162" s="132"/>
      <c r="E1162" s="490"/>
      <c r="F1162" s="309"/>
    </row>
    <row r="1163" spans="2:6" ht="24.95" customHeight="1" x14ac:dyDescent="0.25">
      <c r="B1163" s="490"/>
      <c r="C1163" s="490"/>
      <c r="D1163" s="132"/>
      <c r="E1163" s="490"/>
      <c r="F1163" s="309"/>
    </row>
    <row r="1164" spans="2:6" ht="24.95" customHeight="1" x14ac:dyDescent="0.25">
      <c r="B1164" s="490"/>
      <c r="C1164" s="490"/>
      <c r="D1164" s="132"/>
      <c r="E1164" s="490"/>
      <c r="F1164" s="309"/>
    </row>
    <row r="1165" spans="2:6" ht="24.95" customHeight="1" x14ac:dyDescent="0.25">
      <c r="B1165" s="490"/>
      <c r="C1165" s="490"/>
      <c r="D1165" s="132"/>
      <c r="E1165" s="490"/>
      <c r="F1165" s="309"/>
    </row>
    <row r="1166" spans="2:6" ht="24.95" customHeight="1" x14ac:dyDescent="0.25">
      <c r="B1166" s="490"/>
      <c r="C1166" s="490"/>
      <c r="D1166" s="132"/>
      <c r="E1166" s="490"/>
      <c r="F1166" s="309"/>
    </row>
    <row r="1167" spans="2:6" ht="24.95" customHeight="1" x14ac:dyDescent="0.25">
      <c r="B1167" s="490"/>
      <c r="C1167" s="490"/>
      <c r="D1167" s="132"/>
      <c r="E1167" s="490"/>
      <c r="F1167" s="309"/>
    </row>
    <row r="1168" spans="2:6" ht="24.95" customHeight="1" x14ac:dyDescent="0.25">
      <c r="B1168" s="490"/>
      <c r="C1168" s="490"/>
      <c r="D1168" s="132"/>
      <c r="E1168" s="490"/>
      <c r="F1168" s="309"/>
    </row>
    <row r="1169" spans="2:6" ht="24.95" customHeight="1" x14ac:dyDescent="0.25">
      <c r="B1169" s="490"/>
      <c r="C1169" s="490"/>
      <c r="D1169" s="132"/>
      <c r="E1169" s="490"/>
      <c r="F1169" s="309"/>
    </row>
    <row r="1170" spans="2:6" ht="24.95" customHeight="1" x14ac:dyDescent="0.25">
      <c r="B1170" s="490"/>
      <c r="C1170" s="490"/>
      <c r="D1170" s="132"/>
      <c r="E1170" s="490"/>
      <c r="F1170" s="309"/>
    </row>
    <row r="1171" spans="2:6" ht="24.95" customHeight="1" x14ac:dyDescent="0.25">
      <c r="B1171" s="490"/>
      <c r="C1171" s="490"/>
      <c r="D1171" s="132"/>
      <c r="E1171" s="490"/>
      <c r="F1171" s="309"/>
    </row>
    <row r="1172" spans="2:6" ht="24.95" customHeight="1" x14ac:dyDescent="0.25">
      <c r="B1172" s="490"/>
      <c r="C1172" s="490"/>
      <c r="D1172" s="132"/>
      <c r="E1172" s="490"/>
      <c r="F1172" s="309"/>
    </row>
    <row r="1173" spans="2:6" ht="24.95" customHeight="1" x14ac:dyDescent="0.25">
      <c r="B1173" s="490"/>
      <c r="C1173" s="490"/>
      <c r="D1173" s="132"/>
      <c r="E1173" s="490"/>
      <c r="F1173" s="309"/>
    </row>
    <row r="1174" spans="2:6" ht="24.95" customHeight="1" x14ac:dyDescent="0.25">
      <c r="B1174" s="490"/>
      <c r="C1174" s="490"/>
      <c r="D1174" s="132"/>
      <c r="E1174" s="490"/>
      <c r="F1174" s="309"/>
    </row>
    <row r="1175" spans="2:6" ht="24.95" customHeight="1" x14ac:dyDescent="0.25">
      <c r="B1175" s="490"/>
      <c r="C1175" s="490"/>
      <c r="D1175" s="132"/>
      <c r="E1175" s="490"/>
      <c r="F1175" s="309"/>
    </row>
    <row r="1176" spans="2:6" ht="24.95" customHeight="1" x14ac:dyDescent="0.25">
      <c r="B1176" s="490"/>
      <c r="C1176" s="490"/>
      <c r="D1176" s="132"/>
      <c r="E1176" s="490"/>
      <c r="F1176" s="309"/>
    </row>
    <row r="1177" spans="2:6" ht="24.95" customHeight="1" x14ac:dyDescent="0.25">
      <c r="B1177" s="490"/>
      <c r="C1177" s="490"/>
      <c r="D1177" s="132"/>
      <c r="E1177" s="490"/>
      <c r="F1177" s="309"/>
    </row>
    <row r="1178" spans="2:6" ht="24.95" customHeight="1" x14ac:dyDescent="0.25">
      <c r="B1178" s="490"/>
      <c r="C1178" s="490"/>
      <c r="D1178" s="132"/>
      <c r="E1178" s="490"/>
      <c r="F1178" s="309"/>
    </row>
    <row r="1179" spans="2:6" ht="24.95" customHeight="1" x14ac:dyDescent="0.25">
      <c r="B1179" s="490"/>
      <c r="C1179" s="490"/>
      <c r="D1179" s="132"/>
      <c r="E1179" s="490"/>
      <c r="F1179" s="309"/>
    </row>
    <row r="1180" spans="2:6" ht="24.95" customHeight="1" x14ac:dyDescent="0.25">
      <c r="B1180" s="490"/>
      <c r="C1180" s="490"/>
      <c r="D1180" s="132"/>
      <c r="E1180" s="490"/>
      <c r="F1180" s="309"/>
    </row>
    <row r="1181" spans="2:6" ht="24.95" customHeight="1" x14ac:dyDescent="0.25">
      <c r="B1181" s="490"/>
      <c r="C1181" s="490"/>
      <c r="D1181" s="132"/>
      <c r="E1181" s="490"/>
      <c r="F1181" s="309"/>
    </row>
    <row r="1182" spans="2:6" ht="24.95" customHeight="1" x14ac:dyDescent="0.25">
      <c r="B1182" s="490"/>
      <c r="C1182" s="490"/>
      <c r="D1182" s="132"/>
      <c r="E1182" s="490"/>
      <c r="F1182" s="309"/>
    </row>
    <row r="1183" spans="2:6" ht="24.95" customHeight="1" x14ac:dyDescent="0.25">
      <c r="B1183" s="490"/>
      <c r="C1183" s="490"/>
      <c r="D1183" s="132"/>
      <c r="E1183" s="490"/>
      <c r="F1183" s="309"/>
    </row>
    <row r="1184" spans="2:6" ht="24.95" customHeight="1" x14ac:dyDescent="0.25">
      <c r="B1184" s="490"/>
      <c r="C1184" s="490"/>
      <c r="D1184" s="132"/>
      <c r="E1184" s="490"/>
      <c r="F1184" s="309"/>
    </row>
    <row r="1185" spans="2:6" ht="24.95" customHeight="1" x14ac:dyDescent="0.25">
      <c r="B1185" s="490"/>
      <c r="C1185" s="490"/>
      <c r="D1185" s="132"/>
      <c r="E1185" s="490"/>
      <c r="F1185" s="309"/>
    </row>
    <row r="1186" spans="2:6" ht="24.95" customHeight="1" x14ac:dyDescent="0.25">
      <c r="B1186" s="490"/>
      <c r="C1186" s="490"/>
      <c r="D1186" s="132"/>
      <c r="E1186" s="490"/>
      <c r="F1186" s="309"/>
    </row>
    <row r="1187" spans="2:6" ht="24.95" customHeight="1" x14ac:dyDescent="0.25">
      <c r="B1187" s="490"/>
      <c r="C1187" s="490"/>
      <c r="D1187" s="132"/>
      <c r="E1187" s="490"/>
      <c r="F1187" s="309"/>
    </row>
    <row r="1188" spans="2:6" ht="24.95" customHeight="1" x14ac:dyDescent="0.25">
      <c r="B1188" s="490"/>
      <c r="C1188" s="490"/>
      <c r="D1188" s="132"/>
      <c r="E1188" s="490"/>
      <c r="F1188" s="309"/>
    </row>
    <row r="1189" spans="2:6" ht="24.95" customHeight="1" x14ac:dyDescent="0.25">
      <c r="B1189" s="490"/>
      <c r="C1189" s="490"/>
      <c r="D1189" s="132"/>
      <c r="E1189" s="490"/>
      <c r="F1189" s="309"/>
    </row>
    <row r="1190" spans="2:6" ht="24.95" customHeight="1" x14ac:dyDescent="0.25">
      <c r="B1190" s="490"/>
      <c r="C1190" s="490"/>
      <c r="D1190" s="132"/>
      <c r="E1190" s="490"/>
      <c r="F1190" s="309"/>
    </row>
    <row r="1191" spans="2:6" ht="24.95" customHeight="1" x14ac:dyDescent="0.25">
      <c r="B1191" s="490"/>
      <c r="C1191" s="490"/>
      <c r="D1191" s="132"/>
      <c r="E1191" s="490"/>
      <c r="F1191" s="309"/>
    </row>
    <row r="1192" spans="2:6" ht="24.95" customHeight="1" x14ac:dyDescent="0.25">
      <c r="B1192" s="490"/>
      <c r="C1192" s="490"/>
      <c r="D1192" s="132"/>
      <c r="E1192" s="490"/>
      <c r="F1192" s="309"/>
    </row>
    <row r="1193" spans="2:6" ht="24.95" customHeight="1" x14ac:dyDescent="0.25">
      <c r="B1193" s="490"/>
      <c r="C1193" s="490"/>
      <c r="D1193" s="132"/>
      <c r="E1193" s="490"/>
      <c r="F1193" s="309"/>
    </row>
    <row r="1194" spans="2:6" ht="24.95" customHeight="1" x14ac:dyDescent="0.25">
      <c r="B1194" s="490"/>
      <c r="C1194" s="490"/>
      <c r="D1194" s="132"/>
      <c r="E1194" s="490"/>
      <c r="F1194" s="309"/>
    </row>
    <row r="1195" spans="2:6" ht="24.95" customHeight="1" x14ac:dyDescent="0.25">
      <c r="B1195" s="490"/>
      <c r="C1195" s="490"/>
      <c r="D1195" s="132"/>
      <c r="E1195" s="490"/>
      <c r="F1195" s="309"/>
    </row>
    <row r="1196" spans="2:6" ht="24.95" customHeight="1" x14ac:dyDescent="0.25">
      <c r="B1196" s="490"/>
      <c r="C1196" s="490"/>
      <c r="D1196" s="132"/>
      <c r="E1196" s="490"/>
      <c r="F1196" s="309"/>
    </row>
    <row r="1197" spans="2:6" ht="24.95" customHeight="1" x14ac:dyDescent="0.25">
      <c r="B1197" s="490"/>
      <c r="C1197" s="490"/>
      <c r="D1197" s="132"/>
      <c r="E1197" s="490"/>
      <c r="F1197" s="309"/>
    </row>
    <row r="1198" spans="2:6" ht="24.95" customHeight="1" x14ac:dyDescent="0.25">
      <c r="B1198" s="490"/>
      <c r="C1198" s="490"/>
      <c r="D1198" s="132"/>
      <c r="E1198" s="490"/>
      <c r="F1198" s="309"/>
    </row>
    <row r="1199" spans="2:6" ht="24.95" customHeight="1" x14ac:dyDescent="0.25">
      <c r="B1199" s="490"/>
      <c r="C1199" s="490"/>
      <c r="D1199" s="132"/>
      <c r="E1199" s="490"/>
      <c r="F1199" s="309"/>
    </row>
    <row r="1200" spans="2:6" ht="24.95" customHeight="1" x14ac:dyDescent="0.25">
      <c r="B1200" s="490"/>
      <c r="C1200" s="490"/>
      <c r="D1200" s="132"/>
      <c r="E1200" s="490"/>
      <c r="F1200" s="309"/>
    </row>
    <row r="1201" spans="2:6" ht="24.95" customHeight="1" x14ac:dyDescent="0.25">
      <c r="B1201" s="490"/>
      <c r="C1201" s="490"/>
      <c r="D1201" s="132"/>
      <c r="E1201" s="490"/>
      <c r="F1201" s="309"/>
    </row>
    <row r="1202" spans="2:6" ht="24.95" customHeight="1" x14ac:dyDescent="0.25">
      <c r="B1202" s="490"/>
      <c r="C1202" s="490"/>
      <c r="D1202" s="132"/>
      <c r="E1202" s="490"/>
      <c r="F1202" s="309"/>
    </row>
    <row r="1203" spans="2:6" ht="24.95" customHeight="1" x14ac:dyDescent="0.25">
      <c r="B1203" s="490"/>
      <c r="C1203" s="490"/>
      <c r="D1203" s="132"/>
      <c r="E1203" s="490"/>
      <c r="F1203" s="309"/>
    </row>
    <row r="1204" spans="2:6" ht="24.95" customHeight="1" x14ac:dyDescent="0.25">
      <c r="B1204" s="490"/>
      <c r="C1204" s="490"/>
      <c r="D1204" s="132"/>
      <c r="E1204" s="490"/>
      <c r="F1204" s="309"/>
    </row>
    <row r="1205" spans="2:6" ht="24.95" customHeight="1" x14ac:dyDescent="0.25">
      <c r="B1205" s="490"/>
      <c r="C1205" s="490"/>
      <c r="D1205" s="132"/>
      <c r="E1205" s="490"/>
      <c r="F1205" s="309"/>
    </row>
    <row r="1206" spans="2:6" ht="24.95" customHeight="1" x14ac:dyDescent="0.25">
      <c r="B1206" s="490"/>
      <c r="C1206" s="490"/>
      <c r="D1206" s="132"/>
      <c r="E1206" s="490"/>
      <c r="F1206" s="309"/>
    </row>
    <row r="1207" spans="2:6" ht="24.95" customHeight="1" x14ac:dyDescent="0.25">
      <c r="B1207" s="490"/>
      <c r="C1207" s="490"/>
      <c r="D1207" s="132"/>
      <c r="E1207" s="490"/>
      <c r="F1207" s="309"/>
    </row>
    <row r="1208" spans="2:6" ht="24.95" customHeight="1" x14ac:dyDescent="0.25">
      <c r="B1208" s="490"/>
      <c r="C1208" s="490"/>
      <c r="D1208" s="132"/>
      <c r="E1208" s="490"/>
      <c r="F1208" s="309"/>
    </row>
    <row r="1209" spans="2:6" ht="24.95" customHeight="1" x14ac:dyDescent="0.25">
      <c r="B1209" s="490"/>
      <c r="C1209" s="490"/>
      <c r="D1209" s="132"/>
      <c r="E1209" s="490"/>
      <c r="F1209" s="309"/>
    </row>
    <row r="1210" spans="2:6" ht="24.95" customHeight="1" x14ac:dyDescent="0.25">
      <c r="B1210" s="490"/>
      <c r="C1210" s="490"/>
      <c r="D1210" s="132"/>
      <c r="E1210" s="490"/>
      <c r="F1210" s="309"/>
    </row>
    <row r="1211" spans="2:6" ht="24.95" customHeight="1" x14ac:dyDescent="0.25">
      <c r="B1211" s="490"/>
      <c r="C1211" s="490"/>
      <c r="D1211" s="132"/>
      <c r="E1211" s="490"/>
      <c r="F1211" s="309"/>
    </row>
    <row r="1212" spans="2:6" ht="24.95" customHeight="1" x14ac:dyDescent="0.25">
      <c r="B1212" s="490"/>
      <c r="C1212" s="490"/>
      <c r="D1212" s="132"/>
      <c r="E1212" s="490"/>
      <c r="F1212" s="309"/>
    </row>
    <row r="1213" spans="2:6" ht="24.95" customHeight="1" x14ac:dyDescent="0.25">
      <c r="B1213" s="490"/>
      <c r="C1213" s="490"/>
      <c r="D1213" s="132"/>
      <c r="E1213" s="490"/>
      <c r="F1213" s="309"/>
    </row>
    <row r="1214" spans="2:6" ht="24.95" customHeight="1" x14ac:dyDescent="0.25">
      <c r="B1214" s="490"/>
      <c r="C1214" s="490"/>
      <c r="D1214" s="132"/>
      <c r="E1214" s="490"/>
      <c r="F1214" s="309"/>
    </row>
    <row r="1215" spans="2:6" ht="24.95" customHeight="1" x14ac:dyDescent="0.25">
      <c r="B1215" s="490"/>
      <c r="C1215" s="490"/>
      <c r="D1215" s="132"/>
      <c r="E1215" s="490"/>
      <c r="F1215" s="309"/>
    </row>
    <row r="1216" spans="2:6" ht="24.95" customHeight="1" x14ac:dyDescent="0.25">
      <c r="B1216" s="490"/>
      <c r="C1216" s="490"/>
      <c r="D1216" s="132"/>
      <c r="E1216" s="490"/>
      <c r="F1216" s="309"/>
    </row>
    <row r="1217" spans="2:6" ht="24.95" customHeight="1" x14ac:dyDescent="0.25">
      <c r="B1217" s="490"/>
      <c r="C1217" s="490"/>
      <c r="D1217" s="132"/>
      <c r="E1217" s="490"/>
      <c r="F1217" s="309"/>
    </row>
    <row r="1218" spans="2:6" ht="24.95" customHeight="1" x14ac:dyDescent="0.25">
      <c r="B1218" s="490"/>
      <c r="C1218" s="490"/>
      <c r="D1218" s="132"/>
      <c r="E1218" s="490"/>
      <c r="F1218" s="309"/>
    </row>
    <row r="1219" spans="2:6" ht="24.95" customHeight="1" x14ac:dyDescent="0.25">
      <c r="B1219" s="490"/>
      <c r="C1219" s="490"/>
      <c r="D1219" s="132"/>
      <c r="E1219" s="490"/>
      <c r="F1219" s="309"/>
    </row>
    <row r="1220" spans="2:6" ht="24.95" customHeight="1" x14ac:dyDescent="0.25">
      <c r="B1220" s="490"/>
      <c r="C1220" s="490"/>
      <c r="D1220" s="132"/>
      <c r="E1220" s="490"/>
      <c r="F1220" s="309"/>
    </row>
    <row r="1221" spans="2:6" ht="24.95" customHeight="1" x14ac:dyDescent="0.25">
      <c r="B1221" s="490"/>
      <c r="C1221" s="490"/>
      <c r="D1221" s="132"/>
      <c r="E1221" s="490"/>
      <c r="F1221" s="309"/>
    </row>
    <row r="1222" spans="2:6" ht="24.95" customHeight="1" x14ac:dyDescent="0.25">
      <c r="B1222" s="490"/>
      <c r="C1222" s="490"/>
      <c r="D1222" s="132"/>
      <c r="E1222" s="490"/>
      <c r="F1222" s="309"/>
    </row>
    <row r="1223" spans="2:6" ht="24.95" customHeight="1" x14ac:dyDescent="0.25">
      <c r="B1223" s="490"/>
      <c r="C1223" s="490"/>
      <c r="D1223" s="132"/>
      <c r="E1223" s="490"/>
      <c r="F1223" s="309"/>
    </row>
    <row r="1224" spans="2:6" ht="24.95" customHeight="1" x14ac:dyDescent="0.25">
      <c r="B1224" s="490"/>
      <c r="C1224" s="490"/>
      <c r="D1224" s="132"/>
      <c r="E1224" s="490"/>
      <c r="F1224" s="309"/>
    </row>
    <row r="1225" spans="2:6" ht="24.95" customHeight="1" x14ac:dyDescent="0.25">
      <c r="B1225" s="490"/>
      <c r="C1225" s="490"/>
      <c r="D1225" s="132"/>
      <c r="E1225" s="490"/>
      <c r="F1225" s="309"/>
    </row>
    <row r="1226" spans="2:6" ht="24.95" customHeight="1" x14ac:dyDescent="0.25">
      <c r="B1226" s="490"/>
      <c r="C1226" s="490"/>
      <c r="D1226" s="132"/>
      <c r="E1226" s="490"/>
      <c r="F1226" s="309"/>
    </row>
    <row r="1227" spans="2:6" ht="24.95" customHeight="1" x14ac:dyDescent="0.25">
      <c r="B1227" s="490"/>
      <c r="C1227" s="490"/>
      <c r="D1227" s="132"/>
      <c r="E1227" s="490"/>
      <c r="F1227" s="309"/>
    </row>
    <row r="1228" spans="2:6" ht="24.95" customHeight="1" x14ac:dyDescent="0.25">
      <c r="B1228" s="490"/>
      <c r="C1228" s="490"/>
      <c r="D1228" s="132"/>
      <c r="E1228" s="490"/>
      <c r="F1228" s="309"/>
    </row>
    <row r="1229" spans="2:6" ht="24.95" customHeight="1" x14ac:dyDescent="0.25">
      <c r="B1229" s="490"/>
      <c r="C1229" s="490"/>
      <c r="D1229" s="132"/>
      <c r="E1229" s="490"/>
      <c r="F1229" s="309"/>
    </row>
    <row r="1230" spans="2:6" ht="24.95" customHeight="1" x14ac:dyDescent="0.25">
      <c r="B1230" s="490"/>
      <c r="C1230" s="490"/>
      <c r="D1230" s="132"/>
      <c r="E1230" s="490"/>
      <c r="F1230" s="309"/>
    </row>
    <row r="1231" spans="2:6" ht="24.95" customHeight="1" x14ac:dyDescent="0.25">
      <c r="B1231" s="490"/>
      <c r="C1231" s="490"/>
      <c r="D1231" s="132"/>
      <c r="E1231" s="490"/>
      <c r="F1231" s="309"/>
    </row>
    <row r="1232" spans="2:6" ht="24.95" customHeight="1" x14ac:dyDescent="0.25">
      <c r="B1232" s="490"/>
      <c r="C1232" s="490"/>
      <c r="D1232" s="132"/>
      <c r="E1232" s="490"/>
      <c r="F1232" s="309"/>
    </row>
    <row r="1233" spans="2:6" ht="24.95" customHeight="1" x14ac:dyDescent="0.25">
      <c r="B1233" s="490"/>
      <c r="C1233" s="490"/>
      <c r="D1233" s="132"/>
      <c r="E1233" s="490"/>
      <c r="F1233" s="309"/>
    </row>
    <row r="1234" spans="2:6" ht="24.95" customHeight="1" x14ac:dyDescent="0.25">
      <c r="B1234" s="490"/>
      <c r="C1234" s="490"/>
      <c r="D1234" s="132"/>
      <c r="E1234" s="490"/>
      <c r="F1234" s="309"/>
    </row>
    <row r="1235" spans="2:6" ht="24.95" customHeight="1" x14ac:dyDescent="0.25">
      <c r="B1235" s="490"/>
      <c r="C1235" s="490"/>
      <c r="D1235" s="132"/>
      <c r="E1235" s="490"/>
      <c r="F1235" s="309"/>
    </row>
    <row r="1236" spans="2:6" ht="24.95" customHeight="1" x14ac:dyDescent="0.25">
      <c r="B1236" s="490"/>
      <c r="C1236" s="490"/>
      <c r="D1236" s="132"/>
      <c r="E1236" s="490"/>
      <c r="F1236" s="309"/>
    </row>
    <row r="1237" spans="2:6" ht="24.95" customHeight="1" x14ac:dyDescent="0.25">
      <c r="B1237" s="490"/>
      <c r="C1237" s="490"/>
      <c r="D1237" s="132"/>
      <c r="E1237" s="490"/>
      <c r="F1237" s="309"/>
    </row>
    <row r="1238" spans="2:6" ht="24.95" customHeight="1" x14ac:dyDescent="0.25">
      <c r="B1238" s="490"/>
      <c r="C1238" s="490"/>
      <c r="D1238" s="132"/>
      <c r="E1238" s="490"/>
      <c r="F1238" s="309"/>
    </row>
    <row r="1239" spans="2:6" ht="24.95" customHeight="1" x14ac:dyDescent="0.25">
      <c r="B1239" s="490"/>
      <c r="C1239" s="490"/>
      <c r="D1239" s="132"/>
      <c r="E1239" s="490"/>
      <c r="F1239" s="309"/>
    </row>
    <row r="1240" spans="2:6" ht="24.95" customHeight="1" x14ac:dyDescent="0.25">
      <c r="B1240" s="490"/>
      <c r="C1240" s="490"/>
      <c r="D1240" s="132"/>
      <c r="E1240" s="490"/>
      <c r="F1240" s="309"/>
    </row>
    <row r="1241" spans="2:6" ht="24.95" customHeight="1" x14ac:dyDescent="0.25">
      <c r="B1241" s="490"/>
      <c r="C1241" s="490"/>
      <c r="D1241" s="132"/>
      <c r="E1241" s="490"/>
      <c r="F1241" s="309"/>
    </row>
    <row r="1242" spans="2:6" ht="24.95" customHeight="1" x14ac:dyDescent="0.25">
      <c r="B1242" s="490"/>
      <c r="C1242" s="490"/>
      <c r="D1242" s="132"/>
      <c r="E1242" s="490"/>
      <c r="F1242" s="309"/>
    </row>
    <row r="1243" spans="2:6" ht="24.95" customHeight="1" x14ac:dyDescent="0.25">
      <c r="B1243" s="490"/>
      <c r="C1243" s="490"/>
      <c r="D1243" s="132"/>
      <c r="E1243" s="490"/>
      <c r="F1243" s="309"/>
    </row>
    <row r="1244" spans="2:6" ht="24.95" customHeight="1" x14ac:dyDescent="0.25">
      <c r="B1244" s="490"/>
      <c r="C1244" s="490"/>
      <c r="D1244" s="132"/>
      <c r="E1244" s="490"/>
      <c r="F1244" s="309"/>
    </row>
    <row r="1245" spans="2:6" ht="24.95" customHeight="1" x14ac:dyDescent="0.25">
      <c r="B1245" s="490"/>
      <c r="C1245" s="490"/>
      <c r="D1245" s="132"/>
      <c r="E1245" s="490"/>
      <c r="F1245" s="309"/>
    </row>
    <row r="1246" spans="2:6" ht="24.95" customHeight="1" x14ac:dyDescent="0.25">
      <c r="B1246" s="490"/>
      <c r="C1246" s="490"/>
      <c r="D1246" s="132"/>
      <c r="E1246" s="490"/>
      <c r="F1246" s="309"/>
    </row>
    <row r="1247" spans="2:6" ht="24.95" customHeight="1" x14ac:dyDescent="0.25">
      <c r="B1247" s="490"/>
      <c r="C1247" s="490"/>
      <c r="D1247" s="132"/>
      <c r="E1247" s="490"/>
      <c r="F1247" s="309"/>
    </row>
    <row r="1248" spans="2:6" ht="24.95" customHeight="1" x14ac:dyDescent="0.25">
      <c r="B1248" s="490"/>
      <c r="C1248" s="490"/>
      <c r="D1248" s="132"/>
      <c r="E1248" s="490"/>
      <c r="F1248" s="309"/>
    </row>
    <row r="1249" spans="2:6" ht="24.95" customHeight="1" x14ac:dyDescent="0.25">
      <c r="B1249" s="490"/>
      <c r="C1249" s="490"/>
      <c r="D1249" s="132"/>
      <c r="E1249" s="490"/>
      <c r="F1249" s="309"/>
    </row>
    <row r="1250" spans="2:6" ht="24.95" customHeight="1" x14ac:dyDescent="0.25">
      <c r="B1250" s="490"/>
      <c r="C1250" s="490"/>
      <c r="D1250" s="132"/>
      <c r="E1250" s="490"/>
      <c r="F1250" s="309"/>
    </row>
    <row r="1251" spans="2:6" ht="24.95" customHeight="1" x14ac:dyDescent="0.25">
      <c r="B1251" s="490"/>
      <c r="C1251" s="490"/>
      <c r="D1251" s="132"/>
      <c r="E1251" s="490"/>
      <c r="F1251" s="309"/>
    </row>
    <row r="1252" spans="2:6" ht="24.95" customHeight="1" x14ac:dyDescent="0.25">
      <c r="B1252" s="490"/>
      <c r="C1252" s="490"/>
      <c r="D1252" s="132"/>
      <c r="E1252" s="490"/>
      <c r="F1252" s="309"/>
    </row>
    <row r="1253" spans="2:6" ht="24.95" customHeight="1" x14ac:dyDescent="0.25">
      <c r="B1253" s="490"/>
      <c r="C1253" s="490"/>
      <c r="D1253" s="132"/>
      <c r="E1253" s="490"/>
      <c r="F1253" s="309"/>
    </row>
    <row r="1254" spans="2:6" ht="24.95" customHeight="1" x14ac:dyDescent="0.25">
      <c r="B1254" s="490"/>
      <c r="C1254" s="490"/>
      <c r="D1254" s="132"/>
      <c r="E1254" s="490"/>
      <c r="F1254" s="309"/>
    </row>
    <row r="1255" spans="2:6" ht="24.95" customHeight="1" x14ac:dyDescent="0.25">
      <c r="B1255" s="490"/>
      <c r="C1255" s="490"/>
      <c r="D1255" s="132"/>
      <c r="E1255" s="490"/>
      <c r="F1255" s="309"/>
    </row>
    <row r="1256" spans="2:6" ht="24.95" customHeight="1" x14ac:dyDescent="0.25">
      <c r="B1256" s="490"/>
      <c r="C1256" s="490"/>
      <c r="D1256" s="132"/>
      <c r="E1256" s="490"/>
      <c r="F1256" s="309"/>
    </row>
    <row r="1257" spans="2:6" ht="24.95" customHeight="1" x14ac:dyDescent="0.25">
      <c r="B1257" s="490"/>
      <c r="C1257" s="490"/>
      <c r="D1257" s="132"/>
      <c r="E1257" s="490"/>
      <c r="F1257" s="309"/>
    </row>
    <row r="1258" spans="2:6" ht="24.95" customHeight="1" x14ac:dyDescent="0.25">
      <c r="B1258" s="490"/>
      <c r="C1258" s="490"/>
      <c r="D1258" s="132"/>
      <c r="E1258" s="490"/>
      <c r="F1258" s="309"/>
    </row>
    <row r="1259" spans="2:6" ht="24.95" customHeight="1" x14ac:dyDescent="0.25">
      <c r="B1259" s="490"/>
      <c r="C1259" s="490"/>
      <c r="D1259" s="132"/>
      <c r="E1259" s="490"/>
      <c r="F1259" s="309"/>
    </row>
    <row r="1260" spans="2:6" ht="24.95" customHeight="1" x14ac:dyDescent="0.25">
      <c r="B1260" s="490"/>
      <c r="C1260" s="490"/>
      <c r="D1260" s="132"/>
      <c r="E1260" s="490"/>
      <c r="F1260" s="309"/>
    </row>
    <row r="1261" spans="2:6" ht="24.95" customHeight="1" x14ac:dyDescent="0.25">
      <c r="B1261" s="490"/>
      <c r="C1261" s="490"/>
      <c r="D1261" s="132"/>
      <c r="E1261" s="490"/>
      <c r="F1261" s="309"/>
    </row>
    <row r="1262" spans="2:6" ht="24.95" customHeight="1" x14ac:dyDescent="0.25">
      <c r="B1262" s="490"/>
      <c r="C1262" s="490"/>
      <c r="D1262" s="132"/>
      <c r="E1262" s="490"/>
      <c r="F1262" s="309"/>
    </row>
    <row r="1263" spans="2:6" ht="24.95" customHeight="1" x14ac:dyDescent="0.25">
      <c r="B1263" s="490"/>
      <c r="C1263" s="490"/>
      <c r="D1263" s="132"/>
      <c r="E1263" s="490"/>
      <c r="F1263" s="309"/>
    </row>
    <row r="1264" spans="2:6" ht="24.95" customHeight="1" x14ac:dyDescent="0.25">
      <c r="B1264" s="490"/>
      <c r="C1264" s="490"/>
      <c r="D1264" s="132"/>
      <c r="E1264" s="490"/>
      <c r="F1264" s="309"/>
    </row>
    <row r="1265" spans="2:6" ht="24.95" customHeight="1" x14ac:dyDescent="0.25">
      <c r="B1265" s="490"/>
      <c r="C1265" s="490"/>
      <c r="D1265" s="132"/>
      <c r="E1265" s="490"/>
      <c r="F1265" s="309"/>
    </row>
    <row r="1266" spans="2:6" ht="24.95" customHeight="1" x14ac:dyDescent="0.25">
      <c r="B1266" s="490"/>
      <c r="C1266" s="490"/>
      <c r="D1266" s="132"/>
      <c r="E1266" s="490"/>
      <c r="F1266" s="309"/>
    </row>
    <row r="1267" spans="2:6" ht="24.95" customHeight="1" x14ac:dyDescent="0.25">
      <c r="B1267" s="490"/>
      <c r="C1267" s="490"/>
      <c r="D1267" s="132"/>
      <c r="E1267" s="490"/>
      <c r="F1267" s="309"/>
    </row>
    <row r="1268" spans="2:6" ht="24.95" customHeight="1" x14ac:dyDescent="0.25">
      <c r="B1268" s="490"/>
      <c r="C1268" s="490"/>
      <c r="D1268" s="132"/>
      <c r="E1268" s="490"/>
      <c r="F1268" s="309"/>
    </row>
    <row r="1269" spans="2:6" ht="24.95" customHeight="1" x14ac:dyDescent="0.25">
      <c r="B1269" s="490"/>
      <c r="C1269" s="490"/>
      <c r="D1269" s="132"/>
      <c r="E1269" s="490"/>
      <c r="F1269" s="309"/>
    </row>
    <row r="1270" spans="2:6" ht="24.95" customHeight="1" x14ac:dyDescent="0.25">
      <c r="B1270" s="490"/>
      <c r="C1270" s="490"/>
      <c r="D1270" s="132"/>
      <c r="E1270" s="490"/>
      <c r="F1270" s="309"/>
    </row>
    <row r="1271" spans="2:6" ht="24.95" customHeight="1" x14ac:dyDescent="0.25">
      <c r="B1271" s="490"/>
      <c r="C1271" s="490"/>
      <c r="D1271" s="132"/>
      <c r="E1271" s="490"/>
      <c r="F1271" s="309"/>
    </row>
    <row r="1272" spans="2:6" ht="24.95" customHeight="1" x14ac:dyDescent="0.25">
      <c r="B1272" s="490"/>
      <c r="C1272" s="490"/>
      <c r="D1272" s="132"/>
      <c r="E1272" s="490"/>
      <c r="F1272" s="309"/>
    </row>
    <row r="1273" spans="2:6" ht="24.95" customHeight="1" x14ac:dyDescent="0.25">
      <c r="B1273" s="490"/>
      <c r="C1273" s="490"/>
      <c r="D1273" s="132"/>
      <c r="E1273" s="490"/>
      <c r="F1273" s="309"/>
    </row>
    <row r="1274" spans="2:6" ht="24.95" customHeight="1" x14ac:dyDescent="0.25">
      <c r="B1274" s="490"/>
      <c r="C1274" s="490"/>
      <c r="D1274" s="132"/>
      <c r="E1274" s="490"/>
      <c r="F1274" s="309"/>
    </row>
    <row r="1275" spans="2:6" ht="24.95" customHeight="1" x14ac:dyDescent="0.25">
      <c r="B1275" s="490"/>
      <c r="C1275" s="490"/>
      <c r="D1275" s="132"/>
      <c r="E1275" s="490"/>
      <c r="F1275" s="309"/>
    </row>
    <row r="1276" spans="2:6" ht="24.95" customHeight="1" x14ac:dyDescent="0.25">
      <c r="B1276" s="490"/>
      <c r="C1276" s="490"/>
      <c r="D1276" s="132"/>
      <c r="E1276" s="490"/>
      <c r="F1276" s="309"/>
    </row>
    <row r="1277" spans="2:6" ht="24.95" customHeight="1" x14ac:dyDescent="0.25">
      <c r="B1277" s="490"/>
      <c r="C1277" s="490"/>
      <c r="D1277" s="132"/>
      <c r="E1277" s="490"/>
      <c r="F1277" s="309"/>
    </row>
    <row r="1278" spans="2:6" ht="24.95" customHeight="1" x14ac:dyDescent="0.25">
      <c r="B1278" s="490"/>
      <c r="C1278" s="490"/>
      <c r="D1278" s="132"/>
      <c r="E1278" s="490"/>
      <c r="F1278" s="309"/>
    </row>
    <row r="1279" spans="2:6" ht="24.95" customHeight="1" x14ac:dyDescent="0.25">
      <c r="B1279" s="490"/>
      <c r="C1279" s="490"/>
      <c r="D1279" s="132"/>
      <c r="E1279" s="490"/>
      <c r="F1279" s="309"/>
    </row>
    <row r="1280" spans="2:6" ht="24.95" customHeight="1" x14ac:dyDescent="0.25">
      <c r="B1280" s="490"/>
      <c r="C1280" s="490"/>
      <c r="D1280" s="132"/>
      <c r="E1280" s="490"/>
      <c r="F1280" s="309"/>
    </row>
    <row r="1281" spans="2:6" ht="24.95" customHeight="1" x14ac:dyDescent="0.25">
      <c r="B1281" s="490"/>
      <c r="C1281" s="490"/>
      <c r="D1281" s="132"/>
      <c r="E1281" s="490"/>
      <c r="F1281" s="309"/>
    </row>
    <row r="1282" spans="2:6" ht="24.95" customHeight="1" x14ac:dyDescent="0.25">
      <c r="B1282" s="490"/>
      <c r="C1282" s="490"/>
      <c r="D1282" s="132"/>
      <c r="E1282" s="490"/>
      <c r="F1282" s="309"/>
    </row>
    <row r="1283" spans="2:6" ht="24.95" customHeight="1" x14ac:dyDescent="0.25">
      <c r="B1283" s="490"/>
      <c r="C1283" s="490"/>
      <c r="D1283" s="132"/>
      <c r="E1283" s="490"/>
      <c r="F1283" s="309"/>
    </row>
    <row r="1284" spans="2:6" ht="24.95" customHeight="1" x14ac:dyDescent="0.25">
      <c r="B1284" s="490"/>
      <c r="C1284" s="490"/>
      <c r="D1284" s="132"/>
      <c r="E1284" s="490"/>
      <c r="F1284" s="309"/>
    </row>
    <row r="1285" spans="2:6" ht="24.95" customHeight="1" x14ac:dyDescent="0.25">
      <c r="B1285" s="490"/>
      <c r="C1285" s="490"/>
      <c r="D1285" s="132"/>
      <c r="E1285" s="490"/>
      <c r="F1285" s="309"/>
    </row>
    <row r="1286" spans="2:6" ht="24.95" customHeight="1" x14ac:dyDescent="0.25">
      <c r="B1286" s="490"/>
      <c r="C1286" s="490"/>
      <c r="D1286" s="132"/>
      <c r="E1286" s="490"/>
      <c r="F1286" s="309"/>
    </row>
    <row r="1287" spans="2:6" ht="24.95" customHeight="1" x14ac:dyDescent="0.25">
      <c r="B1287" s="490"/>
      <c r="C1287" s="490"/>
      <c r="D1287" s="132"/>
      <c r="E1287" s="490"/>
      <c r="F1287" s="309"/>
    </row>
    <row r="1288" spans="2:6" ht="24.95" customHeight="1" x14ac:dyDescent="0.25">
      <c r="B1288" s="490"/>
      <c r="C1288" s="490"/>
      <c r="D1288" s="132"/>
      <c r="E1288" s="490"/>
      <c r="F1288" s="309"/>
    </row>
    <row r="1289" spans="2:6" ht="24.95" customHeight="1" x14ac:dyDescent="0.25">
      <c r="B1289" s="490"/>
      <c r="C1289" s="490"/>
      <c r="D1289" s="132"/>
      <c r="E1289" s="490"/>
      <c r="F1289" s="309"/>
    </row>
    <row r="1290" spans="2:6" ht="24.95" customHeight="1" x14ac:dyDescent="0.25">
      <c r="B1290" s="490"/>
      <c r="C1290" s="490"/>
      <c r="D1290" s="132"/>
      <c r="E1290" s="490"/>
      <c r="F1290" s="309"/>
    </row>
    <row r="1291" spans="2:6" ht="24.95" customHeight="1" x14ac:dyDescent="0.25">
      <c r="B1291" s="490"/>
      <c r="C1291" s="490"/>
      <c r="D1291" s="132"/>
      <c r="E1291" s="490"/>
      <c r="F1291" s="309"/>
    </row>
    <row r="1292" spans="2:6" ht="24.95" customHeight="1" x14ac:dyDescent="0.25">
      <c r="B1292" s="490"/>
      <c r="C1292" s="490"/>
      <c r="D1292" s="132"/>
      <c r="E1292" s="490"/>
      <c r="F1292" s="309"/>
    </row>
    <row r="1293" spans="2:6" ht="24.95" customHeight="1" x14ac:dyDescent="0.25">
      <c r="B1293" s="490"/>
      <c r="C1293" s="490"/>
      <c r="D1293" s="132"/>
      <c r="E1293" s="490"/>
      <c r="F1293" s="309"/>
    </row>
    <row r="1294" spans="2:6" ht="24.95" customHeight="1" x14ac:dyDescent="0.25">
      <c r="B1294" s="490"/>
      <c r="C1294" s="490"/>
      <c r="D1294" s="132"/>
      <c r="E1294" s="490"/>
      <c r="F1294" s="309"/>
    </row>
    <row r="1295" spans="2:6" ht="24.95" customHeight="1" x14ac:dyDescent="0.25">
      <c r="B1295" s="490"/>
      <c r="C1295" s="490"/>
      <c r="D1295" s="132"/>
      <c r="E1295" s="490"/>
      <c r="F1295" s="309"/>
    </row>
    <row r="1296" spans="2:6" ht="24.95" customHeight="1" x14ac:dyDescent="0.25">
      <c r="B1296" s="490"/>
      <c r="C1296" s="490"/>
      <c r="D1296" s="132"/>
      <c r="E1296" s="490"/>
      <c r="F1296" s="309"/>
    </row>
    <row r="1297" spans="2:6" ht="24.95" customHeight="1" x14ac:dyDescent="0.25">
      <c r="B1297" s="490"/>
      <c r="C1297" s="490"/>
      <c r="D1297" s="132"/>
      <c r="E1297" s="490"/>
      <c r="F1297" s="309"/>
    </row>
    <row r="1298" spans="2:6" ht="24.95" customHeight="1" x14ac:dyDescent="0.25">
      <c r="B1298" s="490"/>
      <c r="C1298" s="490"/>
      <c r="D1298" s="132"/>
      <c r="E1298" s="490"/>
      <c r="F1298" s="309"/>
    </row>
    <row r="1299" spans="2:6" ht="24.95" customHeight="1" x14ac:dyDescent="0.25">
      <c r="B1299" s="490"/>
      <c r="C1299" s="490"/>
      <c r="D1299" s="132"/>
      <c r="E1299" s="490"/>
      <c r="F1299" s="309"/>
    </row>
    <row r="1300" spans="2:6" ht="24.95" customHeight="1" x14ac:dyDescent="0.25">
      <c r="B1300" s="490"/>
      <c r="C1300" s="490"/>
      <c r="D1300" s="132"/>
      <c r="E1300" s="490"/>
      <c r="F1300" s="309"/>
    </row>
    <row r="1301" spans="2:6" ht="24.95" customHeight="1" x14ac:dyDescent="0.25">
      <c r="B1301" s="490"/>
      <c r="C1301" s="490"/>
      <c r="D1301" s="132"/>
      <c r="E1301" s="490"/>
      <c r="F1301" s="309"/>
    </row>
    <row r="1302" spans="2:6" ht="24.95" customHeight="1" x14ac:dyDescent="0.25">
      <c r="B1302" s="490"/>
      <c r="C1302" s="490"/>
      <c r="D1302" s="132"/>
      <c r="E1302" s="490"/>
      <c r="F1302" s="309"/>
    </row>
    <row r="1303" spans="2:6" ht="24.95" customHeight="1" x14ac:dyDescent="0.25">
      <c r="B1303" s="490"/>
      <c r="C1303" s="490"/>
      <c r="D1303" s="132"/>
      <c r="E1303" s="490"/>
      <c r="F1303" s="309"/>
    </row>
    <row r="1304" spans="2:6" ht="24.95" customHeight="1" x14ac:dyDescent="0.25">
      <c r="B1304" s="490"/>
      <c r="C1304" s="490"/>
      <c r="D1304" s="132"/>
      <c r="E1304" s="490"/>
      <c r="F1304" s="309"/>
    </row>
    <row r="1305" spans="2:6" ht="24.95" customHeight="1" x14ac:dyDescent="0.25">
      <c r="B1305" s="490"/>
      <c r="C1305" s="490"/>
      <c r="D1305" s="132"/>
      <c r="E1305" s="490"/>
      <c r="F1305" s="309"/>
    </row>
    <row r="1306" spans="2:6" ht="24.95" customHeight="1" x14ac:dyDescent="0.25">
      <c r="B1306" s="490"/>
      <c r="C1306" s="490"/>
      <c r="D1306" s="132"/>
      <c r="E1306" s="490"/>
      <c r="F1306" s="309"/>
    </row>
    <row r="1307" spans="2:6" ht="24.95" customHeight="1" x14ac:dyDescent="0.25">
      <c r="B1307" s="490"/>
      <c r="C1307" s="490"/>
      <c r="D1307" s="132"/>
      <c r="E1307" s="490"/>
      <c r="F1307" s="309"/>
    </row>
    <row r="1308" spans="2:6" ht="24.95" customHeight="1" x14ac:dyDescent="0.25">
      <c r="B1308" s="490"/>
      <c r="C1308" s="490"/>
      <c r="D1308" s="132"/>
      <c r="E1308" s="490"/>
      <c r="F1308" s="309"/>
    </row>
    <row r="1309" spans="2:6" ht="24.95" customHeight="1" x14ac:dyDescent="0.25">
      <c r="B1309" s="490"/>
      <c r="C1309" s="490"/>
      <c r="D1309" s="132"/>
      <c r="E1309" s="490"/>
      <c r="F1309" s="309"/>
    </row>
    <row r="1310" spans="2:6" ht="24.95" customHeight="1" x14ac:dyDescent="0.25">
      <c r="B1310" s="490"/>
      <c r="C1310" s="490"/>
      <c r="D1310" s="132"/>
      <c r="E1310" s="490"/>
      <c r="F1310" s="309"/>
    </row>
    <row r="1311" spans="2:6" ht="24.95" customHeight="1" x14ac:dyDescent="0.25">
      <c r="B1311" s="490"/>
      <c r="C1311" s="490"/>
      <c r="D1311" s="132"/>
      <c r="E1311" s="490"/>
      <c r="F1311" s="309"/>
    </row>
    <row r="1312" spans="2:6" ht="24.95" customHeight="1" x14ac:dyDescent="0.25">
      <c r="B1312" s="490"/>
      <c r="C1312" s="490"/>
      <c r="D1312" s="132"/>
      <c r="E1312" s="490"/>
      <c r="F1312" s="309"/>
    </row>
    <row r="1313" spans="2:6" ht="24.95" customHeight="1" x14ac:dyDescent="0.25">
      <c r="B1313" s="490"/>
      <c r="C1313" s="490"/>
      <c r="D1313" s="132"/>
      <c r="E1313" s="490"/>
      <c r="F1313" s="309"/>
    </row>
    <row r="1314" spans="2:6" ht="24.95" customHeight="1" x14ac:dyDescent="0.25">
      <c r="B1314" s="490"/>
      <c r="C1314" s="490"/>
      <c r="D1314" s="132"/>
      <c r="E1314" s="490"/>
      <c r="F1314" s="309"/>
    </row>
    <row r="1315" spans="2:6" ht="24.95" customHeight="1" x14ac:dyDescent="0.25">
      <c r="B1315" s="490"/>
      <c r="C1315" s="490"/>
      <c r="D1315" s="132"/>
      <c r="E1315" s="490"/>
      <c r="F1315" s="309"/>
    </row>
    <row r="1316" spans="2:6" ht="24.95" customHeight="1" x14ac:dyDescent="0.25">
      <c r="B1316" s="490"/>
      <c r="C1316" s="490"/>
      <c r="D1316" s="132"/>
      <c r="E1316" s="490"/>
      <c r="F1316" s="309"/>
    </row>
    <row r="1317" spans="2:6" ht="24.95" customHeight="1" x14ac:dyDescent="0.25">
      <c r="B1317" s="490"/>
      <c r="C1317" s="490"/>
      <c r="D1317" s="132"/>
      <c r="E1317" s="490"/>
      <c r="F1317" s="309"/>
    </row>
    <row r="1318" spans="2:6" ht="24.95" customHeight="1" x14ac:dyDescent="0.25">
      <c r="B1318" s="490"/>
      <c r="C1318" s="490"/>
      <c r="D1318" s="132"/>
      <c r="E1318" s="490"/>
      <c r="F1318" s="309"/>
    </row>
    <row r="1319" spans="2:6" ht="24.95" customHeight="1" x14ac:dyDescent="0.25">
      <c r="B1319" s="490"/>
      <c r="C1319" s="490"/>
      <c r="D1319" s="132"/>
      <c r="E1319" s="490"/>
      <c r="F1319" s="309"/>
    </row>
    <row r="1320" spans="2:6" ht="24.95" customHeight="1" x14ac:dyDescent="0.25">
      <c r="B1320" s="490"/>
      <c r="C1320" s="490"/>
      <c r="D1320" s="132"/>
      <c r="E1320" s="490"/>
      <c r="F1320" s="309"/>
    </row>
    <row r="1321" spans="2:6" ht="24.95" customHeight="1" x14ac:dyDescent="0.25">
      <c r="B1321" s="490"/>
      <c r="C1321" s="490"/>
      <c r="D1321" s="132"/>
      <c r="E1321" s="490"/>
      <c r="F1321" s="309"/>
    </row>
    <row r="1322" spans="2:6" ht="24.95" customHeight="1" x14ac:dyDescent="0.25">
      <c r="B1322" s="490"/>
      <c r="C1322" s="490"/>
      <c r="D1322" s="132"/>
      <c r="E1322" s="490"/>
      <c r="F1322" s="309"/>
    </row>
    <row r="1323" spans="2:6" ht="24.95" customHeight="1" x14ac:dyDescent="0.25">
      <c r="B1323" s="490"/>
      <c r="C1323" s="490"/>
      <c r="D1323" s="132"/>
      <c r="E1323" s="490"/>
      <c r="F1323" s="309"/>
    </row>
    <row r="1324" spans="2:6" ht="24.95" customHeight="1" x14ac:dyDescent="0.25">
      <c r="B1324" s="490"/>
      <c r="C1324" s="490"/>
      <c r="D1324" s="132"/>
      <c r="E1324" s="490"/>
      <c r="F1324" s="309"/>
    </row>
    <row r="1325" spans="2:6" ht="24.95" customHeight="1" x14ac:dyDescent="0.25">
      <c r="B1325" s="490"/>
      <c r="C1325" s="490"/>
      <c r="D1325" s="132"/>
      <c r="E1325" s="490"/>
      <c r="F1325" s="309"/>
    </row>
    <row r="1326" spans="2:6" ht="24.95" customHeight="1" x14ac:dyDescent="0.25">
      <c r="B1326" s="490"/>
      <c r="C1326" s="490"/>
      <c r="D1326" s="132"/>
      <c r="E1326" s="490"/>
      <c r="F1326" s="309"/>
    </row>
    <row r="1327" spans="2:6" ht="24.95" customHeight="1" x14ac:dyDescent="0.25">
      <c r="B1327" s="490"/>
      <c r="C1327" s="490"/>
      <c r="D1327" s="132"/>
      <c r="E1327" s="490"/>
      <c r="F1327" s="309"/>
    </row>
    <row r="1328" spans="2:6" ht="24.95" customHeight="1" x14ac:dyDescent="0.25">
      <c r="B1328" s="490"/>
      <c r="C1328" s="490"/>
      <c r="D1328" s="132"/>
      <c r="E1328" s="490"/>
      <c r="F1328" s="309"/>
    </row>
    <row r="1329" spans="2:6" ht="24.95" customHeight="1" x14ac:dyDescent="0.25">
      <c r="B1329" s="490"/>
      <c r="C1329" s="490"/>
      <c r="D1329" s="132"/>
      <c r="E1329" s="490"/>
      <c r="F1329" s="309"/>
    </row>
    <row r="1330" spans="2:6" ht="24.95" customHeight="1" x14ac:dyDescent="0.25">
      <c r="B1330" s="490"/>
      <c r="C1330" s="490"/>
      <c r="D1330" s="132"/>
      <c r="E1330" s="490"/>
      <c r="F1330" s="309"/>
    </row>
    <row r="1331" spans="2:6" ht="24.95" customHeight="1" x14ac:dyDescent="0.25">
      <c r="B1331" s="490"/>
      <c r="C1331" s="490"/>
      <c r="D1331" s="132"/>
      <c r="E1331" s="490"/>
      <c r="F1331" s="309"/>
    </row>
    <row r="1332" spans="2:6" ht="24.95" customHeight="1" x14ac:dyDescent="0.25">
      <c r="B1332" s="490"/>
      <c r="C1332" s="490"/>
      <c r="D1332" s="132"/>
      <c r="E1332" s="490"/>
      <c r="F1332" s="309"/>
    </row>
    <row r="1333" spans="2:6" ht="24.95" customHeight="1" x14ac:dyDescent="0.25">
      <c r="B1333" s="490"/>
      <c r="C1333" s="490"/>
      <c r="D1333" s="132"/>
      <c r="E1333" s="490"/>
      <c r="F1333" s="309"/>
    </row>
    <row r="1334" spans="2:6" ht="24.95" customHeight="1" x14ac:dyDescent="0.25">
      <c r="B1334" s="490"/>
      <c r="C1334" s="490"/>
      <c r="D1334" s="132"/>
      <c r="E1334" s="490"/>
      <c r="F1334" s="309"/>
    </row>
    <row r="1335" spans="2:6" ht="24.95" customHeight="1" x14ac:dyDescent="0.25">
      <c r="B1335" s="490"/>
      <c r="C1335" s="490"/>
      <c r="D1335" s="132"/>
      <c r="E1335" s="490"/>
      <c r="F1335" s="309"/>
    </row>
    <row r="1336" spans="2:6" ht="24.95" customHeight="1" x14ac:dyDescent="0.25">
      <c r="B1336" s="490"/>
      <c r="C1336" s="490"/>
      <c r="D1336" s="132"/>
      <c r="E1336" s="490"/>
      <c r="F1336" s="309"/>
    </row>
    <row r="1337" spans="2:6" ht="24.95" customHeight="1" x14ac:dyDescent="0.25">
      <c r="B1337" s="490"/>
      <c r="C1337" s="490"/>
      <c r="D1337" s="132"/>
      <c r="E1337" s="490"/>
      <c r="F1337" s="309"/>
    </row>
    <row r="1338" spans="2:6" ht="24.95" customHeight="1" x14ac:dyDescent="0.25">
      <c r="B1338" s="490"/>
      <c r="C1338" s="490"/>
      <c r="D1338" s="132"/>
      <c r="E1338" s="490"/>
      <c r="F1338" s="309"/>
    </row>
    <row r="1339" spans="2:6" ht="24.95" customHeight="1" x14ac:dyDescent="0.25">
      <c r="B1339" s="490"/>
      <c r="C1339" s="490"/>
      <c r="D1339" s="132"/>
      <c r="E1339" s="490"/>
      <c r="F1339" s="309"/>
    </row>
    <row r="1340" spans="2:6" ht="24.95" customHeight="1" x14ac:dyDescent="0.25">
      <c r="B1340" s="490"/>
      <c r="C1340" s="490"/>
      <c r="D1340" s="132"/>
      <c r="E1340" s="490"/>
      <c r="F1340" s="309"/>
    </row>
    <row r="1341" spans="2:6" ht="24.95" customHeight="1" x14ac:dyDescent="0.25">
      <c r="B1341" s="490"/>
      <c r="C1341" s="490"/>
      <c r="D1341" s="132"/>
      <c r="E1341" s="490"/>
      <c r="F1341" s="309"/>
    </row>
    <row r="1342" spans="2:6" ht="24.95" customHeight="1" x14ac:dyDescent="0.25">
      <c r="B1342" s="490"/>
      <c r="C1342" s="490"/>
      <c r="D1342" s="132"/>
      <c r="E1342" s="490"/>
      <c r="F1342" s="309"/>
    </row>
    <row r="1343" spans="2:6" ht="24.95" customHeight="1" x14ac:dyDescent="0.25">
      <c r="B1343" s="490"/>
      <c r="C1343" s="490"/>
      <c r="D1343" s="132"/>
      <c r="E1343" s="490"/>
      <c r="F1343" s="309"/>
    </row>
    <row r="1344" spans="2:6" ht="24.95" customHeight="1" x14ac:dyDescent="0.25">
      <c r="B1344" s="490"/>
      <c r="C1344" s="490"/>
      <c r="D1344" s="132"/>
      <c r="E1344" s="490"/>
      <c r="F1344" s="309"/>
    </row>
    <row r="1345" spans="2:6" ht="24.95" customHeight="1" x14ac:dyDescent="0.25">
      <c r="B1345" s="490"/>
      <c r="C1345" s="490"/>
      <c r="D1345" s="132"/>
      <c r="E1345" s="490"/>
      <c r="F1345" s="309"/>
    </row>
    <row r="1346" spans="2:6" ht="24.95" customHeight="1" x14ac:dyDescent="0.25">
      <c r="B1346" s="490"/>
      <c r="C1346" s="490"/>
      <c r="D1346" s="132"/>
      <c r="E1346" s="490"/>
      <c r="F1346" s="309"/>
    </row>
    <row r="1347" spans="2:6" ht="24.95" customHeight="1" x14ac:dyDescent="0.25">
      <c r="B1347" s="490"/>
      <c r="C1347" s="490"/>
      <c r="D1347" s="132"/>
      <c r="E1347" s="490"/>
      <c r="F1347" s="309"/>
    </row>
    <row r="1348" spans="2:6" ht="24.95" customHeight="1" x14ac:dyDescent="0.25">
      <c r="B1348" s="490"/>
      <c r="C1348" s="490"/>
      <c r="D1348" s="132"/>
      <c r="E1348" s="490"/>
      <c r="F1348" s="309"/>
    </row>
    <row r="1349" spans="2:6" ht="24.95" customHeight="1" x14ac:dyDescent="0.25">
      <c r="B1349" s="490"/>
      <c r="C1349" s="490"/>
      <c r="D1349" s="132"/>
      <c r="E1349" s="490"/>
      <c r="F1349" s="309"/>
    </row>
    <row r="1350" spans="2:6" ht="24.95" customHeight="1" x14ac:dyDescent="0.25">
      <c r="B1350" s="490"/>
      <c r="C1350" s="490"/>
      <c r="D1350" s="132"/>
      <c r="E1350" s="490"/>
      <c r="F1350" s="309"/>
    </row>
    <row r="1351" spans="2:6" ht="24.95" customHeight="1" x14ac:dyDescent="0.25">
      <c r="B1351" s="490"/>
      <c r="C1351" s="490"/>
      <c r="D1351" s="132"/>
      <c r="E1351" s="490"/>
      <c r="F1351" s="309"/>
    </row>
    <row r="1352" spans="2:6" ht="24.95" customHeight="1" x14ac:dyDescent="0.25">
      <c r="B1352" s="490"/>
      <c r="C1352" s="490"/>
      <c r="D1352" s="132"/>
      <c r="E1352" s="490"/>
      <c r="F1352" s="309"/>
    </row>
    <row r="1353" spans="2:6" ht="24.95" customHeight="1" x14ac:dyDescent="0.25">
      <c r="B1353" s="490"/>
      <c r="C1353" s="490"/>
      <c r="D1353" s="132"/>
      <c r="E1353" s="490"/>
      <c r="F1353" s="309"/>
    </row>
    <row r="1354" spans="2:6" ht="24.95" customHeight="1" x14ac:dyDescent="0.25">
      <c r="B1354" s="490"/>
      <c r="C1354" s="490"/>
      <c r="D1354" s="132"/>
      <c r="E1354" s="490"/>
      <c r="F1354" s="309"/>
    </row>
    <row r="1355" spans="2:6" ht="24.95" customHeight="1" x14ac:dyDescent="0.25">
      <c r="B1355" s="490"/>
      <c r="C1355" s="490"/>
      <c r="D1355" s="132"/>
      <c r="E1355" s="490"/>
      <c r="F1355" s="309"/>
    </row>
    <row r="1356" spans="2:6" ht="24.95" customHeight="1" x14ac:dyDescent="0.25">
      <c r="B1356" s="490"/>
      <c r="C1356" s="490"/>
      <c r="D1356" s="132"/>
      <c r="E1356" s="490"/>
      <c r="F1356" s="309"/>
    </row>
    <row r="1357" spans="2:6" ht="24.95" customHeight="1" x14ac:dyDescent="0.25">
      <c r="B1357" s="490"/>
      <c r="C1357" s="490"/>
      <c r="D1357" s="132"/>
      <c r="E1357" s="490"/>
      <c r="F1357" s="309"/>
    </row>
    <row r="1358" spans="2:6" ht="24.95" customHeight="1" x14ac:dyDescent="0.25">
      <c r="B1358" s="490"/>
      <c r="C1358" s="490"/>
      <c r="D1358" s="132"/>
      <c r="E1358" s="490"/>
      <c r="F1358" s="309"/>
    </row>
    <row r="1359" spans="2:6" ht="24.95" customHeight="1" x14ac:dyDescent="0.25">
      <c r="B1359" s="490"/>
      <c r="C1359" s="490"/>
      <c r="D1359" s="132"/>
      <c r="E1359" s="490"/>
      <c r="F1359" s="309"/>
    </row>
    <row r="1360" spans="2:6" ht="24.95" customHeight="1" x14ac:dyDescent="0.25">
      <c r="B1360" s="490"/>
      <c r="C1360" s="490"/>
      <c r="D1360" s="132"/>
      <c r="E1360" s="490"/>
      <c r="F1360" s="309"/>
    </row>
    <row r="1361" spans="2:6" ht="24.95" customHeight="1" x14ac:dyDescent="0.25">
      <c r="B1361" s="490"/>
      <c r="C1361" s="490"/>
      <c r="D1361" s="132"/>
      <c r="E1361" s="490"/>
      <c r="F1361" s="309"/>
    </row>
    <row r="1362" spans="2:6" ht="24.95" customHeight="1" x14ac:dyDescent="0.25">
      <c r="B1362" s="490"/>
      <c r="C1362" s="490"/>
      <c r="D1362" s="132"/>
      <c r="E1362" s="490"/>
      <c r="F1362" s="309"/>
    </row>
    <row r="1363" spans="2:6" ht="24.95" customHeight="1" x14ac:dyDescent="0.25">
      <c r="B1363" s="490"/>
      <c r="C1363" s="490"/>
      <c r="D1363" s="132"/>
      <c r="E1363" s="490"/>
      <c r="F1363" s="309"/>
    </row>
    <row r="1364" spans="2:6" ht="24.95" customHeight="1" x14ac:dyDescent="0.25">
      <c r="B1364" s="490"/>
      <c r="C1364" s="490"/>
      <c r="D1364" s="132"/>
      <c r="E1364" s="490"/>
      <c r="F1364" s="309"/>
    </row>
    <row r="1365" spans="2:6" ht="24.95" customHeight="1" x14ac:dyDescent="0.25">
      <c r="B1365" s="490"/>
      <c r="C1365" s="490"/>
      <c r="D1365" s="132"/>
      <c r="E1365" s="490"/>
      <c r="F1365" s="309"/>
    </row>
    <row r="1366" spans="2:6" ht="24.95" customHeight="1" x14ac:dyDescent="0.25">
      <c r="B1366" s="490"/>
      <c r="C1366" s="490"/>
      <c r="D1366" s="132"/>
      <c r="E1366" s="490"/>
      <c r="F1366" s="309"/>
    </row>
    <row r="1367" spans="2:6" ht="24.95" customHeight="1" x14ac:dyDescent="0.25">
      <c r="B1367" s="490"/>
      <c r="C1367" s="490"/>
      <c r="D1367" s="132"/>
      <c r="E1367" s="490"/>
      <c r="F1367" s="309"/>
    </row>
    <row r="1368" spans="2:6" ht="24.95" customHeight="1" x14ac:dyDescent="0.25">
      <c r="B1368" s="490"/>
      <c r="C1368" s="490"/>
      <c r="D1368" s="132"/>
      <c r="E1368" s="490"/>
      <c r="F1368" s="309"/>
    </row>
    <row r="1369" spans="2:6" ht="24.95" customHeight="1" x14ac:dyDescent="0.25">
      <c r="B1369" s="490"/>
      <c r="C1369" s="490"/>
      <c r="D1369" s="132"/>
      <c r="E1369" s="490"/>
      <c r="F1369" s="309"/>
    </row>
    <row r="1370" spans="2:6" ht="24.95" customHeight="1" x14ac:dyDescent="0.25">
      <c r="B1370" s="490"/>
      <c r="C1370" s="490"/>
      <c r="D1370" s="132"/>
      <c r="E1370" s="490"/>
      <c r="F1370" s="309"/>
    </row>
    <row r="1371" spans="2:6" ht="24.95" customHeight="1" x14ac:dyDescent="0.25">
      <c r="B1371" s="490"/>
      <c r="C1371" s="490"/>
      <c r="D1371" s="132"/>
      <c r="E1371" s="490"/>
      <c r="F1371" s="309"/>
    </row>
    <row r="1372" spans="2:6" ht="24.95" customHeight="1" x14ac:dyDescent="0.25">
      <c r="B1372" s="490"/>
      <c r="C1372" s="490"/>
      <c r="D1372" s="132"/>
      <c r="E1372" s="490"/>
      <c r="F1372" s="309"/>
    </row>
    <row r="1373" spans="2:6" ht="24.95" customHeight="1" x14ac:dyDescent="0.25">
      <c r="B1373" s="490"/>
      <c r="C1373" s="490"/>
      <c r="D1373" s="132"/>
      <c r="E1373" s="490"/>
      <c r="F1373" s="309"/>
    </row>
    <row r="1374" spans="2:6" ht="24.95" customHeight="1" x14ac:dyDescent="0.25">
      <c r="B1374" s="490"/>
      <c r="C1374" s="490"/>
      <c r="D1374" s="132"/>
      <c r="E1374" s="490"/>
      <c r="F1374" s="309"/>
    </row>
    <row r="1375" spans="2:6" ht="24.95" customHeight="1" x14ac:dyDescent="0.25">
      <c r="B1375" s="490"/>
      <c r="C1375" s="490"/>
      <c r="D1375" s="132"/>
      <c r="E1375" s="490"/>
      <c r="F1375" s="309"/>
    </row>
    <row r="1376" spans="2:6" ht="24.95" customHeight="1" x14ac:dyDescent="0.25">
      <c r="B1376" s="490"/>
      <c r="C1376" s="490"/>
      <c r="D1376" s="132"/>
      <c r="E1376" s="490"/>
      <c r="F1376" s="309"/>
    </row>
    <row r="1377" spans="2:6" ht="24.95" customHeight="1" x14ac:dyDescent="0.25">
      <c r="B1377" s="490"/>
      <c r="C1377" s="490"/>
      <c r="D1377" s="132"/>
      <c r="E1377" s="490"/>
      <c r="F1377" s="309"/>
    </row>
    <row r="1378" spans="2:6" ht="24.95" customHeight="1" x14ac:dyDescent="0.25">
      <c r="B1378" s="490"/>
      <c r="C1378" s="490"/>
      <c r="D1378" s="132"/>
      <c r="E1378" s="490"/>
      <c r="F1378" s="309"/>
    </row>
    <row r="1379" spans="2:6" ht="24.95" customHeight="1" x14ac:dyDescent="0.25">
      <c r="B1379" s="490"/>
      <c r="C1379" s="490"/>
      <c r="D1379" s="132"/>
      <c r="E1379" s="490"/>
      <c r="F1379" s="309"/>
    </row>
    <row r="1380" spans="2:6" ht="24.95" customHeight="1" x14ac:dyDescent="0.25">
      <c r="B1380" s="490"/>
      <c r="C1380" s="490"/>
      <c r="D1380" s="132"/>
      <c r="E1380" s="490"/>
      <c r="F1380" s="309"/>
    </row>
    <row r="1381" spans="2:6" ht="24.95" customHeight="1" x14ac:dyDescent="0.25">
      <c r="B1381" s="490"/>
      <c r="C1381" s="490"/>
      <c r="D1381" s="132"/>
      <c r="E1381" s="490"/>
      <c r="F1381" s="309"/>
    </row>
    <row r="1382" spans="2:6" ht="24.95" customHeight="1" x14ac:dyDescent="0.25">
      <c r="B1382" s="490"/>
      <c r="C1382" s="490"/>
      <c r="D1382" s="132"/>
      <c r="E1382" s="490"/>
      <c r="F1382" s="309"/>
    </row>
    <row r="1383" spans="2:6" ht="24.95" customHeight="1" x14ac:dyDescent="0.25">
      <c r="B1383" s="490"/>
      <c r="C1383" s="490"/>
      <c r="D1383" s="132"/>
      <c r="E1383" s="490"/>
      <c r="F1383" s="309"/>
    </row>
    <row r="1384" spans="2:6" ht="24.95" customHeight="1" x14ac:dyDescent="0.25">
      <c r="B1384" s="490"/>
      <c r="C1384" s="490"/>
      <c r="D1384" s="132"/>
      <c r="E1384" s="490"/>
      <c r="F1384" s="309"/>
    </row>
    <row r="1385" spans="2:6" ht="24.95" customHeight="1" x14ac:dyDescent="0.25">
      <c r="B1385" s="490"/>
      <c r="C1385" s="490"/>
      <c r="D1385" s="132"/>
      <c r="E1385" s="490"/>
      <c r="F1385" s="309"/>
    </row>
    <row r="1386" spans="2:6" ht="24.95" customHeight="1" x14ac:dyDescent="0.25">
      <c r="B1386" s="490"/>
      <c r="C1386" s="490"/>
      <c r="D1386" s="132"/>
      <c r="E1386" s="490"/>
      <c r="F1386" s="309"/>
    </row>
    <row r="1387" spans="2:6" ht="24.95" customHeight="1" x14ac:dyDescent="0.25">
      <c r="B1387" s="490"/>
      <c r="C1387" s="490"/>
      <c r="D1387" s="132"/>
      <c r="E1387" s="490"/>
      <c r="F1387" s="309"/>
    </row>
    <row r="1388" spans="2:6" ht="24.95" customHeight="1" x14ac:dyDescent="0.25">
      <c r="B1388" s="490"/>
      <c r="C1388" s="490"/>
      <c r="D1388" s="132"/>
      <c r="E1388" s="490"/>
      <c r="F1388" s="309"/>
    </row>
    <row r="1389" spans="2:6" ht="24.95" customHeight="1" x14ac:dyDescent="0.25">
      <c r="B1389" s="490"/>
      <c r="C1389" s="490"/>
      <c r="D1389" s="132"/>
      <c r="E1389" s="490"/>
      <c r="F1389" s="309"/>
    </row>
    <row r="1390" spans="2:6" ht="24.95" customHeight="1" x14ac:dyDescent="0.25">
      <c r="B1390" s="490"/>
      <c r="C1390" s="490"/>
      <c r="D1390" s="132"/>
      <c r="E1390" s="490"/>
      <c r="F1390" s="309"/>
    </row>
    <row r="1391" spans="2:6" ht="24.95" customHeight="1" x14ac:dyDescent="0.25">
      <c r="B1391" s="490"/>
      <c r="C1391" s="490"/>
      <c r="D1391" s="132"/>
      <c r="E1391" s="490"/>
      <c r="F1391" s="309"/>
    </row>
    <row r="1392" spans="2:6" ht="24.95" customHeight="1" x14ac:dyDescent="0.25">
      <c r="B1392" s="490"/>
      <c r="C1392" s="490"/>
      <c r="D1392" s="132"/>
      <c r="E1392" s="490"/>
      <c r="F1392" s="309"/>
    </row>
    <row r="1393" spans="2:6" ht="24.95" customHeight="1" x14ac:dyDescent="0.25">
      <c r="B1393" s="490"/>
      <c r="C1393" s="490"/>
      <c r="D1393" s="132"/>
      <c r="E1393" s="490"/>
      <c r="F1393" s="309"/>
    </row>
    <row r="1394" spans="2:6" ht="24.95" customHeight="1" x14ac:dyDescent="0.25">
      <c r="B1394" s="490"/>
      <c r="C1394" s="490"/>
      <c r="D1394" s="132"/>
      <c r="E1394" s="490"/>
      <c r="F1394" s="309"/>
    </row>
    <row r="1395" spans="2:6" ht="24.95" customHeight="1" x14ac:dyDescent="0.25">
      <c r="B1395" s="490"/>
      <c r="C1395" s="490"/>
      <c r="D1395" s="132"/>
      <c r="E1395" s="490"/>
      <c r="F1395" s="309"/>
    </row>
    <row r="1396" spans="2:6" ht="24.95" customHeight="1" x14ac:dyDescent="0.25">
      <c r="B1396" s="490"/>
      <c r="C1396" s="490"/>
      <c r="D1396" s="132"/>
      <c r="E1396" s="490"/>
      <c r="F1396" s="309"/>
    </row>
    <row r="1397" spans="2:6" ht="24.95" customHeight="1" x14ac:dyDescent="0.25">
      <c r="B1397" s="490"/>
      <c r="C1397" s="490"/>
      <c r="D1397" s="132"/>
      <c r="E1397" s="490"/>
      <c r="F1397" s="309"/>
    </row>
    <row r="1398" spans="2:6" ht="24.95" customHeight="1" x14ac:dyDescent="0.25">
      <c r="B1398" s="490"/>
      <c r="C1398" s="490"/>
      <c r="D1398" s="132"/>
      <c r="E1398" s="490"/>
      <c r="F1398" s="309"/>
    </row>
    <row r="1399" spans="2:6" ht="24.95" customHeight="1" x14ac:dyDescent="0.25">
      <c r="B1399" s="490"/>
      <c r="C1399" s="490"/>
      <c r="D1399" s="132"/>
      <c r="E1399" s="490"/>
      <c r="F1399" s="309"/>
    </row>
    <row r="1400" spans="2:6" ht="24.95" customHeight="1" x14ac:dyDescent="0.25">
      <c r="B1400" s="490"/>
      <c r="C1400" s="490"/>
      <c r="D1400" s="132"/>
      <c r="E1400" s="490"/>
      <c r="F1400" s="309"/>
    </row>
    <row r="1401" spans="2:6" ht="24.95" customHeight="1" x14ac:dyDescent="0.25">
      <c r="B1401" s="490"/>
      <c r="C1401" s="490"/>
      <c r="D1401" s="132"/>
      <c r="E1401" s="490"/>
      <c r="F1401" s="309"/>
    </row>
    <row r="1402" spans="2:6" ht="24.95" customHeight="1" x14ac:dyDescent="0.25">
      <c r="B1402" s="490"/>
      <c r="C1402" s="490"/>
      <c r="D1402" s="132"/>
      <c r="E1402" s="490"/>
      <c r="F1402" s="309"/>
    </row>
    <row r="1403" spans="2:6" ht="24.95" customHeight="1" x14ac:dyDescent="0.25">
      <c r="B1403" s="490"/>
      <c r="C1403" s="490"/>
      <c r="D1403" s="132"/>
      <c r="E1403" s="490"/>
      <c r="F1403" s="309"/>
    </row>
    <row r="1404" spans="2:6" ht="24.95" customHeight="1" x14ac:dyDescent="0.25">
      <c r="B1404" s="490"/>
      <c r="C1404" s="490"/>
      <c r="D1404" s="132"/>
      <c r="E1404" s="490"/>
      <c r="F1404" s="309"/>
    </row>
    <row r="1405" spans="2:6" ht="24.95" customHeight="1" x14ac:dyDescent="0.25">
      <c r="B1405" s="490"/>
      <c r="C1405" s="490"/>
      <c r="D1405" s="132"/>
      <c r="E1405" s="490"/>
      <c r="F1405" s="309"/>
    </row>
    <row r="1406" spans="2:6" ht="24.95" customHeight="1" x14ac:dyDescent="0.25">
      <c r="B1406" s="490"/>
      <c r="C1406" s="490"/>
      <c r="D1406" s="132"/>
      <c r="E1406" s="490"/>
      <c r="F1406" s="309"/>
    </row>
    <row r="1407" spans="2:6" ht="24.95" customHeight="1" x14ac:dyDescent="0.25">
      <c r="B1407" s="490"/>
      <c r="C1407" s="490"/>
      <c r="D1407" s="132"/>
      <c r="E1407" s="490"/>
      <c r="F1407" s="309"/>
    </row>
    <row r="1408" spans="2:6" ht="24.95" customHeight="1" x14ac:dyDescent="0.25">
      <c r="B1408" s="490"/>
      <c r="C1408" s="490"/>
      <c r="D1408" s="132"/>
      <c r="E1408" s="490"/>
      <c r="F1408" s="309"/>
    </row>
    <row r="1409" spans="2:6" ht="24.95" customHeight="1" x14ac:dyDescent="0.25">
      <c r="B1409" s="490"/>
      <c r="C1409" s="490"/>
      <c r="D1409" s="132"/>
      <c r="E1409" s="490"/>
      <c r="F1409" s="309"/>
    </row>
    <row r="1410" spans="2:6" ht="24.95" customHeight="1" x14ac:dyDescent="0.25">
      <c r="B1410" s="490"/>
      <c r="C1410" s="490"/>
      <c r="D1410" s="132"/>
      <c r="E1410" s="490"/>
      <c r="F1410" s="309"/>
    </row>
    <row r="1411" spans="2:6" ht="24.95" customHeight="1" x14ac:dyDescent="0.25">
      <c r="B1411" s="490"/>
      <c r="C1411" s="490"/>
      <c r="D1411" s="132"/>
      <c r="E1411" s="490"/>
      <c r="F1411" s="309"/>
    </row>
    <row r="1412" spans="2:6" ht="24.95" customHeight="1" x14ac:dyDescent="0.25">
      <c r="B1412" s="490"/>
      <c r="C1412" s="490"/>
      <c r="D1412" s="132"/>
      <c r="E1412" s="490"/>
      <c r="F1412" s="309"/>
    </row>
    <row r="1413" spans="2:6" ht="24.95" customHeight="1" x14ac:dyDescent="0.25">
      <c r="B1413" s="490"/>
      <c r="C1413" s="490"/>
      <c r="D1413" s="132"/>
      <c r="E1413" s="490"/>
      <c r="F1413" s="309"/>
    </row>
    <row r="1414" spans="2:6" ht="24.95" customHeight="1" x14ac:dyDescent="0.25">
      <c r="B1414" s="490"/>
      <c r="C1414" s="490"/>
      <c r="D1414" s="132"/>
      <c r="E1414" s="490"/>
      <c r="F1414" s="309"/>
    </row>
    <row r="1415" spans="2:6" ht="24.95" customHeight="1" x14ac:dyDescent="0.25">
      <c r="B1415" s="490"/>
      <c r="C1415" s="490"/>
      <c r="D1415" s="132"/>
      <c r="E1415" s="490"/>
      <c r="F1415" s="309"/>
    </row>
    <row r="1416" spans="2:6" ht="24.95" customHeight="1" x14ac:dyDescent="0.25">
      <c r="B1416" s="490"/>
      <c r="C1416" s="490"/>
      <c r="D1416" s="132"/>
      <c r="E1416" s="490"/>
      <c r="F1416" s="309"/>
    </row>
    <row r="1417" spans="2:6" ht="24.95" customHeight="1" x14ac:dyDescent="0.25">
      <c r="B1417" s="490"/>
      <c r="C1417" s="490"/>
      <c r="D1417" s="132"/>
      <c r="E1417" s="490"/>
      <c r="F1417" s="309"/>
    </row>
    <row r="1418" spans="2:6" ht="24.95" customHeight="1" x14ac:dyDescent="0.25">
      <c r="B1418" s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  <c r="D1419" s="132"/>
      <c r="E1419" s="490"/>
      <c r="F1419" s="309"/>
    </row>
    <row r="1420" spans="2:6" ht="24.95" customHeight="1" x14ac:dyDescent="0.25">
      <c r="B1420" s="490"/>
      <c r="C1420" s="490"/>
      <c r="D1420" s="132"/>
      <c r="E1420" s="490"/>
      <c r="F1420" s="309"/>
    </row>
    <row r="1421" spans="2:6" ht="24.95" customHeight="1" x14ac:dyDescent="0.25">
      <c r="B1421" s="490"/>
      <c r="C1421" s="490"/>
      <c r="D1421" s="132"/>
      <c r="E1421" s="490"/>
      <c r="F1421" s="309"/>
    </row>
    <row r="1422" spans="2:6" ht="24.95" customHeight="1" x14ac:dyDescent="0.25">
      <c r="B1422" s="490"/>
      <c r="C1422" s="490"/>
      <c r="D1422" s="132"/>
      <c r="E1422" s="490"/>
      <c r="F1422" s="309"/>
    </row>
    <row r="1423" spans="2:6" ht="24.95" customHeight="1" x14ac:dyDescent="0.25">
      <c r="B1423" s="490"/>
      <c r="C1423" s="490"/>
      <c r="D1423" s="132"/>
      <c r="E1423" s="490"/>
      <c r="F1423" s="309"/>
    </row>
    <row r="1424" spans="2:6" ht="24.95" customHeight="1" x14ac:dyDescent="0.25">
      <c r="B1424" s="490"/>
      <c r="C1424" s="490"/>
      <c r="D1424" s="132"/>
      <c r="E1424" s="490"/>
      <c r="F1424" s="309"/>
    </row>
    <row r="1425" spans="2:6" ht="24.95" customHeight="1" x14ac:dyDescent="0.25">
      <c r="B1425" s="490"/>
      <c r="C1425" s="490"/>
      <c r="D1425" s="132"/>
      <c r="E1425" s="490"/>
      <c r="F1425" s="309"/>
    </row>
    <row r="1426" spans="2:6" ht="24.95" customHeight="1" x14ac:dyDescent="0.25">
      <c r="B1426" s="490"/>
      <c r="C1426" s="490"/>
      <c r="D1426" s="132"/>
      <c r="E1426" s="490"/>
      <c r="F1426" s="309"/>
    </row>
    <row r="1427" spans="2:6" ht="24.95" customHeight="1" x14ac:dyDescent="0.25">
      <c r="B1427" s="490"/>
      <c r="C1427" s="490"/>
      <c r="D1427" s="132"/>
      <c r="E1427" s="490"/>
      <c r="F1427" s="309"/>
    </row>
    <row r="1428" spans="2:6" ht="24.95" customHeight="1" x14ac:dyDescent="0.25">
      <c r="B1428" s="490"/>
      <c r="C1428" s="490"/>
      <c r="D1428" s="132"/>
      <c r="E1428" s="490"/>
      <c r="F1428" s="309"/>
    </row>
    <row r="1429" spans="2:6" ht="24.95" customHeight="1" x14ac:dyDescent="0.25">
      <c r="B1429" s="490"/>
      <c r="C1429" s="490"/>
      <c r="D1429" s="132"/>
      <c r="E1429" s="490"/>
      <c r="F1429" s="309"/>
    </row>
    <row r="1430" spans="2:6" ht="24.95" customHeight="1" x14ac:dyDescent="0.25">
      <c r="B1430" s="490"/>
      <c r="C1430" s="490"/>
      <c r="D1430" s="132"/>
      <c r="E1430" s="490"/>
      <c r="F1430" s="309"/>
    </row>
    <row r="1431" spans="2:6" ht="24.95" customHeight="1" x14ac:dyDescent="0.25">
      <c r="B1431" s="490"/>
      <c r="C1431" s="490"/>
      <c r="D1431" s="132"/>
      <c r="E1431" s="490"/>
      <c r="F1431" s="309"/>
    </row>
    <row r="1432" spans="2:6" ht="24.95" customHeight="1" x14ac:dyDescent="0.25">
      <c r="B1432" s="490"/>
      <c r="C1432" s="490"/>
      <c r="D1432" s="132"/>
      <c r="E1432" s="490"/>
      <c r="F1432" s="309"/>
    </row>
    <row r="1433" spans="2:6" ht="24.95" customHeight="1" x14ac:dyDescent="0.25">
      <c r="B1433" s="490"/>
      <c r="C1433" s="490"/>
      <c r="D1433" s="132"/>
      <c r="E1433" s="490"/>
      <c r="F1433" s="309"/>
    </row>
    <row r="1434" spans="2:6" ht="24.95" customHeight="1" x14ac:dyDescent="0.25">
      <c r="B1434" s="490"/>
      <c r="C1434" s="490"/>
      <c r="D1434" s="132"/>
      <c r="E1434" s="490"/>
      <c r="F1434" s="309"/>
    </row>
    <row r="1435" spans="2:6" ht="24.95" customHeight="1" x14ac:dyDescent="0.25">
      <c r="B1435" s="490"/>
      <c r="C1435" s="490"/>
      <c r="D1435" s="132"/>
      <c r="E1435" s="490"/>
      <c r="F1435" s="309"/>
    </row>
    <row r="1436" spans="2:6" ht="24.95" customHeight="1" x14ac:dyDescent="0.25">
      <c r="B1436" s="490"/>
      <c r="C1436" s="490"/>
      <c r="D1436" s="132"/>
      <c r="E1436" s="490"/>
      <c r="F1436" s="309"/>
    </row>
    <row r="1437" spans="2:6" ht="24.95" customHeight="1" x14ac:dyDescent="0.25">
      <c r="B1437" s="490"/>
      <c r="C1437" s="490"/>
      <c r="D1437" s="132"/>
      <c r="E1437" s="490"/>
      <c r="F1437" s="309"/>
    </row>
    <row r="1438" spans="2:6" ht="24.95" customHeight="1" x14ac:dyDescent="0.25">
      <c r="B1438" s="490"/>
      <c r="C1438" s="490"/>
      <c r="D1438" s="132"/>
      <c r="E1438" s="490"/>
      <c r="F1438" s="309"/>
    </row>
    <row r="1439" spans="2:6" ht="24.95" customHeight="1" x14ac:dyDescent="0.25">
      <c r="B1439" s="490"/>
      <c r="C1439" s="490"/>
      <c r="D1439" s="132"/>
      <c r="E1439" s="490"/>
      <c r="F1439" s="309"/>
    </row>
    <row r="1440" spans="2:6" ht="24.95" customHeight="1" x14ac:dyDescent="0.25">
      <c r="B1440" s="490"/>
      <c r="C1440" s="490"/>
      <c r="D1440" s="132"/>
      <c r="E1440" s="490"/>
      <c r="F1440" s="309"/>
    </row>
    <row r="1441" spans="2:6" ht="24.95" customHeight="1" x14ac:dyDescent="0.25">
      <c r="B1441" s="490"/>
      <c r="C1441" s="490"/>
      <c r="D1441" s="132"/>
      <c r="E1441" s="490"/>
      <c r="F1441" s="309"/>
    </row>
    <row r="1442" spans="2:6" ht="24.95" customHeight="1" x14ac:dyDescent="0.25">
      <c r="B1442" s="490"/>
      <c r="C1442" s="490"/>
      <c r="D1442" s="132"/>
      <c r="E1442" s="490"/>
      <c r="F1442" s="309"/>
    </row>
    <row r="1443" spans="2:6" ht="24.95" customHeight="1" x14ac:dyDescent="0.25">
      <c r="B1443" s="490"/>
      <c r="C1443" s="490"/>
      <c r="D1443" s="132"/>
      <c r="E1443" s="490"/>
      <c r="F1443" s="309"/>
    </row>
    <row r="1444" spans="2:6" ht="24.95" customHeight="1" x14ac:dyDescent="0.25">
      <c r="B1444" s="490"/>
      <c r="C1444" s="490"/>
      <c r="D1444" s="132"/>
      <c r="E1444" s="490"/>
      <c r="F1444" s="309"/>
    </row>
    <row r="1445" spans="2:6" ht="24.95" customHeight="1" x14ac:dyDescent="0.25">
      <c r="B1445" s="490"/>
      <c r="C1445" s="490"/>
      <c r="D1445" s="132"/>
      <c r="E1445" s="490"/>
      <c r="F1445" s="309"/>
    </row>
    <row r="1446" spans="2:6" ht="24.95" customHeight="1" x14ac:dyDescent="0.25">
      <c r="B1446" s="490"/>
      <c r="C1446" s="490"/>
      <c r="D1446" s="132"/>
      <c r="E1446" s="490"/>
      <c r="F1446" s="309"/>
    </row>
    <row r="1447" spans="2:6" ht="24.95" customHeight="1" x14ac:dyDescent="0.25">
      <c r="B1447" s="490"/>
      <c r="C1447" s="490"/>
      <c r="D1447" s="132"/>
      <c r="E1447" s="490"/>
      <c r="F1447" s="309"/>
    </row>
    <row r="1448" spans="2:6" ht="24.95" customHeight="1" x14ac:dyDescent="0.25">
      <c r="B1448" s="490"/>
      <c r="C1448" s="490"/>
      <c r="D1448" s="132"/>
      <c r="E1448" s="490"/>
      <c r="F1448" s="309"/>
    </row>
    <row r="1449" spans="2:6" ht="24.95" customHeight="1" x14ac:dyDescent="0.25">
      <c r="B1449" s="490"/>
      <c r="C1449" s="490"/>
      <c r="D1449" s="132"/>
      <c r="E1449" s="490"/>
      <c r="F1449" s="309"/>
    </row>
    <row r="1450" spans="2:6" ht="24.95" customHeight="1" x14ac:dyDescent="0.25">
      <c r="B1450" s="490"/>
      <c r="C1450" s="490"/>
      <c r="D1450" s="132"/>
      <c r="E1450" s="490"/>
      <c r="F1450" s="309"/>
    </row>
    <row r="1451" spans="2:6" ht="24.95" customHeight="1" x14ac:dyDescent="0.25">
      <c r="B1451" s="490"/>
      <c r="C1451" s="490"/>
      <c r="D1451" s="132"/>
      <c r="E1451" s="490"/>
      <c r="F1451" s="309"/>
    </row>
    <row r="1452" spans="2:6" ht="24.95" customHeight="1" x14ac:dyDescent="0.25">
      <c r="B1452" s="490"/>
      <c r="C1452" s="490"/>
      <c r="D1452" s="132"/>
      <c r="E1452" s="490"/>
      <c r="F1452" s="309"/>
    </row>
    <row r="1453" spans="2:6" ht="24.95" customHeight="1" x14ac:dyDescent="0.25">
      <c r="B1453" s="490"/>
      <c r="C1453" s="490"/>
      <c r="D1453" s="132"/>
      <c r="E1453" s="490"/>
      <c r="F1453" s="309"/>
    </row>
    <row r="1454" spans="2:6" ht="24.95" customHeight="1" x14ac:dyDescent="0.25">
      <c r="B1454" s="490"/>
      <c r="C1454" s="490"/>
      <c r="D1454" s="132"/>
      <c r="E1454" s="490"/>
      <c r="F1454" s="309"/>
    </row>
    <row r="1455" spans="2:6" ht="24.95" customHeight="1" x14ac:dyDescent="0.25">
      <c r="B1455" s="490"/>
      <c r="C1455" s="490"/>
      <c r="D1455" s="132"/>
      <c r="E1455" s="490"/>
      <c r="F1455" s="309"/>
    </row>
    <row r="1456" spans="2:6" ht="24.95" customHeight="1" x14ac:dyDescent="0.25">
      <c r="B1456" s="490"/>
      <c r="C1456" s="490"/>
      <c r="D1456" s="132"/>
      <c r="E1456" s="490"/>
      <c r="F1456" s="309"/>
    </row>
    <row r="1457" spans="2:6" ht="24.95" customHeight="1" x14ac:dyDescent="0.25">
      <c r="B1457" s="490"/>
      <c r="C1457" s="490"/>
      <c r="D1457" s="132"/>
      <c r="E1457" s="490"/>
      <c r="F1457" s="309"/>
    </row>
    <row r="1458" spans="2:6" ht="24.95" customHeight="1" x14ac:dyDescent="0.25">
      <c r="B1458" s="490"/>
      <c r="C1458" s="490"/>
      <c r="D1458" s="132"/>
      <c r="E1458" s="490"/>
      <c r="F1458" s="309"/>
    </row>
    <row r="1459" spans="2:6" ht="24.95" customHeight="1" x14ac:dyDescent="0.25">
      <c r="B1459" s="490"/>
      <c r="C1459" s="490"/>
      <c r="D1459" s="132"/>
      <c r="E1459" s="490"/>
      <c r="F1459" s="309"/>
    </row>
    <row r="1460" spans="2:6" ht="24.95" customHeight="1" x14ac:dyDescent="0.25">
      <c r="B1460" s="490"/>
      <c r="C1460" s="490"/>
      <c r="D1460" s="132"/>
      <c r="E1460" s="490"/>
      <c r="F1460" s="309"/>
    </row>
    <row r="1461" spans="2:6" ht="24.95" customHeight="1" x14ac:dyDescent="0.25">
      <c r="B1461" s="490"/>
      <c r="C1461" s="490"/>
      <c r="D1461" s="132"/>
      <c r="E1461" s="490"/>
      <c r="F1461" s="309"/>
    </row>
    <row r="1462" spans="2:6" ht="24.95" customHeight="1" x14ac:dyDescent="0.25">
      <c r="B1462" s="490"/>
      <c r="C1462" s="490"/>
      <c r="D1462" s="132"/>
      <c r="E1462" s="490"/>
      <c r="F1462" s="309"/>
    </row>
    <row r="1463" spans="2:6" ht="24.95" customHeight="1" x14ac:dyDescent="0.25">
      <c r="B1463" s="490"/>
      <c r="C1463" s="490"/>
      <c r="D1463" s="132"/>
      <c r="E1463" s="490"/>
      <c r="F1463" s="309"/>
    </row>
    <row r="1464" spans="2:6" ht="24.95" customHeight="1" x14ac:dyDescent="0.25">
      <c r="B1464" s="490"/>
      <c r="C1464" s="490"/>
      <c r="D1464" s="132"/>
      <c r="E1464" s="490"/>
      <c r="F1464" s="309"/>
    </row>
    <row r="1465" spans="2:6" ht="24.95" customHeight="1" x14ac:dyDescent="0.25">
      <c r="B1465" s="490"/>
      <c r="C1465" s="490"/>
      <c r="D1465" s="132"/>
      <c r="E1465" s="490"/>
      <c r="F1465" s="309"/>
    </row>
    <row r="1466" spans="2:6" ht="24.95" customHeight="1" x14ac:dyDescent="0.25">
      <c r="B1466" s="490"/>
      <c r="C1466" s="490"/>
      <c r="D1466" s="132"/>
      <c r="E1466" s="490"/>
      <c r="F1466" s="309"/>
    </row>
    <row r="1467" spans="2:6" ht="24.95" customHeight="1" x14ac:dyDescent="0.25">
      <c r="B1467" s="490"/>
      <c r="C1467" s="490"/>
      <c r="D1467" s="132"/>
      <c r="E1467" s="490"/>
      <c r="F1467" s="309"/>
    </row>
    <row r="1468" spans="2:6" ht="24.95" customHeight="1" x14ac:dyDescent="0.25">
      <c r="B1468" s="490"/>
      <c r="C1468" s="490"/>
      <c r="D1468" s="132"/>
      <c r="E1468" s="490"/>
      <c r="F1468" s="309"/>
    </row>
    <row r="1469" spans="2:6" ht="24.95" customHeight="1" x14ac:dyDescent="0.25">
      <c r="B1469" s="490"/>
      <c r="C1469" s="490"/>
      <c r="D1469" s="132"/>
      <c r="E1469" s="490"/>
      <c r="F1469" s="309"/>
    </row>
    <row r="1470" spans="2:6" ht="24.95" customHeight="1" x14ac:dyDescent="0.25">
      <c r="B1470" s="490"/>
      <c r="C1470" s="490"/>
      <c r="D1470" s="132"/>
      <c r="E1470" s="490"/>
      <c r="F1470" s="309"/>
    </row>
    <row r="1471" spans="2:6" ht="24.95" customHeight="1" x14ac:dyDescent="0.25">
      <c r="B1471" s="490"/>
      <c r="C1471" s="490"/>
      <c r="D1471" s="132"/>
      <c r="E1471" s="490"/>
      <c r="F1471" s="309"/>
    </row>
    <row r="1472" spans="2:6" ht="24.95" customHeight="1" x14ac:dyDescent="0.25">
      <c r="B1472" s="490"/>
      <c r="C1472" s="490"/>
      <c r="D1472" s="132"/>
      <c r="E1472" s="490"/>
      <c r="F1472" s="309"/>
    </row>
    <row r="1473" spans="2:6" ht="24.95" customHeight="1" x14ac:dyDescent="0.25">
      <c r="B1473" s="490"/>
      <c r="C1473" s="490"/>
      <c r="D1473" s="132"/>
      <c r="E1473" s="490"/>
      <c r="F1473" s="309"/>
    </row>
    <row r="1474" spans="2:6" ht="24.95" customHeight="1" x14ac:dyDescent="0.25">
      <c r="B1474" s="490"/>
      <c r="C1474" s="490"/>
      <c r="D1474" s="132"/>
      <c r="E1474" s="490"/>
      <c r="F1474" s="309"/>
    </row>
    <row r="1475" spans="2:6" ht="24.95" customHeight="1" x14ac:dyDescent="0.25">
      <c r="B1475" s="490"/>
      <c r="C1475" s="490"/>
      <c r="D1475" s="132"/>
      <c r="E1475" s="490"/>
      <c r="F1475" s="309"/>
    </row>
    <row r="1476" spans="2:6" ht="24.95" customHeight="1" x14ac:dyDescent="0.25">
      <c r="B1476" s="490"/>
      <c r="C1476" s="490"/>
      <c r="D1476" s="132"/>
      <c r="E1476" s="490"/>
      <c r="F1476" s="309"/>
    </row>
    <row r="1477" spans="2:6" ht="24.95" customHeight="1" x14ac:dyDescent="0.25">
      <c r="B1477" s="490"/>
      <c r="C1477" s="490"/>
      <c r="D1477" s="132"/>
      <c r="E1477" s="490"/>
      <c r="F1477" s="309"/>
    </row>
    <row r="1478" spans="2:6" ht="24.95" customHeight="1" x14ac:dyDescent="0.25">
      <c r="B1478" s="490"/>
      <c r="C1478" s="490"/>
      <c r="D1478" s="132"/>
      <c r="E1478" s="490"/>
      <c r="F1478" s="309"/>
    </row>
    <row r="1479" spans="2:6" ht="24.95" customHeight="1" x14ac:dyDescent="0.25">
      <c r="B1479" s="490"/>
      <c r="C1479" s="490"/>
      <c r="D1479" s="132"/>
      <c r="E1479" s="490"/>
      <c r="F1479" s="309"/>
    </row>
    <row r="1480" spans="2:6" ht="24.95" customHeight="1" x14ac:dyDescent="0.25">
      <c r="B1480" s="490"/>
      <c r="C1480" s="490"/>
      <c r="D1480" s="132"/>
      <c r="E1480" s="490"/>
      <c r="F1480" s="309"/>
    </row>
    <row r="1481" spans="2:6" ht="24.95" customHeight="1" x14ac:dyDescent="0.25">
      <c r="B1481" s="490"/>
      <c r="C1481" s="490"/>
      <c r="D1481" s="132"/>
      <c r="E1481" s="490"/>
      <c r="F1481" s="309"/>
    </row>
    <row r="1482" spans="2:6" ht="24.95" customHeight="1" x14ac:dyDescent="0.25">
      <c r="B1482" s="490"/>
      <c r="C1482" s="490"/>
      <c r="D1482" s="132"/>
      <c r="E1482" s="490"/>
      <c r="F1482" s="309"/>
    </row>
    <row r="1483" spans="2:6" ht="24.95" customHeight="1" x14ac:dyDescent="0.25">
      <c r="B1483" s="490"/>
      <c r="C1483" s="490"/>
      <c r="D1483" s="132"/>
      <c r="E1483" s="490"/>
      <c r="F1483" s="309"/>
    </row>
    <row r="1484" spans="2:6" ht="24.95" customHeight="1" x14ac:dyDescent="0.25">
      <c r="B1484" s="490"/>
      <c r="C1484" s="490"/>
      <c r="D1484" s="132"/>
      <c r="E1484" s="490"/>
      <c r="F1484" s="309"/>
    </row>
    <row r="1485" spans="2:6" ht="24.95" customHeight="1" x14ac:dyDescent="0.25">
      <c r="B1485" s="490"/>
      <c r="C1485" s="490"/>
      <c r="D1485" s="132"/>
      <c r="E1485" s="490"/>
      <c r="F1485" s="309"/>
    </row>
    <row r="1486" spans="2:6" ht="24.95" customHeight="1" x14ac:dyDescent="0.25">
      <c r="B1486" s="490"/>
      <c r="C1486" s="490"/>
      <c r="D1486" s="132"/>
      <c r="E1486" s="490"/>
      <c r="F1486" s="309"/>
    </row>
    <row r="1487" spans="2:6" ht="24.95" customHeight="1" x14ac:dyDescent="0.25">
      <c r="B1487" s="490"/>
      <c r="C1487" s="490"/>
      <c r="D1487" s="132"/>
      <c r="E1487" s="490"/>
      <c r="F1487" s="309"/>
    </row>
    <row r="1488" spans="2:6" ht="24.95" customHeight="1" x14ac:dyDescent="0.25">
      <c r="B1488" s="490"/>
      <c r="C1488" s="490"/>
      <c r="D1488" s="132"/>
      <c r="E1488" s="490"/>
      <c r="F1488" s="309"/>
    </row>
    <row r="1489" spans="2:6" ht="24.95" customHeight="1" x14ac:dyDescent="0.25">
      <c r="B1489" s="490"/>
      <c r="C1489" s="490"/>
      <c r="D1489" s="132"/>
      <c r="E1489" s="490"/>
      <c r="F1489" s="309"/>
    </row>
    <row r="1490" spans="2:6" ht="24.95" customHeight="1" x14ac:dyDescent="0.25">
      <c r="B1490" s="490"/>
      <c r="C1490" s="490"/>
      <c r="D1490" s="132"/>
      <c r="E1490" s="490"/>
      <c r="F1490" s="309"/>
    </row>
    <row r="1491" spans="2:6" ht="24.95" customHeight="1" x14ac:dyDescent="0.25">
      <c r="B1491" s="490"/>
      <c r="C1491" s="490"/>
      <c r="D1491" s="132"/>
      <c r="E1491" s="490"/>
      <c r="F1491" s="309"/>
    </row>
    <row r="1492" spans="2:6" ht="24.95" customHeight="1" x14ac:dyDescent="0.25">
      <c r="B1492" s="490"/>
      <c r="C1492" s="490"/>
      <c r="D1492" s="132"/>
      <c r="E1492" s="490"/>
      <c r="F1492" s="309"/>
    </row>
    <row r="1493" spans="2:6" ht="24.95" customHeight="1" x14ac:dyDescent="0.25">
      <c r="B1493" s="490"/>
      <c r="C1493" s="490"/>
      <c r="D1493" s="132"/>
      <c r="E1493" s="490"/>
      <c r="F1493" s="309"/>
    </row>
    <row r="1494" spans="2:6" ht="24.95" customHeight="1" x14ac:dyDescent="0.25">
      <c r="B1494" s="490"/>
      <c r="C1494" s="490"/>
      <c r="D1494" s="132"/>
      <c r="E1494" s="490"/>
      <c r="F1494" s="309"/>
    </row>
    <row r="1495" spans="2:6" ht="24.95" customHeight="1" x14ac:dyDescent="0.25">
      <c r="B1495" s="490"/>
      <c r="C1495" s="490"/>
      <c r="D1495" s="132"/>
      <c r="E1495" s="490"/>
      <c r="F1495" s="309"/>
    </row>
    <row r="1496" spans="2:6" ht="24.95" customHeight="1" x14ac:dyDescent="0.25">
      <c r="B1496" s="490"/>
      <c r="C1496" s="490"/>
      <c r="D1496" s="132"/>
      <c r="E1496" s="490"/>
      <c r="F1496" s="309"/>
    </row>
    <row r="1497" spans="2:6" ht="24.95" customHeight="1" x14ac:dyDescent="0.25">
      <c r="B1497" s="490"/>
      <c r="C1497" s="490"/>
      <c r="D1497" s="132"/>
      <c r="E1497" s="490"/>
      <c r="F1497" s="309"/>
    </row>
    <row r="1498" spans="2:6" ht="24.95" customHeight="1" x14ac:dyDescent="0.25">
      <c r="B1498" s="490"/>
      <c r="C1498" s="490"/>
      <c r="D1498" s="132"/>
      <c r="E1498" s="490"/>
      <c r="F1498" s="309"/>
    </row>
    <row r="1499" spans="2:6" ht="24.95" customHeight="1" x14ac:dyDescent="0.25">
      <c r="B1499" s="490"/>
      <c r="C1499" s="490"/>
      <c r="D1499" s="132"/>
      <c r="E1499" s="490"/>
      <c r="F1499" s="309"/>
    </row>
    <row r="1500" spans="2:6" ht="24.95" customHeight="1" x14ac:dyDescent="0.25">
      <c r="B1500" s="490"/>
      <c r="C1500" s="490"/>
      <c r="D1500" s="132"/>
      <c r="E1500" s="490"/>
      <c r="F1500" s="309"/>
    </row>
    <row r="1501" spans="2:6" ht="24.95" customHeight="1" x14ac:dyDescent="0.25">
      <c r="B1501" s="490"/>
      <c r="C1501" s="490"/>
      <c r="D1501" s="132"/>
      <c r="E1501" s="490"/>
      <c r="F1501" s="309"/>
    </row>
    <row r="1502" spans="2:6" ht="24.95" customHeight="1" x14ac:dyDescent="0.25">
      <c r="B1502" s="490"/>
      <c r="C1502" s="490"/>
      <c r="D1502" s="132"/>
      <c r="E1502" s="490"/>
      <c r="F1502" s="309"/>
    </row>
    <row r="1503" spans="2:6" ht="24.95" customHeight="1" x14ac:dyDescent="0.25">
      <c r="B1503" s="490"/>
      <c r="C1503" s="490"/>
      <c r="D1503" s="132"/>
      <c r="E1503" s="490"/>
      <c r="F1503" s="309"/>
    </row>
    <row r="1504" spans="2:6" ht="24.95" customHeight="1" x14ac:dyDescent="0.25">
      <c r="B1504" s="490"/>
      <c r="C1504" s="490"/>
      <c r="D1504" s="132"/>
      <c r="E1504" s="490"/>
      <c r="F1504" s="309"/>
    </row>
    <row r="1505" spans="2:6" ht="24.95" customHeight="1" x14ac:dyDescent="0.25">
      <c r="B1505" s="490"/>
      <c r="C1505" s="490"/>
      <c r="D1505" s="132"/>
      <c r="E1505" s="490"/>
      <c r="F1505" s="309"/>
    </row>
    <row r="1506" spans="2:6" ht="24.95" customHeight="1" x14ac:dyDescent="0.25">
      <c r="B1506" s="490"/>
      <c r="C1506" s="490"/>
      <c r="D1506" s="132"/>
      <c r="E1506" s="490"/>
      <c r="F1506" s="309"/>
    </row>
    <row r="1507" spans="2:6" ht="24.95" customHeight="1" x14ac:dyDescent="0.25">
      <c r="B1507" s="490"/>
      <c r="C1507" s="490"/>
      <c r="D1507" s="132"/>
      <c r="E1507" s="490"/>
      <c r="F1507" s="309"/>
    </row>
    <row r="1508" spans="2:6" ht="24.95" customHeight="1" x14ac:dyDescent="0.25">
      <c r="B1508" s="490"/>
      <c r="C1508" s="490"/>
      <c r="D1508" s="132"/>
      <c r="E1508" s="490"/>
      <c r="F1508" s="309"/>
    </row>
    <row r="1509" spans="2:6" ht="24.95" customHeight="1" x14ac:dyDescent="0.25">
      <c r="B1509" s="490"/>
      <c r="C1509" s="490"/>
      <c r="D1509" s="132"/>
      <c r="E1509" s="490"/>
      <c r="F1509" s="309"/>
    </row>
    <row r="1510" spans="2:6" ht="24.95" customHeight="1" x14ac:dyDescent="0.25">
      <c r="B1510" s="490"/>
      <c r="C1510" s="490"/>
      <c r="D1510" s="132"/>
      <c r="E1510" s="490"/>
      <c r="F1510" s="309"/>
    </row>
    <row r="1511" spans="2:6" ht="24.95" customHeight="1" x14ac:dyDescent="0.25">
      <c r="B1511" s="490"/>
      <c r="C1511" s="490"/>
      <c r="D1511" s="132"/>
      <c r="E1511" s="490"/>
      <c r="F1511" s="309"/>
    </row>
    <row r="1512" spans="2:6" ht="24.95" customHeight="1" x14ac:dyDescent="0.25">
      <c r="B1512" s="490"/>
      <c r="C1512" s="490"/>
      <c r="D1512" s="132"/>
      <c r="E1512" s="490"/>
      <c r="F1512" s="309"/>
    </row>
    <row r="1513" spans="2:6" ht="24.95" customHeight="1" x14ac:dyDescent="0.25">
      <c r="B1513" s="490"/>
      <c r="C1513" s="490"/>
      <c r="D1513" s="132"/>
      <c r="E1513" s="490"/>
      <c r="F1513" s="309"/>
    </row>
    <row r="1514" spans="2:6" ht="24.95" customHeight="1" x14ac:dyDescent="0.25">
      <c r="B1514" s="490"/>
      <c r="C1514" s="490"/>
      <c r="D1514" s="132"/>
      <c r="E1514" s="490"/>
      <c r="F1514" s="309"/>
    </row>
    <row r="1515" spans="2:6" ht="24.95" customHeight="1" x14ac:dyDescent="0.25">
      <c r="B1515" s="490"/>
      <c r="C1515" s="490"/>
      <c r="D1515" s="132"/>
      <c r="E1515" s="490"/>
      <c r="F1515" s="309"/>
    </row>
    <row r="1516" spans="2:6" ht="24.95" customHeight="1" x14ac:dyDescent="0.25">
      <c r="B1516" s="490"/>
      <c r="C1516" s="490"/>
      <c r="D1516" s="132"/>
      <c r="E1516" s="490"/>
      <c r="F1516" s="309"/>
    </row>
    <row r="1517" spans="2:6" ht="24.95" customHeight="1" x14ac:dyDescent="0.25">
      <c r="B1517" s="490"/>
      <c r="C1517" s="490"/>
      <c r="D1517" s="132"/>
      <c r="E1517" s="490"/>
      <c r="F1517" s="309"/>
    </row>
    <row r="1518" spans="2:6" ht="24.95" customHeight="1" x14ac:dyDescent="0.25">
      <c r="B1518" s="490"/>
      <c r="C1518" s="490"/>
      <c r="D1518" s="132"/>
      <c r="E1518" s="490"/>
      <c r="F1518" s="309"/>
    </row>
    <row r="1519" spans="2:6" ht="24.95" customHeight="1" x14ac:dyDescent="0.25">
      <c r="B1519" s="490"/>
      <c r="C1519" s="490"/>
      <c r="D1519" s="132"/>
      <c r="E1519" s="490"/>
      <c r="F1519" s="309"/>
    </row>
    <row r="1520" spans="2:6" ht="24.95" customHeight="1" x14ac:dyDescent="0.25">
      <c r="B1520" s="490"/>
      <c r="C1520" s="490"/>
      <c r="D1520" s="132"/>
      <c r="E1520" s="490"/>
      <c r="F1520" s="309"/>
    </row>
    <row r="1521" spans="2:6" ht="24.95" customHeight="1" x14ac:dyDescent="0.25">
      <c r="B1521" s="490"/>
      <c r="C1521" s="490"/>
      <c r="D1521" s="132"/>
      <c r="E1521" s="490"/>
      <c r="F1521" s="309"/>
    </row>
    <row r="1522" spans="2:6" ht="24.95" customHeight="1" x14ac:dyDescent="0.25">
      <c r="B1522" s="490"/>
      <c r="C1522" s="490"/>
      <c r="D1522" s="132"/>
      <c r="E1522" s="490"/>
      <c r="F1522" s="309"/>
    </row>
    <row r="1523" spans="2:6" ht="24.95" customHeight="1" x14ac:dyDescent="0.25">
      <c r="B1523" s="490"/>
      <c r="C1523" s="490"/>
      <c r="D1523" s="132"/>
      <c r="E1523" s="490"/>
      <c r="F1523" s="309"/>
    </row>
    <row r="1524" spans="2:6" ht="24.95" customHeight="1" x14ac:dyDescent="0.25">
      <c r="B1524" s="490"/>
      <c r="C1524" s="490"/>
      <c r="D1524" s="132"/>
      <c r="E1524" s="490"/>
      <c r="F1524" s="309"/>
    </row>
    <row r="1525" spans="2:6" ht="24.95" customHeight="1" x14ac:dyDescent="0.25">
      <c r="B1525" s="490"/>
      <c r="C1525" s="490"/>
      <c r="D1525" s="132"/>
      <c r="E1525" s="490"/>
      <c r="F1525" s="309"/>
    </row>
    <row r="1526" spans="2:6" ht="24.95" customHeight="1" x14ac:dyDescent="0.25">
      <c r="B1526" s="490"/>
      <c r="C1526" s="490"/>
      <c r="D1526" s="132"/>
      <c r="E1526" s="490"/>
      <c r="F1526" s="309"/>
    </row>
    <row r="1527" spans="2:6" ht="24.95" customHeight="1" x14ac:dyDescent="0.25">
      <c r="B1527" s="490"/>
      <c r="C1527" s="490"/>
      <c r="D1527" s="132"/>
      <c r="E1527" s="490"/>
      <c r="F1527" s="309"/>
    </row>
    <row r="1528" spans="2:6" ht="24.95" customHeight="1" x14ac:dyDescent="0.25">
      <c r="B1528" s="490"/>
      <c r="C1528" s="490"/>
      <c r="D1528" s="132"/>
      <c r="E1528" s="490"/>
      <c r="F1528" s="309"/>
    </row>
    <row r="1529" spans="2:6" ht="24.95" customHeight="1" x14ac:dyDescent="0.25">
      <c r="B1529" s="490"/>
      <c r="C1529" s="490"/>
      <c r="D1529" s="132"/>
      <c r="E1529" s="490"/>
      <c r="F1529" s="309"/>
    </row>
    <row r="1530" spans="2:6" ht="24.95" customHeight="1" x14ac:dyDescent="0.25">
      <c r="B1530" s="490"/>
      <c r="C1530" s="490"/>
      <c r="D1530" s="132"/>
      <c r="E1530" s="490"/>
      <c r="F1530" s="309"/>
    </row>
    <row r="1531" spans="2:6" ht="24.95" customHeight="1" x14ac:dyDescent="0.25">
      <c r="B1531" s="490"/>
      <c r="C1531" s="490"/>
      <c r="D1531" s="132"/>
      <c r="E1531" s="490"/>
      <c r="F1531" s="309"/>
    </row>
    <row r="1532" spans="2:6" ht="24.95" customHeight="1" x14ac:dyDescent="0.25">
      <c r="B1532" s="490"/>
      <c r="C1532" s="490"/>
      <c r="D1532" s="132"/>
      <c r="E1532" s="490"/>
      <c r="F1532" s="309"/>
    </row>
    <row r="1533" spans="2:6" ht="24.95" customHeight="1" x14ac:dyDescent="0.25">
      <c r="B1533" s="490"/>
      <c r="C1533" s="490"/>
      <c r="D1533" s="132"/>
      <c r="E1533" s="490"/>
      <c r="F1533" s="309"/>
    </row>
    <row r="1534" spans="2:6" ht="24.95" customHeight="1" x14ac:dyDescent="0.25">
      <c r="B1534" s="490"/>
      <c r="C1534" s="490"/>
      <c r="D1534" s="132"/>
      <c r="E1534" s="490"/>
      <c r="F1534" s="309"/>
    </row>
    <row r="1535" spans="2:6" ht="24.95" customHeight="1" x14ac:dyDescent="0.25">
      <c r="B1535" s="490"/>
      <c r="C1535" s="490"/>
      <c r="D1535" s="132"/>
      <c r="E1535" s="490"/>
      <c r="F1535" s="309"/>
    </row>
    <row r="1536" spans="2:6" ht="24.95" customHeight="1" x14ac:dyDescent="0.25">
      <c r="B1536" s="490"/>
      <c r="C1536" s="490"/>
      <c r="D1536" s="132"/>
      <c r="E1536" s="490"/>
      <c r="F1536" s="309"/>
    </row>
    <row r="1537" spans="2:6" ht="24.95" customHeight="1" x14ac:dyDescent="0.25">
      <c r="B1537" s="490"/>
      <c r="C1537" s="490"/>
      <c r="D1537" s="132"/>
      <c r="E1537" s="490"/>
      <c r="F1537" s="309"/>
    </row>
    <row r="1538" spans="2:6" ht="24.95" customHeight="1" x14ac:dyDescent="0.25">
      <c r="B1538" s="490"/>
      <c r="C1538" s="490"/>
      <c r="D1538" s="132"/>
      <c r="E1538" s="490"/>
      <c r="F1538" s="309"/>
    </row>
    <row r="1539" spans="2:6" ht="24.95" customHeight="1" x14ac:dyDescent="0.25">
      <c r="B1539" s="490"/>
      <c r="C1539" s="490"/>
      <c r="D1539" s="132"/>
      <c r="E1539" s="490"/>
      <c r="F1539" s="309"/>
    </row>
    <row r="1540" spans="2:6" ht="24.95" customHeight="1" x14ac:dyDescent="0.25">
      <c r="B1540" s="490"/>
      <c r="C1540" s="490"/>
      <c r="D1540" s="132"/>
      <c r="E1540" s="490"/>
      <c r="F1540" s="309"/>
    </row>
    <row r="1541" spans="2:6" ht="24.95" customHeight="1" x14ac:dyDescent="0.25">
      <c r="B1541" s="490"/>
      <c r="C1541" s="490"/>
      <c r="D1541" s="132"/>
      <c r="E1541" s="490"/>
      <c r="F1541" s="309"/>
    </row>
    <row r="1542" spans="2:6" ht="24.95" customHeight="1" x14ac:dyDescent="0.25">
      <c r="B1542" s="490"/>
      <c r="C1542" s="490"/>
      <c r="D1542" s="132"/>
      <c r="E1542" s="490"/>
      <c r="F1542" s="309"/>
    </row>
    <row r="1543" spans="2:6" ht="24.95" customHeight="1" x14ac:dyDescent="0.25">
      <c r="B1543" s="490"/>
      <c r="C1543" s="490"/>
      <c r="D1543" s="132"/>
      <c r="E1543" s="490"/>
      <c r="F1543" s="309"/>
    </row>
    <row r="1544" spans="2:6" ht="24.95" customHeight="1" x14ac:dyDescent="0.25">
      <c r="B1544" s="490"/>
      <c r="C1544" s="490"/>
      <c r="D1544" s="132"/>
      <c r="E1544" s="490"/>
      <c r="F1544" s="309"/>
    </row>
    <row r="1545" spans="2:6" ht="24.95" customHeight="1" x14ac:dyDescent="0.25">
      <c r="B1545" s="490"/>
      <c r="C1545" s="490"/>
      <c r="D1545" s="132"/>
      <c r="E1545" s="490"/>
      <c r="F1545" s="309"/>
    </row>
    <row r="1546" spans="2:6" ht="24.95" customHeight="1" x14ac:dyDescent="0.25">
      <c r="B1546" s="490"/>
      <c r="C1546" s="490"/>
      <c r="D1546" s="132"/>
      <c r="E1546" s="490"/>
      <c r="F1546" s="309"/>
    </row>
    <row r="1547" spans="2:6" ht="24.95" customHeight="1" x14ac:dyDescent="0.25">
      <c r="B1547" s="490"/>
      <c r="C1547" s="490"/>
      <c r="D1547" s="132"/>
      <c r="E1547" s="490"/>
      <c r="F1547" s="309"/>
    </row>
    <row r="1548" spans="2:6" ht="24.95" customHeight="1" x14ac:dyDescent="0.25">
      <c r="B1548" s="490"/>
      <c r="C1548" s="490"/>
      <c r="D1548" s="132"/>
      <c r="E1548" s="490"/>
      <c r="F1548" s="309"/>
    </row>
    <row r="1549" spans="2:6" ht="24.95" customHeight="1" x14ac:dyDescent="0.25">
      <c r="B1549" s="490"/>
      <c r="C1549" s="490"/>
      <c r="D1549" s="132"/>
      <c r="E1549" s="490"/>
      <c r="F1549" s="309"/>
    </row>
    <row r="1550" spans="2:6" ht="24.95" customHeight="1" x14ac:dyDescent="0.25">
      <c r="B1550" s="490"/>
      <c r="C1550" s="490"/>
      <c r="D1550" s="132"/>
      <c r="E1550" s="490"/>
      <c r="F1550" s="309"/>
    </row>
    <row r="1551" spans="2:6" ht="24.95" customHeight="1" x14ac:dyDescent="0.25">
      <c r="B1551" s="490"/>
      <c r="C1551" s="490"/>
      <c r="D1551" s="132"/>
      <c r="E1551" s="490"/>
      <c r="F1551" s="309"/>
    </row>
    <row r="1552" spans="2:6" ht="24.95" customHeight="1" x14ac:dyDescent="0.25">
      <c r="B1552" s="490"/>
      <c r="C1552" s="490"/>
      <c r="D1552" s="132"/>
      <c r="E1552" s="490"/>
      <c r="F1552" s="309"/>
    </row>
    <row r="1553" spans="2:6" ht="24.95" customHeight="1" x14ac:dyDescent="0.25">
      <c r="B1553" s="490"/>
      <c r="C1553" s="490"/>
      <c r="D1553" s="132"/>
      <c r="E1553" s="490"/>
      <c r="F1553" s="309"/>
    </row>
    <row r="1554" spans="2:6" ht="24.95" customHeight="1" x14ac:dyDescent="0.25">
      <c r="B1554" s="490"/>
      <c r="C1554" s="490"/>
      <c r="D1554" s="132"/>
      <c r="E1554" s="490"/>
      <c r="F1554" s="309"/>
    </row>
    <row r="1555" spans="2:6" ht="24.95" customHeight="1" x14ac:dyDescent="0.25">
      <c r="B1555" s="490"/>
      <c r="C1555" s="490"/>
      <c r="D1555" s="132"/>
      <c r="E1555" s="490"/>
      <c r="F1555" s="309"/>
    </row>
    <row r="1556" spans="2:6" ht="24.95" customHeight="1" x14ac:dyDescent="0.25">
      <c r="B1556" s="490"/>
      <c r="C1556" s="490"/>
      <c r="D1556" s="132"/>
      <c r="E1556" s="490"/>
      <c r="F1556" s="309"/>
    </row>
    <row r="1557" spans="2:6" ht="24.95" customHeight="1" x14ac:dyDescent="0.25">
      <c r="B1557" s="490"/>
      <c r="C1557" s="490"/>
      <c r="D1557" s="132"/>
      <c r="E1557" s="490"/>
      <c r="F1557" s="309"/>
    </row>
    <row r="1558" spans="2:6" ht="24.95" customHeight="1" x14ac:dyDescent="0.25">
      <c r="B1558" s="490"/>
      <c r="C1558" s="490"/>
      <c r="D1558" s="132"/>
      <c r="E1558" s="490"/>
      <c r="F1558" s="309"/>
    </row>
    <row r="1559" spans="2:6" ht="24.95" customHeight="1" x14ac:dyDescent="0.25">
      <c r="B1559" s="490"/>
      <c r="C1559" s="490"/>
      <c r="D1559" s="132"/>
      <c r="E1559" s="490"/>
      <c r="F1559" s="309"/>
    </row>
    <row r="1560" spans="2:6" ht="24.95" customHeight="1" x14ac:dyDescent="0.25">
      <c r="B1560" s="490"/>
      <c r="C1560" s="490"/>
      <c r="D1560" s="132"/>
      <c r="E1560" s="490"/>
      <c r="F1560" s="309"/>
    </row>
    <row r="1561" spans="2:6" ht="24.95" customHeight="1" x14ac:dyDescent="0.25">
      <c r="B1561" s="490"/>
      <c r="C1561" s="490"/>
      <c r="D1561" s="132"/>
      <c r="E1561" s="490"/>
      <c r="F1561" s="309"/>
    </row>
    <row r="1562" spans="2:6" ht="24.95" customHeight="1" x14ac:dyDescent="0.25">
      <c r="B1562" s="490"/>
      <c r="C1562" s="490"/>
      <c r="D1562" s="132"/>
      <c r="E1562" s="490"/>
      <c r="F1562" s="309"/>
    </row>
    <row r="1563" spans="2:6" ht="24.95" customHeight="1" x14ac:dyDescent="0.25">
      <c r="B1563" s="490"/>
      <c r="C1563" s="490"/>
      <c r="D1563" s="132"/>
      <c r="E1563" s="490"/>
      <c r="F1563" s="309"/>
    </row>
    <row r="1564" spans="2:6" ht="24.95" customHeight="1" x14ac:dyDescent="0.25">
      <c r="B1564" s="490"/>
      <c r="C1564" s="490"/>
      <c r="D1564" s="132"/>
      <c r="E1564" s="490"/>
      <c r="F1564" s="309"/>
    </row>
    <row r="1565" spans="2:6" ht="24.95" customHeight="1" x14ac:dyDescent="0.25">
      <c r="B1565" s="490"/>
      <c r="C1565" s="490"/>
      <c r="D1565" s="132"/>
      <c r="E1565" s="490"/>
      <c r="F1565" s="309"/>
    </row>
    <row r="1566" spans="2:6" ht="24.95" customHeight="1" x14ac:dyDescent="0.25">
      <c r="B1566" s="490"/>
      <c r="C1566" s="490"/>
      <c r="D1566" s="132"/>
      <c r="E1566" s="490"/>
      <c r="F1566" s="309"/>
    </row>
    <row r="1567" spans="2:6" ht="24.95" customHeight="1" x14ac:dyDescent="0.25">
      <c r="B1567" s="490"/>
      <c r="C1567" s="490"/>
      <c r="D1567" s="132"/>
      <c r="E1567" s="490"/>
      <c r="F1567" s="309"/>
    </row>
    <row r="1568" spans="2:6" ht="24.95" customHeight="1" x14ac:dyDescent="0.25">
      <c r="B1568" s="490"/>
      <c r="C1568" s="490"/>
      <c r="D1568" s="132"/>
      <c r="E1568" s="490"/>
      <c r="F1568" s="309"/>
    </row>
    <row r="1569" spans="2:6" ht="24.95" customHeight="1" x14ac:dyDescent="0.25">
      <c r="B1569" s="490"/>
      <c r="C1569" s="490"/>
      <c r="D1569" s="132"/>
      <c r="E1569" s="490"/>
      <c r="F1569" s="309"/>
    </row>
    <row r="1570" spans="2:6" ht="24.95" customHeight="1" x14ac:dyDescent="0.25">
      <c r="B1570" s="490"/>
      <c r="C1570" s="490"/>
      <c r="D1570" s="132"/>
      <c r="E1570" s="490"/>
      <c r="F1570" s="309"/>
    </row>
    <row r="1571" spans="2:6" ht="24.95" customHeight="1" x14ac:dyDescent="0.25">
      <c r="B1571" s="490"/>
      <c r="C1571" s="490"/>
      <c r="D1571" s="132"/>
      <c r="E1571" s="490"/>
      <c r="F1571" s="309"/>
    </row>
    <row r="1572" spans="2:6" ht="24.95" customHeight="1" x14ac:dyDescent="0.25">
      <c r="B1572" s="490"/>
      <c r="C1572" s="490"/>
      <c r="D1572" s="132"/>
      <c r="E1572" s="490"/>
      <c r="F1572" s="309"/>
    </row>
    <row r="1573" spans="2:6" ht="24.95" customHeight="1" x14ac:dyDescent="0.25">
      <c r="B1573" s="490"/>
      <c r="C1573" s="490"/>
      <c r="D1573" s="132"/>
      <c r="E1573" s="490"/>
      <c r="F1573" s="309"/>
    </row>
    <row r="1574" spans="2:6" ht="24.95" customHeight="1" x14ac:dyDescent="0.25">
      <c r="B1574" s="490"/>
      <c r="C1574" s="490"/>
      <c r="D1574" s="132"/>
      <c r="E1574" s="490"/>
      <c r="F1574" s="309"/>
    </row>
    <row r="1575" spans="2:6" ht="24.95" customHeight="1" x14ac:dyDescent="0.25">
      <c r="B1575" s="490"/>
      <c r="C1575" s="490"/>
      <c r="D1575" s="132"/>
      <c r="E1575" s="490"/>
      <c r="F1575" s="309"/>
    </row>
    <row r="1576" spans="2:6" ht="24.95" customHeight="1" x14ac:dyDescent="0.25">
      <c r="B1576" s="490"/>
      <c r="C1576" s="490"/>
      <c r="D1576" s="132"/>
      <c r="E1576" s="490"/>
      <c r="F1576" s="309"/>
    </row>
    <row r="1577" spans="2:6" ht="24.95" customHeight="1" x14ac:dyDescent="0.25">
      <c r="B1577" s="490"/>
      <c r="C1577" s="490"/>
      <c r="D1577" s="132"/>
      <c r="E1577" s="490"/>
      <c r="F1577" s="309"/>
    </row>
    <row r="1578" spans="2:6" ht="24.95" customHeight="1" x14ac:dyDescent="0.25">
      <c r="B1578" s="490"/>
      <c r="C1578" s="490"/>
      <c r="D1578" s="132"/>
      <c r="E1578" s="490"/>
      <c r="F1578" s="309"/>
    </row>
    <row r="1579" spans="2:6" ht="24.95" customHeight="1" x14ac:dyDescent="0.25">
      <c r="B1579" s="490"/>
      <c r="C1579" s="490"/>
      <c r="D1579" s="132"/>
      <c r="E1579" s="490"/>
      <c r="F1579" s="309"/>
    </row>
    <row r="1580" spans="2:6" ht="24.95" customHeight="1" x14ac:dyDescent="0.25">
      <c r="B1580" s="490"/>
      <c r="C1580" s="490"/>
      <c r="D1580" s="132"/>
      <c r="E1580" s="490"/>
      <c r="F1580" s="309"/>
    </row>
    <row r="1581" spans="2:6" ht="24.95" customHeight="1" x14ac:dyDescent="0.25">
      <c r="B1581" s="490"/>
      <c r="C1581" s="490"/>
      <c r="D1581" s="132"/>
      <c r="E1581" s="490"/>
      <c r="F1581" s="309"/>
    </row>
    <row r="1582" spans="2:6" ht="24.95" customHeight="1" x14ac:dyDescent="0.25">
      <c r="B1582" s="490"/>
      <c r="C1582" s="490"/>
      <c r="D1582" s="132"/>
      <c r="E1582" s="490"/>
      <c r="F1582" s="309"/>
    </row>
    <row r="1583" spans="2:6" ht="24.95" customHeight="1" x14ac:dyDescent="0.25">
      <c r="B1583" s="490"/>
      <c r="C1583" s="490"/>
      <c r="D1583" s="132"/>
      <c r="E1583" s="490"/>
      <c r="F1583" s="309"/>
    </row>
    <row r="1584" spans="2:6" ht="24.95" customHeight="1" x14ac:dyDescent="0.25">
      <c r="B1584" s="490"/>
      <c r="C1584" s="490"/>
      <c r="D1584" s="132"/>
      <c r="E1584" s="490"/>
      <c r="F1584" s="309"/>
    </row>
    <row r="1585" spans="2:6" ht="24.95" customHeight="1" x14ac:dyDescent="0.25">
      <c r="B1585" s="490"/>
      <c r="C1585" s="490"/>
      <c r="D1585" s="132"/>
      <c r="E1585" s="490"/>
      <c r="F1585" s="309"/>
    </row>
    <row r="1586" spans="2:6" ht="24.95" customHeight="1" x14ac:dyDescent="0.25">
      <c r="B1586" s="490"/>
      <c r="C1586" s="490"/>
      <c r="D1586" s="132"/>
      <c r="E1586" s="490"/>
      <c r="F1586" s="309"/>
    </row>
    <row r="1587" spans="2:6" ht="24.95" customHeight="1" x14ac:dyDescent="0.25">
      <c r="B1587" s="490"/>
      <c r="C1587" s="490"/>
      <c r="D1587" s="132"/>
      <c r="E1587" s="490"/>
      <c r="F1587" s="309"/>
    </row>
    <row r="1588" spans="2:6" ht="24.95" customHeight="1" x14ac:dyDescent="0.25">
      <c r="B1588" s="490"/>
      <c r="C1588" s="490"/>
      <c r="D1588" s="132"/>
      <c r="E1588" s="490"/>
      <c r="F1588" s="309"/>
    </row>
    <row r="1589" spans="2:6" ht="24.95" customHeight="1" x14ac:dyDescent="0.25">
      <c r="B1589" s="490"/>
      <c r="C1589" s="490"/>
      <c r="D1589" s="132"/>
      <c r="E1589" s="490"/>
      <c r="F1589" s="309"/>
    </row>
    <row r="1590" spans="2:6" ht="24.95" customHeight="1" x14ac:dyDescent="0.25">
      <c r="B1590" s="490"/>
      <c r="C1590" s="490"/>
      <c r="D1590" s="132"/>
      <c r="E1590" s="490"/>
      <c r="F1590" s="309"/>
    </row>
    <row r="1591" spans="2:6" ht="24.95" customHeight="1" x14ac:dyDescent="0.25">
      <c r="B1591" s="490"/>
      <c r="C1591" s="490"/>
      <c r="D1591" s="132"/>
      <c r="E1591" s="490"/>
      <c r="F1591" s="309"/>
    </row>
    <row r="1592" spans="2:6" ht="24.95" customHeight="1" x14ac:dyDescent="0.25">
      <c r="B1592" s="490"/>
      <c r="C1592" s="490"/>
      <c r="D1592" s="132"/>
      <c r="E1592" s="490"/>
      <c r="F1592" s="309"/>
    </row>
    <row r="1593" spans="2:6" ht="24.95" customHeight="1" x14ac:dyDescent="0.25">
      <c r="B1593" s="490"/>
      <c r="C1593" s="490"/>
      <c r="D1593" s="132"/>
      <c r="E1593" s="490"/>
      <c r="F1593" s="309"/>
    </row>
    <row r="1594" spans="2:6" ht="24.95" customHeight="1" x14ac:dyDescent="0.25">
      <c r="B1594" s="490"/>
      <c r="C1594" s="490"/>
      <c r="D1594" s="132"/>
      <c r="E1594" s="490"/>
      <c r="F1594" s="309"/>
    </row>
    <row r="1595" spans="2:6" ht="24.95" customHeight="1" x14ac:dyDescent="0.25">
      <c r="B1595" s="490"/>
      <c r="C1595" s="490"/>
      <c r="D1595" s="132"/>
      <c r="E1595" s="490"/>
      <c r="F1595" s="309"/>
    </row>
    <row r="1596" spans="2:6" ht="24.95" customHeight="1" x14ac:dyDescent="0.25">
      <c r="B1596" s="490"/>
      <c r="C1596" s="490"/>
      <c r="D1596" s="132"/>
      <c r="E1596" s="490"/>
      <c r="F1596" s="309"/>
    </row>
    <row r="1597" spans="2:6" ht="24.95" customHeight="1" x14ac:dyDescent="0.25">
      <c r="B1597" s="490"/>
      <c r="C1597" s="490"/>
      <c r="D1597" s="132"/>
      <c r="E1597" s="490"/>
      <c r="F1597" s="309"/>
    </row>
    <row r="1598" spans="2:6" ht="24.95" customHeight="1" x14ac:dyDescent="0.25">
      <c r="B1598" s="490"/>
      <c r="C1598" s="490"/>
      <c r="D1598" s="132"/>
      <c r="E1598" s="490"/>
      <c r="F1598" s="309"/>
    </row>
    <row r="1599" spans="2:6" ht="24.95" customHeight="1" x14ac:dyDescent="0.25">
      <c r="B1599" s="490"/>
      <c r="C1599" s="490"/>
      <c r="D1599" s="132"/>
      <c r="E1599" s="490"/>
      <c r="F1599" s="309"/>
    </row>
    <row r="1600" spans="2:6" ht="24.95" customHeight="1" x14ac:dyDescent="0.25">
      <c r="B1600" s="490"/>
      <c r="C1600" s="490"/>
      <c r="D1600" s="132"/>
      <c r="E1600" s="490"/>
      <c r="F1600" s="309"/>
    </row>
    <row r="1601" spans="2:6" ht="24.95" customHeight="1" x14ac:dyDescent="0.25">
      <c r="B1601" s="490"/>
      <c r="C1601" s="490"/>
      <c r="D1601" s="132"/>
      <c r="E1601" s="490"/>
      <c r="F1601" s="309"/>
    </row>
    <row r="1602" spans="2:6" ht="24.95" customHeight="1" x14ac:dyDescent="0.25">
      <c r="B1602" s="490"/>
      <c r="C1602" s="490"/>
      <c r="D1602" s="132"/>
      <c r="E1602" s="490"/>
      <c r="F1602" s="309"/>
    </row>
    <row r="1603" spans="2:6" ht="24.95" customHeight="1" x14ac:dyDescent="0.25">
      <c r="B1603" s="490"/>
      <c r="C1603" s="490"/>
      <c r="D1603" s="132"/>
      <c r="E1603" s="490"/>
      <c r="F1603" s="309"/>
    </row>
    <row r="1604" spans="2:6" ht="24.95" customHeight="1" x14ac:dyDescent="0.25">
      <c r="B1604" s="490"/>
      <c r="C1604" s="490"/>
      <c r="D1604" s="132"/>
      <c r="E1604" s="490"/>
      <c r="F1604" s="309"/>
    </row>
    <row r="1605" spans="2:6" ht="24.95" customHeight="1" x14ac:dyDescent="0.25">
      <c r="B1605" s="490"/>
      <c r="C1605" s="490"/>
      <c r="D1605" s="132"/>
      <c r="E1605" s="490"/>
      <c r="F1605" s="309"/>
    </row>
    <row r="1606" spans="2:6" ht="24.95" customHeight="1" x14ac:dyDescent="0.25">
      <c r="B1606" s="490"/>
      <c r="C1606" s="490"/>
      <c r="D1606" s="132"/>
      <c r="E1606" s="490"/>
      <c r="F1606" s="309"/>
    </row>
    <row r="1607" spans="2:6" ht="24.95" customHeight="1" x14ac:dyDescent="0.25">
      <c r="B1607" s="490"/>
      <c r="C1607" s="490"/>
      <c r="D1607" s="132"/>
      <c r="E1607" s="490"/>
      <c r="F1607" s="309"/>
    </row>
    <row r="1608" spans="2:6" ht="24.95" customHeight="1" x14ac:dyDescent="0.25">
      <c r="B1608" s="490"/>
      <c r="C1608" s="490"/>
      <c r="D1608" s="132"/>
      <c r="E1608" s="490"/>
      <c r="F1608" s="309"/>
    </row>
    <row r="1609" spans="2:6" ht="24.95" customHeight="1" x14ac:dyDescent="0.25">
      <c r="B1609" s="490"/>
      <c r="C1609" s="490"/>
      <c r="D1609" s="132"/>
      <c r="E1609" s="490"/>
      <c r="F1609" s="309"/>
    </row>
    <row r="1610" spans="2:6" ht="24.95" customHeight="1" x14ac:dyDescent="0.25">
      <c r="B1610" s="490"/>
      <c r="C1610" s="490"/>
      <c r="D1610" s="132"/>
      <c r="E1610" s="490"/>
      <c r="F1610" s="309"/>
    </row>
    <row r="1611" spans="2:6" ht="24.95" customHeight="1" x14ac:dyDescent="0.25">
      <c r="B1611" s="490"/>
      <c r="C1611" s="490"/>
      <c r="D1611" s="132"/>
      <c r="E1611" s="490"/>
      <c r="F1611" s="309"/>
    </row>
    <row r="1612" spans="2:6" ht="24.95" customHeight="1" x14ac:dyDescent="0.25">
      <c r="B1612" s="490"/>
      <c r="C1612" s="490"/>
      <c r="D1612" s="132"/>
      <c r="E1612" s="490"/>
      <c r="F1612" s="309"/>
    </row>
    <row r="1613" spans="2:6" ht="24.95" customHeight="1" x14ac:dyDescent="0.25">
      <c r="B1613" s="490"/>
      <c r="C1613" s="490"/>
      <c r="D1613" s="132"/>
      <c r="E1613" s="490"/>
      <c r="F1613" s="309"/>
    </row>
    <row r="1614" spans="2:6" ht="24.95" customHeight="1" x14ac:dyDescent="0.25">
      <c r="B1614" s="490"/>
      <c r="C1614" s="490"/>
      <c r="D1614" s="132"/>
      <c r="E1614" s="490"/>
      <c r="F1614" s="309"/>
    </row>
    <row r="1615" spans="2:6" ht="24.95" customHeight="1" x14ac:dyDescent="0.25">
      <c r="B1615" s="490"/>
      <c r="C1615" s="490"/>
      <c r="D1615" s="132"/>
      <c r="E1615" s="490"/>
      <c r="F1615" s="309"/>
    </row>
    <row r="1616" spans="2:6" ht="24.95" customHeight="1" x14ac:dyDescent="0.25">
      <c r="B1616" s="490"/>
      <c r="C1616" s="490"/>
      <c r="D1616" s="132"/>
      <c r="E1616" s="490"/>
      <c r="F1616" s="309"/>
    </row>
    <row r="1617" spans="2:6" ht="24.95" customHeight="1" x14ac:dyDescent="0.25">
      <c r="B1617" s="490"/>
      <c r="C1617" s="490"/>
      <c r="D1617" s="132"/>
      <c r="E1617" s="490"/>
      <c r="F1617" s="309"/>
    </row>
    <row r="1618" spans="2:6" ht="24.95" customHeight="1" x14ac:dyDescent="0.25">
      <c r="B1618" s="490"/>
      <c r="C1618" s="490"/>
      <c r="D1618" s="132"/>
      <c r="E1618" s="490"/>
      <c r="F1618" s="309"/>
    </row>
    <row r="1619" spans="2:6" ht="24.95" customHeight="1" x14ac:dyDescent="0.25">
      <c r="B1619" s="490"/>
      <c r="C1619" s="490"/>
      <c r="D1619" s="132"/>
      <c r="E1619" s="490"/>
      <c r="F1619" s="309"/>
    </row>
    <row r="1620" spans="2:6" ht="24.95" customHeight="1" x14ac:dyDescent="0.25">
      <c r="B1620" s="490"/>
      <c r="C1620" s="490"/>
      <c r="D1620" s="132"/>
      <c r="E1620" s="490"/>
      <c r="F1620" s="309"/>
    </row>
    <row r="1621" spans="2:6" ht="24.95" customHeight="1" x14ac:dyDescent="0.25">
      <c r="B1621" s="490"/>
      <c r="C1621" s="490"/>
      <c r="D1621" s="132"/>
      <c r="E1621" s="490"/>
      <c r="F1621" s="309"/>
    </row>
    <row r="1622" spans="2:6" ht="24.95" customHeight="1" x14ac:dyDescent="0.25">
      <c r="B1622" s="490"/>
      <c r="C1622" s="490"/>
      <c r="D1622" s="132"/>
      <c r="E1622" s="490"/>
      <c r="F1622" s="309"/>
    </row>
    <row r="1623" spans="2:6" ht="24.95" customHeight="1" x14ac:dyDescent="0.25">
      <c r="B1623" s="490"/>
      <c r="C1623" s="490"/>
      <c r="D1623" s="132"/>
      <c r="E1623" s="490"/>
      <c r="F1623" s="309"/>
    </row>
    <row r="1624" spans="2:6" ht="24.95" customHeight="1" x14ac:dyDescent="0.25">
      <c r="B1624" s="490"/>
      <c r="C1624" s="490"/>
      <c r="D1624" s="132"/>
      <c r="E1624" s="490"/>
      <c r="F1624" s="309"/>
    </row>
    <row r="1625" spans="2:6" ht="24.95" customHeight="1" x14ac:dyDescent="0.25">
      <c r="B1625" s="490"/>
      <c r="C1625" s="490"/>
      <c r="D1625" s="132"/>
      <c r="E1625" s="490"/>
      <c r="F1625" s="309"/>
    </row>
    <row r="1626" spans="2:6" ht="24.95" customHeight="1" x14ac:dyDescent="0.25">
      <c r="B1626" s="490"/>
      <c r="C1626" s="490"/>
      <c r="D1626" s="132"/>
      <c r="E1626" s="490"/>
      <c r="F1626" s="309"/>
    </row>
    <row r="1627" spans="2:6" ht="24.95" customHeight="1" x14ac:dyDescent="0.25">
      <c r="B1627" s="490"/>
      <c r="C1627" s="490"/>
      <c r="D1627" s="132"/>
      <c r="E1627" s="490"/>
      <c r="F1627" s="309"/>
    </row>
    <row r="1628" spans="2:6" ht="24.95" customHeight="1" x14ac:dyDescent="0.25">
      <c r="B1628" s="490"/>
      <c r="C1628" s="490"/>
      <c r="D1628" s="132"/>
      <c r="E1628" s="490"/>
      <c r="F1628" s="309"/>
    </row>
    <row r="1048576" spans="4:4" ht="24.95" customHeight="1" x14ac:dyDescent="0.25">
      <c r="D1048576" s="491"/>
    </row>
  </sheetData>
  <autoFilter ref="B1:H270"/>
  <mergeCells count="5">
    <mergeCell ref="F1:F2"/>
    <mergeCell ref="B1:B2"/>
    <mergeCell ref="C1:C2"/>
    <mergeCell ref="D1:D2"/>
    <mergeCell ref="E1:E2"/>
  </mergeCells>
  <conditionalFormatting sqref="B127:B133 B136:F1628">
    <cfRule type="expression" dxfId="67" priority="116">
      <formula>$C127="ABONO"</formula>
    </cfRule>
  </conditionalFormatting>
  <conditionalFormatting sqref="B127:B133 B136:F1628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5"/>
  <sheetViews>
    <sheetView topLeftCell="A31" workbookViewId="0">
      <selection activeCell="H45" sqref="H45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37" t="s">
        <v>357</v>
      </c>
      <c r="B1" s="817" t="s">
        <v>191</v>
      </c>
      <c r="C1" s="817" t="s">
        <v>353</v>
      </c>
      <c r="D1" s="831" t="s">
        <v>355</v>
      </c>
      <c r="E1" s="832"/>
      <c r="F1" s="833"/>
      <c r="G1" s="817" t="s">
        <v>192</v>
      </c>
      <c r="H1" s="817" t="s">
        <v>303</v>
      </c>
      <c r="I1" s="817" t="s">
        <v>356</v>
      </c>
      <c r="J1" s="816" t="s">
        <v>361</v>
      </c>
    </row>
    <row r="2" spans="1:11" x14ac:dyDescent="0.25">
      <c r="A2" s="837"/>
      <c r="B2" s="817"/>
      <c r="C2" s="817"/>
      <c r="D2" s="321" t="s">
        <v>354</v>
      </c>
      <c r="E2" s="321" t="s">
        <v>297</v>
      </c>
      <c r="F2" s="321" t="s">
        <v>192</v>
      </c>
      <c r="G2" s="817"/>
      <c r="H2" s="817"/>
      <c r="I2" s="817"/>
      <c r="J2" s="816"/>
      <c r="K2" s="317">
        <f>SUM(I3:I96)</f>
        <v>5580.27</v>
      </c>
    </row>
    <row r="3" spans="1:11" s="510" customFormat="1" x14ac:dyDescent="0.25">
      <c r="A3" s="838" t="s">
        <v>278</v>
      </c>
      <c r="B3" s="827" t="s">
        <v>358</v>
      </c>
      <c r="C3" s="830"/>
      <c r="D3" s="509"/>
      <c r="E3" s="509">
        <v>44823</v>
      </c>
      <c r="F3" s="509">
        <f>'NOTAS DE CREDITOS'!H80</f>
        <v>297</v>
      </c>
      <c r="G3" s="830">
        <f>SUM(F3:F5)</f>
        <v>1167</v>
      </c>
      <c r="H3" s="834">
        <f>439.25+297+'DETALLE DE CREDITOS'!E53+'DETALLE DE CREDITOS'!E176</f>
        <v>910.25</v>
      </c>
      <c r="I3" s="849">
        <f>G3-H3</f>
        <v>256.75</v>
      </c>
      <c r="J3" s="848" t="s">
        <v>500</v>
      </c>
    </row>
    <row r="4" spans="1:11" s="369" customFormat="1" x14ac:dyDescent="0.25">
      <c r="A4" s="838"/>
      <c r="B4" s="828"/>
      <c r="C4" s="828"/>
      <c r="D4" s="511"/>
      <c r="E4" s="512">
        <v>44828</v>
      </c>
      <c r="F4" s="511">
        <f>'NOTAS DE CREDITOS'!H96</f>
        <v>291</v>
      </c>
      <c r="G4" s="828"/>
      <c r="H4" s="835"/>
      <c r="I4" s="850"/>
      <c r="J4" s="848"/>
    </row>
    <row r="5" spans="1:11" s="369" customFormat="1" x14ac:dyDescent="0.25">
      <c r="A5" s="838"/>
      <c r="B5" s="829"/>
      <c r="C5" s="829"/>
      <c r="D5" s="512"/>
      <c r="E5" s="512">
        <v>44802</v>
      </c>
      <c r="F5" s="511">
        <f>'NOTAS DE CREDITOS'!H112</f>
        <v>579</v>
      </c>
      <c r="G5" s="829"/>
      <c r="H5" s="836"/>
      <c r="I5" s="851"/>
      <c r="J5" s="848"/>
    </row>
    <row r="6" spans="1:11" x14ac:dyDescent="0.25">
      <c r="A6" s="839" t="s">
        <v>360</v>
      </c>
      <c r="B6" s="839" t="s">
        <v>359</v>
      </c>
      <c r="C6" s="719"/>
      <c r="D6" s="436"/>
      <c r="E6" s="438"/>
      <c r="F6" s="437">
        <f>'NOTAS DE CREDITOS'!H48</f>
        <v>260</v>
      </c>
      <c r="G6" s="721">
        <f>SUM(F6:F10)</f>
        <v>484</v>
      </c>
      <c r="H6" s="845">
        <v>110</v>
      </c>
      <c r="I6" s="856">
        <f>G6-H6</f>
        <v>374</v>
      </c>
      <c r="J6" s="839" t="s">
        <v>500</v>
      </c>
    </row>
    <row r="7" spans="1:11" x14ac:dyDescent="0.25">
      <c r="A7" s="840"/>
      <c r="B7" s="840"/>
      <c r="C7" s="841"/>
      <c r="D7" s="573">
        <v>5817</v>
      </c>
      <c r="E7" s="327">
        <v>45232</v>
      </c>
      <c r="F7" s="572">
        <v>7</v>
      </c>
      <c r="G7" s="847"/>
      <c r="H7" s="846"/>
      <c r="I7" s="857"/>
      <c r="J7" s="840"/>
    </row>
    <row r="8" spans="1:11" x14ac:dyDescent="0.25">
      <c r="A8" s="840"/>
      <c r="B8" s="840"/>
      <c r="C8" s="841"/>
      <c r="D8" s="573">
        <v>5820</v>
      </c>
      <c r="E8" s="327">
        <v>45232</v>
      </c>
      <c r="F8" s="572">
        <v>4</v>
      </c>
      <c r="G8" s="847"/>
      <c r="H8" s="846"/>
      <c r="I8" s="857"/>
      <c r="J8" s="840"/>
    </row>
    <row r="9" spans="1:11" x14ac:dyDescent="0.25">
      <c r="A9" s="840"/>
      <c r="B9" s="840"/>
      <c r="C9" s="841"/>
      <c r="D9" s="559">
        <v>5494</v>
      </c>
      <c r="E9" s="327">
        <v>45218</v>
      </c>
      <c r="F9" s="558">
        <v>63</v>
      </c>
      <c r="G9" s="847"/>
      <c r="H9" s="846"/>
      <c r="I9" s="857"/>
      <c r="J9" s="840"/>
    </row>
    <row r="10" spans="1:11" x14ac:dyDescent="0.25">
      <c r="A10" s="840"/>
      <c r="B10" s="840"/>
      <c r="C10" s="841"/>
      <c r="D10" s="440"/>
      <c r="E10" s="327">
        <v>44841</v>
      </c>
      <c r="F10" s="439">
        <f>'NOTAS DE CREDITOS'!H64</f>
        <v>150</v>
      </c>
      <c r="G10" s="847"/>
      <c r="H10" s="846"/>
      <c r="I10" s="857"/>
      <c r="J10" s="840"/>
    </row>
    <row r="11" spans="1:11" x14ac:dyDescent="0.25">
      <c r="A11" s="842"/>
      <c r="B11" s="843" t="s">
        <v>278</v>
      </c>
      <c r="C11" s="651"/>
      <c r="D11" s="524">
        <v>4406</v>
      </c>
      <c r="E11" s="499">
        <v>45163</v>
      </c>
      <c r="F11" s="524">
        <v>25</v>
      </c>
      <c r="G11" s="844">
        <f>SUM(F11:F18)</f>
        <v>635</v>
      </c>
      <c r="H11" s="662">
        <v>0</v>
      </c>
      <c r="I11" s="855">
        <f>G11-H11</f>
        <v>635</v>
      </c>
      <c r="J11" s="813" t="s">
        <v>500</v>
      </c>
    </row>
    <row r="12" spans="1:11" x14ac:dyDescent="0.25">
      <c r="A12" s="842"/>
      <c r="B12" s="843"/>
      <c r="C12" s="651"/>
      <c r="D12" s="524">
        <v>4104</v>
      </c>
      <c r="E12" s="499">
        <v>45141</v>
      </c>
      <c r="F12" s="524">
        <v>80</v>
      </c>
      <c r="G12" s="844"/>
      <c r="H12" s="662"/>
      <c r="I12" s="855"/>
      <c r="J12" s="813"/>
    </row>
    <row r="13" spans="1:11" x14ac:dyDescent="0.25">
      <c r="A13" s="842"/>
      <c r="B13" s="843"/>
      <c r="C13" s="651"/>
      <c r="D13" s="524">
        <v>3864</v>
      </c>
      <c r="E13" s="499">
        <v>45126</v>
      </c>
      <c r="F13" s="524">
        <v>28</v>
      </c>
      <c r="G13" s="844"/>
      <c r="H13" s="662"/>
      <c r="I13" s="855"/>
      <c r="J13" s="813"/>
    </row>
    <row r="14" spans="1:11" x14ac:dyDescent="0.25">
      <c r="A14" s="842"/>
      <c r="B14" s="843"/>
      <c r="C14" s="651"/>
      <c r="D14" s="525">
        <v>2867</v>
      </c>
      <c r="E14" s="345">
        <v>45069</v>
      </c>
      <c r="F14" s="508">
        <f>'DETALLE DE CREDITOS'!E70</f>
        <v>150</v>
      </c>
      <c r="G14" s="844"/>
      <c r="H14" s="662"/>
      <c r="I14" s="855"/>
      <c r="J14" s="813"/>
    </row>
    <row r="15" spans="1:11" x14ac:dyDescent="0.25">
      <c r="A15" s="842"/>
      <c r="B15" s="843"/>
      <c r="C15" s="651"/>
      <c r="D15" s="525">
        <v>1811</v>
      </c>
      <c r="E15" s="345">
        <v>45012</v>
      </c>
      <c r="F15" s="525">
        <f>'NOTAS DE CREDITOS'!H142</f>
        <v>125</v>
      </c>
      <c r="G15" s="844"/>
      <c r="H15" s="662"/>
      <c r="I15" s="855"/>
      <c r="J15" s="813"/>
    </row>
    <row r="16" spans="1:11" x14ac:dyDescent="0.25">
      <c r="A16" s="842"/>
      <c r="B16" s="843"/>
      <c r="C16" s="651"/>
      <c r="D16" s="525">
        <v>1589</v>
      </c>
      <c r="E16" s="345">
        <v>44998</v>
      </c>
      <c r="F16" s="525">
        <f>'NOTAS DE CREDITOS'!H127</f>
        <v>29</v>
      </c>
      <c r="G16" s="844"/>
      <c r="H16" s="662"/>
      <c r="I16" s="855"/>
      <c r="J16" s="813"/>
    </row>
    <row r="17" spans="1:10" x14ac:dyDescent="0.25">
      <c r="A17" s="842"/>
      <c r="B17" s="843"/>
      <c r="C17" s="651"/>
      <c r="D17" s="554">
        <v>5346</v>
      </c>
      <c r="E17" s="345">
        <v>45211</v>
      </c>
      <c r="F17" s="554">
        <v>20</v>
      </c>
      <c r="G17" s="844"/>
      <c r="H17" s="662"/>
      <c r="I17" s="855"/>
      <c r="J17" s="813"/>
    </row>
    <row r="18" spans="1:10" x14ac:dyDescent="0.25">
      <c r="A18" s="842"/>
      <c r="B18" s="843"/>
      <c r="C18" s="651"/>
      <c r="D18" s="525">
        <v>3805</v>
      </c>
      <c r="E18" s="345">
        <v>45122</v>
      </c>
      <c r="F18" s="525">
        <v>178</v>
      </c>
      <c r="G18" s="844"/>
      <c r="H18" s="662"/>
      <c r="I18" s="855"/>
      <c r="J18" s="813"/>
    </row>
    <row r="19" spans="1:10" x14ac:dyDescent="0.25">
      <c r="A19" s="445" t="s">
        <v>514</v>
      </c>
      <c r="B19" s="434" t="s">
        <v>576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07" t="s">
        <v>500</v>
      </c>
    </row>
    <row r="20" spans="1:10" x14ac:dyDescent="0.25">
      <c r="A20" s="822" t="s">
        <v>360</v>
      </c>
      <c r="B20" s="822" t="s">
        <v>360</v>
      </c>
      <c r="C20" s="822"/>
      <c r="D20" s="495">
        <v>3865</v>
      </c>
      <c r="E20" s="345">
        <v>45126</v>
      </c>
      <c r="F20" s="495">
        <v>375</v>
      </c>
      <c r="G20" s="822">
        <f>SUM(F20:F30)</f>
        <v>2259</v>
      </c>
      <c r="H20" s="822">
        <v>0</v>
      </c>
      <c r="I20" s="824">
        <f>+G20-H20</f>
        <v>2259</v>
      </c>
      <c r="J20" s="852" t="s">
        <v>500</v>
      </c>
    </row>
    <row r="21" spans="1:10" x14ac:dyDescent="0.25">
      <c r="A21" s="825"/>
      <c r="B21" s="825"/>
      <c r="C21" s="825"/>
      <c r="D21" s="493">
        <v>3842</v>
      </c>
      <c r="E21" s="345">
        <v>45125</v>
      </c>
      <c r="F21" s="493">
        <v>114</v>
      </c>
      <c r="G21" s="825"/>
      <c r="H21" s="825"/>
      <c r="I21" s="826"/>
      <c r="J21" s="853"/>
    </row>
    <row r="22" spans="1:10" x14ac:dyDescent="0.25">
      <c r="A22" s="825"/>
      <c r="B22" s="825"/>
      <c r="C22" s="825"/>
      <c r="D22" s="489">
        <v>3816</v>
      </c>
      <c r="E22" s="345">
        <v>45122</v>
      </c>
      <c r="F22" s="489">
        <v>55</v>
      </c>
      <c r="G22" s="825"/>
      <c r="H22" s="825"/>
      <c r="I22" s="826"/>
      <c r="J22" s="853"/>
    </row>
    <row r="23" spans="1:10" x14ac:dyDescent="0.25">
      <c r="A23" s="825"/>
      <c r="B23" s="825"/>
      <c r="C23" s="825"/>
      <c r="D23" s="489">
        <v>3815</v>
      </c>
      <c r="E23" s="345">
        <v>45122</v>
      </c>
      <c r="F23" s="489">
        <v>165</v>
      </c>
      <c r="G23" s="825"/>
      <c r="H23" s="825"/>
      <c r="I23" s="826"/>
      <c r="J23" s="853"/>
    </row>
    <row r="24" spans="1:10" x14ac:dyDescent="0.25">
      <c r="A24" s="825"/>
      <c r="B24" s="825"/>
      <c r="C24" s="825"/>
      <c r="D24" s="488">
        <v>3803</v>
      </c>
      <c r="E24" s="345">
        <v>45121</v>
      </c>
      <c r="F24" s="488">
        <v>375</v>
      </c>
      <c r="G24" s="825"/>
      <c r="H24" s="825"/>
      <c r="I24" s="826"/>
      <c r="J24" s="853"/>
    </row>
    <row r="25" spans="1:10" x14ac:dyDescent="0.25">
      <c r="A25" s="825"/>
      <c r="B25" s="825"/>
      <c r="C25" s="825"/>
      <c r="D25" s="487">
        <v>3790</v>
      </c>
      <c r="E25" s="345">
        <v>45120</v>
      </c>
      <c r="F25" s="487">
        <v>55</v>
      </c>
      <c r="G25" s="825"/>
      <c r="H25" s="825"/>
      <c r="I25" s="826"/>
      <c r="J25" s="853"/>
    </row>
    <row r="26" spans="1:10" x14ac:dyDescent="0.25">
      <c r="A26" s="825"/>
      <c r="B26" s="825"/>
      <c r="C26" s="825"/>
      <c r="D26" s="487">
        <v>3786</v>
      </c>
      <c r="E26" s="345">
        <v>45120</v>
      </c>
      <c r="F26" s="487">
        <v>283</v>
      </c>
      <c r="G26" s="825"/>
      <c r="H26" s="825"/>
      <c r="I26" s="826"/>
      <c r="J26" s="853"/>
    </row>
    <row r="27" spans="1:10" x14ac:dyDescent="0.25">
      <c r="A27" s="825"/>
      <c r="B27" s="825"/>
      <c r="C27" s="825"/>
      <c r="D27" s="486">
        <v>3746</v>
      </c>
      <c r="E27" s="345">
        <v>45118</v>
      </c>
      <c r="F27" s="486">
        <v>152</v>
      </c>
      <c r="G27" s="825"/>
      <c r="H27" s="825"/>
      <c r="I27" s="826"/>
      <c r="J27" s="853"/>
    </row>
    <row r="28" spans="1:10" x14ac:dyDescent="0.25">
      <c r="A28" s="825"/>
      <c r="B28" s="825"/>
      <c r="C28" s="825"/>
      <c r="D28" s="486">
        <v>3753</v>
      </c>
      <c r="E28" s="345">
        <v>45118</v>
      </c>
      <c r="F28" s="486">
        <v>389</v>
      </c>
      <c r="G28" s="825"/>
      <c r="H28" s="825"/>
      <c r="I28" s="826"/>
      <c r="J28" s="853"/>
    </row>
    <row r="29" spans="1:10" x14ac:dyDescent="0.25">
      <c r="A29" s="825"/>
      <c r="B29" s="825"/>
      <c r="C29" s="825"/>
      <c r="D29" s="434">
        <v>3754</v>
      </c>
      <c r="E29" s="345">
        <v>45118</v>
      </c>
      <c r="F29" s="434">
        <v>203</v>
      </c>
      <c r="G29" s="825"/>
      <c r="H29" s="825"/>
      <c r="I29" s="826"/>
      <c r="J29" s="853"/>
    </row>
    <row r="30" spans="1:10" x14ac:dyDescent="0.25">
      <c r="A30" s="823"/>
      <c r="B30" s="823"/>
      <c r="C30" s="823"/>
      <c r="D30" s="434">
        <v>3780</v>
      </c>
      <c r="E30" s="345">
        <v>45119</v>
      </c>
      <c r="F30" s="434">
        <v>93</v>
      </c>
      <c r="G30" s="823"/>
      <c r="H30" s="823"/>
      <c r="I30" s="630"/>
      <c r="J30" s="854"/>
    </row>
    <row r="31" spans="1:10" x14ac:dyDescent="0.25">
      <c r="A31" s="822" t="s">
        <v>640</v>
      </c>
      <c r="B31" s="822" t="s">
        <v>476</v>
      </c>
      <c r="C31" s="822"/>
      <c r="D31" s="434">
        <v>4525</v>
      </c>
      <c r="E31" s="345">
        <v>45173</v>
      </c>
      <c r="F31" s="434">
        <v>1034</v>
      </c>
      <c r="G31" s="822">
        <f>SUM(F31:F32)</f>
        <v>1082</v>
      </c>
      <c r="H31" s="822">
        <f>800+265</f>
        <v>1065</v>
      </c>
      <c r="I31" s="824">
        <f>G31+G32-H31</f>
        <v>17</v>
      </c>
      <c r="J31" s="822" t="s">
        <v>500</v>
      </c>
    </row>
    <row r="32" spans="1:10" x14ac:dyDescent="0.25">
      <c r="A32" s="823"/>
      <c r="B32" s="823"/>
      <c r="C32" s="823"/>
      <c r="D32" s="434">
        <v>4526</v>
      </c>
      <c r="E32" s="345">
        <v>45173</v>
      </c>
      <c r="F32" s="434">
        <v>48</v>
      </c>
      <c r="G32" s="823"/>
      <c r="H32" s="823"/>
      <c r="I32" s="630"/>
      <c r="J32" s="823"/>
    </row>
    <row r="33" spans="1:10" x14ac:dyDescent="0.25">
      <c r="A33" s="445" t="s">
        <v>649</v>
      </c>
      <c r="B33" s="434" t="s">
        <v>648</v>
      </c>
      <c r="C33" s="434"/>
      <c r="D33" s="284" t="s">
        <v>650</v>
      </c>
      <c r="E33" s="568">
        <v>45178</v>
      </c>
      <c r="F33" s="284">
        <v>24</v>
      </c>
      <c r="G33" s="284">
        <v>24</v>
      </c>
      <c r="H33" s="434">
        <v>0</v>
      </c>
      <c r="I33" s="478">
        <v>24</v>
      </c>
      <c r="J33" s="434" t="s">
        <v>500</v>
      </c>
    </row>
    <row r="34" spans="1:10" x14ac:dyDescent="0.25">
      <c r="A34" s="822"/>
      <c r="B34" s="822" t="s">
        <v>651</v>
      </c>
      <c r="C34" s="822"/>
      <c r="D34" s="284"/>
      <c r="E34" s="568">
        <v>45230</v>
      </c>
      <c r="F34" s="284">
        <v>8</v>
      </c>
      <c r="G34" s="822">
        <f>SUM(F34:F36)</f>
        <v>90</v>
      </c>
      <c r="H34" s="822">
        <v>75</v>
      </c>
      <c r="I34" s="824">
        <f>G36-H34+G34</f>
        <v>15</v>
      </c>
      <c r="J34" s="822" t="s">
        <v>500</v>
      </c>
    </row>
    <row r="35" spans="1:10" x14ac:dyDescent="0.25">
      <c r="A35" s="825"/>
      <c r="B35" s="825"/>
      <c r="C35" s="825"/>
      <c r="D35" s="284">
        <v>6419</v>
      </c>
      <c r="E35" s="568">
        <v>45247</v>
      </c>
      <c r="F35" s="284">
        <v>14</v>
      </c>
      <c r="G35" s="825"/>
      <c r="H35" s="825"/>
      <c r="I35" s="826"/>
      <c r="J35" s="825"/>
    </row>
    <row r="36" spans="1:10" x14ac:dyDescent="0.25">
      <c r="A36" s="823"/>
      <c r="B36" s="823"/>
      <c r="C36" s="823"/>
      <c r="D36" s="434">
        <v>4692</v>
      </c>
      <c r="E36" s="345">
        <v>45180</v>
      </c>
      <c r="F36" s="434">
        <v>68</v>
      </c>
      <c r="G36" s="823"/>
      <c r="H36" s="823"/>
      <c r="I36" s="630"/>
      <c r="J36" s="823"/>
    </row>
    <row r="37" spans="1:10" x14ac:dyDescent="0.25">
      <c r="A37" s="445" t="s">
        <v>640</v>
      </c>
      <c r="B37" s="434" t="s">
        <v>506</v>
      </c>
      <c r="C37" s="434"/>
      <c r="D37" s="434">
        <v>4776</v>
      </c>
      <c r="E37" s="345">
        <v>45184</v>
      </c>
      <c r="F37" s="434">
        <v>220</v>
      </c>
      <c r="G37" s="434">
        <f>184+36</f>
        <v>220</v>
      </c>
      <c r="H37" s="434">
        <v>0</v>
      </c>
      <c r="I37" s="478">
        <v>220</v>
      </c>
      <c r="J37" s="434" t="s">
        <v>500</v>
      </c>
    </row>
    <row r="38" spans="1:10" x14ac:dyDescent="0.25">
      <c r="A38" s="822" t="s">
        <v>701</v>
      </c>
      <c r="B38" s="822" t="s">
        <v>465</v>
      </c>
      <c r="C38" s="822"/>
      <c r="D38" s="565">
        <v>5730</v>
      </c>
      <c r="E38" s="345">
        <v>45230</v>
      </c>
      <c r="F38" s="565">
        <v>65</v>
      </c>
      <c r="G38" s="822">
        <f>SUM(F38:F41)</f>
        <v>152</v>
      </c>
      <c r="H38" s="822">
        <v>95</v>
      </c>
      <c r="I38" s="824">
        <f>SUM(G38:G41)-H38</f>
        <v>57</v>
      </c>
      <c r="J38" s="822" t="s">
        <v>500</v>
      </c>
    </row>
    <row r="39" spans="1:10" x14ac:dyDescent="0.25">
      <c r="A39" s="825"/>
      <c r="B39" s="825"/>
      <c r="C39" s="825"/>
      <c r="D39" s="570">
        <v>5810</v>
      </c>
      <c r="E39" s="345">
        <v>45232</v>
      </c>
      <c r="F39" s="570">
        <v>42</v>
      </c>
      <c r="G39" s="825"/>
      <c r="H39" s="825"/>
      <c r="I39" s="826"/>
      <c r="J39" s="825"/>
    </row>
    <row r="40" spans="1:10" x14ac:dyDescent="0.25">
      <c r="A40" s="825"/>
      <c r="B40" s="825"/>
      <c r="C40" s="825"/>
      <c r="D40" s="570">
        <v>5941</v>
      </c>
      <c r="E40" s="345">
        <v>45233</v>
      </c>
      <c r="F40" s="570">
        <v>15</v>
      </c>
      <c r="G40" s="825"/>
      <c r="H40" s="825"/>
      <c r="I40" s="826"/>
      <c r="J40" s="825"/>
    </row>
    <row r="41" spans="1:10" x14ac:dyDescent="0.25">
      <c r="A41" s="823"/>
      <c r="B41" s="823"/>
      <c r="C41" s="823"/>
      <c r="D41" s="434">
        <v>4790</v>
      </c>
      <c r="E41" s="345">
        <v>45184</v>
      </c>
      <c r="F41" s="434">
        <v>30</v>
      </c>
      <c r="G41" s="823"/>
      <c r="H41" s="823"/>
      <c r="I41" s="630"/>
      <c r="J41" s="823"/>
    </row>
    <row r="42" spans="1:10" x14ac:dyDescent="0.25">
      <c r="A42" s="822"/>
      <c r="B42" s="822" t="s">
        <v>277</v>
      </c>
      <c r="C42" s="822"/>
      <c r="D42" s="565">
        <v>5666</v>
      </c>
      <c r="E42" s="345">
        <v>45226</v>
      </c>
      <c r="F42" s="565">
        <v>114</v>
      </c>
      <c r="G42" s="822">
        <f>SUM(F42:F44)</f>
        <v>630.52</v>
      </c>
      <c r="H42" s="822">
        <f>'DETALLE DE CREDITOS'!E213+'DETALLE DE CREDITOS'!E226+'DETALLE DE CREDITOS'!E228+'DETALLE DE CREDITOS'!E259+'DETALLE DE CREDITOS'!E279</f>
        <v>118</v>
      </c>
      <c r="I42" s="824">
        <f>G42-H42</f>
        <v>512.52</v>
      </c>
      <c r="J42" s="822" t="s">
        <v>500</v>
      </c>
    </row>
    <row r="43" spans="1:10" x14ac:dyDescent="0.25">
      <c r="A43" s="825"/>
      <c r="B43" s="825"/>
      <c r="C43" s="825"/>
      <c r="D43" s="575">
        <v>6074</v>
      </c>
      <c r="E43" s="345">
        <v>45236</v>
      </c>
      <c r="F43" s="575">
        <v>346.16</v>
      </c>
      <c r="G43" s="825"/>
      <c r="H43" s="825"/>
      <c r="I43" s="826"/>
      <c r="J43" s="825"/>
    </row>
    <row r="44" spans="1:10" x14ac:dyDescent="0.25">
      <c r="A44" s="823"/>
      <c r="B44" s="823"/>
      <c r="C44" s="823"/>
      <c r="D44" s="434">
        <v>5061</v>
      </c>
      <c r="E44" s="345">
        <v>45194</v>
      </c>
      <c r="F44" s="434">
        <v>170.36</v>
      </c>
      <c r="G44" s="823"/>
      <c r="H44" s="823"/>
      <c r="I44" s="630"/>
      <c r="J44" s="823"/>
    </row>
    <row r="45" spans="1:10" x14ac:dyDescent="0.25">
      <c r="A45" s="445" t="s">
        <v>640</v>
      </c>
      <c r="B45" s="434" t="s">
        <v>711</v>
      </c>
      <c r="C45" s="434"/>
      <c r="D45" s="434">
        <v>5092</v>
      </c>
      <c r="E45" s="345">
        <v>45196</v>
      </c>
      <c r="F45" s="434">
        <v>319</v>
      </c>
      <c r="G45" s="434">
        <v>319</v>
      </c>
      <c r="H45" s="434">
        <v>0</v>
      </c>
      <c r="I45" s="478">
        <v>319</v>
      </c>
      <c r="J45" s="434" t="s">
        <v>500</v>
      </c>
    </row>
    <row r="46" spans="1:10" x14ac:dyDescent="0.25">
      <c r="A46" s="445" t="s">
        <v>717</v>
      </c>
      <c r="B46" s="434" t="s">
        <v>513</v>
      </c>
      <c r="C46" s="434"/>
      <c r="D46" s="434">
        <v>5240</v>
      </c>
      <c r="E46" s="345">
        <v>45205</v>
      </c>
      <c r="F46" s="434">
        <v>106</v>
      </c>
      <c r="G46" s="434">
        <v>106</v>
      </c>
      <c r="H46" s="434">
        <v>0</v>
      </c>
      <c r="I46" s="478">
        <v>106</v>
      </c>
      <c r="J46" s="434" t="s">
        <v>500</v>
      </c>
    </row>
    <row r="47" spans="1:10" x14ac:dyDescent="0.25">
      <c r="A47" s="822"/>
      <c r="B47" s="822" t="s">
        <v>636</v>
      </c>
      <c r="C47" s="822"/>
      <c r="D47" s="563">
        <v>5613</v>
      </c>
      <c r="E47" s="345">
        <v>45224</v>
      </c>
      <c r="F47" s="563">
        <v>120</v>
      </c>
      <c r="G47" s="822">
        <f>SUM(F47:F48)</f>
        <v>155</v>
      </c>
      <c r="H47" s="822">
        <v>0</v>
      </c>
      <c r="I47" s="824">
        <f>G47+G48-H47</f>
        <v>155</v>
      </c>
      <c r="J47" s="822" t="s">
        <v>500</v>
      </c>
    </row>
    <row r="48" spans="1:10" x14ac:dyDescent="0.25">
      <c r="A48" s="823"/>
      <c r="B48" s="823"/>
      <c r="C48" s="823"/>
      <c r="D48" s="434">
        <v>5338</v>
      </c>
      <c r="E48" s="345">
        <v>45211</v>
      </c>
      <c r="F48" s="434">
        <v>35</v>
      </c>
      <c r="G48" s="823"/>
      <c r="H48" s="823"/>
      <c r="I48" s="630"/>
      <c r="J48" s="823"/>
    </row>
    <row r="49" spans="1:10" x14ac:dyDescent="0.25">
      <c r="A49" s="445" t="s">
        <v>514</v>
      </c>
      <c r="B49" s="434" t="s">
        <v>724</v>
      </c>
      <c r="C49" s="434"/>
      <c r="D49" s="434">
        <v>5398</v>
      </c>
      <c r="E49" s="345">
        <v>45215</v>
      </c>
      <c r="F49" s="434">
        <v>84</v>
      </c>
      <c r="G49" s="434">
        <v>84</v>
      </c>
      <c r="H49" s="434">
        <v>0</v>
      </c>
      <c r="I49" s="478">
        <v>84</v>
      </c>
      <c r="J49" s="434" t="s">
        <v>500</v>
      </c>
    </row>
    <row r="50" spans="1:10" x14ac:dyDescent="0.25">
      <c r="A50" s="822"/>
      <c r="B50" s="822" t="s">
        <v>585</v>
      </c>
      <c r="C50" s="822"/>
      <c r="D50" s="434">
        <v>5997</v>
      </c>
      <c r="E50" s="345">
        <v>45232</v>
      </c>
      <c r="F50" s="434">
        <v>150</v>
      </c>
      <c r="G50" s="822">
        <f>SUM(F50:F51)</f>
        <v>172</v>
      </c>
      <c r="H50" s="822">
        <v>170</v>
      </c>
      <c r="I50" s="824">
        <f>G50-H50</f>
        <v>2</v>
      </c>
      <c r="J50" s="822" t="s">
        <v>500</v>
      </c>
    </row>
    <row r="51" spans="1:10" x14ac:dyDescent="0.25">
      <c r="A51" s="823"/>
      <c r="B51" s="823"/>
      <c r="C51" s="823"/>
      <c r="D51" s="434">
        <v>5862</v>
      </c>
      <c r="E51" s="345">
        <v>45234</v>
      </c>
      <c r="F51" s="434">
        <v>22</v>
      </c>
      <c r="G51" s="823"/>
      <c r="H51" s="823"/>
      <c r="I51" s="630"/>
      <c r="J51" s="823"/>
    </row>
    <row r="52" spans="1:10" x14ac:dyDescent="0.25">
      <c r="A52" s="445" t="s">
        <v>759</v>
      </c>
      <c r="B52" s="434" t="s">
        <v>758</v>
      </c>
      <c r="C52" s="434"/>
      <c r="D52" s="434">
        <v>6396</v>
      </c>
      <c r="E52" s="345">
        <v>45246</v>
      </c>
      <c r="F52" s="434">
        <v>96</v>
      </c>
      <c r="G52" s="434">
        <v>96</v>
      </c>
      <c r="H52" s="434">
        <v>0</v>
      </c>
      <c r="I52" s="478">
        <v>96</v>
      </c>
      <c r="J52" s="434" t="s">
        <v>500</v>
      </c>
    </row>
    <row r="53" spans="1:10" x14ac:dyDescent="0.25">
      <c r="A53" s="445"/>
      <c r="B53" s="434" t="s">
        <v>479</v>
      </c>
      <c r="C53" s="434"/>
      <c r="D53" s="434">
        <v>6497</v>
      </c>
      <c r="E53" s="345">
        <v>45251</v>
      </c>
      <c r="F53" s="434">
        <v>8</v>
      </c>
      <c r="G53" s="434">
        <v>8</v>
      </c>
      <c r="H53" s="434">
        <v>0</v>
      </c>
      <c r="I53" s="478">
        <v>8</v>
      </c>
      <c r="J53" s="434" t="s">
        <v>500</v>
      </c>
    </row>
    <row r="54" spans="1:10" x14ac:dyDescent="0.25">
      <c r="A54" s="822" t="s">
        <v>360</v>
      </c>
      <c r="B54" s="822" t="s">
        <v>748</v>
      </c>
      <c r="C54" s="822"/>
      <c r="D54" s="434">
        <v>6135</v>
      </c>
      <c r="E54" s="345">
        <v>45238</v>
      </c>
      <c r="F54" s="434">
        <v>32</v>
      </c>
      <c r="G54" s="822">
        <f>F54+F55</f>
        <v>67</v>
      </c>
      <c r="H54" s="822">
        <v>0</v>
      </c>
      <c r="I54" s="824">
        <v>67</v>
      </c>
      <c r="J54" s="822" t="s">
        <v>500</v>
      </c>
    </row>
    <row r="55" spans="1:10" x14ac:dyDescent="0.25">
      <c r="A55" s="823"/>
      <c r="B55" s="823"/>
      <c r="C55" s="823"/>
      <c r="D55" s="434">
        <v>6501</v>
      </c>
      <c r="E55" s="345">
        <v>45251</v>
      </c>
      <c r="F55" s="434">
        <v>35</v>
      </c>
      <c r="G55" s="823"/>
      <c r="H55" s="823"/>
      <c r="I55" s="630"/>
      <c r="J55" s="823"/>
    </row>
    <row r="56" spans="1:10" x14ac:dyDescent="0.25">
      <c r="A56" s="445" t="s">
        <v>640</v>
      </c>
      <c r="B56" s="434" t="s">
        <v>749</v>
      </c>
      <c r="C56" s="434"/>
      <c r="D56" s="434">
        <v>6207</v>
      </c>
      <c r="E56" s="345">
        <v>45240</v>
      </c>
      <c r="F56" s="434">
        <v>42</v>
      </c>
      <c r="G56" s="434">
        <v>42</v>
      </c>
      <c r="H56" s="434">
        <v>0</v>
      </c>
      <c r="I56" s="478">
        <v>42</v>
      </c>
      <c r="J56" s="434" t="s">
        <v>500</v>
      </c>
    </row>
    <row r="57" spans="1:10" x14ac:dyDescent="0.25">
      <c r="A57" s="445" t="s">
        <v>640</v>
      </c>
      <c r="B57" s="434" t="s">
        <v>760</v>
      </c>
      <c r="C57" s="434"/>
      <c r="D57" s="434">
        <v>6209</v>
      </c>
      <c r="E57" s="345">
        <v>45240</v>
      </c>
      <c r="F57" s="434">
        <v>200</v>
      </c>
      <c r="G57" s="434">
        <v>200</v>
      </c>
      <c r="H57" s="434">
        <v>0</v>
      </c>
      <c r="I57" s="478">
        <v>200</v>
      </c>
      <c r="J57" s="434" t="s">
        <v>500</v>
      </c>
    </row>
    <row r="58" spans="1:10" x14ac:dyDescent="0.25">
      <c r="A58" s="445"/>
      <c r="B58" s="434" t="s">
        <v>761</v>
      </c>
      <c r="C58" s="434"/>
      <c r="D58" s="434">
        <v>6367</v>
      </c>
      <c r="E58" s="345">
        <v>45245</v>
      </c>
      <c r="F58" s="434">
        <v>27</v>
      </c>
      <c r="G58" s="434">
        <v>27</v>
      </c>
      <c r="H58" s="434">
        <v>0</v>
      </c>
      <c r="I58" s="478">
        <v>27</v>
      </c>
      <c r="J58" s="434" t="s">
        <v>500</v>
      </c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  <c r="B104" s="13"/>
      <c r="C104" s="320"/>
      <c r="D104" s="320"/>
      <c r="E104" s="320"/>
      <c r="F104" s="320"/>
      <c r="G104" s="13"/>
      <c r="H104" s="31"/>
      <c r="I104" s="479"/>
      <c r="J104" s="31"/>
    </row>
    <row r="105" spans="1:10" x14ac:dyDescent="0.25">
      <c r="A105" s="445"/>
    </row>
  </sheetData>
  <mergeCells count="85">
    <mergeCell ref="A50:A51"/>
    <mergeCell ref="B50:B51"/>
    <mergeCell ref="J50:J51"/>
    <mergeCell ref="I50:I51"/>
    <mergeCell ref="H50:H51"/>
    <mergeCell ref="G50:G51"/>
    <mergeCell ref="A47:A48"/>
    <mergeCell ref="B47:B48"/>
    <mergeCell ref="I47:I48"/>
    <mergeCell ref="J47:J48"/>
    <mergeCell ref="H47:H48"/>
    <mergeCell ref="G47:G48"/>
    <mergeCell ref="J1:J2"/>
    <mergeCell ref="J3:J5"/>
    <mergeCell ref="I3:I5"/>
    <mergeCell ref="J6:J10"/>
    <mergeCell ref="J20:J30"/>
    <mergeCell ref="I20:I30"/>
    <mergeCell ref="I1:I2"/>
    <mergeCell ref="J11:J18"/>
    <mergeCell ref="I11:I18"/>
    <mergeCell ref="I6:I10"/>
    <mergeCell ref="H20:H30"/>
    <mergeCell ref="B6:B10"/>
    <mergeCell ref="A11:A18"/>
    <mergeCell ref="B11:B18"/>
    <mergeCell ref="C11:C18"/>
    <mergeCell ref="H11:H18"/>
    <mergeCell ref="G11:G18"/>
    <mergeCell ref="H6:H10"/>
    <mergeCell ref="G6:G10"/>
    <mergeCell ref="G20:G30"/>
    <mergeCell ref="A20:A30"/>
    <mergeCell ref="B20:B30"/>
    <mergeCell ref="C20:C30"/>
    <mergeCell ref="A1:A2"/>
    <mergeCell ref="A3:A5"/>
    <mergeCell ref="A6:A10"/>
    <mergeCell ref="C6:C10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1:A32"/>
    <mergeCell ref="B31:B32"/>
    <mergeCell ref="J31:J32"/>
    <mergeCell ref="I31:I32"/>
    <mergeCell ref="C31:C32"/>
    <mergeCell ref="H31:H32"/>
    <mergeCell ref="G31:G32"/>
    <mergeCell ref="C34:C36"/>
    <mergeCell ref="A34:A36"/>
    <mergeCell ref="B34:B36"/>
    <mergeCell ref="H34:H36"/>
    <mergeCell ref="I34:I36"/>
    <mergeCell ref="G34:G36"/>
    <mergeCell ref="H38:H41"/>
    <mergeCell ref="J38:J41"/>
    <mergeCell ref="I38:I41"/>
    <mergeCell ref="G38:G41"/>
    <mergeCell ref="J34:J36"/>
    <mergeCell ref="A42:A44"/>
    <mergeCell ref="B42:B44"/>
    <mergeCell ref="G42:G44"/>
    <mergeCell ref="C38:C41"/>
    <mergeCell ref="A38:A41"/>
    <mergeCell ref="B38:B41"/>
    <mergeCell ref="J54:J55"/>
    <mergeCell ref="C54:C55"/>
    <mergeCell ref="J42:J44"/>
    <mergeCell ref="I42:I44"/>
    <mergeCell ref="H42:H44"/>
    <mergeCell ref="C42:C44"/>
    <mergeCell ref="C47:C48"/>
    <mergeCell ref="C50:C51"/>
    <mergeCell ref="B54:B55"/>
    <mergeCell ref="A54:A55"/>
    <mergeCell ref="G54:G55"/>
    <mergeCell ref="H54:H55"/>
    <mergeCell ref="I54:I5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60" t="s">
        <v>304</v>
      </c>
      <c r="D2" s="860"/>
      <c r="E2" s="860"/>
      <c r="F2" s="860"/>
      <c r="G2" s="286"/>
      <c r="H2" s="286"/>
    </row>
    <row r="3" spans="1:8" hidden="1" x14ac:dyDescent="0.25">
      <c r="A3" s="286"/>
      <c r="B3" s="285" t="s">
        <v>297</v>
      </c>
      <c r="C3" s="861">
        <v>44830</v>
      </c>
      <c r="D3" s="860"/>
      <c r="E3" s="860"/>
      <c r="F3" s="86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59" t="s">
        <v>2</v>
      </c>
      <c r="D5" s="859"/>
      <c r="E5" s="859"/>
      <c r="F5" s="85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59" t="s">
        <v>305</v>
      </c>
      <c r="D6" s="859"/>
      <c r="E6" s="859"/>
      <c r="F6" s="859"/>
      <c r="G6" s="287">
        <v>80</v>
      </c>
      <c r="H6" s="287">
        <f>G6*B6</f>
        <v>80</v>
      </c>
    </row>
    <row r="7" spans="1:8" hidden="1" x14ac:dyDescent="0.25">
      <c r="A7" s="286"/>
      <c r="B7" s="287"/>
      <c r="C7" s="859"/>
      <c r="D7" s="859"/>
      <c r="E7" s="859"/>
      <c r="F7" s="85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59"/>
      <c r="D8" s="859"/>
      <c r="E8" s="859"/>
      <c r="F8" s="859"/>
      <c r="G8" s="287"/>
      <c r="H8" s="287">
        <f t="shared" si="0"/>
        <v>0</v>
      </c>
    </row>
    <row r="9" spans="1:8" hidden="1" x14ac:dyDescent="0.25">
      <c r="A9" s="286"/>
      <c r="B9" s="287"/>
      <c r="C9" s="859"/>
      <c r="D9" s="859"/>
      <c r="E9" s="859"/>
      <c r="F9" s="859"/>
      <c r="G9" s="287"/>
      <c r="H9" s="287">
        <f t="shared" si="0"/>
        <v>0</v>
      </c>
    </row>
    <row r="10" spans="1:8" hidden="1" x14ac:dyDescent="0.25">
      <c r="A10" s="286"/>
      <c r="B10" s="287"/>
      <c r="C10" s="859"/>
      <c r="D10" s="859"/>
      <c r="E10" s="859"/>
      <c r="F10" s="859"/>
      <c r="G10" s="287"/>
      <c r="H10" s="287">
        <f t="shared" si="0"/>
        <v>0</v>
      </c>
    </row>
    <row r="11" spans="1:8" hidden="1" x14ac:dyDescent="0.25">
      <c r="A11" s="286"/>
      <c r="B11" s="287"/>
      <c r="C11" s="859"/>
      <c r="D11" s="859"/>
      <c r="E11" s="859"/>
      <c r="F11" s="859"/>
      <c r="G11" s="287"/>
      <c r="H11" s="287">
        <f t="shared" si="0"/>
        <v>0</v>
      </c>
    </row>
    <row r="12" spans="1:8" hidden="1" x14ac:dyDescent="0.25">
      <c r="A12" s="286"/>
      <c r="B12" s="287"/>
      <c r="C12" s="859"/>
      <c r="D12" s="859"/>
      <c r="E12" s="859"/>
      <c r="F12" s="859"/>
      <c r="G12" s="287"/>
      <c r="H12" s="287">
        <f t="shared" si="0"/>
        <v>0</v>
      </c>
    </row>
    <row r="13" spans="1:8" hidden="1" x14ac:dyDescent="0.25">
      <c r="A13" s="286"/>
      <c r="B13" s="287"/>
      <c r="C13" s="859"/>
      <c r="D13" s="859"/>
      <c r="E13" s="859"/>
      <c r="F13" s="859"/>
      <c r="G13" s="287"/>
      <c r="H13" s="287">
        <f t="shared" si="0"/>
        <v>0</v>
      </c>
    </row>
    <row r="14" spans="1:8" hidden="1" x14ac:dyDescent="0.25">
      <c r="A14" s="286"/>
      <c r="B14" s="287"/>
      <c r="C14" s="859"/>
      <c r="D14" s="859"/>
      <c r="E14" s="859"/>
      <c r="F14" s="859"/>
      <c r="G14" s="287"/>
      <c r="H14" s="287">
        <f t="shared" si="0"/>
        <v>0</v>
      </c>
    </row>
    <row r="15" spans="1:8" hidden="1" x14ac:dyDescent="0.25">
      <c r="A15" s="286"/>
      <c r="B15" s="287"/>
      <c r="C15" s="859"/>
      <c r="D15" s="859"/>
      <c r="E15" s="859"/>
      <c r="F15" s="85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60" t="s">
        <v>291</v>
      </c>
      <c r="D18" s="860"/>
      <c r="E18" s="860"/>
      <c r="F18" s="860"/>
      <c r="G18" s="286"/>
      <c r="H18" s="286"/>
    </row>
    <row r="19" spans="1:8" hidden="1" x14ac:dyDescent="0.25">
      <c r="A19" s="286"/>
      <c r="B19" s="285" t="s">
        <v>297</v>
      </c>
      <c r="C19" s="861">
        <v>44855</v>
      </c>
      <c r="D19" s="860"/>
      <c r="E19" s="860"/>
      <c r="F19" s="86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59" t="s">
        <v>2</v>
      </c>
      <c r="D21" s="859"/>
      <c r="E21" s="859"/>
      <c r="F21" s="85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59" t="s">
        <v>309</v>
      </c>
      <c r="D22" s="859"/>
      <c r="E22" s="859"/>
      <c r="F22" s="85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59"/>
      <c r="D23" s="859"/>
      <c r="E23" s="859"/>
      <c r="F23" s="85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59"/>
      <c r="D24" s="859"/>
      <c r="E24" s="859"/>
      <c r="F24" s="859"/>
      <c r="G24" s="287"/>
      <c r="H24" s="287">
        <f t="shared" si="1"/>
        <v>0</v>
      </c>
    </row>
    <row r="25" spans="1:8" hidden="1" x14ac:dyDescent="0.25">
      <c r="A25" s="286"/>
      <c r="B25" s="287"/>
      <c r="C25" s="859"/>
      <c r="D25" s="859"/>
      <c r="E25" s="859"/>
      <c r="F25" s="859"/>
      <c r="G25" s="287"/>
      <c r="H25" s="287">
        <f t="shared" si="1"/>
        <v>0</v>
      </c>
    </row>
    <row r="26" spans="1:8" hidden="1" x14ac:dyDescent="0.25">
      <c r="A26" s="286"/>
      <c r="B26" s="287"/>
      <c r="C26" s="859"/>
      <c r="D26" s="859"/>
      <c r="E26" s="859"/>
      <c r="F26" s="859"/>
      <c r="G26" s="287"/>
      <c r="H26" s="287">
        <f t="shared" si="1"/>
        <v>0</v>
      </c>
    </row>
    <row r="27" spans="1:8" hidden="1" x14ac:dyDescent="0.25">
      <c r="A27" s="286"/>
      <c r="B27" s="287"/>
      <c r="C27" s="859"/>
      <c r="D27" s="859"/>
      <c r="E27" s="859"/>
      <c r="F27" s="859"/>
      <c r="G27" s="287"/>
      <c r="H27" s="287">
        <f t="shared" si="1"/>
        <v>0</v>
      </c>
    </row>
    <row r="28" spans="1:8" hidden="1" x14ac:dyDescent="0.25">
      <c r="A28" s="286"/>
      <c r="B28" s="287"/>
      <c r="C28" s="859"/>
      <c r="D28" s="859"/>
      <c r="E28" s="859"/>
      <c r="F28" s="859"/>
      <c r="G28" s="287"/>
      <c r="H28" s="287">
        <f t="shared" si="1"/>
        <v>0</v>
      </c>
    </row>
    <row r="29" spans="1:8" hidden="1" x14ac:dyDescent="0.25">
      <c r="A29" s="286"/>
      <c r="B29" s="287"/>
      <c r="C29" s="859"/>
      <c r="D29" s="859"/>
      <c r="E29" s="859"/>
      <c r="F29" s="859"/>
      <c r="G29" s="287"/>
      <c r="H29" s="287">
        <f t="shared" si="1"/>
        <v>0</v>
      </c>
    </row>
    <row r="30" spans="1:8" hidden="1" x14ac:dyDescent="0.25">
      <c r="A30" s="286"/>
      <c r="B30" s="287"/>
      <c r="C30" s="859"/>
      <c r="D30" s="859"/>
      <c r="E30" s="859"/>
      <c r="F30" s="859"/>
      <c r="G30" s="287"/>
      <c r="H30" s="287">
        <f t="shared" si="1"/>
        <v>0</v>
      </c>
    </row>
    <row r="31" spans="1:8" hidden="1" x14ac:dyDescent="0.25">
      <c r="A31" s="286"/>
      <c r="B31" s="287"/>
      <c r="C31" s="859"/>
      <c r="D31" s="859"/>
      <c r="E31" s="859"/>
      <c r="F31" s="85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60" t="s">
        <v>292</v>
      </c>
      <c r="D34" s="860"/>
      <c r="E34" s="860"/>
      <c r="F34" s="860"/>
      <c r="G34" s="286"/>
      <c r="H34" s="286"/>
    </row>
    <row r="35" spans="1:8" x14ac:dyDescent="0.25">
      <c r="A35" s="286"/>
      <c r="B35" s="285" t="s">
        <v>297</v>
      </c>
      <c r="C35" s="861"/>
      <c r="D35" s="860"/>
      <c r="E35" s="860"/>
      <c r="F35" s="86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59" t="s">
        <v>2</v>
      </c>
      <c r="D37" s="859"/>
      <c r="E37" s="859"/>
      <c r="F37" s="85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59" t="s">
        <v>308</v>
      </c>
      <c r="D38" s="859"/>
      <c r="E38" s="859"/>
      <c r="F38" s="859"/>
      <c r="G38" s="287">
        <v>130</v>
      </c>
      <c r="H38" s="287">
        <f>G38*B38</f>
        <v>260</v>
      </c>
    </row>
    <row r="39" spans="1:8" x14ac:dyDescent="0.25">
      <c r="A39" s="286"/>
      <c r="B39" s="287"/>
      <c r="C39" s="859"/>
      <c r="D39" s="859"/>
      <c r="E39" s="859"/>
      <c r="F39" s="859"/>
      <c r="G39" s="287"/>
      <c r="H39" s="287">
        <f t="shared" ref="H39:H47" si="2">G39*B39</f>
        <v>0</v>
      </c>
    </row>
    <row r="40" spans="1:8" x14ac:dyDescent="0.25">
      <c r="A40" s="286"/>
      <c r="B40" s="287"/>
      <c r="C40" s="859"/>
      <c r="D40" s="859"/>
      <c r="E40" s="859"/>
      <c r="F40" s="859"/>
      <c r="G40" s="287"/>
      <c r="H40" s="287">
        <f t="shared" si="2"/>
        <v>0</v>
      </c>
    </row>
    <row r="41" spans="1:8" x14ac:dyDescent="0.25">
      <c r="A41" s="286"/>
      <c r="B41" s="287"/>
      <c r="C41" s="859"/>
      <c r="D41" s="859"/>
      <c r="E41" s="859"/>
      <c r="F41" s="859"/>
      <c r="G41" s="287"/>
      <c r="H41" s="287">
        <f t="shared" si="2"/>
        <v>0</v>
      </c>
    </row>
    <row r="42" spans="1:8" x14ac:dyDescent="0.25">
      <c r="A42" s="286"/>
      <c r="B42" s="287"/>
      <c r="C42" s="859"/>
      <c r="D42" s="859"/>
      <c r="E42" s="859"/>
      <c r="F42" s="859"/>
      <c r="G42" s="287"/>
      <c r="H42" s="287">
        <f t="shared" si="2"/>
        <v>0</v>
      </c>
    </row>
    <row r="43" spans="1:8" x14ac:dyDescent="0.25">
      <c r="A43" s="286"/>
      <c r="B43" s="287"/>
      <c r="C43" s="859"/>
      <c r="D43" s="859"/>
      <c r="E43" s="859"/>
      <c r="F43" s="859"/>
      <c r="G43" s="287"/>
      <c r="H43" s="287">
        <f t="shared" si="2"/>
        <v>0</v>
      </c>
    </row>
    <row r="44" spans="1:8" x14ac:dyDescent="0.25">
      <c r="A44" s="286"/>
      <c r="B44" s="287"/>
      <c r="C44" s="859"/>
      <c r="D44" s="859"/>
      <c r="E44" s="859"/>
      <c r="F44" s="859"/>
      <c r="G44" s="287"/>
      <c r="H44" s="287">
        <f t="shared" si="2"/>
        <v>0</v>
      </c>
    </row>
    <row r="45" spans="1:8" x14ac:dyDescent="0.25">
      <c r="A45" s="286"/>
      <c r="B45" s="287"/>
      <c r="C45" s="859"/>
      <c r="D45" s="859"/>
      <c r="E45" s="859"/>
      <c r="F45" s="859"/>
      <c r="G45" s="287"/>
      <c r="H45" s="287">
        <f t="shared" si="2"/>
        <v>0</v>
      </c>
    </row>
    <row r="46" spans="1:8" x14ac:dyDescent="0.25">
      <c r="A46" s="286"/>
      <c r="B46" s="287"/>
      <c r="C46" s="859"/>
      <c r="D46" s="859"/>
      <c r="E46" s="859"/>
      <c r="F46" s="859"/>
      <c r="G46" s="287"/>
      <c r="H46" s="287">
        <f t="shared" si="2"/>
        <v>0</v>
      </c>
    </row>
    <row r="47" spans="1:8" x14ac:dyDescent="0.25">
      <c r="A47" s="286"/>
      <c r="B47" s="287"/>
      <c r="C47" s="859"/>
      <c r="D47" s="859"/>
      <c r="E47" s="859"/>
      <c r="F47" s="85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2" t="s">
        <v>292</v>
      </c>
      <c r="D50" s="862"/>
      <c r="E50" s="862"/>
      <c r="F50" s="862"/>
      <c r="G50" s="289"/>
      <c r="H50" s="289"/>
    </row>
    <row r="51" spans="1:8" x14ac:dyDescent="0.25">
      <c r="A51" s="289"/>
      <c r="B51" s="314" t="s">
        <v>297</v>
      </c>
      <c r="C51" s="863">
        <v>44841</v>
      </c>
      <c r="D51" s="862"/>
      <c r="E51" s="862"/>
      <c r="F51" s="86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4" t="s">
        <v>2</v>
      </c>
      <c r="D53" s="864"/>
      <c r="E53" s="864"/>
      <c r="F53" s="86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4" t="s">
        <v>308</v>
      </c>
      <c r="D54" s="864"/>
      <c r="E54" s="864"/>
      <c r="F54" s="86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4" t="s">
        <v>302</v>
      </c>
      <c r="D55" s="864"/>
      <c r="E55" s="864"/>
      <c r="F55" s="86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4"/>
      <c r="D56" s="864"/>
      <c r="E56" s="864"/>
      <c r="F56" s="864"/>
      <c r="G56" s="313"/>
      <c r="H56" s="313">
        <f t="shared" si="3"/>
        <v>0</v>
      </c>
    </row>
    <row r="57" spans="1:8" x14ac:dyDescent="0.25">
      <c r="A57" s="289"/>
      <c r="B57" s="313"/>
      <c r="C57" s="864"/>
      <c r="D57" s="864"/>
      <c r="E57" s="864"/>
      <c r="F57" s="864"/>
      <c r="G57" s="313"/>
      <c r="H57" s="313">
        <f t="shared" si="3"/>
        <v>0</v>
      </c>
    </row>
    <row r="58" spans="1:8" x14ac:dyDescent="0.25">
      <c r="A58" s="289"/>
      <c r="B58" s="313"/>
      <c r="C58" s="864"/>
      <c r="D58" s="864"/>
      <c r="E58" s="864"/>
      <c r="F58" s="864"/>
      <c r="G58" s="313"/>
      <c r="H58" s="313">
        <f t="shared" si="3"/>
        <v>0</v>
      </c>
    </row>
    <row r="59" spans="1:8" x14ac:dyDescent="0.25">
      <c r="A59" s="289"/>
      <c r="B59" s="313"/>
      <c r="C59" s="864"/>
      <c r="D59" s="864"/>
      <c r="E59" s="864"/>
      <c r="F59" s="864"/>
      <c r="G59" s="313"/>
      <c r="H59" s="313">
        <f t="shared" si="3"/>
        <v>0</v>
      </c>
    </row>
    <row r="60" spans="1:8" x14ac:dyDescent="0.25">
      <c r="A60" s="289"/>
      <c r="B60" s="313"/>
      <c r="C60" s="864"/>
      <c r="D60" s="864"/>
      <c r="E60" s="864"/>
      <c r="F60" s="864"/>
      <c r="G60" s="313"/>
      <c r="H60" s="313">
        <f t="shared" si="3"/>
        <v>0</v>
      </c>
    </row>
    <row r="61" spans="1:8" x14ac:dyDescent="0.25">
      <c r="A61" s="289"/>
      <c r="B61" s="313"/>
      <c r="C61" s="864"/>
      <c r="D61" s="864"/>
      <c r="E61" s="864"/>
      <c r="F61" s="864"/>
      <c r="G61" s="313"/>
      <c r="H61" s="313">
        <f t="shared" si="3"/>
        <v>0</v>
      </c>
    </row>
    <row r="62" spans="1:8" x14ac:dyDescent="0.25">
      <c r="A62" s="289"/>
      <c r="B62" s="313"/>
      <c r="C62" s="864"/>
      <c r="D62" s="864"/>
      <c r="E62" s="864"/>
      <c r="F62" s="864"/>
      <c r="G62" s="313"/>
      <c r="H62" s="313">
        <f t="shared" si="3"/>
        <v>0</v>
      </c>
    </row>
    <row r="63" spans="1:8" x14ac:dyDescent="0.25">
      <c r="A63" s="289"/>
      <c r="B63" s="313"/>
      <c r="C63" s="864"/>
      <c r="D63" s="864"/>
      <c r="E63" s="864"/>
      <c r="F63" s="86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60" t="s">
        <v>311</v>
      </c>
      <c r="D66" s="860"/>
      <c r="E66" s="860"/>
      <c r="F66" s="860"/>
      <c r="G66" s="286"/>
      <c r="H66" s="286"/>
    </row>
    <row r="67" spans="1:8" x14ac:dyDescent="0.25">
      <c r="A67" s="286"/>
      <c r="B67" s="285" t="s">
        <v>297</v>
      </c>
      <c r="C67" s="861">
        <v>44823</v>
      </c>
      <c r="D67" s="860"/>
      <c r="E67" s="860"/>
      <c r="F67" s="86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59" t="s">
        <v>2</v>
      </c>
      <c r="D69" s="859"/>
      <c r="E69" s="859"/>
      <c r="F69" s="85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59" t="s">
        <v>312</v>
      </c>
      <c r="D70" s="859"/>
      <c r="E70" s="859"/>
      <c r="F70" s="85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59" t="s">
        <v>302</v>
      </c>
      <c r="D71" s="859"/>
      <c r="E71" s="859"/>
      <c r="F71" s="85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59" t="s">
        <v>313</v>
      </c>
      <c r="D72" s="859"/>
      <c r="E72" s="859"/>
      <c r="F72" s="85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59" t="s">
        <v>301</v>
      </c>
      <c r="D73" s="859"/>
      <c r="E73" s="859"/>
      <c r="F73" s="85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59"/>
      <c r="D74" s="859"/>
      <c r="E74" s="859"/>
      <c r="F74" s="859"/>
      <c r="G74" s="287"/>
      <c r="H74" s="287">
        <f t="shared" si="4"/>
        <v>0</v>
      </c>
    </row>
    <row r="75" spans="1:8" x14ac:dyDescent="0.25">
      <c r="A75" s="286"/>
      <c r="B75" s="287"/>
      <c r="C75" s="859"/>
      <c r="D75" s="859"/>
      <c r="E75" s="859"/>
      <c r="F75" s="859"/>
      <c r="G75" s="287"/>
      <c r="H75" s="287">
        <f t="shared" si="4"/>
        <v>0</v>
      </c>
    </row>
    <row r="76" spans="1:8" x14ac:dyDescent="0.25">
      <c r="A76" s="286"/>
      <c r="B76" s="287"/>
      <c r="C76" s="859"/>
      <c r="D76" s="859"/>
      <c r="E76" s="859"/>
      <c r="F76" s="859"/>
      <c r="G76" s="287"/>
      <c r="H76" s="287">
        <f t="shared" si="4"/>
        <v>0</v>
      </c>
    </row>
    <row r="77" spans="1:8" x14ac:dyDescent="0.25">
      <c r="A77" s="286"/>
      <c r="B77" s="287"/>
      <c r="C77" s="859"/>
      <c r="D77" s="859"/>
      <c r="E77" s="859"/>
      <c r="F77" s="859"/>
      <c r="G77" s="287"/>
      <c r="H77" s="287">
        <f t="shared" si="4"/>
        <v>0</v>
      </c>
    </row>
    <row r="78" spans="1:8" x14ac:dyDescent="0.25">
      <c r="A78" s="286"/>
      <c r="B78" s="287"/>
      <c r="C78" s="859"/>
      <c r="D78" s="859"/>
      <c r="E78" s="859"/>
      <c r="F78" s="859"/>
      <c r="G78" s="287"/>
      <c r="H78" s="287">
        <f t="shared" si="4"/>
        <v>0</v>
      </c>
    </row>
    <row r="79" spans="1:8" x14ac:dyDescent="0.25">
      <c r="A79" s="286"/>
      <c r="B79" s="287"/>
      <c r="C79" s="859"/>
      <c r="D79" s="859"/>
      <c r="E79" s="859"/>
      <c r="F79" s="85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60" t="s">
        <v>311</v>
      </c>
      <c r="D82" s="860"/>
      <c r="E82" s="860"/>
      <c r="F82" s="860"/>
      <c r="G82" s="286"/>
      <c r="H82" s="286"/>
    </row>
    <row r="83" spans="1:8" x14ac:dyDescent="0.25">
      <c r="A83" s="286"/>
      <c r="B83" s="285" t="s">
        <v>297</v>
      </c>
      <c r="C83" s="861">
        <v>44828</v>
      </c>
      <c r="D83" s="860"/>
      <c r="E83" s="860"/>
      <c r="F83" s="86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59" t="s">
        <v>2</v>
      </c>
      <c r="D85" s="859"/>
      <c r="E85" s="859"/>
      <c r="F85" s="85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59" t="s">
        <v>302</v>
      </c>
      <c r="D86" s="859"/>
      <c r="E86" s="859"/>
      <c r="F86" s="85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59" t="s">
        <v>314</v>
      </c>
      <c r="D87" s="859"/>
      <c r="E87" s="859"/>
      <c r="F87" s="85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59" t="s">
        <v>307</v>
      </c>
      <c r="D88" s="859"/>
      <c r="E88" s="859"/>
      <c r="F88" s="85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59" t="s">
        <v>306</v>
      </c>
      <c r="D89" s="859"/>
      <c r="E89" s="859"/>
      <c r="F89" s="85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59"/>
      <c r="D90" s="859"/>
      <c r="E90" s="859"/>
      <c r="F90" s="859"/>
      <c r="G90" s="287"/>
      <c r="H90" s="287">
        <f t="shared" si="5"/>
        <v>0</v>
      </c>
    </row>
    <row r="91" spans="1:8" x14ac:dyDescent="0.25">
      <c r="A91" s="286"/>
      <c r="B91" s="287"/>
      <c r="C91" s="859"/>
      <c r="D91" s="859"/>
      <c r="E91" s="859"/>
      <c r="F91" s="859"/>
      <c r="G91" s="287"/>
      <c r="H91" s="287">
        <f t="shared" si="5"/>
        <v>0</v>
      </c>
    </row>
    <row r="92" spans="1:8" x14ac:dyDescent="0.25">
      <c r="A92" s="286"/>
      <c r="B92" s="287"/>
      <c r="C92" s="859"/>
      <c r="D92" s="859"/>
      <c r="E92" s="859"/>
      <c r="F92" s="859"/>
      <c r="G92" s="287"/>
      <c r="H92" s="287">
        <f t="shared" si="5"/>
        <v>0</v>
      </c>
    </row>
    <row r="93" spans="1:8" x14ac:dyDescent="0.25">
      <c r="A93" s="286"/>
      <c r="B93" s="287"/>
      <c r="C93" s="859"/>
      <c r="D93" s="859"/>
      <c r="E93" s="859"/>
      <c r="F93" s="859"/>
      <c r="G93" s="287"/>
      <c r="H93" s="287">
        <f t="shared" si="5"/>
        <v>0</v>
      </c>
    </row>
    <row r="94" spans="1:8" x14ac:dyDescent="0.25">
      <c r="A94" s="286"/>
      <c r="B94" s="287"/>
      <c r="C94" s="859"/>
      <c r="D94" s="859"/>
      <c r="E94" s="859"/>
      <c r="F94" s="859"/>
      <c r="G94" s="287"/>
      <c r="H94" s="287">
        <f t="shared" si="5"/>
        <v>0</v>
      </c>
    </row>
    <row r="95" spans="1:8" x14ac:dyDescent="0.25">
      <c r="A95" s="286"/>
      <c r="B95" s="287"/>
      <c r="C95" s="859"/>
      <c r="D95" s="859"/>
      <c r="E95" s="859"/>
      <c r="F95" s="85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2" t="s">
        <v>311</v>
      </c>
      <c r="D98" s="862"/>
      <c r="E98" s="862"/>
      <c r="F98" s="862"/>
      <c r="G98" s="289"/>
      <c r="H98" s="289"/>
    </row>
    <row r="99" spans="1:8" x14ac:dyDescent="0.25">
      <c r="A99" s="289"/>
      <c r="B99" s="290" t="s">
        <v>297</v>
      </c>
      <c r="C99" s="863">
        <v>44802</v>
      </c>
      <c r="D99" s="862"/>
      <c r="E99" s="862"/>
      <c r="F99" s="86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4" t="s">
        <v>2</v>
      </c>
      <c r="D101" s="864"/>
      <c r="E101" s="864"/>
      <c r="F101" s="86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4" t="s">
        <v>302</v>
      </c>
      <c r="D102" s="864"/>
      <c r="E102" s="864"/>
      <c r="F102" s="86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4" t="s">
        <v>307</v>
      </c>
      <c r="D103" s="864"/>
      <c r="E103" s="864"/>
      <c r="F103" s="86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4" t="s">
        <v>312</v>
      </c>
      <c r="D104" s="864"/>
      <c r="E104" s="864"/>
      <c r="F104" s="86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4" t="s">
        <v>315</v>
      </c>
      <c r="D105" s="864"/>
      <c r="E105" s="864"/>
      <c r="F105" s="86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4" t="s">
        <v>313</v>
      </c>
      <c r="D106" s="864"/>
      <c r="E106" s="864"/>
      <c r="F106" s="86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4"/>
      <c r="D107" s="864"/>
      <c r="E107" s="864"/>
      <c r="F107" s="864"/>
      <c r="G107" s="291"/>
      <c r="H107" s="291">
        <f t="shared" si="6"/>
        <v>0</v>
      </c>
    </row>
    <row r="108" spans="1:8" x14ac:dyDescent="0.25">
      <c r="A108" s="289"/>
      <c r="B108" s="291"/>
      <c r="C108" s="864"/>
      <c r="D108" s="864"/>
      <c r="E108" s="864"/>
      <c r="F108" s="864"/>
      <c r="G108" s="291"/>
      <c r="H108" s="291">
        <f t="shared" si="6"/>
        <v>0</v>
      </c>
    </row>
    <row r="109" spans="1:8" x14ac:dyDescent="0.25">
      <c r="A109" s="289"/>
      <c r="B109" s="291"/>
      <c r="C109" s="864"/>
      <c r="D109" s="864"/>
      <c r="E109" s="864"/>
      <c r="F109" s="864"/>
      <c r="G109" s="291"/>
      <c r="H109" s="291">
        <f t="shared" si="6"/>
        <v>0</v>
      </c>
    </row>
    <row r="110" spans="1:8" x14ac:dyDescent="0.25">
      <c r="A110" s="289"/>
      <c r="B110" s="291"/>
      <c r="C110" s="864"/>
      <c r="D110" s="864"/>
      <c r="E110" s="864"/>
      <c r="F110" s="864"/>
      <c r="G110" s="291"/>
      <c r="H110" s="291">
        <f t="shared" si="6"/>
        <v>0</v>
      </c>
    </row>
    <row r="111" spans="1:8" x14ac:dyDescent="0.25">
      <c r="A111" s="289"/>
      <c r="B111" s="291"/>
      <c r="C111" s="864"/>
      <c r="D111" s="864"/>
      <c r="E111" s="864"/>
      <c r="F111" s="86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296</v>
      </c>
      <c r="C114" s="770" t="s">
        <v>278</v>
      </c>
      <c r="D114" s="770"/>
      <c r="E114" s="770"/>
      <c r="F114" s="770"/>
    </row>
    <row r="115" spans="2:8" x14ac:dyDescent="0.25">
      <c r="B115" s="399" t="s">
        <v>297</v>
      </c>
      <c r="C115" s="858">
        <v>44998</v>
      </c>
      <c r="D115" s="770"/>
      <c r="E115" s="770"/>
      <c r="F115" s="770"/>
    </row>
    <row r="117" spans="2:8" x14ac:dyDescent="0.25">
      <c r="B117" s="400" t="s">
        <v>298</v>
      </c>
      <c r="C117" s="662" t="s">
        <v>2</v>
      </c>
      <c r="D117" s="662"/>
      <c r="E117" s="662"/>
      <c r="F117" s="662"/>
      <c r="G117" s="400" t="s">
        <v>299</v>
      </c>
      <c r="H117" s="400" t="s">
        <v>239</v>
      </c>
    </row>
    <row r="118" spans="2:8" x14ac:dyDescent="0.25">
      <c r="B118" s="400">
        <v>1</v>
      </c>
      <c r="C118" s="662" t="s">
        <v>474</v>
      </c>
      <c r="D118" s="662"/>
      <c r="E118" s="662"/>
      <c r="F118" s="66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62" t="s">
        <v>475</v>
      </c>
      <c r="D119" s="662"/>
      <c r="E119" s="662"/>
      <c r="F119" s="66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62"/>
      <c r="D120" s="662"/>
      <c r="E120" s="662"/>
      <c r="F120" s="662"/>
      <c r="G120" s="400"/>
      <c r="H120" s="400">
        <f t="shared" si="7"/>
        <v>0</v>
      </c>
    </row>
    <row r="121" spans="2:8" x14ac:dyDescent="0.25">
      <c r="B121" s="400"/>
      <c r="C121" s="662"/>
      <c r="D121" s="662"/>
      <c r="E121" s="662"/>
      <c r="F121" s="662"/>
      <c r="G121" s="400"/>
      <c r="H121" s="400">
        <f t="shared" si="7"/>
        <v>0</v>
      </c>
    </row>
    <row r="122" spans="2:8" x14ac:dyDescent="0.25">
      <c r="B122" s="400"/>
      <c r="C122" s="662"/>
      <c r="D122" s="662"/>
      <c r="E122" s="662"/>
      <c r="F122" s="662"/>
      <c r="G122" s="400"/>
      <c r="H122" s="400">
        <f t="shared" si="7"/>
        <v>0</v>
      </c>
    </row>
    <row r="123" spans="2:8" x14ac:dyDescent="0.25">
      <c r="B123" s="400"/>
      <c r="C123" s="662"/>
      <c r="D123" s="662"/>
      <c r="E123" s="662"/>
      <c r="F123" s="662"/>
      <c r="G123" s="400"/>
      <c r="H123" s="400">
        <f t="shared" si="7"/>
        <v>0</v>
      </c>
    </row>
    <row r="124" spans="2:8" x14ac:dyDescent="0.25">
      <c r="B124" s="400"/>
      <c r="C124" s="662"/>
      <c r="D124" s="662"/>
      <c r="E124" s="662"/>
      <c r="F124" s="662"/>
      <c r="G124" s="400"/>
      <c r="H124" s="400">
        <f t="shared" si="7"/>
        <v>0</v>
      </c>
    </row>
    <row r="125" spans="2:8" x14ac:dyDescent="0.25">
      <c r="B125" s="400"/>
      <c r="C125" s="662"/>
      <c r="D125" s="662"/>
      <c r="E125" s="662"/>
      <c r="F125" s="662"/>
      <c r="G125" s="400"/>
      <c r="H125" s="400">
        <f t="shared" si="7"/>
        <v>0</v>
      </c>
    </row>
    <row r="126" spans="2:8" x14ac:dyDescent="0.25">
      <c r="B126" s="400"/>
      <c r="C126" s="662"/>
      <c r="D126" s="662"/>
      <c r="E126" s="662"/>
      <c r="F126" s="662"/>
      <c r="G126" s="400"/>
      <c r="H126" s="400">
        <f t="shared" si="7"/>
        <v>0</v>
      </c>
    </row>
    <row r="127" spans="2:8" x14ac:dyDescent="0.25">
      <c r="B127" s="400"/>
      <c r="C127" s="662"/>
      <c r="D127" s="662"/>
      <c r="E127" s="662"/>
      <c r="F127" s="662"/>
      <c r="G127" s="400"/>
      <c r="H127" s="400">
        <f>SUM(H118:H126)</f>
        <v>29</v>
      </c>
    </row>
    <row r="129" spans="2:8" x14ac:dyDescent="0.25">
      <c r="B129" s="418" t="s">
        <v>296</v>
      </c>
      <c r="C129" s="608" t="s">
        <v>278</v>
      </c>
      <c r="D129" s="609"/>
      <c r="E129" s="609"/>
      <c r="F129" s="610"/>
    </row>
    <row r="130" spans="2:8" x14ac:dyDescent="0.25">
      <c r="B130" s="418" t="s">
        <v>297</v>
      </c>
      <c r="C130" s="865">
        <v>45012</v>
      </c>
      <c r="D130" s="866"/>
      <c r="E130" s="866"/>
      <c r="F130" s="867"/>
    </row>
    <row r="132" spans="2:8" x14ac:dyDescent="0.25">
      <c r="B132" s="417" t="s">
        <v>298</v>
      </c>
      <c r="C132" s="659" t="s">
        <v>2</v>
      </c>
      <c r="D132" s="660"/>
      <c r="E132" s="660"/>
      <c r="F132" s="661"/>
      <c r="G132" s="417" t="s">
        <v>299</v>
      </c>
      <c r="H132" s="417" t="s">
        <v>239</v>
      </c>
    </row>
    <row r="133" spans="2:8" x14ac:dyDescent="0.25">
      <c r="B133" s="417">
        <v>1</v>
      </c>
      <c r="C133" s="659" t="s">
        <v>483</v>
      </c>
      <c r="D133" s="660"/>
      <c r="E133" s="660"/>
      <c r="F133" s="66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59" t="s">
        <v>478</v>
      </c>
      <c r="D134" s="660"/>
      <c r="E134" s="660"/>
      <c r="F134" s="66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59"/>
      <c r="D135" s="660"/>
      <c r="E135" s="660"/>
      <c r="F135" s="661"/>
      <c r="G135" s="417"/>
      <c r="H135" s="417">
        <f t="shared" si="8"/>
        <v>0</v>
      </c>
    </row>
    <row r="136" spans="2:8" x14ac:dyDescent="0.25">
      <c r="B136" s="417"/>
      <c r="C136" s="659"/>
      <c r="D136" s="660"/>
      <c r="E136" s="660"/>
      <c r="F136" s="661"/>
      <c r="G136" s="417"/>
      <c r="H136" s="417">
        <f t="shared" si="8"/>
        <v>0</v>
      </c>
    </row>
    <row r="137" spans="2:8" x14ac:dyDescent="0.25">
      <c r="B137" s="417"/>
      <c r="C137" s="659"/>
      <c r="D137" s="660"/>
      <c r="E137" s="660"/>
      <c r="F137" s="661"/>
      <c r="G137" s="417"/>
      <c r="H137" s="417">
        <f t="shared" si="8"/>
        <v>0</v>
      </c>
    </row>
    <row r="138" spans="2:8" x14ac:dyDescent="0.25">
      <c r="B138" s="417"/>
      <c r="C138" s="659"/>
      <c r="D138" s="660"/>
      <c r="E138" s="660"/>
      <c r="F138" s="661"/>
      <c r="G138" s="417"/>
      <c r="H138" s="417">
        <f t="shared" si="8"/>
        <v>0</v>
      </c>
    </row>
    <row r="139" spans="2:8" x14ac:dyDescent="0.25">
      <c r="B139" s="417"/>
      <c r="C139" s="659"/>
      <c r="D139" s="660"/>
      <c r="E139" s="660"/>
      <c r="F139" s="661"/>
      <c r="G139" s="417"/>
      <c r="H139" s="417">
        <f t="shared" si="8"/>
        <v>0</v>
      </c>
    </row>
    <row r="140" spans="2:8" x14ac:dyDescent="0.25">
      <c r="B140" s="417"/>
      <c r="C140" s="659"/>
      <c r="D140" s="660"/>
      <c r="E140" s="660"/>
      <c r="F140" s="661"/>
      <c r="G140" s="417"/>
      <c r="H140" s="417">
        <f t="shared" si="8"/>
        <v>0</v>
      </c>
    </row>
    <row r="141" spans="2:8" x14ac:dyDescent="0.25">
      <c r="B141" s="417"/>
      <c r="C141" s="659"/>
      <c r="D141" s="660"/>
      <c r="E141" s="660"/>
      <c r="F141" s="661"/>
      <c r="G141" s="417"/>
      <c r="H141" s="417">
        <f t="shared" si="8"/>
        <v>0</v>
      </c>
    </row>
    <row r="142" spans="2:8" x14ac:dyDescent="0.25">
      <c r="B142" s="417"/>
      <c r="C142" s="659"/>
      <c r="D142" s="660"/>
      <c r="E142" s="660"/>
      <c r="F142" s="661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2023-11-27T21:03:35Z</cp:lastPrinted>
  <dcterms:created xsi:type="dcterms:W3CDTF">2022-05-21T14:50:08Z</dcterms:created>
  <dcterms:modified xsi:type="dcterms:W3CDTF">2023-11-27T21:04:54Z</dcterms:modified>
</cp:coreProperties>
</file>