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0" l="1"/>
  <c r="F70" i="20"/>
  <c r="E70" i="20"/>
  <c r="D70" i="20"/>
  <c r="B70" i="20"/>
  <c r="F69" i="20" l="1"/>
  <c r="H69" i="20" s="1"/>
  <c r="E69" i="20"/>
  <c r="D69" i="20"/>
  <c r="B69" i="20"/>
  <c r="F68" i="20" l="1"/>
  <c r="H68" i="20" s="1"/>
  <c r="E68" i="20"/>
  <c r="D68" i="20"/>
  <c r="F67" i="20"/>
  <c r="H67" i="20" s="1"/>
  <c r="E67" i="20"/>
  <c r="D67" i="20"/>
  <c r="F66" i="20"/>
  <c r="H66" i="20" s="1"/>
  <c r="E66" i="20"/>
  <c r="D66" i="20"/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7" i="20"/>
  <c r="G68" i="20"/>
  <c r="G65" i="20"/>
  <c r="G66" i="20"/>
  <c r="G37" i="20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<sst xmlns="http://schemas.openxmlformats.org/spreadsheetml/2006/main" count="4716" uniqueCount="941">
  <si>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</si>
  <si>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</si>
  <si>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</si>
  <si>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</si>
  <si>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</si>
  <si>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</si>
  <si>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</si>
  <si>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</si>
  <si>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</si>
  <si>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</si>
  <si>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</si>
  <si>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</si>
  <si>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</si>
  <si>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</si>
  <si>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</si>
  <si>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</si>
  <si>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</si>
  <si>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</si>
  <si>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</si>
  <si>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</si>
  <si>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</si>
  <si>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</si>
  <si>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</si>
  <si>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</si>
  <si>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</si>
  <si>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</si>
  <si>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</si>
  <si>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</si>
  <si>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</si>
  <si>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</si>
  <si>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</si>
  <si>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</si>
  <si>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</si>
  <si>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</si>
  <si>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</si>
  <si>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</si>
  <si>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</si>
  <si>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</si>
  <si>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</si>
  <si>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</si>
  <si>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</si>
  <si>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</si>
  <si>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</si>
  <si>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</si>
  <si>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</si>
  <si>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</si>
  <si>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</si>
  <si>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</si>
  <si>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</si>
  <si>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</si>
  <si>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</si>
  <si>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</si>
  <si>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</si>
  <si>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</si>
  <si>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</si>
  <si>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</si>
  <si>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</si>
  <si>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</si>
  <si>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</si>
  <si>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</si>
  <si>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</si>
  <si>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</si>
  <si>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</si>
  <si>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</si>
  <si>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</si>
  <si>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</si>
  <si>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</si>
  <si>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</si>
  <si>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</si>
  <si>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</si>
  <si>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</si>
  <si>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</si>
  <si>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</si>
  <si>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</si>
  <si>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</si>
  <si>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</si>
  <si>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</si>
  <si>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</si>
  <si>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</si>
  <si>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</si>
  <si>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</si>
  <si>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</si>
  <si>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</si>
  <si>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</si>
  <si>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</si>
  <si>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</si>
  <si>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</si>
  <si>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</si>
  <si>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</si>
  <si>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</si>
  <si>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</si>
  <si>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</si>
  <si>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</si>
  <si>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</si>
  <si>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</si>
  <si>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</si>
  <si>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</si>
  <si>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</si>
  <si>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</si>
  <si>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</si>
  <si>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</si>
  <si>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</si>
  <si>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</si>
  <si>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</si>
  <si>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</si>
  <si>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</si>
  <si>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</si>
  <si>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</si>
  <si>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</si>
  <si>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</si>
  <si>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</si>
  <si>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</si>
  <si>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</si>
  <si>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</si>
  <si>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</si>
  <si>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</si>
  <si>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</si>
  <si>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</si>
  <si>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</si>
  <si>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</si>
  <si>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</si>
  <si>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</si>
  <si>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</si>
  <si>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</si>
  <si>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</si>
  <si>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</si>
  <si>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</si>
  <si>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</si>
  <si>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</si>
  <si>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</si>
  <si>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</si>
  <si>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</si>
  <si>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</si>
  <si>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</si>
  <si>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</si>
  <si>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</si>
  <si>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</si>
  <si>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</si>
  <si>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</si>
  <si>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</si>
  <si>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</si>
  <si>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</si>
  <si>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</si>
  <si>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</si>
  <si>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</si>
  <si>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</si>
  <si>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</si>
  <si>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</si>
  <si>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</si>
  <si>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</si>
  <si>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</si>
  <si>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</si>
  <si>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</si>
  <si>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</si>
  <si>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</si>
  <si>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</si>
  <si>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</si>
  <si>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</si>
  <si>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</si>
  <si>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</si>
  <si>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</si>
  <si>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</si>
  <si>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</si>
  <si>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</si>
  <si>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</si>
  <si>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</si>
  <si>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</si>
  <si>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</si>
  <si>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</si>
  <si>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</si>
  <si>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</si>
  <si>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</si>
  <si>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</si>
  <si>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</si>
  <si>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</si>
  <si>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</si>
  <si>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</si>
  <si>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</si>
  <si>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</si>
  <si>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</si>
  <si>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</si>
  <si>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</si>
  <si>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</si>
  <si>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</si>
  <si>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</si>
  <si>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</si>
  <si>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</si>
  <si>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</si>
  <si>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</si>
  <si>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</si>
  <si>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</si>
  <si>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</si>
  <si>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</si>
  <si>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</si>
  <si>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</si>
  <si>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</si>
  <si>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</si>
  <si>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</si>
  <si>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</si>
  <si>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</si>
  <si>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</si>
  <si>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</si>
  <si>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</si>
  <si>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</si>
  <si>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</si>
  <si>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</si>
  <si>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</si>
  <si>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</si>
  <si>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</si>
  <si>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</si>
  <si>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</si>
  <si>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</si>
  <si>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</si>
  <si>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</si>
  <si>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</si>
  <si>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</si>
  <si>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</si>
  <si>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</si>
  <si>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</si>
  <si>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</si>
  <si>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</si>
  <si>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</si>
  <si>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</si>
  <si>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</si>
  <si>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</si>
  <si>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</si>
  <si>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</si>
  <si>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</si>
  <si>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</si>
  <si>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</si>
  <si>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</si>
  <si>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</si>
  <si>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</si>
  <si>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</si>
  <si>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</si>
  <si>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</si>
  <si>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</si>
  <si>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</si>
  <si>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</si>
  <si>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</si>
  <si>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</si>
  <si>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</si>
  <si>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</si>
  <si>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</si>
  <si>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</si>
  <si>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</si>
  <si>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</si>
  <si>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</si>
  <si>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</si>
  <si>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</si>
  <si>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</si>
  <si>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</si>
  <si>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</si>
  <si>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</si>
  <si>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</si>
  <si>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</si>
  <si>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</si>
  <si>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</si>
  <si>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</si>
  <si>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</si>
  <si>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</si>
  <si>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</si>
  <si>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</si>
  <si>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</si>
  <si>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</si>
  <si>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</si>
  <si>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</si>
  <si>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</si>
  <si>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</si>
  <si>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</si>
  <si>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</si>
  <si>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</si>
  <si>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</si>
  <si>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</si>
  <si>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</si>
  <si>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</si>
  <si>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</si>
  <si>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</si>
  <si>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</si>
  <si>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</si>
  <si>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</si>
  <si>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</si>
  <si>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</si>
  <si>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</si>
  <si>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</si>
  <si>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</si>
  <si>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</si>
  <si>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</si>
  <si>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</si>
  <si>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</si>
  <si>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</si>
  <si>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</si>
  <si>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</si>
  <si>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</si>
  <si>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</si>
  <si>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</si>
  <si>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</si>
  <si>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</si>
  <si>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</si>
  <si>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</si>
  <si>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</si>
  <si>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</si>
  <si>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</si>
  <si>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</si>
  <si>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</si>
  <si>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</si>
  <si>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</si>
  <si>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</si>
  <si>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</si>
  <si>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</si>
  <si>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</si>
  <si>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</si>
  <si>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</si>
  <si>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</si>
  <si>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</si>
  <si>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</si>
  <si>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</si>
  <si>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</si>
  <si>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</si>
  <si>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</si>
  <si>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</si>
  <si>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</si>
  <si>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</si>
  <si>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</si>
  <si>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</si>
  <si>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</si>
  <si>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</si>
  <si>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</si>
  <si>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</si>
  <si>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</si>
  <si>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</si>
  <si>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</si>
  <si>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</si>
  <si>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</si>
  <si>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</si>
  <si>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</si>
  <si>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</si>
  <si>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</si>
  <si>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</si>
  <si>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</si>
  <si>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</si>
  <si>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</si>
  <si>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</si>
  <si>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</si>
  <si>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</si>
  <si>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</si>
  <si>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</si>
  <si>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</si>
  <si>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</si>
  <si>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</si>
  <si>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</si>
  <si>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</si>
  <si>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</si>
  <si>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</si>
  <si>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</si>
  <si>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</si>
  <si>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</si>
  <si>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</si>
  <si>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</si>
  <si>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</si>
  <si>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</si>
  <si>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</si>
  <si>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</si>
  <si>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</si>
  <si>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</si>
  <si>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</si>
  <si>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</si>
  <si>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</si>
  <si>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</si>
  <si>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</si>
  <si>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</si>
  <si>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</si>
  <si>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</si>
  <si>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</si>
  <si>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</si>
  <si>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</si>
  <si>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</si>
  <si>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</si>
  <si>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</si>
  <si>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</si>
  <si>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</si>
  <si>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</si>
  <si>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</si>
  <si>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</si>
  <si>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</si>
  <si>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</si>
  <si>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</si>
  <si>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</si>
  <si>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</si>
  <si>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</si>
  <si>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</si>
  <si>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</si>
  <si>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</si>
  <si>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</si>
  <si>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</si>
  <si>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</si>
  <si>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</si>
  <si>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</si>
  <si>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</si>
  <si>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</si>
  <si>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</si>
  <si>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</si>
  <si>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</si>
  <si>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</si>
  <si>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</si>
  <si>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</si>
  <si>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</si>
  <si>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</si>
  <si>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</si>
  <si>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</si>
  <si>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</si>
  <si>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</si>
  <si>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</si>
  <si>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</si>
  <si>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</si>
  <si>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</si>
  <si>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</si>
  <si>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</si>
  <si>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</si>
  <si>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</si>
  <si>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</si>
  <si>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</si>
  <si>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</si>
  <si>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</si>
  <si>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</si>
  <si>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</si>
  <si>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</si>
  <si>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</si>
  <si>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</si>
  <si>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</si>
  <si>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</si>
  <si>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</si>
  <si>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</si>
  <si>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</si>
  <si>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</si>
  <si>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</si>
  <si>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</si>
  <si>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</si>
  <si>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</si>
  <si>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</si>
  <si>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</si>
  <si>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</si>
  <si>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</si>
  <si>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</si>
  <si>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</si>
  <si>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</si>
  <si>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</si>
  <si>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</si>
  <si>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</si>
  <si>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</si>
  <si>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</si>
  <si>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</si>
  <si>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</si>
  <si>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</si>
  <si>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</si>
  <si>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</si>
  <si>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</si>
  <si>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</si>
  <si>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</si>
  <si>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</si>
  <si>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</si>
  <si>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</si>
  <si>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</si>
  <si>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</si>
  <si>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</si>
  <si>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</si>
  <si>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</si>
  <si>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</si>
  <si>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</si>
  <si>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</si>
  <si>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</si>
  <si>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</si>
  <si>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</si>
  <si>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</si>
  <si>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</si>
  <si>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</si>
  <si>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</si>
  <si>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</si>
  <si>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</si>
  <si>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</si>
  <si>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</si>
  <si>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</si>
  <si>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</si>
  <si>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</si>
  <si>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</si>
  <si>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</si>
  <si>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</si>
  <si>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</si>
  <si>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</si>
  <si>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</si>
  <si>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</si>
  <si>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</si>
  <si>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</si>
  <si>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</si>
  <si>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</si>
  <si>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</si>
  <si>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</si>
  <si>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</si>
  <si>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</si>
  <si>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</si>
  <si>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</si>
  <si>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</si>
  <si>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</si>
  <si>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</si>
  <si>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</si>
  <si>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</si>
  <si>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</si>
  <si>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</si>
  <si>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</si>
  <si>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</si>
  <si>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</si>
  <si>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</si>
  <si>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</si>
  <si>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</si>
  <si>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</si>
  <si>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</si>
  <si>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</si>
  <si>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</si>
  <si>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</si>
  <si>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</si>
  <si>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</si>
  <si>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</si>
  <si>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</si>
  <si>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</si>
  <si>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</si>
  <si>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</si>
  <si>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</si>
  <si>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</si>
  <si>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</si>
  <si>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</si>
  <si>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</si>
  <si>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</si>
  <si>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</si>
  <si>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</si>
  <si>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</si>
  <si>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</si>
  <si>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</si>
  <si>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</si>
  <si>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</si>
  <si>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</si>
  <si>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</si>
  <si>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</si>
  <si>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</si>
  <si>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</si>
  <si>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</si>
  <si>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</si>
  <si>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</si>
  <si>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</si>
  <si>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</si>
  <si>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</si>
  <si>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</si>
  <si>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</si>
  <si>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</si>
  <si>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</si>
  <si>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</si>
  <si>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</si>
  <si>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</si>
  <si>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</si>
  <si>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</si>
  <si>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</si>
  <si>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</si>
  <si>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</si>
  <si>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</si>
  <si>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</si>
  <si>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</si>
  <si>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</si>
  <si>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</si>
  <si>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</si>
  <si>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</si>
  <si>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</si>
  <si>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</si>
  <si>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</si>
  <si>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</si>
  <si>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</si>
  <si>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</si>
  <si>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</si>
  <si>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</si>
  <si>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</si>
  <si>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</si>
  <si>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</si>
  <si>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</si>
  <si>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</si>
  <si>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</si>
  <si>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</si>
  <si>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</si>
  <si>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</si>
  <si>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</si>
  <si>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</si>
  <si>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</si>
  <si>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</si>
  <si>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</si>
  <si>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</si>
  <si>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</si>
  <si>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</si>
  <si>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</si>
  <si>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</si>
  <si>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</si>
  <si>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</si>
  <si>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</si>
  <si>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</si>
  <si>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</si>
  <si>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</si>
  <si>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</si>
  <si>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</si>
  <si>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</si>
  <si>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</si>
  <si>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</si>
  <si>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</si>
  <si>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</si>
  <si>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</si>
  <si>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</si>
  <si>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</si>
  <si>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</si>
  <si>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</si>
  <si>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</si>
  <si>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</si>
  <si>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</si>
  <si>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</si>
  <si>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</si>
  <si>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</si>
  <si>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</si>
  <si>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</si>
  <si>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</si>
  <si>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</si>
  <si>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</si>
  <si>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</si>
  <si>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</si>
  <si>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</si>
  <si>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</si>
  <si>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</si>
  <si>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</si>
  <si>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</si>
  <si>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</si>
  <si>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</si>
  <si>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</si>
  <si>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</si>
  <si>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</si>
  <si>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</si>
  <si>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</si>
  <si>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</si>
  <si>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</si>
  <si>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</si>
  <si>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</si>
  <si>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</si>
  <si>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</si>
  <si>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</si>
  <si>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</si>
  <si>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</si>
  <si>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</si>
  <si>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</si>
  <si>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</si>
  <si>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</si>
  <si>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</si>
  <si>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</si>
  <si>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</si>
  <si>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</si>
  <si>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</si>
  <si>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</si>
  <si>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</si>
  <si>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</si>
  <si>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</si>
  <si>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</si>
  <si>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</si>
  <si>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</si>
  <si>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</si>
  <si>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</si>
  <si>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</si>
  <si>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</si>
  <si>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</si>
  <si>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</si>
  <si>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</si>
  <si>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</si>
  <si>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</si>
  <si>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</si>
  <si>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</si>
  <si>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</si>
  <si>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</si>
  <si>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</si>
  <si>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</si>
  <si>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</si>
  <si>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</si>
  <si>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</si>
  <si>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</si>
  <si>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</si>
  <si>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</si>
  <si>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</si>
  <si>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</si>
  <si>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</si>
  <si>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</si>
  <si>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</si>
  <si>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</si>
  <si>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</si>
  <si>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</si>
  <si>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</si>
  <si>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</si>
  <si>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</si>
  <si>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</si>
  <si>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</si>
  <si>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</si>
  <si>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</si>
  <si>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</si>
  <si>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</si>
  <si>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</si>
  <si>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</si>
  <si>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</si>
  <si>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</si>
  <si>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</si>
  <si>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</si>
  <si>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</si>
  <si>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</si>
  <si>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</si>
  <si>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</si>
  <si>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</si>
  <si>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</si>
  <si>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</si>
  <si>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</si>
  <si>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</si>
  <si>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</si>
  <si>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</si>
  <si>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</si>
  <si>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</si>
  <si>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</si>
  <si>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</si>
  <si>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</si>
  <si>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</si>
  <si>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</si>
  <si>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</si>
  <si>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</si>
  <si>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</si>
  <si>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</si>
  <si>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</si>
  <si>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</si>
  <si>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</si>
  <si>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</si>
  <si>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</si>
  <si>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</si>
  <si>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</si>
  <si>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</si>
  <si>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</si>
  <si>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</si>
  <si>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</si>
  <si>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</si>
  <si>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</si>
  <si>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</si>
  <si>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</si>
  <si>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</si>
  <si>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</si>
  <si>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</si>
  <si>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</si>
  <si>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</si>
  <si>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</si>
  <si>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</si>
  <si>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</si>
  <si>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</si>
  <si>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</si>
  <si>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</si>
  <si>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</si>
  <si>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</si>
  <si>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</si>
  <si>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</si>
  <si>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</si>
  <si>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</si>
  <si>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</si>
  <si>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</si>
  <si>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</si>
  <si>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</si>
  <si>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</si>
  <si>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</si>
  <si>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</si>
  <si>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</si>
  <si>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</si>
  <si>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</si>
  <si>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</si>
  <si>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</si>
  <si>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</si>
  <si>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</si>
  <si>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</si>
  <si>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</si>
  <si>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</si>
  <si>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</si>
  <si>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</si>
  <si>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</si>
  <si>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</si>
  <si>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</si>
  <si>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</si>
  <si>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</si>
  <si>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</si>
  <si>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</si>
  <si>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</si>
  <si>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</si>
  <si>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</si>
  <si>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</si>
  <si>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</si>
  <si>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</si>
  <si>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</si>
  <si>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</si>
  <si>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</si>
  <si>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</si>
  <si>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</si>
  <si>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</si>
  <si>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</si>
  <si>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</si>
  <si>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</si>
  <si>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</si>
  <si>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</si>
  <si>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</si>
  <si>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</si>
  <si>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</si>
  <si>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</si>
  <si>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</si>
  <si>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</si>
  <si>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</si>
  <si>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</si>
  <si>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</si>
  <si>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</si>
  <si>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</si>
  <si>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</si>
  <si>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</si>
  <si>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</si>
  <si>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</si>
  <si>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</si>
  <si>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</si>
  <si>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</si>
  <si>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</si>
  <si>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</si>
  <si>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</si>
  <si>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</si>
  <si>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</si>
  <si>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</si>
  <si>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</si>
  <si>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</si>
  <si>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</si>
  <si>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</si>
  <si>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</si>
  <si>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</si>
  <si>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</si>
  <si>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</si>
  <si>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</si>
  <si>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</si>
  <si>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</si>
  <si>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</si>
  <si>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</si>
  <si>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</si>
  <si>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</si>
  <si>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</si>
  <si>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</si>
  <si>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</si>
  <si>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</si>
  <si>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</si>
  <si>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</si>
  <si>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</si>
  <si>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</si>
  <si>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</si>
  <si>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</si>
  <si>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</si>
  <si>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</si>
  <si>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</si>
  <si>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</si>
  <si>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</si>
  <si>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</si>
  <si>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</si>
  <si>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</si>
  <si>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</si>
  <si>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</si>
  <si>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</si>
  <si>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</si>
  <si>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</si>
  <si>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</si>
  <si>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</si>
  <si>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</si>
  <si>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</si>
  <si>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</si>
  <si>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</si>
  <si>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</si>
  <si>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</si>
  <si>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</si>
  <si>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</si>
  <si>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</si>
  <si>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</si>
  <si>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</si>
  <si>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</si>
  <si>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</si>
  <si>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</si>
  <si>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</si>
  <si>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</si>
  <si>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</si>
  <si>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</si>
  <si>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</si>
  <si>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</si>
  <si>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</si>
  <si>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</si>
  <si>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</si>
  <si>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</si>
  <si>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</si>
  <si>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</si>
  <si>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</si>
  <si>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</si>
  <si>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</si>
  <si>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</si>
  <si>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</si>
  <si>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</si>
  <si>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</si>
  <si>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</si>
  <si>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</si>
  <si>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</si>
  <si>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</si>
  <si>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</si>
  <si>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</si>
  <si>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</si>
  <si>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</si>
  <si>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</si>
  <si>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</si>
  <si>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</si>
  <si>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</si>
  <si>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</si>
  <si>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</si>
  <si>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</si>
  <si>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</si>
  <si>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</si>
  <si>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</si>
  <si>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</si>
  <si>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</si>
  <si>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</si>
  <si>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</si>
  <si>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</si>
  <si>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</si>
  <si>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10$ MAIKOL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</si>
  <si>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</si>
  <si>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</si>
  <si>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</si>
  <si>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</si>
  <si>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</si>
  <si>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</si>
  <si>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</si>
  <si>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PAGO CREDITO</t>
  </si>
  <si>
    <t>BLADIMIR ATENCION(EFECTIVO)</t>
  </si>
  <si>
    <t>efectivo domingo</t>
  </si>
  <si>
    <t>CARLOS QUINTERO</t>
  </si>
  <si>
    <t>MILAGRO</t>
  </si>
  <si>
    <t>MAGIA PARK (TRANSFERENCIA BS)</t>
  </si>
  <si>
    <t>V21359768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</si>
</sst>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22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6" t="s">
        <v>80</v>
      </c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6"/>
      <c r="AG2" s="846"/>
      <c r="AH2" s="846"/>
      <c r="AI2" s="846"/>
      <c r="AJ2" s="846"/>
      <c r="AK2" s="846"/>
      <c r="AL2" s="846"/>
      <c r="AM2" s="846"/>
      <c r="AN2" s="846"/>
      <c r="AO2" s="846"/>
    </row>
    <row r="3" spans="1:41" ht="30" customHeight="1" x14ac:dyDescent="0.25">
      <c r="B3" s="839" t="s">
        <v>2</v>
      </c>
      <c r="C3" s="839"/>
      <c r="D3" s="839"/>
      <c r="E3" s="839"/>
      <c r="F3" s="83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9" t="s">
        <v>2</v>
      </c>
      <c r="S3" s="839"/>
      <c r="T3" s="839"/>
      <c r="U3" s="839"/>
      <c r="V3" s="83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0" t="s">
        <v>384</v>
      </c>
      <c r="AO3" s="840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4">
        <f>IF(AI4 = 0, 0, AJ4-AM4)</f>
        <v>61.620000000000005</v>
      </c>
      <c r="AO4" s="824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4">
        <f t="shared" ref="AN5:AN19" si="11">AJ5-AM5</f>
        <v>0</v>
      </c>
      <c r="AO5" s="845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4">
        <f t="shared" si="11"/>
        <v>2.41</v>
      </c>
      <c r="AO6" s="845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4">
        <f t="shared" si="11"/>
        <v>44.84</v>
      </c>
      <c r="AO7" s="845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4">
        <f t="shared" si="11"/>
        <v>7.5370370370370381</v>
      </c>
      <c r="AO8" s="845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4">
        <f t="shared" si="11"/>
        <v>0</v>
      </c>
      <c r="AO9" s="845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4">
        <f t="shared" si="11"/>
        <v>0</v>
      </c>
      <c r="AO10" s="845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4">
        <f t="shared" si="11"/>
        <v>12.481481481481485</v>
      </c>
      <c r="AO11" s="845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4">
        <f t="shared" si="11"/>
        <v>8.6899999999999977</v>
      </c>
      <c r="AO12" s="845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4">
        <f t="shared" si="11"/>
        <v>36.079999999999984</v>
      </c>
      <c r="AO13" s="845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4">
        <f t="shared" si="11"/>
        <v>47.400000000000006</v>
      </c>
      <c r="AO14" s="845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4">
        <f t="shared" si="11"/>
        <v>103.70000000000005</v>
      </c>
      <c r="AO15" s="845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4">
        <f t="shared" si="11"/>
        <v>0</v>
      </c>
      <c r="AO16" s="845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4">
        <f t="shared" si="11"/>
        <v>25.915000000000006</v>
      </c>
      <c r="AO17" s="845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4">
        <f t="shared" si="11"/>
        <v>0</v>
      </c>
      <c r="AO18" s="845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4">
        <f t="shared" si="11"/>
        <v>0</v>
      </c>
      <c r="AO19" s="845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4">
        <f t="shared" ref="AN20:AN28" si="18">AJ20-AM20</f>
        <v>0</v>
      </c>
      <c r="AO20" s="845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4">
        <f t="shared" si="18"/>
        <v>0</v>
      </c>
      <c r="AO21" s="845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4">
        <f t="shared" si="18"/>
        <v>119.79000000000002</v>
      </c>
      <c r="AO22" s="845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4">
        <f t="shared" si="18"/>
        <v>30.550000000000011</v>
      </c>
      <c r="AO23" s="845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4">
        <f t="shared" si="18"/>
        <v>33.690000000000026</v>
      </c>
      <c r="AO24" s="845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4">
        <f t="shared" si="18"/>
        <v>15.329999999999998</v>
      </c>
      <c r="AO25" s="845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4">
        <f t="shared" si="18"/>
        <v>17.899999999999999</v>
      </c>
      <c r="AO26" s="845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4">
        <f t="shared" si="18"/>
        <v>0</v>
      </c>
      <c r="AO27" s="84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4">
        <f t="shared" si="18"/>
        <v>0</v>
      </c>
      <c r="AO28" s="84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9" t="s">
        <v>2</v>
      </c>
      <c r="C31" s="839"/>
      <c r="D31" s="839"/>
      <c r="E31" s="839"/>
      <c r="F31" s="83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6" t="s">
        <v>82</v>
      </c>
      <c r="S31" s="846"/>
      <c r="T31" s="846"/>
      <c r="U31" s="846"/>
      <c r="V31" s="846"/>
      <c r="W31" s="846"/>
      <c r="X31" s="846"/>
      <c r="Y31" s="846"/>
      <c r="Z31" s="846"/>
      <c r="AA31" s="846"/>
      <c r="AB31" s="846"/>
      <c r="AC31" s="846"/>
      <c r="AD31" s="846"/>
      <c r="AE31" s="846"/>
      <c r="AF31" s="846"/>
      <c r="AG31" s="846"/>
      <c r="AH31" s="846"/>
      <c r="AI31" s="846"/>
      <c r="AJ31" s="846"/>
      <c r="AK31" s="846"/>
      <c r="AL31" s="846"/>
      <c r="AM31" s="846"/>
      <c r="AN31" s="846"/>
      <c r="AO31" s="846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9" t="s">
        <v>2</v>
      </c>
      <c r="S32" s="839"/>
      <c r="T32" s="839"/>
      <c r="U32" s="839"/>
      <c r="V32" s="83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0" t="s">
        <v>384</v>
      </c>
      <c r="AO32" s="840"/>
    </row>
    <row r="33" spans="2:41" ht="20.100000000000001" customHeight="1" x14ac:dyDescent="0.25">
      <c r="B33" s="826" t="s">
        <v>28</v>
      </c>
      <c r="C33" s="827"/>
      <c r="D33" s="827"/>
      <c r="E33" s="827"/>
      <c r="F33" s="82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4">
        <f t="shared" ref="AN33:AN70" si="28">AJ33-AM33</f>
        <v>0</v>
      </c>
      <c r="AO33" s="824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4">
        <f t="shared" si="28"/>
        <v>0</v>
      </c>
      <c r="AO34" s="824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4">
        <f t="shared" si="28"/>
        <v>0</v>
      </c>
      <c r="AO35" s="824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4">
        <f t="shared" si="28"/>
        <v>0</v>
      </c>
      <c r="AO36" s="824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4">
        <f t="shared" si="28"/>
        <v>0</v>
      </c>
      <c r="AO37" s="824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4">
        <f t="shared" si="28"/>
        <v>0</v>
      </c>
      <c r="AO38" s="824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4">
        <f t="shared" si="28"/>
        <v>0</v>
      </c>
      <c r="AO39" s="824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4">
        <f t="shared" si="28"/>
        <v>0</v>
      </c>
      <c r="AO40" s="824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4">
        <f t="shared" si="28"/>
        <v>0</v>
      </c>
      <c r="AO41" s="824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4">
        <f t="shared" si="28"/>
        <v>11.600000000000001</v>
      </c>
      <c r="AO42" s="82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4">
        <f>AJ43-AM43</f>
        <v>10.920000000000002</v>
      </c>
      <c r="AO43" s="824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4">
        <f t="shared" si="28"/>
        <v>0</v>
      </c>
      <c r="AO44" s="824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4">
        <f t="shared" si="28"/>
        <v>0</v>
      </c>
      <c r="AO45" s="824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4">
        <f t="shared" si="28"/>
        <v>0</v>
      </c>
      <c r="AO46" s="824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4">
        <f>AJ47-AM47</f>
        <v>0</v>
      </c>
      <c r="AO47" s="824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4">
        <f t="shared" si="28"/>
        <v>0</v>
      </c>
      <c r="AO48" s="824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4">
        <f t="shared" si="28"/>
        <v>0</v>
      </c>
      <c r="AO49" s="824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4">
        <f t="shared" si="28"/>
        <v>0</v>
      </c>
      <c r="AO50" s="824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4">
        <f t="shared" si="28"/>
        <v>0</v>
      </c>
      <c r="AO51" s="824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4">
        <f t="shared" si="28"/>
        <v>0</v>
      </c>
      <c r="AO52" s="824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4">
        <f t="shared" si="28"/>
        <v>0</v>
      </c>
      <c r="AO53" s="824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4">
        <f t="shared" si="28"/>
        <v>0</v>
      </c>
      <c r="AO54" s="824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4">
        <f t="shared" si="28"/>
        <v>0</v>
      </c>
      <c r="AO55" s="824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4">
        <f t="shared" si="28"/>
        <v>19.54</v>
      </c>
      <c r="AO56" s="824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4">
        <f t="shared" si="28"/>
        <v>0</v>
      </c>
      <c r="AO57" s="824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4">
        <f t="shared" si="28"/>
        <v>0</v>
      </c>
      <c r="AO58" s="824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4">
        <f t="shared" si="28"/>
        <v>0</v>
      </c>
      <c r="AO59" s="824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4">
        <f t="shared" si="28"/>
        <v>0</v>
      </c>
      <c r="AO60" s="824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4">
        <f t="shared" si="28"/>
        <v>0</v>
      </c>
      <c r="AO61" s="824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4">
        <f t="shared" si="28"/>
        <v>0</v>
      </c>
      <c r="AO62" s="824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4">
        <f t="shared" si="28"/>
        <v>0</v>
      </c>
      <c r="AO63" s="824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4">
        <f t="shared" si="28"/>
        <v>0</v>
      </c>
      <c r="AO64" s="824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4">
        <f t="shared" si="28"/>
        <v>0</v>
      </c>
      <c r="AO65" s="824"/>
    </row>
    <row r="66" spans="2:41" ht="18.75" x14ac:dyDescent="0.25">
      <c r="B66" s="839" t="s">
        <v>2</v>
      </c>
      <c r="C66" s="839"/>
      <c r="D66" s="839"/>
      <c r="E66" s="839"/>
      <c r="F66" s="839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4">
        <f t="shared" si="28"/>
        <v>0</v>
      </c>
      <c r="AO66" s="824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4">
        <f t="shared" si="28"/>
        <v>3.45</v>
      </c>
      <c r="AO67" s="824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4">
        <f t="shared" si="28"/>
        <v>0</v>
      </c>
      <c r="AO68" s="824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4">
        <f t="shared" si="28"/>
        <v>0</v>
      </c>
      <c r="AO69" s="824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4">
        <f t="shared" si="28"/>
        <v>0</v>
      </c>
      <c r="AO70" s="824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6" t="s">
        <v>420</v>
      </c>
      <c r="S73" s="846"/>
      <c r="T73" s="846"/>
      <c r="U73" s="846"/>
      <c r="V73" s="846"/>
      <c r="W73" s="846"/>
      <c r="X73" s="846"/>
      <c r="Y73" s="846"/>
      <c r="Z73" s="846"/>
      <c r="AA73" s="846"/>
      <c r="AB73" s="846"/>
      <c r="AC73" s="846"/>
      <c r="AD73" s="846"/>
      <c r="AE73" s="846"/>
      <c r="AF73" s="846"/>
      <c r="AG73" s="846"/>
      <c r="AH73" s="846"/>
      <c r="AI73" s="846"/>
      <c r="AJ73" s="846"/>
      <c r="AK73" s="846"/>
      <c r="AL73" s="846"/>
      <c r="AM73" s="846"/>
      <c r="AN73" s="846"/>
      <c r="AO73" s="846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9" t="s">
        <v>2</v>
      </c>
      <c r="S74" s="839"/>
      <c r="T74" s="839"/>
      <c r="U74" s="839"/>
      <c r="V74" s="83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0" t="s">
        <v>384</v>
      </c>
      <c r="AO74" s="840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4">
        <f t="shared" ref="AN75:AN90" si="35">AJ75-AM75</f>
        <v>0</v>
      </c>
      <c r="AO75" s="824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4">
        <f t="shared" si="35"/>
        <v>6</v>
      </c>
      <c r="AO76" s="824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4">
        <f>AJ77-AM77</f>
        <v>0</v>
      </c>
      <c r="AO77" s="824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4">
        <f t="shared" si="35"/>
        <v>0</v>
      </c>
      <c r="AO78" s="824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4">
        <f t="shared" si="35"/>
        <v>0</v>
      </c>
      <c r="AO79" s="824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4">
        <f t="shared" si="35"/>
        <v>0</v>
      </c>
      <c r="AO80" s="824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4">
        <f t="shared" si="35"/>
        <v>0</v>
      </c>
      <c r="AO81" s="824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4">
        <f t="shared" si="35"/>
        <v>0</v>
      </c>
      <c r="AO82" s="824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4">
        <f t="shared" si="35"/>
        <v>0</v>
      </c>
      <c r="AO83" s="824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4">
        <f t="shared" si="35"/>
        <v>0</v>
      </c>
      <c r="AO84" s="824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4">
        <f t="shared" si="35"/>
        <v>0</v>
      </c>
      <c r="AO85" s="824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4">
        <f t="shared" si="35"/>
        <v>0</v>
      </c>
      <c r="AO86" s="824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4">
        <f t="shared" si="35"/>
        <v>0</v>
      </c>
      <c r="AO87" s="824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4">
        <f t="shared" si="35"/>
        <v>0</v>
      </c>
      <c r="AO88" s="824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4">
        <f t="shared" si="35"/>
        <v>0</v>
      </c>
      <c r="AO89" s="824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4">
        <f t="shared" si="35"/>
        <v>0</v>
      </c>
      <c r="AO90" s="824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4">
        <f t="shared" ref="AN91:AN104" si="42">AJ91-AM91</f>
        <v>0</v>
      </c>
      <c r="AO91" s="824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4">
        <f t="shared" si="42"/>
        <v>0</v>
      </c>
      <c r="AO92" s="824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4">
        <f t="shared" si="42"/>
        <v>0</v>
      </c>
      <c r="AO93" s="824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4">
        <f t="shared" si="42"/>
        <v>0</v>
      </c>
      <c r="AO94" s="824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4">
        <f t="shared" si="42"/>
        <v>0</v>
      </c>
      <c r="AO95" s="824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4">
        <f t="shared" si="42"/>
        <v>0</v>
      </c>
      <c r="AO96" s="824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4">
        <f t="shared" ref="AN97" si="49">AJ97-AM97</f>
        <v>7.7899999999999991</v>
      </c>
      <c r="AO97" s="824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4">
        <f t="shared" si="42"/>
        <v>32.300000000000011</v>
      </c>
      <c r="AO98" s="824"/>
    </row>
    <row r="99" spans="18:41" x14ac:dyDescent="0.25">
      <c r="R99" s="826" t="s">
        <v>484</v>
      </c>
      <c r="S99" s="827"/>
      <c r="T99" s="827"/>
      <c r="U99" s="827"/>
      <c r="V99" s="82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4">
        <f t="shared" si="42"/>
        <v>0</v>
      </c>
      <c r="AO99" s="824"/>
    </row>
    <row r="100" spans="18:41" x14ac:dyDescent="0.25">
      <c r="R100" s="826" t="s">
        <v>482</v>
      </c>
      <c r="S100" s="827"/>
      <c r="T100" s="827"/>
      <c r="U100" s="827"/>
      <c r="V100" s="82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4">
        <f t="shared" si="42"/>
        <v>0</v>
      </c>
      <c r="AO100" s="824"/>
    </row>
    <row r="101" spans="18:41" x14ac:dyDescent="0.25">
      <c r="R101" s="826" t="s">
        <v>483</v>
      </c>
      <c r="S101" s="827"/>
      <c r="T101" s="827"/>
      <c r="U101" s="827"/>
      <c r="V101" s="82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4">
        <f t="shared" si="42"/>
        <v>0</v>
      </c>
      <c r="AO101" s="845"/>
    </row>
    <row r="102" spans="18:41" x14ac:dyDescent="0.25">
      <c r="R102" s="826" t="s">
        <v>627</v>
      </c>
      <c r="S102" s="827"/>
      <c r="T102" s="827"/>
      <c r="U102" s="827"/>
      <c r="V102" s="82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4">
        <f t="shared" ref="AN102:AN103" si="56">AJ102-AM102</f>
        <v>0</v>
      </c>
      <c r="AO102" s="845"/>
    </row>
    <row r="103" spans="18:41" x14ac:dyDescent="0.25">
      <c r="R103" s="826" t="s">
        <v>628</v>
      </c>
      <c r="S103" s="827"/>
      <c r="T103" s="827"/>
      <c r="U103" s="827"/>
      <c r="V103" s="82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4">
        <f t="shared" si="56"/>
        <v>0</v>
      </c>
      <c r="AO103" s="845"/>
    </row>
    <row r="104" spans="18:41" x14ac:dyDescent="0.25">
      <c r="R104" s="826" t="s">
        <v>485</v>
      </c>
      <c r="S104" s="827"/>
      <c r="T104" s="827"/>
      <c r="U104" s="827"/>
      <c r="V104" s="82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4">
        <f t="shared" si="42"/>
        <v>0</v>
      </c>
      <c r="AO104" s="84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1" t="s">
        <v>444</v>
      </c>
      <c r="S107" s="842"/>
      <c r="T107" s="842"/>
      <c r="U107" s="842"/>
      <c r="V107" s="842"/>
      <c r="W107" s="842"/>
      <c r="X107" s="842"/>
      <c r="Y107" s="842"/>
      <c r="Z107" s="842"/>
      <c r="AA107" s="842"/>
      <c r="AB107" s="842"/>
      <c r="AC107" s="842"/>
      <c r="AD107" s="842"/>
      <c r="AE107" s="842"/>
      <c r="AF107" s="842"/>
      <c r="AG107" s="842"/>
      <c r="AH107" s="842"/>
      <c r="AI107" s="842"/>
      <c r="AJ107" s="842"/>
      <c r="AK107" s="842"/>
      <c r="AL107" s="842"/>
      <c r="AM107" s="842"/>
      <c r="AN107" s="842"/>
      <c r="AO107" s="843"/>
    </row>
    <row r="108" spans="18:41" ht="18.75" x14ac:dyDescent="0.25">
      <c r="R108" s="839" t="s">
        <v>2</v>
      </c>
      <c r="S108" s="839"/>
      <c r="T108" s="839"/>
      <c r="U108" s="839"/>
      <c r="V108" s="83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0" t="s">
        <v>384</v>
      </c>
      <c r="AO108" s="840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4">
        <f t="shared" ref="AN109:AN121" si="63">AJ109-AM109</f>
        <v>25</v>
      </c>
      <c r="AO109" s="824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4">
        <f t="shared" si="63"/>
        <v>15</v>
      </c>
      <c r="AO110" s="824"/>
    </row>
    <row r="111" spans="18:41" x14ac:dyDescent="0.25">
      <c r="R111" s="838" t="s">
        <v>722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4">
        <f t="shared" ref="AN111" si="70">AJ111-AM111</f>
        <v>0</v>
      </c>
      <c r="AO111" s="824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4">
        <f t="shared" si="63"/>
        <v>20</v>
      </c>
      <c r="AO112" s="824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4">
        <f t="shared" si="63"/>
        <v>0</v>
      </c>
      <c r="AO113" s="824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4">
        <f t="shared" si="63"/>
        <v>20</v>
      </c>
      <c r="AO114" s="824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4">
        <f t="shared" si="63"/>
        <v>0</v>
      </c>
      <c r="AO115" s="824"/>
    </row>
    <row r="116" spans="18:41" x14ac:dyDescent="0.25">
      <c r="R116" s="838" t="s">
        <v>721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4">
        <f t="shared" si="63"/>
        <v>13.329999999999998</v>
      </c>
      <c r="AO116" s="824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4">
        <f t="shared" si="63"/>
        <v>0</v>
      </c>
      <c r="AO117" s="824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4">
        <f t="shared" si="63"/>
        <v>0</v>
      </c>
      <c r="AO118" s="824"/>
    </row>
    <row r="119" spans="18:41" ht="14.25" customHeight="1" x14ac:dyDescent="0.25">
      <c r="R119" s="838" t="s">
        <v>705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4">
        <f t="shared" ref="AN119" si="73">AJ119-AM119</f>
        <v>0</v>
      </c>
      <c r="AO119" s="824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4">
        <f t="shared" si="63"/>
        <v>0</v>
      </c>
      <c r="AO120" s="824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4">
        <f t="shared" si="63"/>
        <v>0</v>
      </c>
      <c r="AO121" s="82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1" t="s">
        <v>453</v>
      </c>
      <c r="S124" s="842"/>
      <c r="T124" s="842"/>
      <c r="U124" s="842"/>
      <c r="V124" s="842"/>
      <c r="W124" s="842"/>
      <c r="X124" s="842"/>
      <c r="Y124" s="842"/>
      <c r="Z124" s="842"/>
      <c r="AA124" s="842"/>
      <c r="AB124" s="842"/>
      <c r="AC124" s="842"/>
      <c r="AD124" s="842"/>
      <c r="AE124" s="842"/>
      <c r="AF124" s="842"/>
      <c r="AG124" s="842"/>
      <c r="AH124" s="842"/>
      <c r="AI124" s="842"/>
      <c r="AJ124" s="842"/>
      <c r="AK124" s="842"/>
      <c r="AL124" s="842"/>
      <c r="AM124" s="842"/>
      <c r="AN124" s="842"/>
      <c r="AO124" s="843"/>
    </row>
    <row r="125" spans="18:41" ht="18.75" x14ac:dyDescent="0.25">
      <c r="R125" s="839" t="s">
        <v>2</v>
      </c>
      <c r="S125" s="839"/>
      <c r="T125" s="839"/>
      <c r="U125" s="839"/>
      <c r="V125" s="83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0" t="s">
        <v>384</v>
      </c>
      <c r="AO125" s="840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4">
        <f t="shared" ref="AN126:AN147" si="80">AJ126-AM126</f>
        <v>0</v>
      </c>
      <c r="AO126" s="824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4">
        <f t="shared" si="80"/>
        <v>0</v>
      </c>
      <c r="AO127" s="824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4">
        <f t="shared" si="80"/>
        <v>7.98</v>
      </c>
      <c r="AO128" s="824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4">
        <f t="shared" si="80"/>
        <v>0</v>
      </c>
      <c r="AO129" s="824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4">
        <f t="shared" si="80"/>
        <v>7</v>
      </c>
      <c r="AO130" s="824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4">
        <f t="shared" si="80"/>
        <v>0</v>
      </c>
      <c r="AO131" s="824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4">
        <f t="shared" si="80"/>
        <v>0</v>
      </c>
      <c r="AO132" s="824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4">
        <f t="shared" si="80"/>
        <v>0</v>
      </c>
      <c r="AO133" s="824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4">
        <f t="shared" si="80"/>
        <v>1.62</v>
      </c>
      <c r="AO134" s="824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4">
        <f t="shared" si="80"/>
        <v>0.29000000000000004</v>
      </c>
      <c r="AO135" s="824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4">
        <f t="shared" si="80"/>
        <v>0</v>
      </c>
      <c r="AO136" s="824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4">
        <f t="shared" si="80"/>
        <v>0</v>
      </c>
      <c r="AO137" s="824"/>
    </row>
    <row r="138" spans="18:41" x14ac:dyDescent="0.25">
      <c r="R138" s="826" t="s">
        <v>597</v>
      </c>
      <c r="S138" s="827"/>
      <c r="T138" s="827"/>
      <c r="U138" s="827"/>
      <c r="V138" s="82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4">
        <f t="shared" ref="AN138" si="83">AJ138-AM138</f>
        <v>0</v>
      </c>
      <c r="AO138" s="824"/>
    </row>
    <row r="139" spans="18:41" x14ac:dyDescent="0.25">
      <c r="R139" s="838" t="s">
        <v>703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4">
        <f t="shared" ref="AN139:AN140" si="84">AJ139-AM139</f>
        <v>0</v>
      </c>
      <c r="AO139" s="824"/>
    </row>
    <row r="140" spans="18:41" x14ac:dyDescent="0.25">
      <c r="R140" s="838" t="s">
        <v>704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4">
        <f t="shared" si="84"/>
        <v>0</v>
      </c>
      <c r="AO140" s="824"/>
    </row>
    <row r="141" spans="18:41" x14ac:dyDescent="0.25">
      <c r="R141" s="826" t="s">
        <v>566</v>
      </c>
      <c r="S141" s="827"/>
      <c r="T141" s="827"/>
      <c r="U141" s="827"/>
      <c r="V141" s="82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4">
        <f t="shared" si="80"/>
        <v>0</v>
      </c>
      <c r="AO141" s="824"/>
    </row>
    <row r="142" spans="18:41" x14ac:dyDescent="0.25">
      <c r="R142" s="826" t="s">
        <v>712</v>
      </c>
      <c r="S142" s="827"/>
      <c r="T142" s="827"/>
      <c r="U142" s="827"/>
      <c r="V142" s="82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4">
        <f t="shared" ref="AN142:AN146" si="91">AJ142-AM142</f>
        <v>0</v>
      </c>
      <c r="AO142" s="824"/>
    </row>
    <row r="143" spans="18:41" x14ac:dyDescent="0.25">
      <c r="R143" s="826" t="s">
        <v>713</v>
      </c>
      <c r="S143" s="827"/>
      <c r="T143" s="827"/>
      <c r="U143" s="827"/>
      <c r="V143" s="82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4">
        <f t="shared" si="91"/>
        <v>3.6899999999999995</v>
      </c>
      <c r="AO143" s="824"/>
    </row>
    <row r="144" spans="18:41" x14ac:dyDescent="0.25">
      <c r="R144" s="826" t="s">
        <v>714</v>
      </c>
      <c r="S144" s="827"/>
      <c r="T144" s="827"/>
      <c r="U144" s="827"/>
      <c r="V144" s="82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4">
        <f t="shared" si="91"/>
        <v>0</v>
      </c>
      <c r="AO144" s="824"/>
    </row>
    <row r="145" spans="18:41" x14ac:dyDescent="0.25">
      <c r="R145" s="826" t="s">
        <v>715</v>
      </c>
      <c r="S145" s="827"/>
      <c r="T145" s="827"/>
      <c r="U145" s="827"/>
      <c r="V145" s="82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4">
        <f t="shared" si="91"/>
        <v>0</v>
      </c>
      <c r="AO145" s="824"/>
    </row>
    <row r="146" spans="18:41" x14ac:dyDescent="0.25">
      <c r="R146" s="826" t="s">
        <v>716</v>
      </c>
      <c r="S146" s="827"/>
      <c r="T146" s="827"/>
      <c r="U146" s="827"/>
      <c r="V146" s="82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4">
        <f t="shared" si="91"/>
        <v>0</v>
      </c>
      <c r="AO146" s="824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4">
        <f t="shared" si="80"/>
        <v>0</v>
      </c>
      <c r="AO147" s="82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1" t="s">
        <v>639</v>
      </c>
      <c r="S150" s="842"/>
      <c r="T150" s="842"/>
      <c r="U150" s="842"/>
      <c r="V150" s="842"/>
      <c r="W150" s="842"/>
      <c r="X150" s="842"/>
      <c r="Y150" s="842"/>
      <c r="Z150" s="842"/>
      <c r="AA150" s="842"/>
      <c r="AB150" s="842"/>
      <c r="AC150" s="842"/>
      <c r="AD150" s="842"/>
      <c r="AE150" s="842"/>
      <c r="AF150" s="842"/>
      <c r="AG150" s="842"/>
      <c r="AH150" s="842"/>
      <c r="AI150" s="842"/>
      <c r="AJ150" s="842"/>
      <c r="AK150" s="842"/>
      <c r="AL150" s="842"/>
      <c r="AM150" s="842"/>
      <c r="AN150" s="842"/>
      <c r="AO150" s="843"/>
    </row>
    <row r="151" spans="18:41" ht="18.75" x14ac:dyDescent="0.25">
      <c r="R151" s="839" t="s">
        <v>2</v>
      </c>
      <c r="S151" s="839"/>
      <c r="T151" s="839"/>
      <c r="U151" s="839"/>
      <c r="V151" s="83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0" t="s">
        <v>384</v>
      </c>
      <c r="AO151" s="840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4">
        <f t="shared" ref="AN152:AN210" si="98">AJ152-AM152</f>
        <v>0</v>
      </c>
      <c r="AO152" s="824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4">
        <f t="shared" si="98"/>
        <v>0</v>
      </c>
      <c r="AO153" s="824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4">
        <f t="shared" si="98"/>
        <v>0</v>
      </c>
      <c r="AO154" s="824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4">
        <f t="shared" si="98"/>
        <v>16</v>
      </c>
      <c r="AO155" s="824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4">
        <f t="shared" si="98"/>
        <v>0</v>
      </c>
      <c r="AO156" s="824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4">
        <f t="shared" si="98"/>
        <v>0</v>
      </c>
      <c r="AO157" s="824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4">
        <f t="shared" si="98"/>
        <v>0</v>
      </c>
      <c r="AO158" s="824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4">
        <f t="shared" si="98"/>
        <v>0</v>
      </c>
      <c r="AO159" s="824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4">
        <f t="shared" si="98"/>
        <v>7.5</v>
      </c>
      <c r="AO160" s="824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4">
        <f t="shared" si="98"/>
        <v>1.7699999999999996</v>
      </c>
      <c r="AO161" s="824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4">
        <f t="shared" si="98"/>
        <v>2.8599999999999994</v>
      </c>
      <c r="AO162" s="824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4">
        <f t="shared" si="98"/>
        <v>0</v>
      </c>
      <c r="AO163" s="824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4">
        <f t="shared" si="98"/>
        <v>0</v>
      </c>
      <c r="AO164" s="824"/>
    </row>
    <row r="165" spans="18:41" x14ac:dyDescent="0.25">
      <c r="R165" s="826" t="s">
        <v>653</v>
      </c>
      <c r="S165" s="827"/>
      <c r="T165" s="827"/>
      <c r="U165" s="827"/>
      <c r="V165" s="82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4">
        <f t="shared" si="98"/>
        <v>0</v>
      </c>
      <c r="AO165" s="824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4">
        <f t="shared" ref="AN166:AN209" si="105">AJ166-AM166</f>
        <v>36.960000000000008</v>
      </c>
      <c r="AO166" s="824"/>
    </row>
    <row r="167" spans="18:41" x14ac:dyDescent="0.25">
      <c r="R167" s="826" t="s">
        <v>655</v>
      </c>
      <c r="S167" s="827"/>
      <c r="T167" s="827"/>
      <c r="U167" s="827"/>
      <c r="V167" s="82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4">
        <f t="shared" si="105"/>
        <v>0</v>
      </c>
      <c r="AO167" s="824"/>
    </row>
    <row r="168" spans="18:41" x14ac:dyDescent="0.25">
      <c r="R168" s="826" t="s">
        <v>656</v>
      </c>
      <c r="S168" s="827"/>
      <c r="T168" s="827"/>
      <c r="U168" s="827"/>
      <c r="V168" s="82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4">
        <f t="shared" si="105"/>
        <v>0</v>
      </c>
      <c r="AO168" s="824"/>
    </row>
    <row r="169" spans="18:41" x14ac:dyDescent="0.25">
      <c r="R169" s="826" t="s">
        <v>657</v>
      </c>
      <c r="S169" s="827"/>
      <c r="T169" s="827"/>
      <c r="U169" s="827"/>
      <c r="V169" s="82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4">
        <f t="shared" si="105"/>
        <v>0</v>
      </c>
      <c r="AO169" s="824"/>
    </row>
    <row r="170" spans="18:41" x14ac:dyDescent="0.25">
      <c r="R170" s="826" t="s">
        <v>658</v>
      </c>
      <c r="S170" s="827"/>
      <c r="T170" s="827"/>
      <c r="U170" s="827"/>
      <c r="V170" s="82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4">
        <f t="shared" si="105"/>
        <v>0</v>
      </c>
      <c r="AO170" s="824"/>
    </row>
    <row r="171" spans="18:41" x14ac:dyDescent="0.25">
      <c r="R171" s="826" t="s">
        <v>659</v>
      </c>
      <c r="S171" s="827"/>
      <c r="T171" s="827"/>
      <c r="U171" s="827"/>
      <c r="V171" s="82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4">
        <f t="shared" si="105"/>
        <v>0</v>
      </c>
      <c r="AO171" s="824"/>
    </row>
    <row r="172" spans="18:41" x14ac:dyDescent="0.25">
      <c r="R172" s="826" t="s">
        <v>660</v>
      </c>
      <c r="S172" s="827"/>
      <c r="T172" s="827"/>
      <c r="U172" s="827"/>
      <c r="V172" s="82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4">
        <f t="shared" si="105"/>
        <v>0</v>
      </c>
      <c r="AO172" s="824"/>
    </row>
    <row r="173" spans="18:41" x14ac:dyDescent="0.25">
      <c r="R173" s="826" t="s">
        <v>661</v>
      </c>
      <c r="S173" s="827"/>
      <c r="T173" s="827"/>
      <c r="U173" s="827"/>
      <c r="V173" s="82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4">
        <f t="shared" si="105"/>
        <v>0</v>
      </c>
      <c r="AO173" s="824"/>
    </row>
    <row r="174" spans="18:41" x14ac:dyDescent="0.25">
      <c r="R174" s="826" t="s">
        <v>662</v>
      </c>
      <c r="S174" s="827"/>
      <c r="T174" s="827"/>
      <c r="U174" s="827"/>
      <c r="V174" s="82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4">
        <f t="shared" si="105"/>
        <v>0</v>
      </c>
      <c r="AO174" s="824"/>
    </row>
    <row r="175" spans="18:41" x14ac:dyDescent="0.25">
      <c r="R175" s="826" t="s">
        <v>663</v>
      </c>
      <c r="S175" s="827"/>
      <c r="T175" s="827"/>
      <c r="U175" s="827"/>
      <c r="V175" s="82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4">
        <f t="shared" si="105"/>
        <v>0</v>
      </c>
      <c r="AO175" s="824"/>
    </row>
    <row r="176" spans="18:41" x14ac:dyDescent="0.25">
      <c r="R176" s="826" t="s">
        <v>664</v>
      </c>
      <c r="S176" s="827"/>
      <c r="T176" s="827"/>
      <c r="U176" s="827"/>
      <c r="V176" s="82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4">
        <f t="shared" si="105"/>
        <v>0</v>
      </c>
      <c r="AO176" s="824"/>
    </row>
    <row r="177" spans="18:41" x14ac:dyDescent="0.25">
      <c r="R177" s="826" t="s">
        <v>665</v>
      </c>
      <c r="S177" s="827"/>
      <c r="T177" s="827"/>
      <c r="U177" s="827"/>
      <c r="V177" s="82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4">
        <f t="shared" si="105"/>
        <v>0</v>
      </c>
      <c r="AO177" s="824"/>
    </row>
    <row r="178" spans="18:41" x14ac:dyDescent="0.25">
      <c r="R178" s="826" t="s">
        <v>666</v>
      </c>
      <c r="S178" s="827"/>
      <c r="T178" s="827"/>
      <c r="U178" s="827"/>
      <c r="V178" s="82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4">
        <f t="shared" si="105"/>
        <v>0</v>
      </c>
      <c r="AO178" s="824"/>
    </row>
    <row r="179" spans="18:41" x14ac:dyDescent="0.25">
      <c r="R179" s="826" t="s">
        <v>667</v>
      </c>
      <c r="S179" s="827"/>
      <c r="T179" s="827"/>
      <c r="U179" s="827"/>
      <c r="V179" s="82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4">
        <f t="shared" si="105"/>
        <v>0</v>
      </c>
      <c r="AO179" s="824"/>
    </row>
    <row r="180" spans="18:41" x14ac:dyDescent="0.25">
      <c r="R180" s="826" t="s">
        <v>668</v>
      </c>
      <c r="S180" s="827"/>
      <c r="T180" s="827"/>
      <c r="U180" s="827"/>
      <c r="V180" s="82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4">
        <f t="shared" si="105"/>
        <v>0</v>
      </c>
      <c r="AO180" s="824"/>
    </row>
    <row r="181" spans="18:41" x14ac:dyDescent="0.25">
      <c r="R181" s="826" t="s">
        <v>669</v>
      </c>
      <c r="S181" s="827"/>
      <c r="T181" s="827"/>
      <c r="U181" s="827"/>
      <c r="V181" s="82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4">
        <f t="shared" si="105"/>
        <v>0</v>
      </c>
      <c r="AO181" s="824"/>
    </row>
    <row r="182" spans="18:41" x14ac:dyDescent="0.25">
      <c r="R182" s="826" t="s">
        <v>670</v>
      </c>
      <c r="S182" s="827"/>
      <c r="T182" s="827"/>
      <c r="U182" s="827"/>
      <c r="V182" s="82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4">
        <f t="shared" si="105"/>
        <v>0</v>
      </c>
      <c r="AO182" s="824"/>
    </row>
    <row r="183" spans="18:41" x14ac:dyDescent="0.25">
      <c r="R183" s="826" t="s">
        <v>685</v>
      </c>
      <c r="S183" s="827"/>
      <c r="T183" s="827"/>
      <c r="U183" s="827"/>
      <c r="V183" s="82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4">
        <f t="shared" si="105"/>
        <v>0</v>
      </c>
      <c r="AO183" s="824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4">
        <f t="shared" ref="AN184:AN189" si="112">AJ184-AM184</f>
        <v>20</v>
      </c>
      <c r="AO184" s="824"/>
    </row>
    <row r="185" spans="18:41" x14ac:dyDescent="0.25">
      <c r="R185" s="826" t="s">
        <v>672</v>
      </c>
      <c r="S185" s="827"/>
      <c r="T185" s="827"/>
      <c r="U185" s="827"/>
      <c r="V185" s="82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4">
        <f t="shared" si="112"/>
        <v>0</v>
      </c>
      <c r="AO185" s="824"/>
    </row>
    <row r="186" spans="18:41" x14ac:dyDescent="0.25">
      <c r="R186" s="826" t="s">
        <v>673</v>
      </c>
      <c r="S186" s="827"/>
      <c r="T186" s="827"/>
      <c r="U186" s="827"/>
      <c r="V186" s="82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4">
        <f t="shared" si="112"/>
        <v>0</v>
      </c>
      <c r="AO186" s="824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4">
        <f t="shared" si="112"/>
        <v>5.32</v>
      </c>
      <c r="AO187" s="824"/>
    </row>
    <row r="188" spans="18:41" x14ac:dyDescent="0.25">
      <c r="R188" s="826" t="s">
        <v>675</v>
      </c>
      <c r="S188" s="827"/>
      <c r="T188" s="827"/>
      <c r="U188" s="827"/>
      <c r="V188" s="82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4">
        <f t="shared" si="112"/>
        <v>0</v>
      </c>
      <c r="AO188" s="824"/>
    </row>
    <row r="189" spans="18:41" x14ac:dyDescent="0.25">
      <c r="R189" s="826" t="s">
        <v>676</v>
      </c>
      <c r="S189" s="827"/>
      <c r="T189" s="827"/>
      <c r="U189" s="827"/>
      <c r="V189" s="82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4">
        <f t="shared" si="112"/>
        <v>0</v>
      </c>
      <c r="AO189" s="824"/>
    </row>
    <row r="190" spans="18:41" x14ac:dyDescent="0.25">
      <c r="R190" s="826" t="s">
        <v>677</v>
      </c>
      <c r="S190" s="827"/>
      <c r="T190" s="827"/>
      <c r="U190" s="827"/>
      <c r="V190" s="82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4">
        <f t="shared" si="105"/>
        <v>0</v>
      </c>
      <c r="AO190" s="824"/>
    </row>
    <row r="191" spans="18:41" x14ac:dyDescent="0.25">
      <c r="R191" s="826" t="s">
        <v>678</v>
      </c>
      <c r="S191" s="827"/>
      <c r="T191" s="827"/>
      <c r="U191" s="827"/>
      <c r="V191" s="82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4">
        <f t="shared" si="105"/>
        <v>0</v>
      </c>
      <c r="AO191" s="824"/>
    </row>
    <row r="192" spans="18:41" x14ac:dyDescent="0.25">
      <c r="R192" s="826" t="s">
        <v>679</v>
      </c>
      <c r="S192" s="827"/>
      <c r="T192" s="827"/>
      <c r="U192" s="827"/>
      <c r="V192" s="82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4">
        <f t="shared" si="105"/>
        <v>0</v>
      </c>
      <c r="AO192" s="824"/>
    </row>
    <row r="193" spans="18:41" x14ac:dyDescent="0.25">
      <c r="R193" s="826" t="s">
        <v>680</v>
      </c>
      <c r="S193" s="827"/>
      <c r="T193" s="827"/>
      <c r="U193" s="827"/>
      <c r="V193" s="82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4">
        <f t="shared" si="105"/>
        <v>0</v>
      </c>
      <c r="AO193" s="824"/>
    </row>
    <row r="194" spans="18:41" x14ac:dyDescent="0.25">
      <c r="R194" s="826" t="s">
        <v>681</v>
      </c>
      <c r="S194" s="827"/>
      <c r="T194" s="827"/>
      <c r="U194" s="827"/>
      <c r="V194" s="82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4">
        <f t="shared" si="105"/>
        <v>0</v>
      </c>
      <c r="AO194" s="824"/>
    </row>
    <row r="195" spans="18:41" x14ac:dyDescent="0.25">
      <c r="R195" s="826" t="s">
        <v>682</v>
      </c>
      <c r="S195" s="827"/>
      <c r="T195" s="827"/>
      <c r="U195" s="827"/>
      <c r="V195" s="82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4">
        <f t="shared" ref="AN195:AN208" si="119">AJ195-AM195</f>
        <v>0</v>
      </c>
      <c r="AO195" s="824"/>
    </row>
    <row r="196" spans="18:41" x14ac:dyDescent="0.25">
      <c r="R196" s="826" t="s">
        <v>683</v>
      </c>
      <c r="S196" s="827"/>
      <c r="T196" s="827"/>
      <c r="U196" s="827"/>
      <c r="V196" s="82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4">
        <f t="shared" si="119"/>
        <v>0</v>
      </c>
      <c r="AO196" s="824"/>
    </row>
    <row r="197" spans="18:41" x14ac:dyDescent="0.25">
      <c r="R197" s="826" t="s">
        <v>684</v>
      </c>
      <c r="S197" s="827"/>
      <c r="T197" s="827"/>
      <c r="U197" s="827"/>
      <c r="V197" s="82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4">
        <f t="shared" si="119"/>
        <v>0</v>
      </c>
      <c r="AO197" s="824"/>
    </row>
    <row r="198" spans="18:41" x14ac:dyDescent="0.25">
      <c r="R198" s="826" t="s">
        <v>645</v>
      </c>
      <c r="S198" s="827"/>
      <c r="T198" s="827"/>
      <c r="U198" s="827"/>
      <c r="V198" s="82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4">
        <f t="shared" si="119"/>
        <v>0</v>
      </c>
      <c r="AO198" s="824"/>
    </row>
    <row r="199" spans="18:41" x14ac:dyDescent="0.25">
      <c r="R199" s="826" t="s">
        <v>690</v>
      </c>
      <c r="S199" s="827"/>
      <c r="T199" s="827"/>
      <c r="U199" s="827"/>
      <c r="V199" s="82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4">
        <f t="shared" si="119"/>
        <v>10.799999999999997</v>
      </c>
      <c r="AO199" s="824"/>
    </row>
    <row r="200" spans="18:41" x14ac:dyDescent="0.25">
      <c r="R200" s="653" t="s">
        <v>698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4">
        <f t="shared" si="119"/>
        <v>0</v>
      </c>
      <c r="AO200" s="824"/>
    </row>
    <row r="201" spans="18:41" x14ac:dyDescent="0.25">
      <c r="R201" s="826" t="s">
        <v>710</v>
      </c>
      <c r="S201" s="827"/>
      <c r="T201" s="827"/>
      <c r="U201" s="827"/>
      <c r="V201" s="82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4">
        <f t="shared" si="119"/>
        <v>0</v>
      </c>
      <c r="AO201" s="824"/>
    </row>
    <row r="202" spans="18:41" x14ac:dyDescent="0.25">
      <c r="R202" s="826" t="s">
        <v>711</v>
      </c>
      <c r="S202" s="827"/>
      <c r="T202" s="827"/>
      <c r="U202" s="827"/>
      <c r="V202" s="82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4">
        <f t="shared" si="119"/>
        <v>0</v>
      </c>
      <c r="AO202" s="824"/>
    </row>
    <row r="203" spans="18:41" x14ac:dyDescent="0.25">
      <c r="R203" s="826"/>
      <c r="S203" s="827"/>
      <c r="T203" s="827"/>
      <c r="U203" s="827"/>
      <c r="V203" s="82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4">
        <f t="shared" si="119"/>
        <v>0</v>
      </c>
      <c r="AO203" s="824"/>
    </row>
    <row r="204" spans="18:41" x14ac:dyDescent="0.25">
      <c r="R204" s="826"/>
      <c r="S204" s="827"/>
      <c r="T204" s="827"/>
      <c r="U204" s="827"/>
      <c r="V204" s="82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4">
        <f t="shared" si="119"/>
        <v>0</v>
      </c>
      <c r="AO204" s="824"/>
    </row>
    <row r="205" spans="18:41" x14ac:dyDescent="0.25">
      <c r="R205" s="826"/>
      <c r="S205" s="827"/>
      <c r="T205" s="827"/>
      <c r="U205" s="827"/>
      <c r="V205" s="82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4">
        <f t="shared" si="119"/>
        <v>0</v>
      </c>
      <c r="AO205" s="824"/>
    </row>
    <row r="206" spans="18:41" x14ac:dyDescent="0.25">
      <c r="R206" s="826"/>
      <c r="S206" s="827"/>
      <c r="T206" s="827"/>
      <c r="U206" s="827"/>
      <c r="V206" s="82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4">
        <f t="shared" si="119"/>
        <v>0</v>
      </c>
      <c r="AO206" s="824"/>
    </row>
    <row r="207" spans="18:41" x14ac:dyDescent="0.25">
      <c r="R207" s="826"/>
      <c r="S207" s="827"/>
      <c r="T207" s="827"/>
      <c r="U207" s="827"/>
      <c r="V207" s="82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4">
        <f t="shared" si="119"/>
        <v>0</v>
      </c>
      <c r="AO207" s="824"/>
    </row>
    <row r="208" spans="18:41" x14ac:dyDescent="0.25">
      <c r="R208" s="826"/>
      <c r="S208" s="827"/>
      <c r="T208" s="827"/>
      <c r="U208" s="827"/>
      <c r="V208" s="82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4">
        <f t="shared" si="119"/>
        <v>0</v>
      </c>
      <c r="AO208" s="824"/>
    </row>
    <row r="209" spans="18:41" x14ac:dyDescent="0.25">
      <c r="R209" s="826"/>
      <c r="S209" s="827"/>
      <c r="T209" s="827"/>
      <c r="U209" s="827"/>
      <c r="V209" s="82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4">
        <f t="shared" si="105"/>
        <v>0</v>
      </c>
      <c r="AO209" s="824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4">
        <f t="shared" si="98"/>
        <v>0</v>
      </c>
      <c r="AO210" s="82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620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81</v>
      </c>
      <c r="S229" s="590" t="s">
        <v>934</v>
      </c>
      <c r="Z229" s="608"/>
      <c r="AA229" s="608"/>
      <c r="AC229" s="403"/>
      <c r="AN229" s="424"/>
      <c r="AO229" s="424"/>
    </row>
    <row r="230" spans="17:41" ht="45" hidden="1" customHeight="1" thickBot="1" x14ac:dyDescent="0.3">
      <c r="Q230" s="600" t="s">
        <v>336</v>
      </c>
      <c r="R230" s="588">
        <v>112.5</v>
      </c>
      <c r="S230" s="590" t="s">
        <v>936</v>
      </c>
      <c r="V230" s="605"/>
      <c r="Y230" s="411" t="s">
        <v>940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50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820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0</v>
      </c>
      <c r="R236" s="82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237</v>
      </c>
      <c r="R237" s="82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>
        <v>84</v>
      </c>
      <c r="R238" s="825"/>
      <c r="S238" s="609" t="s">
        <v>824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25">
        <v>0</v>
      </c>
      <c r="R239" s="825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3" t="s">
        <v>882</v>
      </c>
      <c r="Y241" s="654"/>
      <c r="Z241" s="655"/>
      <c r="AA241" s="628" t="s">
        <v>881</v>
      </c>
      <c r="AB241" s="628" t="s">
        <v>191</v>
      </c>
      <c r="AC241" s="318"/>
    </row>
    <row r="242" spans="17:31" x14ac:dyDescent="0.25">
      <c r="X242" s="835" t="s">
        <v>883</v>
      </c>
      <c r="Y242" s="836"/>
      <c r="Z242" s="837"/>
      <c r="AA242" s="627">
        <v>2</v>
      </c>
      <c r="AB242" s="626" t="s">
        <v>885</v>
      </c>
      <c r="AC242" s="431" t="s">
        <v>920</v>
      </c>
      <c r="AD242" s="318"/>
      <c r="AE242" s="318"/>
    </row>
    <row r="243" spans="17:31" x14ac:dyDescent="0.25">
      <c r="X243" s="835" t="s">
        <v>884</v>
      </c>
      <c r="Y243" s="836"/>
      <c r="Z243" s="837"/>
      <c r="AA243" s="627">
        <v>1</v>
      </c>
      <c r="AB243" s="626" t="s">
        <v>885</v>
      </c>
      <c r="AC243" s="431" t="s">
        <v>920</v>
      </c>
      <c r="AD243" s="318"/>
      <c r="AE243" s="318"/>
    </row>
    <row r="244" spans="17:31" x14ac:dyDescent="0.25">
      <c r="Q244" s="640"/>
      <c r="X244" s="835" t="s">
        <v>919</v>
      </c>
      <c r="Y244" s="836"/>
      <c r="Z244" s="837"/>
      <c r="AA244" s="641">
        <v>1</v>
      </c>
      <c r="AB244" s="626" t="s">
        <v>885</v>
      </c>
      <c r="AC244" s="431" t="s">
        <v>920</v>
      </c>
      <c r="AD244" s="318"/>
      <c r="AE244" s="318"/>
    </row>
    <row r="245" spans="17:31" x14ac:dyDescent="0.25">
      <c r="X245" s="835" t="s">
        <v>910</v>
      </c>
      <c r="Y245" s="836"/>
      <c r="Z245" s="837"/>
      <c r="AA245" s="635">
        <v>1</v>
      </c>
      <c r="AB245" s="626" t="s">
        <v>903</v>
      </c>
    </row>
  </sheetData>
  <mergeCells count="486"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6" activePane="bottomLeft" state="frozen"/>
      <selection pane="bottomLeft" activeCell="M698" sqref="M69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904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1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907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912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9">
        <v>87</v>
      </c>
      <c r="J689" s="639">
        <v>952</v>
      </c>
      <c r="K689" s="432"/>
      <c r="L689" s="639">
        <v>40</v>
      </c>
      <c r="M689" s="639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918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922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932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1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939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34" activePane="bottomLeft" state="frozen"/>
      <selection pane="bottomLeft" activeCell="I548" sqref="I54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0" t="s">
        <v>278</v>
      </c>
      <c r="C501" s="630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2" t="s">
        <v>879</v>
      </c>
      <c r="C508" s="632" t="s">
        <v>303</v>
      </c>
      <c r="D508" s="567"/>
      <c r="E508" s="132">
        <v>45423</v>
      </c>
      <c r="F508" s="632">
        <v>469</v>
      </c>
      <c r="G508" s="309"/>
      <c r="H508" s="309"/>
    </row>
    <row r="509" spans="2:8" ht="24.95" customHeight="1" x14ac:dyDescent="0.25">
      <c r="B509" s="632" t="s">
        <v>879</v>
      </c>
      <c r="C509" s="632" t="s">
        <v>362</v>
      </c>
      <c r="D509" s="567"/>
      <c r="E509" s="132"/>
      <c r="F509" s="632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902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905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906</v>
      </c>
    </row>
    <row r="517" spans="2:8" ht="24.95" customHeight="1" x14ac:dyDescent="0.25">
      <c r="B517" s="472" t="s">
        <v>905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908</v>
      </c>
      <c r="H524" s="309" t="s">
        <v>909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913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914</v>
      </c>
    </row>
    <row r="531" spans="2:8" ht="24.95" customHeight="1" x14ac:dyDescent="0.25">
      <c r="B531" s="472" t="s">
        <v>913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916</v>
      </c>
      <c r="H532" s="309" t="s">
        <v>917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902</v>
      </c>
      <c r="C534" s="557" t="s">
        <v>303</v>
      </c>
      <c r="D534" s="567"/>
      <c r="E534" s="132">
        <v>45441</v>
      </c>
      <c r="F534" s="472">
        <v>125</v>
      </c>
      <c r="G534" s="309" t="s">
        <v>916</v>
      </c>
      <c r="H534" s="309" t="s">
        <v>917</v>
      </c>
    </row>
    <row r="535" spans="2:8" ht="24.95" customHeight="1" x14ac:dyDescent="0.25">
      <c r="B535" s="472" t="s">
        <v>902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916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905</v>
      </c>
      <c r="C538" s="557" t="s">
        <v>303</v>
      </c>
      <c r="D538" s="567"/>
      <c r="E538" s="132">
        <v>45442</v>
      </c>
      <c r="F538" s="472">
        <v>20</v>
      </c>
      <c r="G538" s="309" t="s">
        <v>924</v>
      </c>
      <c r="H538" s="309" t="s">
        <v>925</v>
      </c>
    </row>
    <row r="539" spans="2:8" ht="24.95" customHeight="1" x14ac:dyDescent="0.25">
      <c r="B539" s="472" t="s">
        <v>905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930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929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931</v>
      </c>
      <c r="H543" s="309" t="s">
        <v>844</v>
      </c>
    </row>
    <row r="544" spans="2:8" ht="24.95" customHeight="1" x14ac:dyDescent="0.25">
      <c r="B544" s="472" t="s">
        <v>933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937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913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915</v>
      </c>
      <c r="D3" s="614" t="s">
        <v>926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9" activePane="bottomRight" state="frozen"/>
      <selection pane="topRight" activeCell="D1" sqref="D1"/>
      <selection pane="bottomLeft" activeCell="A3" sqref="A3"/>
      <selection pane="bottomRight" activeCell="L71" sqref="L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4" t="s">
        <v>356</v>
      </c>
      <c r="B1" s="865" t="s">
        <v>191</v>
      </c>
      <c r="C1" s="865" t="s">
        <v>352</v>
      </c>
      <c r="D1" s="866" t="s">
        <v>354</v>
      </c>
      <c r="E1" s="867"/>
      <c r="F1" s="867"/>
      <c r="G1" s="868"/>
      <c r="H1" s="902" t="s">
        <v>192</v>
      </c>
      <c r="I1" s="902" t="s">
        <v>303</v>
      </c>
      <c r="J1" s="90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4"/>
      <c r="B2" s="865"/>
      <c r="C2" s="865"/>
      <c r="D2" s="575" t="s">
        <v>353</v>
      </c>
      <c r="E2" s="574" t="s">
        <v>297</v>
      </c>
      <c r="F2" s="575" t="s">
        <v>192</v>
      </c>
      <c r="G2" s="571" t="s">
        <v>771</v>
      </c>
      <c r="H2" s="903"/>
      <c r="I2" s="903"/>
      <c r="J2" s="903"/>
      <c r="K2" s="573"/>
      <c r="L2" s="570">
        <f ca="1">TODAY()</f>
        <v>45447</v>
      </c>
      <c r="M2" s="569">
        <v>15</v>
      </c>
    </row>
    <row r="3" spans="1:13" s="487" customFormat="1" x14ac:dyDescent="0.25">
      <c r="A3" s="869" t="s">
        <v>278</v>
      </c>
      <c r="B3" s="870" t="s">
        <v>502</v>
      </c>
      <c r="C3" s="873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907">
        <f>SUM(F3:F5)</f>
        <v>1167</v>
      </c>
      <c r="I3" s="910">
        <f>439.25+297+'DETALLE DE CREDITOS'!F52+'DETALLE DE CREDITOS'!F185</f>
        <v>910.25</v>
      </c>
      <c r="J3" s="904">
        <f>H3-I3</f>
        <v>256.75</v>
      </c>
      <c r="K3" s="900" t="s">
        <v>496</v>
      </c>
    </row>
    <row r="4" spans="1:13" s="364" customFormat="1" x14ac:dyDescent="0.25">
      <c r="A4" s="869"/>
      <c r="B4" s="871"/>
      <c r="C4" s="87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8"/>
      <c r="I4" s="911"/>
      <c r="J4" s="905"/>
      <c r="K4" s="900"/>
    </row>
    <row r="5" spans="1:13" s="364" customFormat="1" x14ac:dyDescent="0.25">
      <c r="A5" s="869"/>
      <c r="B5" s="872"/>
      <c r="C5" s="87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9"/>
      <c r="I5" s="912"/>
      <c r="J5" s="906"/>
      <c r="K5" s="900"/>
    </row>
    <row r="6" spans="1:13" x14ac:dyDescent="0.25">
      <c r="A6" s="877" t="s">
        <v>357</v>
      </c>
      <c r="B6" s="877" t="s">
        <v>292</v>
      </c>
      <c r="C6" s="87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8">
        <f>SUM(F6:F10)</f>
        <v>484</v>
      </c>
      <c r="I6" s="882">
        <f>'DETALLE DE CREDITOS'!F222</f>
        <v>110</v>
      </c>
      <c r="J6" s="898">
        <f>H6-I6</f>
        <v>374</v>
      </c>
      <c r="K6" s="895" t="s">
        <v>496</v>
      </c>
      <c r="M6" s="564"/>
    </row>
    <row r="7" spans="1:13" x14ac:dyDescent="0.25">
      <c r="A7" s="878"/>
      <c r="B7" s="878"/>
      <c r="C7" s="88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1"/>
      <c r="I7" s="883"/>
      <c r="J7" s="899"/>
      <c r="K7" s="896"/>
      <c r="M7" s="564"/>
    </row>
    <row r="8" spans="1:13" x14ac:dyDescent="0.25">
      <c r="A8" s="878"/>
      <c r="B8" s="878"/>
      <c r="C8" s="88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1"/>
      <c r="I8" s="883"/>
      <c r="J8" s="899"/>
      <c r="K8" s="896"/>
    </row>
    <row r="9" spans="1:13" x14ac:dyDescent="0.25">
      <c r="A9" s="878"/>
      <c r="B9" s="878"/>
      <c r="C9" s="88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1"/>
      <c r="I9" s="883"/>
      <c r="J9" s="899"/>
      <c r="K9" s="896"/>
    </row>
    <row r="10" spans="1:13" x14ac:dyDescent="0.25">
      <c r="A10" s="878"/>
      <c r="B10" s="878"/>
      <c r="C10" s="88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1"/>
      <c r="I10" s="883"/>
      <c r="J10" s="899"/>
      <c r="K10" s="896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901">
        <f>SUM(F11:F41)</f>
        <v>1803</v>
      </c>
      <c r="I11" s="740">
        <v>1080</v>
      </c>
      <c r="J11" s="897">
        <f>H11-I11</f>
        <v>723</v>
      </c>
      <c r="K11" s="852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1"/>
      <c r="I12" s="740"/>
      <c r="J12" s="897"/>
      <c r="K12" s="852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1"/>
      <c r="I13" s="740"/>
      <c r="J13" s="897"/>
      <c r="K13" s="852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1"/>
      <c r="I14" s="740"/>
      <c r="J14" s="897"/>
      <c r="K14" s="852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1"/>
      <c r="I15" s="740"/>
      <c r="J15" s="897"/>
      <c r="K15" s="852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1"/>
      <c r="I16" s="740"/>
      <c r="J16" s="897"/>
      <c r="K16" s="852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1"/>
      <c r="I17" s="740"/>
      <c r="J17" s="897"/>
      <c r="K17" s="852"/>
    </row>
    <row r="18" spans="1:11" x14ac:dyDescent="0.25">
      <c r="A18" s="884"/>
      <c r="B18" s="885"/>
      <c r="C18" s="88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1"/>
      <c r="I18" s="740"/>
      <c r="J18" s="897"/>
      <c r="K18" s="852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1"/>
      <c r="I19" s="740"/>
      <c r="J19" s="897"/>
      <c r="K19" s="852"/>
    </row>
    <row r="20" spans="1:11" x14ac:dyDescent="0.25">
      <c r="A20" s="884"/>
      <c r="B20" s="885"/>
      <c r="C20" s="88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1"/>
      <c r="I20" s="740"/>
      <c r="J20" s="897"/>
      <c r="K20" s="852"/>
    </row>
    <row r="21" spans="1:11" x14ac:dyDescent="0.25">
      <c r="A21" s="884"/>
      <c r="B21" s="885"/>
      <c r="C21" s="88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1"/>
      <c r="I21" s="740"/>
      <c r="J21" s="897"/>
      <c r="K21" s="852"/>
    </row>
    <row r="22" spans="1:11" x14ac:dyDescent="0.25">
      <c r="A22" s="884"/>
      <c r="B22" s="885"/>
      <c r="C22" s="88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1"/>
      <c r="I22" s="740"/>
      <c r="J22" s="897"/>
      <c r="K22" s="852"/>
    </row>
    <row r="23" spans="1:11" x14ac:dyDescent="0.25">
      <c r="A23" s="884"/>
      <c r="B23" s="885"/>
      <c r="C23" s="88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1"/>
      <c r="I23" s="740"/>
      <c r="J23" s="897"/>
      <c r="K23" s="852"/>
    </row>
    <row r="24" spans="1:11" x14ac:dyDescent="0.25">
      <c r="A24" s="884"/>
      <c r="B24" s="885"/>
      <c r="C24" s="88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1"/>
      <c r="I24" s="740"/>
      <c r="J24" s="897"/>
      <c r="K24" s="852"/>
    </row>
    <row r="25" spans="1:11" x14ac:dyDescent="0.25">
      <c r="A25" s="884"/>
      <c r="B25" s="885"/>
      <c r="C25" s="88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1"/>
      <c r="I25" s="740"/>
      <c r="J25" s="897"/>
      <c r="K25" s="852"/>
    </row>
    <row r="26" spans="1:11" x14ac:dyDescent="0.25">
      <c r="A26" s="884"/>
      <c r="B26" s="885"/>
      <c r="C26" s="88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1"/>
      <c r="I26" s="740"/>
      <c r="J26" s="897"/>
      <c r="K26" s="852"/>
    </row>
    <row r="27" spans="1:11" x14ac:dyDescent="0.25">
      <c r="A27" s="884"/>
      <c r="B27" s="885"/>
      <c r="C27" s="88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1"/>
      <c r="I27" s="740"/>
      <c r="J27" s="897"/>
      <c r="K27" s="852"/>
    </row>
    <row r="28" spans="1:11" ht="14.25" customHeight="1" x14ac:dyDescent="0.25">
      <c r="A28" s="884"/>
      <c r="B28" s="885"/>
      <c r="C28" s="88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1"/>
      <c r="I28" s="740"/>
      <c r="J28" s="897"/>
      <c r="K28" s="852"/>
    </row>
    <row r="29" spans="1:11" ht="14.25" customHeight="1" x14ac:dyDescent="0.25">
      <c r="A29" s="884"/>
      <c r="B29" s="885"/>
      <c r="C29" s="88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1"/>
      <c r="I29" s="740"/>
      <c r="J29" s="897"/>
      <c r="K29" s="852"/>
    </row>
    <row r="30" spans="1:11" ht="14.25" customHeight="1" x14ac:dyDescent="0.25">
      <c r="A30" s="884"/>
      <c r="B30" s="885"/>
      <c r="C30" s="88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1"/>
      <c r="I30" s="740"/>
      <c r="J30" s="897"/>
      <c r="K30" s="852"/>
    </row>
    <row r="31" spans="1:11" ht="14.25" customHeight="1" x14ac:dyDescent="0.25">
      <c r="A31" s="884"/>
      <c r="B31" s="885"/>
      <c r="C31" s="88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1"/>
      <c r="I31" s="740"/>
      <c r="J31" s="897"/>
      <c r="K31" s="852"/>
    </row>
    <row r="32" spans="1:11" x14ac:dyDescent="0.25">
      <c r="A32" s="884"/>
      <c r="B32" s="885"/>
      <c r="C32" s="88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1"/>
      <c r="I32" s="740"/>
      <c r="J32" s="897"/>
      <c r="K32" s="852"/>
    </row>
    <row r="33" spans="1:11" x14ac:dyDescent="0.25">
      <c r="A33" s="884"/>
      <c r="B33" s="885"/>
      <c r="C33" s="88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901"/>
      <c r="I33" s="740"/>
      <c r="J33" s="897"/>
      <c r="K33" s="852"/>
    </row>
    <row r="34" spans="1:11" x14ac:dyDescent="0.25">
      <c r="A34" s="884"/>
      <c r="B34" s="885"/>
      <c r="C34" s="88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901"/>
      <c r="I34" s="740"/>
      <c r="J34" s="897"/>
      <c r="K34" s="852"/>
    </row>
    <row r="35" spans="1:11" ht="15.75" customHeight="1" x14ac:dyDescent="0.25">
      <c r="A35" s="884"/>
      <c r="B35" s="885"/>
      <c r="C35" s="88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1"/>
      <c r="I35" s="740"/>
      <c r="J35" s="897"/>
      <c r="K35" s="852"/>
    </row>
    <row r="36" spans="1:11" ht="15.75" customHeight="1" x14ac:dyDescent="0.25">
      <c r="A36" s="884"/>
      <c r="B36" s="885"/>
      <c r="C36" s="88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1"/>
      <c r="I36" s="740"/>
      <c r="J36" s="897"/>
      <c r="K36" s="852"/>
    </row>
    <row r="37" spans="1:11" ht="15.75" customHeight="1" x14ac:dyDescent="0.25">
      <c r="A37" s="884"/>
      <c r="B37" s="885"/>
      <c r="C37" s="88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901"/>
      <c r="I37" s="740"/>
      <c r="J37" s="897"/>
      <c r="K37" s="852"/>
    </row>
    <row r="38" spans="1:11" x14ac:dyDescent="0.25">
      <c r="A38" s="884"/>
      <c r="B38" s="885"/>
      <c r="C38" s="88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901"/>
      <c r="I38" s="740"/>
      <c r="J38" s="897"/>
      <c r="K38" s="852"/>
    </row>
    <row r="39" spans="1:11" x14ac:dyDescent="0.25">
      <c r="A39" s="884"/>
      <c r="B39" s="885"/>
      <c r="C39" s="88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901"/>
      <c r="I39" s="740"/>
      <c r="J39" s="897"/>
      <c r="K39" s="852"/>
    </row>
    <row r="40" spans="1:11" x14ac:dyDescent="0.25">
      <c r="A40" s="884"/>
      <c r="B40" s="885"/>
      <c r="C40" s="88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901"/>
      <c r="I40" s="740"/>
      <c r="J40" s="897"/>
      <c r="K40" s="852"/>
    </row>
    <row r="41" spans="1:11" x14ac:dyDescent="0.25">
      <c r="A41" s="884"/>
      <c r="B41" s="885"/>
      <c r="C41" s="88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901"/>
      <c r="I41" s="740"/>
      <c r="J41" s="897"/>
      <c r="K41" s="85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87" t="s">
        <v>357</v>
      </c>
      <c r="B43" s="887" t="s">
        <v>357</v>
      </c>
      <c r="C43" s="88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4">
        <f>SUM(F43:F53)</f>
        <v>2259</v>
      </c>
      <c r="I43" s="874">
        <f>+'DETALLE DE CREDITOS'!F391</f>
        <v>200</v>
      </c>
      <c r="J43" s="893">
        <f>+H43-I43</f>
        <v>2059</v>
      </c>
      <c r="K43" s="890" t="s">
        <v>496</v>
      </c>
    </row>
    <row r="44" spans="1:11" x14ac:dyDescent="0.25">
      <c r="A44" s="888"/>
      <c r="B44" s="888"/>
      <c r="C44" s="88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5"/>
      <c r="I44" s="875"/>
      <c r="J44" s="894"/>
      <c r="K44" s="891"/>
    </row>
    <row r="45" spans="1:11" x14ac:dyDescent="0.25">
      <c r="A45" s="888"/>
      <c r="B45" s="888"/>
      <c r="C45" s="88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5"/>
      <c r="I45" s="875"/>
      <c r="J45" s="894"/>
      <c r="K45" s="891"/>
    </row>
    <row r="46" spans="1:11" x14ac:dyDescent="0.25">
      <c r="A46" s="888"/>
      <c r="B46" s="888"/>
      <c r="C46" s="88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5"/>
      <c r="I46" s="875"/>
      <c r="J46" s="894"/>
      <c r="K46" s="891"/>
    </row>
    <row r="47" spans="1:11" x14ac:dyDescent="0.25">
      <c r="A47" s="888"/>
      <c r="B47" s="888"/>
      <c r="C47" s="88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5"/>
      <c r="I47" s="875"/>
      <c r="J47" s="894"/>
      <c r="K47" s="891"/>
    </row>
    <row r="48" spans="1:11" x14ac:dyDescent="0.25">
      <c r="A48" s="888"/>
      <c r="B48" s="888"/>
      <c r="C48" s="88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5"/>
      <c r="I48" s="875"/>
      <c r="J48" s="894"/>
      <c r="K48" s="891"/>
    </row>
    <row r="49" spans="1:12" x14ac:dyDescent="0.25">
      <c r="A49" s="888"/>
      <c r="B49" s="888"/>
      <c r="C49" s="88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5"/>
      <c r="I49" s="875"/>
      <c r="J49" s="894"/>
      <c r="K49" s="891"/>
    </row>
    <row r="50" spans="1:12" x14ac:dyDescent="0.25">
      <c r="A50" s="888"/>
      <c r="B50" s="888"/>
      <c r="C50" s="88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5"/>
      <c r="I50" s="875"/>
      <c r="J50" s="894"/>
      <c r="K50" s="891"/>
    </row>
    <row r="51" spans="1:12" x14ac:dyDescent="0.25">
      <c r="A51" s="888"/>
      <c r="B51" s="888"/>
      <c r="C51" s="88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5"/>
      <c r="I51" s="875"/>
      <c r="J51" s="894"/>
      <c r="K51" s="891"/>
    </row>
    <row r="52" spans="1:12" x14ac:dyDescent="0.25">
      <c r="A52" s="888"/>
      <c r="B52" s="888"/>
      <c r="C52" s="88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5"/>
      <c r="I52" s="875"/>
      <c r="J52" s="894"/>
      <c r="K52" s="891"/>
    </row>
    <row r="53" spans="1:12" x14ac:dyDescent="0.25">
      <c r="A53" s="889"/>
      <c r="B53" s="889"/>
      <c r="C53" s="88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6"/>
      <c r="I53" s="876"/>
      <c r="J53" s="660"/>
      <c r="K53" s="892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3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1" t="s">
        <v>889</v>
      </c>
      <c r="B57" s="861" t="str">
        <f>+'DETALLE DE CREDITOS'!B478</f>
        <v>CARLOS VILLARRUEL</v>
      </c>
      <c r="C57" s="634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90">
        <f>+'DETALLE DE CREDITOS'!F478+F57</f>
        <v>322</v>
      </c>
      <c r="I57" s="890">
        <v>157</v>
      </c>
      <c r="J57" s="913">
        <f>H57-I58-I57</f>
        <v>165</v>
      </c>
      <c r="K57" s="890" t="s">
        <v>496</v>
      </c>
    </row>
    <row r="58" spans="1:12" s="364" customFormat="1" ht="43.5" customHeight="1" x14ac:dyDescent="0.25">
      <c r="A58" s="863"/>
      <c r="B58" s="863"/>
      <c r="C58" s="636"/>
      <c r="D58" s="619">
        <f>+'DETALLE DE CREDITOS'!D478</f>
        <v>9139</v>
      </c>
      <c r="E58" s="637">
        <f>+'DETALLE DE CREDITOS'!E478</f>
        <v>45399</v>
      </c>
      <c r="F58" s="619">
        <f>+'DETALLE DE CREDITOS'!F478</f>
        <v>157</v>
      </c>
      <c r="G58" s="638" t="str">
        <f t="shared" ca="1" si="4"/>
        <v>VENCIDA</v>
      </c>
      <c r="H58" s="892"/>
      <c r="I58" s="892"/>
      <c r="J58" s="914"/>
      <c r="K58" s="892"/>
    </row>
    <row r="59" spans="1:12" ht="28.5" customHeight="1" x14ac:dyDescent="0.25">
      <c r="A59" s="861" t="s">
        <v>509</v>
      </c>
      <c r="B59" s="861" t="str">
        <f>+'DETALLE DE CREDITOS'!B497</f>
        <v>FERREMATERIALES A Y G</v>
      </c>
      <c r="C59" s="861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90">
        <f>+'DETALLE DE CREDITOS'!F497+F62+F59+F60</f>
        <v>539</v>
      </c>
      <c r="I59" s="890"/>
      <c r="J59" s="913">
        <f>H59-I61</f>
        <v>539</v>
      </c>
      <c r="K59" s="874" t="s">
        <v>496</v>
      </c>
    </row>
    <row r="60" spans="1:12" ht="28.5" customHeight="1" x14ac:dyDescent="0.25">
      <c r="A60" s="862"/>
      <c r="B60" s="862"/>
      <c r="C60" s="862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91"/>
      <c r="I60" s="891"/>
      <c r="J60" s="915"/>
      <c r="K60" s="875"/>
    </row>
    <row r="61" spans="1:12" ht="29.25" customHeight="1" x14ac:dyDescent="0.25">
      <c r="A61" s="862"/>
      <c r="B61" s="862"/>
      <c r="C61" s="862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91"/>
      <c r="I61" s="891"/>
      <c r="J61" s="915"/>
      <c r="K61" s="875"/>
    </row>
    <row r="62" spans="1:12" ht="29.25" customHeight="1" x14ac:dyDescent="0.25">
      <c r="A62" s="863"/>
      <c r="B62" s="863"/>
      <c r="C62" s="863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92"/>
      <c r="I62" s="892"/>
      <c r="J62" s="914"/>
      <c r="K62" s="876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1" t="s">
        <v>856</v>
      </c>
      <c r="B64" s="861" t="str">
        <f>+'DETALLE DE CREDITOS'!B530</f>
        <v>MAGIA PARKS</v>
      </c>
      <c r="C64" s="540"/>
      <c r="D64" s="619">
        <f>+'DETALLE DE CREDITOS'!D530</f>
        <v>10100</v>
      </c>
      <c r="E64" s="637">
        <f>+'DETALLE DE CREDITOS'!E530</f>
        <v>45439</v>
      </c>
      <c r="F64" s="619">
        <f>+'DETALLE DE CREDITOS'!F530</f>
        <v>53</v>
      </c>
      <c r="G64" s="638" t="str">
        <f t="shared" ca="1" si="4"/>
        <v>VIGENTE</v>
      </c>
      <c r="H64" s="890">
        <f>+F64+F65</f>
        <v>106</v>
      </c>
      <c r="I64" s="890">
        <v>53</v>
      </c>
      <c r="J64" s="913">
        <f t="shared" si="5"/>
        <v>53</v>
      </c>
      <c r="K64" s="642" t="s">
        <v>496</v>
      </c>
      <c r="L64" t="s">
        <v>914</v>
      </c>
    </row>
    <row r="65" spans="1:12" ht="32.25" customHeight="1" x14ac:dyDescent="0.25">
      <c r="A65" s="863"/>
      <c r="B65" s="863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92"/>
      <c r="I65" s="892"/>
      <c r="J65" s="914"/>
      <c r="K65" s="643"/>
      <c r="L65" t="s">
        <v>914</v>
      </c>
    </row>
    <row r="66" spans="1:12" ht="33" customHeight="1" x14ac:dyDescent="0.25">
      <c r="A66" s="540" t="s">
        <v>927</v>
      </c>
      <c r="B66" s="540" t="s">
        <v>928</v>
      </c>
      <c r="C66" s="540"/>
      <c r="D66" s="540">
        <f>+'DETALLE DE CREDITOS'!D540</f>
        <v>10173</v>
      </c>
      <c r="E66" s="553">
        <f>+'DETALLE DE CREDITOS'!E540</f>
        <v>45443</v>
      </c>
      <c r="F66" s="540">
        <f>+'DETALLE DE CREDITOS'!F540</f>
        <v>115</v>
      </c>
      <c r="G66" s="613" t="str">
        <f t="shared" ca="1" si="4"/>
        <v>VIGENTE</v>
      </c>
      <c r="H66" s="601">
        <f>+F66</f>
        <v>115</v>
      </c>
      <c r="I66" s="31"/>
      <c r="J66" s="602">
        <f t="shared" si="5"/>
        <v>115</v>
      </c>
      <c r="K66" s="549" t="s">
        <v>496</v>
      </c>
    </row>
    <row r="67" spans="1:12" ht="42.75" customHeight="1" x14ac:dyDescent="0.25">
      <c r="A67" s="540" t="s">
        <v>889</v>
      </c>
      <c r="B67" s="540" t="s">
        <v>929</v>
      </c>
      <c r="C67" s="540"/>
      <c r="D67" s="540">
        <f>+'DETALLE DE CREDITOS'!D541</f>
        <v>10176</v>
      </c>
      <c r="E67" s="553">
        <f>+'DETALLE DE CREDITOS'!E541</f>
        <v>45443</v>
      </c>
      <c r="F67" s="540">
        <f>+'DETALLE DE CREDITOS'!F541</f>
        <v>102</v>
      </c>
      <c r="G67" s="613" t="str">
        <f t="shared" ca="1" si="4"/>
        <v>VIGENTE</v>
      </c>
      <c r="H67" s="601">
        <f>+F67</f>
        <v>102</v>
      </c>
      <c r="I67" s="31"/>
      <c r="J67" s="602">
        <f t="shared" si="5"/>
        <v>102</v>
      </c>
      <c r="K67" s="549" t="s">
        <v>496</v>
      </c>
    </row>
    <row r="68" spans="1:12" ht="33.75" customHeight="1" x14ac:dyDescent="0.25">
      <c r="A68" s="540" t="s">
        <v>838</v>
      </c>
      <c r="B68" s="540" t="s">
        <v>831</v>
      </c>
      <c r="C68" s="540"/>
      <c r="D68" s="540">
        <f>+'DETALLE DE CREDITOS'!D542</f>
        <v>10182</v>
      </c>
      <c r="E68" s="553">
        <f>+'DETALLE DE CREDITOS'!E542</f>
        <v>45443</v>
      </c>
      <c r="F68" s="540">
        <f>+'DETALLE DE CREDITOS'!F542</f>
        <v>24</v>
      </c>
      <c r="G68" s="613" t="str">
        <f t="shared" ca="1" si="4"/>
        <v>VIGENTE</v>
      </c>
      <c r="H68" s="601">
        <f>+F68</f>
        <v>24</v>
      </c>
      <c r="I68" s="31"/>
      <c r="J68" s="602">
        <f t="shared" si="5"/>
        <v>24</v>
      </c>
      <c r="K68" s="549" t="s">
        <v>496</v>
      </c>
    </row>
    <row r="69" spans="1:12" ht="34.5" customHeight="1" x14ac:dyDescent="0.25">
      <c r="A69" s="540" t="s">
        <v>838</v>
      </c>
      <c r="B69" s="540" t="str">
        <f>+'DETALLE DE CREDITOS'!B544</f>
        <v xml:space="preserve">MIRIAN FRANCO </v>
      </c>
      <c r="C69" s="540"/>
      <c r="D69" s="540">
        <f>+'DETALLE DE CREDITOS'!D544</f>
        <v>10200</v>
      </c>
      <c r="E69" s="553">
        <f>+'DETALLE DE CREDITOS'!E544</f>
        <v>45443</v>
      </c>
      <c r="F69" s="540">
        <f>+'DETALLE DE CREDITOS'!F544</f>
        <v>152</v>
      </c>
      <c r="G69" s="613" t="str">
        <f t="shared" ca="1" si="4"/>
        <v>VIGENTE</v>
      </c>
      <c r="H69" s="601">
        <f>+F69</f>
        <v>152</v>
      </c>
      <c r="I69" s="31"/>
      <c r="J69" s="602">
        <f t="shared" si="5"/>
        <v>152</v>
      </c>
      <c r="K69" s="549" t="s">
        <v>496</v>
      </c>
    </row>
    <row r="70" spans="1:12" ht="34.5" customHeight="1" x14ac:dyDescent="0.25">
      <c r="A70" s="540" t="s">
        <v>938</v>
      </c>
      <c r="B70" s="540" t="str">
        <f>+'DETALLE DE CREDITOS'!B546</f>
        <v>CARLOS QUINTERO</v>
      </c>
      <c r="C70" s="540"/>
      <c r="D70" s="540">
        <f>+'DETALLE DE CREDITOS'!D546</f>
        <v>10277</v>
      </c>
      <c r="E70" s="553">
        <f>+'DETALLE DE CREDITOS'!E546</f>
        <v>45447</v>
      </c>
      <c r="F70" s="540">
        <f>+'DETALLE DE CREDITOS'!F546</f>
        <v>97</v>
      </c>
      <c r="G70" s="613" t="str">
        <f t="shared" ca="1" si="4"/>
        <v>VIGENTE</v>
      </c>
      <c r="H70" s="601">
        <f>+F70</f>
        <v>97</v>
      </c>
      <c r="I70" s="31"/>
      <c r="J70" s="602">
        <f t="shared" si="5"/>
        <v>97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64:B65"/>
    <mergeCell ref="A64:A65"/>
    <mergeCell ref="H64:H65"/>
    <mergeCell ref="I64:I65"/>
    <mergeCell ref="J64:J65"/>
    <mergeCell ref="H57:H58"/>
    <mergeCell ref="I57:I58"/>
    <mergeCell ref="J57:J58"/>
    <mergeCell ref="K57:K58"/>
    <mergeCell ref="H59:H62"/>
    <mergeCell ref="I59:I62"/>
    <mergeCell ref="J59:J62"/>
    <mergeCell ref="K59:K62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K43:K53"/>
    <mergeCell ref="J43:J53"/>
    <mergeCell ref="K6:K10"/>
    <mergeCell ref="J11:J41"/>
    <mergeCell ref="K11:K41"/>
    <mergeCell ref="J6:J10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D1:G1"/>
    <mergeCell ref="A3:A5"/>
    <mergeCell ref="B3:B5"/>
    <mergeCell ref="C3:C5"/>
    <mergeCell ref="H43:H53"/>
    <mergeCell ref="B59:B62"/>
    <mergeCell ref="A59:A62"/>
    <mergeCell ref="A1:A2"/>
    <mergeCell ref="B1:B2"/>
    <mergeCell ref="C1:C2"/>
    <mergeCell ref="A57:A58"/>
    <mergeCell ref="B57:B58"/>
    <mergeCell ref="C59:C62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4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3" t="s">
        <v>2</v>
      </c>
      <c r="D5" s="923"/>
      <c r="E5" s="923"/>
      <c r="F5" s="92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3" t="s">
        <v>305</v>
      </c>
      <c r="D6" s="923"/>
      <c r="E6" s="923"/>
      <c r="F6" s="923"/>
      <c r="G6" s="287">
        <v>80</v>
      </c>
      <c r="H6" s="287">
        <f>G6*B6</f>
        <v>80</v>
      </c>
    </row>
    <row r="7" spans="1:8" hidden="1" x14ac:dyDescent="0.25">
      <c r="A7" s="286"/>
      <c r="B7" s="287"/>
      <c r="C7" s="923"/>
      <c r="D7" s="923"/>
      <c r="E7" s="923"/>
      <c r="F7" s="92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3"/>
      <c r="D8" s="923"/>
      <c r="E8" s="923"/>
      <c r="F8" s="923"/>
      <c r="G8" s="287"/>
      <c r="H8" s="287">
        <f t="shared" si="0"/>
        <v>0</v>
      </c>
    </row>
    <row r="9" spans="1:8" hidden="1" x14ac:dyDescent="0.25">
      <c r="A9" s="286"/>
      <c r="B9" s="287"/>
      <c r="C9" s="923"/>
      <c r="D9" s="923"/>
      <c r="E9" s="923"/>
      <c r="F9" s="923"/>
      <c r="G9" s="287"/>
      <c r="H9" s="287">
        <f t="shared" si="0"/>
        <v>0</v>
      </c>
    </row>
    <row r="10" spans="1:8" hidden="1" x14ac:dyDescent="0.25">
      <c r="A10" s="286"/>
      <c r="B10" s="287"/>
      <c r="C10" s="923"/>
      <c r="D10" s="923"/>
      <c r="E10" s="923"/>
      <c r="F10" s="923"/>
      <c r="G10" s="287"/>
      <c r="H10" s="287">
        <f t="shared" si="0"/>
        <v>0</v>
      </c>
    </row>
    <row r="11" spans="1:8" hidden="1" x14ac:dyDescent="0.25">
      <c r="A11" s="286"/>
      <c r="B11" s="287"/>
      <c r="C11" s="923"/>
      <c r="D11" s="923"/>
      <c r="E11" s="923"/>
      <c r="F11" s="923"/>
      <c r="G11" s="287"/>
      <c r="H11" s="287">
        <f t="shared" si="0"/>
        <v>0</v>
      </c>
    </row>
    <row r="12" spans="1:8" hidden="1" x14ac:dyDescent="0.25">
      <c r="A12" s="286"/>
      <c r="B12" s="287"/>
      <c r="C12" s="923"/>
      <c r="D12" s="923"/>
      <c r="E12" s="923"/>
      <c r="F12" s="923"/>
      <c r="G12" s="287"/>
      <c r="H12" s="287">
        <f t="shared" si="0"/>
        <v>0</v>
      </c>
    </row>
    <row r="13" spans="1:8" hidden="1" x14ac:dyDescent="0.25">
      <c r="A13" s="286"/>
      <c r="B13" s="287"/>
      <c r="C13" s="923"/>
      <c r="D13" s="923"/>
      <c r="E13" s="923"/>
      <c r="F13" s="923"/>
      <c r="G13" s="287"/>
      <c r="H13" s="287">
        <f t="shared" si="0"/>
        <v>0</v>
      </c>
    </row>
    <row r="14" spans="1:8" hidden="1" x14ac:dyDescent="0.25">
      <c r="A14" s="286"/>
      <c r="B14" s="287"/>
      <c r="C14" s="923"/>
      <c r="D14" s="923"/>
      <c r="E14" s="923"/>
      <c r="F14" s="923"/>
      <c r="G14" s="287"/>
      <c r="H14" s="287">
        <f t="shared" si="0"/>
        <v>0</v>
      </c>
    </row>
    <row r="15" spans="1:8" hidden="1" x14ac:dyDescent="0.25">
      <c r="A15" s="286"/>
      <c r="B15" s="287"/>
      <c r="C15" s="923"/>
      <c r="D15" s="923"/>
      <c r="E15" s="923"/>
      <c r="F15" s="92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4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3" t="s">
        <v>2</v>
      </c>
      <c r="D21" s="923"/>
      <c r="E21" s="923"/>
      <c r="F21" s="92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3" t="s">
        <v>309</v>
      </c>
      <c r="D22" s="923"/>
      <c r="E22" s="923"/>
      <c r="F22" s="92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3"/>
      <c r="D23" s="923"/>
      <c r="E23" s="923"/>
      <c r="F23" s="92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3"/>
      <c r="D24" s="923"/>
      <c r="E24" s="923"/>
      <c r="F24" s="923"/>
      <c r="G24" s="287"/>
      <c r="H24" s="287">
        <f t="shared" si="1"/>
        <v>0</v>
      </c>
    </row>
    <row r="25" spans="1:8" hidden="1" x14ac:dyDescent="0.25">
      <c r="A25" s="286"/>
      <c r="B25" s="287"/>
      <c r="C25" s="923"/>
      <c r="D25" s="923"/>
      <c r="E25" s="923"/>
      <c r="F25" s="923"/>
      <c r="G25" s="287"/>
      <c r="H25" s="287">
        <f t="shared" si="1"/>
        <v>0</v>
      </c>
    </row>
    <row r="26" spans="1:8" hidden="1" x14ac:dyDescent="0.25">
      <c r="A26" s="286"/>
      <c r="B26" s="287"/>
      <c r="C26" s="923"/>
      <c r="D26" s="923"/>
      <c r="E26" s="923"/>
      <c r="F26" s="923"/>
      <c r="G26" s="287"/>
      <c r="H26" s="287">
        <f t="shared" si="1"/>
        <v>0</v>
      </c>
    </row>
    <row r="27" spans="1:8" hidden="1" x14ac:dyDescent="0.25">
      <c r="A27" s="286"/>
      <c r="B27" s="287"/>
      <c r="C27" s="923"/>
      <c r="D27" s="923"/>
      <c r="E27" s="923"/>
      <c r="F27" s="923"/>
      <c r="G27" s="287"/>
      <c r="H27" s="287">
        <f t="shared" si="1"/>
        <v>0</v>
      </c>
    </row>
    <row r="28" spans="1:8" hidden="1" x14ac:dyDescent="0.25">
      <c r="A28" s="286"/>
      <c r="B28" s="287"/>
      <c r="C28" s="923"/>
      <c r="D28" s="923"/>
      <c r="E28" s="923"/>
      <c r="F28" s="923"/>
      <c r="G28" s="287"/>
      <c r="H28" s="287">
        <f t="shared" si="1"/>
        <v>0</v>
      </c>
    </row>
    <row r="29" spans="1:8" hidden="1" x14ac:dyDescent="0.25">
      <c r="A29" s="286"/>
      <c r="B29" s="287"/>
      <c r="C29" s="923"/>
      <c r="D29" s="923"/>
      <c r="E29" s="923"/>
      <c r="F29" s="923"/>
      <c r="G29" s="287"/>
      <c r="H29" s="287">
        <f t="shared" si="1"/>
        <v>0</v>
      </c>
    </row>
    <row r="30" spans="1:8" hidden="1" x14ac:dyDescent="0.25">
      <c r="A30" s="286"/>
      <c r="B30" s="287"/>
      <c r="C30" s="923"/>
      <c r="D30" s="923"/>
      <c r="E30" s="923"/>
      <c r="F30" s="923"/>
      <c r="G30" s="287"/>
      <c r="H30" s="287">
        <f t="shared" si="1"/>
        <v>0</v>
      </c>
    </row>
    <row r="31" spans="1:8" hidden="1" x14ac:dyDescent="0.25">
      <c r="A31" s="286"/>
      <c r="B31" s="287"/>
      <c r="C31" s="923"/>
      <c r="D31" s="923"/>
      <c r="E31" s="923"/>
      <c r="F31" s="92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4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3" t="s">
        <v>2</v>
      </c>
      <c r="D37" s="923"/>
      <c r="E37" s="923"/>
      <c r="F37" s="92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3" t="s">
        <v>308</v>
      </c>
      <c r="D38" s="923"/>
      <c r="E38" s="923"/>
      <c r="F38" s="923"/>
      <c r="G38" s="287">
        <v>130</v>
      </c>
      <c r="H38" s="287">
        <f>G38*B38</f>
        <v>260</v>
      </c>
    </row>
    <row r="39" spans="1:8" x14ac:dyDescent="0.25">
      <c r="A39" s="286"/>
      <c r="B39" s="287"/>
      <c r="C39" s="923"/>
      <c r="D39" s="923"/>
      <c r="E39" s="923"/>
      <c r="F39" s="923"/>
      <c r="G39" s="287"/>
      <c r="H39" s="287">
        <f t="shared" ref="H39:H47" si="2">G39*B39</f>
        <v>0</v>
      </c>
    </row>
    <row r="40" spans="1:8" x14ac:dyDescent="0.25">
      <c r="A40" s="286"/>
      <c r="B40" s="287"/>
      <c r="C40" s="923"/>
      <c r="D40" s="923"/>
      <c r="E40" s="923"/>
      <c r="F40" s="923"/>
      <c r="G40" s="287"/>
      <c r="H40" s="287">
        <f t="shared" si="2"/>
        <v>0</v>
      </c>
    </row>
    <row r="41" spans="1:8" x14ac:dyDescent="0.25">
      <c r="A41" s="286"/>
      <c r="B41" s="287"/>
      <c r="C41" s="923"/>
      <c r="D41" s="923"/>
      <c r="E41" s="923"/>
      <c r="F41" s="923"/>
      <c r="G41" s="287"/>
      <c r="H41" s="287">
        <f t="shared" si="2"/>
        <v>0</v>
      </c>
    </row>
    <row r="42" spans="1:8" x14ac:dyDescent="0.25">
      <c r="A42" s="286"/>
      <c r="B42" s="287"/>
      <c r="C42" s="923"/>
      <c r="D42" s="923"/>
      <c r="E42" s="923"/>
      <c r="F42" s="923"/>
      <c r="G42" s="287"/>
      <c r="H42" s="287">
        <f t="shared" si="2"/>
        <v>0</v>
      </c>
    </row>
    <row r="43" spans="1:8" x14ac:dyDescent="0.25">
      <c r="A43" s="286"/>
      <c r="B43" s="287"/>
      <c r="C43" s="923"/>
      <c r="D43" s="923"/>
      <c r="E43" s="923"/>
      <c r="F43" s="923"/>
      <c r="G43" s="287"/>
      <c r="H43" s="287">
        <f t="shared" si="2"/>
        <v>0</v>
      </c>
    </row>
    <row r="44" spans="1:8" x14ac:dyDescent="0.25">
      <c r="A44" s="286"/>
      <c r="B44" s="287"/>
      <c r="C44" s="923"/>
      <c r="D44" s="923"/>
      <c r="E44" s="923"/>
      <c r="F44" s="923"/>
      <c r="G44" s="287"/>
      <c r="H44" s="287">
        <f t="shared" si="2"/>
        <v>0</v>
      </c>
    </row>
    <row r="45" spans="1:8" x14ac:dyDescent="0.25">
      <c r="A45" s="286"/>
      <c r="B45" s="287"/>
      <c r="C45" s="923"/>
      <c r="D45" s="923"/>
      <c r="E45" s="923"/>
      <c r="F45" s="923"/>
      <c r="G45" s="287"/>
      <c r="H45" s="287">
        <f t="shared" si="2"/>
        <v>0</v>
      </c>
    </row>
    <row r="46" spans="1:8" x14ac:dyDescent="0.25">
      <c r="A46" s="286"/>
      <c r="B46" s="287"/>
      <c r="C46" s="923"/>
      <c r="D46" s="923"/>
      <c r="E46" s="923"/>
      <c r="F46" s="923"/>
      <c r="G46" s="287"/>
      <c r="H46" s="287">
        <f t="shared" si="2"/>
        <v>0</v>
      </c>
    </row>
    <row r="47" spans="1:8" x14ac:dyDescent="0.25">
      <c r="A47" s="286"/>
      <c r="B47" s="287"/>
      <c r="C47" s="923"/>
      <c r="D47" s="923"/>
      <c r="E47" s="923"/>
      <c r="F47" s="92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9" t="s">
        <v>2</v>
      </c>
      <c r="D53" s="919"/>
      <c r="E53" s="919"/>
      <c r="F53" s="91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9" t="s">
        <v>308</v>
      </c>
      <c r="D54" s="919"/>
      <c r="E54" s="919"/>
      <c r="F54" s="9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9" t="s">
        <v>302</v>
      </c>
      <c r="D55" s="919"/>
      <c r="E55" s="919"/>
      <c r="F55" s="9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9"/>
      <c r="D56" s="919"/>
      <c r="E56" s="919"/>
      <c r="F56" s="919"/>
      <c r="G56" s="313"/>
      <c r="H56" s="313">
        <f t="shared" si="3"/>
        <v>0</v>
      </c>
    </row>
    <row r="57" spans="1:8" x14ac:dyDescent="0.25">
      <c r="A57" s="289"/>
      <c r="B57" s="313"/>
      <c r="C57" s="919"/>
      <c r="D57" s="919"/>
      <c r="E57" s="919"/>
      <c r="F57" s="919"/>
      <c r="G57" s="313"/>
      <c r="H57" s="313">
        <f t="shared" si="3"/>
        <v>0</v>
      </c>
    </row>
    <row r="58" spans="1:8" x14ac:dyDescent="0.25">
      <c r="A58" s="289"/>
      <c r="B58" s="313"/>
      <c r="C58" s="919"/>
      <c r="D58" s="919"/>
      <c r="E58" s="919"/>
      <c r="F58" s="919"/>
      <c r="G58" s="313"/>
      <c r="H58" s="313">
        <f t="shared" si="3"/>
        <v>0</v>
      </c>
    </row>
    <row r="59" spans="1:8" x14ac:dyDescent="0.25">
      <c r="A59" s="289"/>
      <c r="B59" s="313"/>
      <c r="C59" s="919"/>
      <c r="D59" s="919"/>
      <c r="E59" s="919"/>
      <c r="F59" s="919"/>
      <c r="G59" s="313"/>
      <c r="H59" s="313">
        <f t="shared" si="3"/>
        <v>0</v>
      </c>
    </row>
    <row r="60" spans="1:8" x14ac:dyDescent="0.25">
      <c r="A60" s="289"/>
      <c r="B60" s="313"/>
      <c r="C60" s="919"/>
      <c r="D60" s="919"/>
      <c r="E60" s="919"/>
      <c r="F60" s="919"/>
      <c r="G60" s="313"/>
      <c r="H60" s="313">
        <f t="shared" si="3"/>
        <v>0</v>
      </c>
    </row>
    <row r="61" spans="1:8" x14ac:dyDescent="0.25">
      <c r="A61" s="289"/>
      <c r="B61" s="313"/>
      <c r="C61" s="919"/>
      <c r="D61" s="919"/>
      <c r="E61" s="919"/>
      <c r="F61" s="919"/>
      <c r="G61" s="313"/>
      <c r="H61" s="313">
        <f t="shared" si="3"/>
        <v>0</v>
      </c>
    </row>
    <row r="62" spans="1:8" x14ac:dyDescent="0.25">
      <c r="A62" s="289"/>
      <c r="B62" s="313"/>
      <c r="C62" s="919"/>
      <c r="D62" s="919"/>
      <c r="E62" s="919"/>
      <c r="F62" s="919"/>
      <c r="G62" s="313"/>
      <c r="H62" s="313">
        <f t="shared" si="3"/>
        <v>0</v>
      </c>
    </row>
    <row r="63" spans="1:8" x14ac:dyDescent="0.25">
      <c r="A63" s="289"/>
      <c r="B63" s="313"/>
      <c r="C63" s="919"/>
      <c r="D63" s="919"/>
      <c r="E63" s="919"/>
      <c r="F63" s="9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4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3" t="s">
        <v>2</v>
      </c>
      <c r="D69" s="923"/>
      <c r="E69" s="923"/>
      <c r="F69" s="92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3" t="s">
        <v>312</v>
      </c>
      <c r="D70" s="923"/>
      <c r="E70" s="923"/>
      <c r="F70" s="92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3" t="s">
        <v>302</v>
      </c>
      <c r="D71" s="923"/>
      <c r="E71" s="923"/>
      <c r="F71" s="92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3" t="s">
        <v>313</v>
      </c>
      <c r="D72" s="923"/>
      <c r="E72" s="923"/>
      <c r="F72" s="92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3" t="s">
        <v>301</v>
      </c>
      <c r="D73" s="923"/>
      <c r="E73" s="923"/>
      <c r="F73" s="92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3"/>
      <c r="D74" s="923"/>
      <c r="E74" s="923"/>
      <c r="F74" s="923"/>
      <c r="G74" s="287"/>
      <c r="H74" s="287">
        <f t="shared" si="4"/>
        <v>0</v>
      </c>
    </row>
    <row r="75" spans="1:8" x14ac:dyDescent="0.25">
      <c r="A75" s="286"/>
      <c r="B75" s="287"/>
      <c r="C75" s="923"/>
      <c r="D75" s="923"/>
      <c r="E75" s="923"/>
      <c r="F75" s="923"/>
      <c r="G75" s="287"/>
      <c r="H75" s="287">
        <f t="shared" si="4"/>
        <v>0</v>
      </c>
    </row>
    <row r="76" spans="1:8" x14ac:dyDescent="0.25">
      <c r="A76" s="286"/>
      <c r="B76" s="287"/>
      <c r="C76" s="923"/>
      <c r="D76" s="923"/>
      <c r="E76" s="923"/>
      <c r="F76" s="923"/>
      <c r="G76" s="287"/>
      <c r="H76" s="287">
        <f t="shared" si="4"/>
        <v>0</v>
      </c>
    </row>
    <row r="77" spans="1:8" x14ac:dyDescent="0.25">
      <c r="A77" s="286"/>
      <c r="B77" s="287"/>
      <c r="C77" s="923"/>
      <c r="D77" s="923"/>
      <c r="E77" s="923"/>
      <c r="F77" s="923"/>
      <c r="G77" s="287"/>
      <c r="H77" s="287">
        <f t="shared" si="4"/>
        <v>0</v>
      </c>
    </row>
    <row r="78" spans="1:8" x14ac:dyDescent="0.25">
      <c r="A78" s="286"/>
      <c r="B78" s="287"/>
      <c r="C78" s="923"/>
      <c r="D78" s="923"/>
      <c r="E78" s="923"/>
      <c r="F78" s="923"/>
      <c r="G78" s="287"/>
      <c r="H78" s="287">
        <f t="shared" si="4"/>
        <v>0</v>
      </c>
    </row>
    <row r="79" spans="1:8" x14ac:dyDescent="0.25">
      <c r="A79" s="286"/>
      <c r="B79" s="287"/>
      <c r="C79" s="923"/>
      <c r="D79" s="923"/>
      <c r="E79" s="923"/>
      <c r="F79" s="92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4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3" t="s">
        <v>2</v>
      </c>
      <c r="D85" s="923"/>
      <c r="E85" s="923"/>
      <c r="F85" s="92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3" t="s">
        <v>302</v>
      </c>
      <c r="D86" s="923"/>
      <c r="E86" s="923"/>
      <c r="F86" s="92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3" t="s">
        <v>314</v>
      </c>
      <c r="D87" s="923"/>
      <c r="E87" s="923"/>
      <c r="F87" s="92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3" t="s">
        <v>307</v>
      </c>
      <c r="D88" s="923"/>
      <c r="E88" s="923"/>
      <c r="F88" s="92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3" t="s">
        <v>306</v>
      </c>
      <c r="D89" s="923"/>
      <c r="E89" s="923"/>
      <c r="F89" s="92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3"/>
      <c r="D90" s="923"/>
      <c r="E90" s="923"/>
      <c r="F90" s="923"/>
      <c r="G90" s="287"/>
      <c r="H90" s="287">
        <f t="shared" si="5"/>
        <v>0</v>
      </c>
    </row>
    <row r="91" spans="1:8" x14ac:dyDescent="0.25">
      <c r="A91" s="286"/>
      <c r="B91" s="287"/>
      <c r="C91" s="923"/>
      <c r="D91" s="923"/>
      <c r="E91" s="923"/>
      <c r="F91" s="923"/>
      <c r="G91" s="287"/>
      <c r="H91" s="287">
        <f t="shared" si="5"/>
        <v>0</v>
      </c>
    </row>
    <row r="92" spans="1:8" x14ac:dyDescent="0.25">
      <c r="A92" s="286"/>
      <c r="B92" s="287"/>
      <c r="C92" s="923"/>
      <c r="D92" s="923"/>
      <c r="E92" s="923"/>
      <c r="F92" s="923"/>
      <c r="G92" s="287"/>
      <c r="H92" s="287">
        <f t="shared" si="5"/>
        <v>0</v>
      </c>
    </row>
    <row r="93" spans="1:8" x14ac:dyDescent="0.25">
      <c r="A93" s="286"/>
      <c r="B93" s="287"/>
      <c r="C93" s="923"/>
      <c r="D93" s="923"/>
      <c r="E93" s="923"/>
      <c r="F93" s="923"/>
      <c r="G93" s="287"/>
      <c r="H93" s="287">
        <f t="shared" si="5"/>
        <v>0</v>
      </c>
    </row>
    <row r="94" spans="1:8" x14ac:dyDescent="0.25">
      <c r="A94" s="286"/>
      <c r="B94" s="287"/>
      <c r="C94" s="923"/>
      <c r="D94" s="923"/>
      <c r="E94" s="923"/>
      <c r="F94" s="923"/>
      <c r="G94" s="287"/>
      <c r="H94" s="287">
        <f t="shared" si="5"/>
        <v>0</v>
      </c>
    </row>
    <row r="95" spans="1:8" x14ac:dyDescent="0.25">
      <c r="A95" s="286"/>
      <c r="B95" s="287"/>
      <c r="C95" s="923"/>
      <c r="D95" s="923"/>
      <c r="E95" s="923"/>
      <c r="F95" s="92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9" t="s">
        <v>2</v>
      </c>
      <c r="D101" s="919"/>
      <c r="E101" s="919"/>
      <c r="F101" s="91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9" t="s">
        <v>302</v>
      </c>
      <c r="D102" s="919"/>
      <c r="E102" s="919"/>
      <c r="F102" s="9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9" t="s">
        <v>307</v>
      </c>
      <c r="D103" s="919"/>
      <c r="E103" s="919"/>
      <c r="F103" s="9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9" t="s">
        <v>312</v>
      </c>
      <c r="D104" s="919"/>
      <c r="E104" s="919"/>
      <c r="F104" s="9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9" t="s">
        <v>315</v>
      </c>
      <c r="D105" s="919"/>
      <c r="E105" s="919"/>
      <c r="F105" s="9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9" t="s">
        <v>313</v>
      </c>
      <c r="D106" s="919"/>
      <c r="E106" s="919"/>
      <c r="F106" s="9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9"/>
      <c r="D107" s="919"/>
      <c r="E107" s="919"/>
      <c r="F107" s="919"/>
      <c r="G107" s="291"/>
      <c r="H107" s="291">
        <f t="shared" si="6"/>
        <v>0</v>
      </c>
    </row>
    <row r="108" spans="1:8" x14ac:dyDescent="0.25">
      <c r="A108" s="289"/>
      <c r="B108" s="291"/>
      <c r="C108" s="919"/>
      <c r="D108" s="919"/>
      <c r="E108" s="919"/>
      <c r="F108" s="919"/>
      <c r="G108" s="291"/>
      <c r="H108" s="291">
        <f t="shared" si="6"/>
        <v>0</v>
      </c>
    </row>
    <row r="109" spans="1:8" x14ac:dyDescent="0.25">
      <c r="A109" s="289"/>
      <c r="B109" s="291"/>
      <c r="C109" s="919"/>
      <c r="D109" s="919"/>
      <c r="E109" s="919"/>
      <c r="F109" s="919"/>
      <c r="G109" s="291"/>
      <c r="H109" s="291">
        <f t="shared" si="6"/>
        <v>0</v>
      </c>
    </row>
    <row r="110" spans="1:8" x14ac:dyDescent="0.25">
      <c r="A110" s="289"/>
      <c r="B110" s="291"/>
      <c r="C110" s="919"/>
      <c r="D110" s="919"/>
      <c r="E110" s="919"/>
      <c r="F110" s="919"/>
      <c r="G110" s="291"/>
      <c r="H110" s="291">
        <f t="shared" si="6"/>
        <v>0</v>
      </c>
    </row>
    <row r="111" spans="1:8" x14ac:dyDescent="0.25">
      <c r="A111" s="289"/>
      <c r="B111" s="291"/>
      <c r="C111" s="919"/>
      <c r="D111" s="919"/>
      <c r="E111" s="919"/>
      <c r="F111" s="9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5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16">
        <v>45012</v>
      </c>
      <c r="D130" s="917"/>
      <c r="E130" s="917"/>
      <c r="F130" s="918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2024-06-04T20:50:13Z</cp:lastPrinted>
  <dcterms:created xsi:type="dcterms:W3CDTF">2022-05-21T14:50:08Z</dcterms:created>
  <dcterms:modified xsi:type="dcterms:W3CDTF">2024-06-04T20:51:02Z</dcterms:modified>
</cp:coreProperties>
</file>