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omments2.xml" ContentType="application/vnd.openxmlformats-officedocument.spreadsheetml.comments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comments3.xml" ContentType="application/vnd.openxmlformats-officedocument.spreadsheetml.comments+xml"/>
  <Override PartName="/xl/tables/table36.xml" ContentType="application/vnd.openxmlformats-officedocument.spreadsheetml.table+xml"/>
  <Override PartName="/xl/comments4.xml" ContentType="application/vnd.openxmlformats-officedocument.spreadsheetml.comments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comments5.xml" ContentType="application/vnd.openxmlformats-officedocument.spreadsheetml.comments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comments6.xml" ContentType="application/vnd.openxmlformats-officedocument.spreadsheetml.comments+xml"/>
  <Override PartName="/xl/tables/table75.xml" ContentType="application/vnd.openxmlformats-officedocument.spreadsheetml.table+xml"/>
  <Override PartName="/xl/comments7.xml" ContentType="application/vnd.openxmlformats-officedocument.spreadsheetml.comments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comments8.xml" ContentType="application/vnd.openxmlformats-officedocument.spreadsheetml.comments+xml"/>
  <Override PartName="/xl/tables/table78.xml" ContentType="application/vnd.openxmlformats-officedocument.spreadsheetml.table+xml"/>
  <Override PartName="/xl/comments9.xml" ContentType="application/vnd.openxmlformats-officedocument.spreadsheetml.comments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comments10.xml" ContentType="application/vnd.openxmlformats-officedocument.spreadsheetml.comments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comments11.xml" ContentType="application/vnd.openxmlformats-officedocument.spreadsheetml.comments+xml"/>
  <Override PartName="/xl/tables/table93.xml" ContentType="application/vnd.openxmlformats-officedocument.spreadsheetml.table+xml"/>
  <Override PartName="/xl/comments12.xml" ContentType="application/vnd.openxmlformats-officedocument.spreadsheetml.comments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comments13.xml" ContentType="application/vnd.openxmlformats-officedocument.spreadsheetml.comments+xml"/>
  <Override PartName="/xl/tables/table102.xml" ContentType="application/vnd.openxmlformats-officedocument.spreadsheetml.table+xml"/>
  <Override PartName="/xl/comments14.xml" ContentType="application/vnd.openxmlformats-officedocument.spreadsheetml.comments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Python-proj\uci_builder\"/>
    </mc:Choice>
  </mc:AlternateContent>
  <bookViews>
    <workbookView xWindow="0" yWindow="0" windowWidth="28800" windowHeight="11700" tabRatio="772" firstSheet="43" activeTab="47"/>
  </bookViews>
  <sheets>
    <sheet name="Audit Trail" sheetId="14" r:id="rId1"/>
    <sheet name="build_tasks" sheetId="45" r:id="rId2"/>
    <sheet name="devices" sheetId="33" r:id="rId3"/>
    <sheet name="cabling_matrix" sheetId="13" r:id="rId4"/>
    <sheet name="apic_controller" sheetId="35" r:id="rId5"/>
    <sheet name="fabric_initial_config" sheetId="12" r:id="rId6"/>
    <sheet name="firmware_group" sheetId="55" state="hidden" r:id="rId7"/>
    <sheet name="maintenance_groups" sheetId="56" state="hidden" r:id="rId8"/>
    <sheet name="node_provisioning" sheetId="31" r:id="rId9"/>
    <sheet name="firmware_version" sheetId="25" state="hidden" r:id="rId10"/>
    <sheet name="management" sheetId="19" state="hidden" r:id="rId11"/>
    <sheet name="fabric_policies" sheetId="26" state="hidden" r:id="rId12"/>
    <sheet name="switch_profile" sheetId="6" r:id="rId13"/>
    <sheet name="fabric_switch_policy" sheetId="79" r:id="rId14"/>
    <sheet name="fabric_switch_profile" sheetId="77" r:id="rId15"/>
    <sheet name="vpc_domain" sheetId="28" r:id="rId16"/>
    <sheet name="fex_provisioning" sheetId="50" state="hidden" r:id="rId17"/>
    <sheet name="fabric_settings" sheetId="70" r:id="rId18"/>
    <sheet name="bgp_rr" sheetId="62" r:id="rId19"/>
    <sheet name="pod_tep_pool" sheetId="63" state="hidden" r:id="rId20"/>
    <sheet name="fabric_conn_prof" sheetId="64" state="hidden" r:id="rId21"/>
    <sheet name="pod_connection_profile" sheetId="65" state="hidden" r:id="rId22"/>
    <sheet name="fabric_external_routing_profile" sheetId="66" state="hidden" r:id="rId23"/>
    <sheet name="multi_pod_l3out" sheetId="67" state="hidden" r:id="rId24"/>
    <sheet name="multi_pod_l3_node_profile" sheetId="68" state="hidden" r:id="rId25"/>
    <sheet name="multi_pod_l3_interface_profile" sheetId="69" state="hidden" r:id="rId26"/>
    <sheet name="pod_policy_group" sheetId="81" r:id="rId27"/>
    <sheet name="pod_profie" sheetId="82" r:id="rId28"/>
    <sheet name="snmp_poll_src" sheetId="91" r:id="rId29"/>
    <sheet name="snmp_trap_dest" sheetId="84" r:id="rId30"/>
    <sheet name="syslog_group" sheetId="85" r:id="rId31"/>
    <sheet name="syslog_destination" sheetId="86" r:id="rId32"/>
    <sheet name="dns_profile" sheetId="87" r:id="rId33"/>
    <sheet name="dns_provider" sheetId="88" r:id="rId34"/>
    <sheet name="datetime_pol" sheetId="89" r:id="rId35"/>
    <sheet name="datetime_ntp_prov" sheetId="90" r:id="rId36"/>
    <sheet name="aaa_provider" sheetId="92" r:id="rId37"/>
    <sheet name="aaa_authentication" sheetId="93" r:id="rId38"/>
    <sheet name="data_collector" sheetId="71" r:id="rId39"/>
    <sheet name="vlan_pool" sheetId="1" r:id="rId40"/>
    <sheet name="vlan_encap_block" sheetId="80" r:id="rId41"/>
    <sheet name="domain" sheetId="2" r:id="rId42"/>
    <sheet name="vmm_domain" sheetId="30" r:id="rId43"/>
    <sheet name="aaep" sheetId="3" r:id="rId44"/>
    <sheet name="aeep_domain_association" sheetId="83" r:id="rId45"/>
    <sheet name="interface_policy" sheetId="24" r:id="rId46"/>
    <sheet name="interface_policies" sheetId="47" r:id="rId47"/>
    <sheet name="interface_policy_group" sheetId="4" r:id="rId48"/>
    <sheet name="interface_profile" sheetId="5" r:id="rId49"/>
    <sheet name="fex_interface_profile" sheetId="54" state="hidden" r:id="rId50"/>
    <sheet name="interface_selector" sheetId="57" r:id="rId51"/>
    <sheet name="sw_prof_int_prof" sheetId="29" r:id="rId52"/>
    <sheet name="tenant" sheetId="17" r:id="rId53"/>
    <sheet name="vrf" sheetId="27" r:id="rId54"/>
    <sheet name="bridge_domain" sheetId="8" r:id="rId55"/>
    <sheet name="bd_subnet" sheetId="94" r:id="rId56"/>
    <sheet name="bd_subnet_allocation" sheetId="98" r:id="rId57"/>
    <sheet name="bd_l3out" sheetId="95" r:id="rId58"/>
    <sheet name="application_profile" sheetId="10" r:id="rId59"/>
    <sheet name="end_point_group" sheetId="7" r:id="rId60"/>
    <sheet name="epg_subnet" sheetId="99" r:id="rId61"/>
    <sheet name="epg_domain_association" sheetId="96" r:id="rId62"/>
    <sheet name="epg_static_binding" sheetId="18" r:id="rId63"/>
    <sheet name="l3out" sheetId="34" r:id="rId64"/>
    <sheet name="l3out_node_profile" sheetId="36" r:id="rId65"/>
    <sheet name="nodeBgpPeer" sheetId="97" r:id="rId66"/>
    <sheet name="l3out_int_profile" sheetId="37" r:id="rId67"/>
    <sheet name="external_epg" sheetId="42" r:id="rId68"/>
    <sheet name="sg_device" sheetId="72" state="hidden" r:id="rId69"/>
    <sheet name="sg_template" sheetId="73" state="hidden" r:id="rId70"/>
    <sheet name="sg_redirect" sheetId="74" state="hidden" r:id="rId71"/>
    <sheet name="sg_device_selection" sheetId="75" state="hidden" r:id="rId72"/>
    <sheet name="filter" sheetId="61" r:id="rId73"/>
    <sheet name="filter_entry" sheetId="60" r:id="rId74"/>
    <sheet name="contract" sheetId="53" r:id="rId75"/>
    <sheet name="subject" sheetId="59" r:id="rId76"/>
    <sheet name="epg_contract" sheetId="52" r:id="rId77"/>
    <sheet name="firmware management" sheetId="32" state="hidden" r:id="rId78"/>
    <sheet name="fabric_admin_management" sheetId="38" state="hidden" r:id="rId79"/>
    <sheet name="fabric_policy" sheetId="39" state="hidden" r:id="rId80"/>
    <sheet name="data_validation" sheetId="23" r:id="rId81"/>
  </sheets>
  <externalReferences>
    <externalReference r:id="rId82"/>
    <externalReference r:id="rId83"/>
    <externalReference r:id="rId84"/>
  </externalReferences>
  <definedNames>
    <definedName name="_xlnm._FilterDatabase" localSheetId="54" hidden="1">bridge_domain!$C$1:$T$209</definedName>
    <definedName name="_xlnm._FilterDatabase" localSheetId="3" hidden="1">cabling_matrix!$K$1:$L$263</definedName>
    <definedName name="_xlnm._FilterDatabase" localSheetId="59" hidden="1">end_point_group!$A$1:$F$210</definedName>
    <definedName name="_xlnm._FilterDatabase" localSheetId="62" hidden="1">epg_static_binding!#REF!</definedName>
    <definedName name="_xlnm._FilterDatabase" localSheetId="47" hidden="1">interface_policy_group!$E$1:$K$41</definedName>
    <definedName name="_xlnm._FilterDatabase" localSheetId="8" hidden="1">node_provisioning!$A$1:$G$16</definedName>
    <definedName name="_xlnm._FilterDatabase" localSheetId="42" hidden="1">vmm_domain!$A$1:$I$1</definedName>
    <definedName name="_xlnm._FilterDatabase" localSheetId="53" hidden="1">vrf!$A$1:$Y$14</definedName>
  </definedName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96" l="1"/>
  <c r="B203" i="96" l="1"/>
  <c r="C203" i="96"/>
  <c r="E203" i="96"/>
  <c r="B192" i="96"/>
  <c r="C192" i="96"/>
  <c r="E192" i="96"/>
  <c r="C95" i="83"/>
  <c r="C96" i="83"/>
  <c r="B115" i="80"/>
  <c r="B114" i="80"/>
  <c r="B205" i="96"/>
  <c r="C205" i="96"/>
  <c r="E205" i="96"/>
  <c r="B202" i="96"/>
  <c r="C202" i="96"/>
  <c r="E202" i="96"/>
  <c r="B194" i="96"/>
  <c r="C194" i="96"/>
  <c r="E194" i="96"/>
  <c r="B191" i="96"/>
  <c r="C191" i="96"/>
  <c r="E191" i="96"/>
  <c r="B207" i="96"/>
  <c r="B208" i="96"/>
  <c r="B209" i="96"/>
  <c r="C207" i="96"/>
  <c r="C208" i="96"/>
  <c r="C209" i="96"/>
  <c r="E207" i="96"/>
  <c r="E208" i="96"/>
  <c r="E209" i="96"/>
  <c r="B188" i="96"/>
  <c r="B189" i="96"/>
  <c r="B190" i="96"/>
  <c r="B193" i="96"/>
  <c r="B195" i="96"/>
  <c r="B196" i="96"/>
  <c r="B197" i="96"/>
  <c r="B198" i="96"/>
  <c r="B199" i="96"/>
  <c r="B200" i="96"/>
  <c r="B201" i="96"/>
  <c r="B204" i="96"/>
  <c r="B206" i="96"/>
  <c r="C188" i="96"/>
  <c r="C189" i="96"/>
  <c r="C190" i="96"/>
  <c r="C193" i="96"/>
  <c r="C195" i="96"/>
  <c r="C196" i="96"/>
  <c r="C197" i="96"/>
  <c r="C198" i="96"/>
  <c r="C199" i="96"/>
  <c r="C200" i="96"/>
  <c r="C201" i="96"/>
  <c r="C204" i="96"/>
  <c r="C206" i="96"/>
  <c r="E188" i="96"/>
  <c r="E189" i="96"/>
  <c r="E190" i="96"/>
  <c r="E193" i="96"/>
  <c r="E195" i="96"/>
  <c r="E196" i="96"/>
  <c r="E197" i="96"/>
  <c r="E198" i="96"/>
  <c r="E199" i="96"/>
  <c r="E200" i="96"/>
  <c r="E201" i="96"/>
  <c r="E204" i="96"/>
  <c r="E206" i="96"/>
  <c r="D75" i="99"/>
  <c r="E75" i="99"/>
  <c r="A75" i="99" s="1"/>
  <c r="D76" i="99"/>
  <c r="E76" i="99"/>
  <c r="F76" i="99" s="1"/>
  <c r="D77" i="99"/>
  <c r="E77" i="99"/>
  <c r="F77" i="99" s="1"/>
  <c r="D78" i="99"/>
  <c r="E78" i="99"/>
  <c r="F78" i="99" s="1"/>
  <c r="D79" i="99"/>
  <c r="E79" i="99"/>
  <c r="F79" i="99" s="1"/>
  <c r="D80" i="99"/>
  <c r="E80" i="99"/>
  <c r="F80" i="99" s="1"/>
  <c r="D81" i="99"/>
  <c r="E81" i="99"/>
  <c r="F81" i="99" s="1"/>
  <c r="D82" i="99"/>
  <c r="E82" i="99"/>
  <c r="F82" i="99" s="1"/>
  <c r="D83" i="99"/>
  <c r="E83" i="99"/>
  <c r="F83" i="99" s="1"/>
  <c r="D84" i="99"/>
  <c r="E84" i="99"/>
  <c r="F84" i="99" s="1"/>
  <c r="D85" i="99"/>
  <c r="E85" i="99"/>
  <c r="F85" i="99" s="1"/>
  <c r="D86" i="99"/>
  <c r="E86" i="99"/>
  <c r="F86" i="99" s="1"/>
  <c r="D87" i="99"/>
  <c r="E87" i="99"/>
  <c r="F87" i="99" s="1"/>
  <c r="D88" i="99"/>
  <c r="E88" i="99"/>
  <c r="F88" i="99" s="1"/>
  <c r="D89" i="99"/>
  <c r="E89" i="99"/>
  <c r="F89" i="99" s="1"/>
  <c r="D90" i="99"/>
  <c r="E90" i="99"/>
  <c r="F90" i="99" s="1"/>
  <c r="B148" i="95"/>
  <c r="B149" i="95"/>
  <c r="B150" i="95"/>
  <c r="B151" i="95"/>
  <c r="B152" i="95"/>
  <c r="B153" i="95"/>
  <c r="B154" i="95"/>
  <c r="B155" i="95"/>
  <c r="B156" i="95"/>
  <c r="B157" i="95"/>
  <c r="B158" i="95"/>
  <c r="B159" i="95"/>
  <c r="B160" i="95"/>
  <c r="B161" i="95"/>
  <c r="B162" i="95"/>
  <c r="B163" i="95"/>
  <c r="B164" i="95"/>
  <c r="D162" i="94"/>
  <c r="D163" i="94"/>
  <c r="D164" i="94"/>
  <c r="D165" i="94"/>
  <c r="D166" i="94"/>
  <c r="D167" i="94"/>
  <c r="D168" i="94"/>
  <c r="D169" i="94"/>
  <c r="D170" i="94"/>
  <c r="D171" i="94"/>
  <c r="D172" i="94"/>
  <c r="D173" i="94"/>
  <c r="D174" i="94"/>
  <c r="D175" i="94"/>
  <c r="D176" i="94"/>
  <c r="D177" i="94"/>
  <c r="D178" i="94"/>
  <c r="C39" i="37"/>
  <c r="C9" i="29"/>
  <c r="D9" i="29"/>
  <c r="C19" i="29"/>
  <c r="D19" i="29"/>
  <c r="B63" i="80"/>
  <c r="A89" i="99" l="1"/>
  <c r="A83" i="99"/>
  <c r="A81" i="99"/>
  <c r="A90" i="99"/>
  <c r="A82" i="99"/>
  <c r="A88" i="99"/>
  <c r="A80" i="99"/>
  <c r="A87" i="99"/>
  <c r="A79" i="99"/>
  <c r="A86" i="99"/>
  <c r="A78" i="99"/>
  <c r="A85" i="99"/>
  <c r="A77" i="99"/>
  <c r="A84" i="99"/>
  <c r="A76" i="99"/>
  <c r="F75" i="99"/>
  <c r="D7" i="3" l="1"/>
  <c r="D8" i="3"/>
  <c r="B64" i="80"/>
  <c r="E3" i="99" l="1"/>
  <c r="E4" i="99"/>
  <c r="E5" i="99"/>
  <c r="E6" i="99"/>
  <c r="E7" i="99"/>
  <c r="E8" i="99"/>
  <c r="E9" i="99"/>
  <c r="E10" i="99"/>
  <c r="E11" i="99"/>
  <c r="E12" i="99"/>
  <c r="E13" i="99"/>
  <c r="E14" i="99"/>
  <c r="E15" i="99"/>
  <c r="E16" i="99"/>
  <c r="E17" i="99"/>
  <c r="E18" i="99"/>
  <c r="E19" i="99"/>
  <c r="E20" i="99"/>
  <c r="E21" i="99"/>
  <c r="E22" i="99"/>
  <c r="E23" i="99"/>
  <c r="E24" i="99"/>
  <c r="E25" i="99"/>
  <c r="E26" i="99"/>
  <c r="E27" i="99"/>
  <c r="E28" i="99"/>
  <c r="E29" i="99"/>
  <c r="E30" i="99"/>
  <c r="E31" i="99"/>
  <c r="E32" i="99"/>
  <c r="E33" i="99"/>
  <c r="E34" i="99"/>
  <c r="E35" i="99"/>
  <c r="E36" i="99"/>
  <c r="E37" i="99"/>
  <c r="E38" i="99"/>
  <c r="E39" i="99"/>
  <c r="E40" i="99"/>
  <c r="E41" i="99"/>
  <c r="E42" i="99"/>
  <c r="E43" i="99"/>
  <c r="E44" i="99"/>
  <c r="E45" i="99"/>
  <c r="E46" i="99"/>
  <c r="E47" i="99"/>
  <c r="E48" i="99"/>
  <c r="E49" i="99"/>
  <c r="E50" i="99"/>
  <c r="E51" i="99"/>
  <c r="E52" i="99"/>
  <c r="E53" i="99"/>
  <c r="E54" i="99"/>
  <c r="E55" i="99"/>
  <c r="E56" i="99"/>
  <c r="E57" i="99"/>
  <c r="E58" i="99"/>
  <c r="E59" i="99"/>
  <c r="E60" i="99"/>
  <c r="E61" i="99"/>
  <c r="E62" i="99"/>
  <c r="E63" i="99"/>
  <c r="E64" i="99"/>
  <c r="E65" i="99"/>
  <c r="E66" i="99"/>
  <c r="E67" i="99"/>
  <c r="E68" i="99"/>
  <c r="E69" i="99"/>
  <c r="E70" i="99"/>
  <c r="E71" i="99"/>
  <c r="E72" i="99"/>
  <c r="E73" i="99"/>
  <c r="E74" i="99"/>
  <c r="E2" i="99"/>
  <c r="D3" i="99"/>
  <c r="D4" i="99"/>
  <c r="D5" i="99"/>
  <c r="D6" i="99"/>
  <c r="D7" i="99"/>
  <c r="D8" i="99"/>
  <c r="D9" i="99"/>
  <c r="D10" i="99"/>
  <c r="D11" i="99"/>
  <c r="D12" i="99"/>
  <c r="D13" i="99"/>
  <c r="D14" i="99"/>
  <c r="D15" i="99"/>
  <c r="D16" i="99"/>
  <c r="D17" i="99"/>
  <c r="D18" i="99"/>
  <c r="D19" i="99"/>
  <c r="D20" i="99"/>
  <c r="D21" i="99"/>
  <c r="D22" i="99"/>
  <c r="D23" i="99"/>
  <c r="D24" i="99"/>
  <c r="D25" i="99"/>
  <c r="D26" i="99"/>
  <c r="D27" i="99"/>
  <c r="D28" i="99"/>
  <c r="D29" i="99"/>
  <c r="D30" i="99"/>
  <c r="D31" i="99"/>
  <c r="D32" i="99"/>
  <c r="D33" i="99"/>
  <c r="D34" i="99"/>
  <c r="D35" i="99"/>
  <c r="D36" i="99"/>
  <c r="D37" i="99"/>
  <c r="D38" i="99"/>
  <c r="D39" i="99"/>
  <c r="D40" i="99"/>
  <c r="D41" i="99"/>
  <c r="D42" i="99"/>
  <c r="D43" i="99"/>
  <c r="D44" i="99"/>
  <c r="D45" i="99"/>
  <c r="D46" i="99"/>
  <c r="D47" i="99"/>
  <c r="D48" i="99"/>
  <c r="D49" i="99"/>
  <c r="D50" i="99"/>
  <c r="D51" i="99"/>
  <c r="D52" i="99"/>
  <c r="D53" i="99"/>
  <c r="D54" i="99"/>
  <c r="D55" i="99"/>
  <c r="D56" i="99"/>
  <c r="D57" i="99"/>
  <c r="D58" i="99"/>
  <c r="D59" i="99"/>
  <c r="D60" i="99"/>
  <c r="D61" i="99"/>
  <c r="D62" i="99"/>
  <c r="D63" i="99"/>
  <c r="D64" i="99"/>
  <c r="D65" i="99"/>
  <c r="D66" i="99"/>
  <c r="D67" i="99"/>
  <c r="D68" i="99"/>
  <c r="D69" i="99"/>
  <c r="D70" i="99"/>
  <c r="D71" i="99"/>
  <c r="D72" i="99"/>
  <c r="D73" i="99"/>
  <c r="D74" i="99"/>
  <c r="D2" i="99"/>
  <c r="D142" i="94"/>
  <c r="A74" i="99" l="1"/>
  <c r="F74" i="99"/>
  <c r="F66" i="99"/>
  <c r="A66" i="99"/>
  <c r="F58" i="99"/>
  <c r="A58" i="99"/>
  <c r="A50" i="99"/>
  <c r="F50" i="99"/>
  <c r="F42" i="99"/>
  <c r="A42" i="99"/>
  <c r="A34" i="99"/>
  <c r="F34" i="99"/>
  <c r="F26" i="99"/>
  <c r="A26" i="99"/>
  <c r="A18" i="99"/>
  <c r="F18" i="99"/>
  <c r="F10" i="99"/>
  <c r="A10" i="99"/>
  <c r="F41" i="99"/>
  <c r="A41" i="99"/>
  <c r="F9" i="99"/>
  <c r="A9" i="99"/>
  <c r="F72" i="99"/>
  <c r="A72" i="99"/>
  <c r="F64" i="99"/>
  <c r="A64" i="99"/>
  <c r="F56" i="99"/>
  <c r="A56" i="99"/>
  <c r="F48" i="99"/>
  <c r="A48" i="99"/>
  <c r="F40" i="99"/>
  <c r="A40" i="99"/>
  <c r="F32" i="99"/>
  <c r="A32" i="99"/>
  <c r="F24" i="99"/>
  <c r="A24" i="99"/>
  <c r="F16" i="99"/>
  <c r="A16" i="99"/>
  <c r="F8" i="99"/>
  <c r="A8" i="99"/>
  <c r="A57" i="99"/>
  <c r="F57" i="99"/>
  <c r="F17" i="99"/>
  <c r="A17" i="99"/>
  <c r="A71" i="99"/>
  <c r="F71" i="99"/>
  <c r="F63" i="99"/>
  <c r="A63" i="99"/>
  <c r="F55" i="99"/>
  <c r="A55" i="99"/>
  <c r="F47" i="99"/>
  <c r="A47" i="99"/>
  <c r="A39" i="99"/>
  <c r="F39" i="99"/>
  <c r="F31" i="99"/>
  <c r="A31" i="99"/>
  <c r="A23" i="99"/>
  <c r="F23" i="99"/>
  <c r="F15" i="99"/>
  <c r="A15" i="99"/>
  <c r="A7" i="99"/>
  <c r="F7" i="99"/>
  <c r="A73" i="99"/>
  <c r="F73" i="99"/>
  <c r="F25" i="99"/>
  <c r="A25" i="99"/>
  <c r="F70" i="99"/>
  <c r="A70" i="99"/>
  <c r="F62" i="99"/>
  <c r="A62" i="99"/>
  <c r="F54" i="99"/>
  <c r="A54" i="99"/>
  <c r="F46" i="99"/>
  <c r="A46" i="99"/>
  <c r="F38" i="99"/>
  <c r="A38" i="99"/>
  <c r="F30" i="99"/>
  <c r="A30" i="99"/>
  <c r="F22" i="99"/>
  <c r="A22" i="99"/>
  <c r="F14" i="99"/>
  <c r="A14" i="99"/>
  <c r="F6" i="99"/>
  <c r="A6" i="99"/>
  <c r="F33" i="99"/>
  <c r="A33" i="99"/>
  <c r="F69" i="99"/>
  <c r="A69" i="99"/>
  <c r="F61" i="99"/>
  <c r="A61" i="99"/>
  <c r="F53" i="99"/>
  <c r="A53" i="99"/>
  <c r="F45" i="99"/>
  <c r="A45" i="99"/>
  <c r="F37" i="99"/>
  <c r="A37" i="99"/>
  <c r="F29" i="99"/>
  <c r="A29" i="99"/>
  <c r="F21" i="99"/>
  <c r="A21" i="99"/>
  <c r="F13" i="99"/>
  <c r="A13" i="99"/>
  <c r="F5" i="99"/>
  <c r="A5" i="99"/>
  <c r="A49" i="99"/>
  <c r="F49" i="99"/>
  <c r="F68" i="99"/>
  <c r="A68" i="99"/>
  <c r="F60" i="99"/>
  <c r="A60" i="99"/>
  <c r="F52" i="99"/>
  <c r="A52" i="99"/>
  <c r="F44" i="99"/>
  <c r="A44" i="99"/>
  <c r="F36" i="99"/>
  <c r="A36" i="99"/>
  <c r="F28" i="99"/>
  <c r="A28" i="99"/>
  <c r="F20" i="99"/>
  <c r="A20" i="99"/>
  <c r="F12" i="99"/>
  <c r="A12" i="99"/>
  <c r="F4" i="99"/>
  <c r="A4" i="99"/>
  <c r="A65" i="99"/>
  <c r="F65" i="99"/>
  <c r="F2" i="99"/>
  <c r="A2" i="99"/>
  <c r="F67" i="99"/>
  <c r="A67" i="99"/>
  <c r="F59" i="99"/>
  <c r="A59" i="99"/>
  <c r="F51" i="99"/>
  <c r="A51" i="99"/>
  <c r="F43" i="99"/>
  <c r="A43" i="99"/>
  <c r="F35" i="99"/>
  <c r="A35" i="99"/>
  <c r="F27" i="99"/>
  <c r="A27" i="99"/>
  <c r="F19" i="99"/>
  <c r="A19" i="99"/>
  <c r="F11" i="99"/>
  <c r="A11" i="99"/>
  <c r="F3" i="99"/>
  <c r="A3" i="99"/>
  <c r="C36" i="36"/>
  <c r="C29" i="36"/>
  <c r="C22" i="36"/>
  <c r="C43" i="36"/>
  <c r="B132" i="52"/>
  <c r="C132" i="52"/>
  <c r="B133" i="52"/>
  <c r="C133" i="52"/>
  <c r="B134" i="52"/>
  <c r="C134" i="52"/>
  <c r="B135" i="52"/>
  <c r="C135" i="52"/>
  <c r="B136" i="52"/>
  <c r="C136" i="52"/>
  <c r="B137" i="52"/>
  <c r="C137" i="52"/>
  <c r="B138" i="52"/>
  <c r="C138" i="52"/>
  <c r="B139" i="52"/>
  <c r="C139" i="52"/>
  <c r="B140" i="52"/>
  <c r="C140" i="52"/>
  <c r="B141" i="52"/>
  <c r="C141" i="52"/>
  <c r="B142" i="52"/>
  <c r="C142" i="52"/>
  <c r="B143" i="52"/>
  <c r="C143" i="52"/>
  <c r="B144" i="52"/>
  <c r="C144" i="52"/>
  <c r="B145" i="52"/>
  <c r="C145" i="52"/>
  <c r="B146" i="52"/>
  <c r="C146" i="52"/>
  <c r="B147" i="52"/>
  <c r="C147" i="52"/>
  <c r="B148" i="52"/>
  <c r="C148" i="52"/>
  <c r="B149" i="52"/>
  <c r="C149" i="52"/>
  <c r="B161" i="52"/>
  <c r="B162" i="52"/>
  <c r="B163" i="52"/>
  <c r="B164" i="52"/>
  <c r="B165" i="52"/>
  <c r="B166" i="52"/>
  <c r="B167" i="52"/>
  <c r="B168" i="52"/>
  <c r="C161" i="52"/>
  <c r="C162" i="52"/>
  <c r="C163" i="52"/>
  <c r="C164" i="52"/>
  <c r="C165" i="52"/>
  <c r="C166" i="52"/>
  <c r="C167" i="52"/>
  <c r="C168" i="52"/>
  <c r="B159" i="52"/>
  <c r="B160" i="52"/>
  <c r="C159" i="52"/>
  <c r="C160" i="52"/>
  <c r="B158" i="52"/>
  <c r="C158" i="52"/>
  <c r="B157" i="52"/>
  <c r="C157" i="52"/>
  <c r="B156" i="52"/>
  <c r="C156" i="52"/>
  <c r="B153" i="52"/>
  <c r="B154" i="52"/>
  <c r="B155" i="52"/>
  <c r="C153" i="52"/>
  <c r="C154" i="52"/>
  <c r="C155" i="52"/>
  <c r="B150" i="52"/>
  <c r="B151" i="52"/>
  <c r="B152" i="52"/>
  <c r="C150" i="52"/>
  <c r="C151" i="52"/>
  <c r="C152" i="52"/>
  <c r="B122" i="52"/>
  <c r="C122" i="52"/>
  <c r="B123" i="52"/>
  <c r="C123" i="52"/>
  <c r="B124" i="52"/>
  <c r="C124" i="52"/>
  <c r="B125" i="52"/>
  <c r="C125" i="52"/>
  <c r="B131" i="52"/>
  <c r="C131" i="52"/>
  <c r="B126" i="52"/>
  <c r="B127" i="52"/>
  <c r="B128" i="52"/>
  <c r="B129" i="52"/>
  <c r="B130" i="52"/>
  <c r="C126" i="52"/>
  <c r="C127" i="52"/>
  <c r="C128" i="52"/>
  <c r="C129" i="52"/>
  <c r="C130" i="52"/>
  <c r="B2" i="52"/>
  <c r="C2" i="52"/>
  <c r="B3" i="52"/>
  <c r="C3" i="52"/>
  <c r="B4" i="52"/>
  <c r="C4" i="52"/>
  <c r="B5" i="52"/>
  <c r="C5" i="52"/>
  <c r="B6" i="52"/>
  <c r="C6" i="52"/>
  <c r="B7" i="52"/>
  <c r="C7" i="52"/>
  <c r="B8" i="52"/>
  <c r="C8" i="52"/>
  <c r="B9" i="52"/>
  <c r="C9" i="52"/>
  <c r="B10" i="52"/>
  <c r="C10" i="52"/>
  <c r="B11" i="52"/>
  <c r="C11" i="52"/>
  <c r="B12" i="52"/>
  <c r="C12" i="52"/>
  <c r="B13" i="52"/>
  <c r="C13" i="52"/>
  <c r="B14" i="52"/>
  <c r="C14" i="52"/>
  <c r="B15" i="52"/>
  <c r="C15" i="52"/>
  <c r="B16" i="52"/>
  <c r="C16" i="52"/>
  <c r="B17" i="52"/>
  <c r="C17" i="52"/>
  <c r="B18" i="52"/>
  <c r="C18" i="52"/>
  <c r="C56" i="37" l="1"/>
  <c r="D56" i="37"/>
  <c r="C49" i="37"/>
  <c r="D49" i="37"/>
  <c r="C42" i="37"/>
  <c r="D42" i="37"/>
  <c r="C35" i="37"/>
  <c r="D35" i="37"/>
  <c r="C77" i="42" l="1"/>
  <c r="C74" i="42"/>
  <c r="C69" i="42"/>
  <c r="C83" i="83"/>
  <c r="C84" i="83"/>
  <c r="C85" i="83"/>
  <c r="C86" i="83"/>
  <c r="C87" i="83"/>
  <c r="C88" i="83"/>
  <c r="C89" i="83"/>
  <c r="C90" i="83"/>
  <c r="C55" i="83"/>
  <c r="C80" i="83"/>
  <c r="C81" i="83"/>
  <c r="B100" i="80"/>
  <c r="B101" i="80"/>
  <c r="C45" i="83"/>
  <c r="D5" i="77" l="1"/>
  <c r="B19" i="52"/>
  <c r="B20" i="52"/>
  <c r="B21" i="52"/>
  <c r="B22" i="52"/>
  <c r="B23" i="52"/>
  <c r="B24" i="52"/>
  <c r="B25" i="52"/>
  <c r="B26" i="52"/>
  <c r="B27" i="52"/>
  <c r="B28" i="52"/>
  <c r="B29" i="52"/>
  <c r="B30" i="52"/>
  <c r="B31" i="52"/>
  <c r="B32" i="52"/>
  <c r="B33" i="52"/>
  <c r="B34" i="52"/>
  <c r="B35" i="52"/>
  <c r="B36" i="52"/>
  <c r="B37" i="52"/>
  <c r="B38" i="52"/>
  <c r="B39" i="52"/>
  <c r="B40" i="52"/>
  <c r="B41" i="52"/>
  <c r="B42" i="52"/>
  <c r="B43" i="52"/>
  <c r="B44" i="52"/>
  <c r="B45" i="52"/>
  <c r="B46" i="52"/>
  <c r="B47" i="52"/>
  <c r="B48" i="52"/>
  <c r="B49" i="52"/>
  <c r="B50" i="52"/>
  <c r="B51" i="52"/>
  <c r="B52" i="52"/>
  <c r="B53" i="52"/>
  <c r="B54" i="52"/>
  <c r="B55" i="52"/>
  <c r="B56" i="52"/>
  <c r="B57" i="52"/>
  <c r="B58" i="52"/>
  <c r="B59" i="52"/>
  <c r="B60" i="52"/>
  <c r="B61" i="52"/>
  <c r="B62" i="52"/>
  <c r="B63" i="52"/>
  <c r="B64" i="52"/>
  <c r="B65" i="52"/>
  <c r="B66" i="52"/>
  <c r="B67" i="52"/>
  <c r="B68" i="52"/>
  <c r="B69" i="52"/>
  <c r="B70" i="52"/>
  <c r="B71" i="52"/>
  <c r="B72" i="52"/>
  <c r="B73" i="52"/>
  <c r="B74" i="52"/>
  <c r="B75" i="52"/>
  <c r="B76" i="52"/>
  <c r="B77" i="52"/>
  <c r="B78" i="52"/>
  <c r="B79" i="52"/>
  <c r="B80" i="52"/>
  <c r="B81" i="52"/>
  <c r="B82" i="52"/>
  <c r="B83" i="52"/>
  <c r="B84" i="52"/>
  <c r="B85" i="52"/>
  <c r="B86" i="52"/>
  <c r="B87" i="52"/>
  <c r="B88" i="52"/>
  <c r="B89" i="52"/>
  <c r="B90" i="52"/>
  <c r="B91" i="52"/>
  <c r="B92" i="52"/>
  <c r="B93" i="52"/>
  <c r="B94" i="52"/>
  <c r="B95" i="52"/>
  <c r="B96" i="52"/>
  <c r="B97" i="52"/>
  <c r="B98" i="52"/>
  <c r="B99" i="52"/>
  <c r="B100" i="52"/>
  <c r="B101" i="52"/>
  <c r="B102" i="52"/>
  <c r="B103" i="52"/>
  <c r="B104" i="52"/>
  <c r="B105" i="52"/>
  <c r="B106" i="52"/>
  <c r="B107" i="52"/>
  <c r="B108" i="52"/>
  <c r="B109" i="52"/>
  <c r="B110" i="52"/>
  <c r="B111" i="52"/>
  <c r="B112" i="52"/>
  <c r="B113" i="52"/>
  <c r="B114" i="52"/>
  <c r="B115" i="52"/>
  <c r="B116" i="52"/>
  <c r="B117" i="52"/>
  <c r="B118" i="52"/>
  <c r="B119" i="52"/>
  <c r="B120" i="52"/>
  <c r="B121" i="52"/>
  <c r="C19" i="52"/>
  <c r="C20" i="52"/>
  <c r="C21" i="52"/>
  <c r="C22" i="52"/>
  <c r="C23" i="52"/>
  <c r="C24" i="52"/>
  <c r="C25" i="52"/>
  <c r="C26" i="52"/>
  <c r="C27" i="52"/>
  <c r="C28" i="52"/>
  <c r="C29" i="52"/>
  <c r="C30" i="52"/>
  <c r="C31" i="52"/>
  <c r="C32" i="52"/>
  <c r="C33" i="52"/>
  <c r="C34" i="52"/>
  <c r="C35" i="52"/>
  <c r="C36" i="52"/>
  <c r="C37" i="52"/>
  <c r="C38" i="52"/>
  <c r="C39" i="52"/>
  <c r="C40" i="52"/>
  <c r="C41" i="52"/>
  <c r="C42" i="52"/>
  <c r="C43" i="52"/>
  <c r="C44" i="52"/>
  <c r="C45" i="52"/>
  <c r="C46" i="52"/>
  <c r="C47" i="52"/>
  <c r="C48" i="52"/>
  <c r="C49" i="52"/>
  <c r="C50" i="52"/>
  <c r="C51" i="52"/>
  <c r="C52" i="52"/>
  <c r="C53" i="52"/>
  <c r="C54" i="52"/>
  <c r="C55" i="52"/>
  <c r="C56" i="52"/>
  <c r="C57" i="52"/>
  <c r="C58" i="52"/>
  <c r="C59" i="52"/>
  <c r="C60" i="52"/>
  <c r="C61" i="52"/>
  <c r="C62" i="52"/>
  <c r="C63" i="52"/>
  <c r="C64" i="52"/>
  <c r="C65" i="52"/>
  <c r="C66" i="52"/>
  <c r="C67" i="52"/>
  <c r="C68" i="52"/>
  <c r="C69" i="52"/>
  <c r="C70" i="52"/>
  <c r="C71" i="52"/>
  <c r="C72" i="52"/>
  <c r="C73" i="52"/>
  <c r="C74" i="52"/>
  <c r="C75" i="52"/>
  <c r="C76" i="52"/>
  <c r="C77" i="52"/>
  <c r="C78" i="52"/>
  <c r="C79" i="52"/>
  <c r="C80" i="52"/>
  <c r="C81" i="52"/>
  <c r="C82" i="52"/>
  <c r="C83" i="52"/>
  <c r="C84" i="52"/>
  <c r="C85" i="52"/>
  <c r="C86" i="52"/>
  <c r="C87" i="52"/>
  <c r="C88" i="52"/>
  <c r="C89" i="52"/>
  <c r="C90" i="52"/>
  <c r="C91" i="52"/>
  <c r="C92" i="52"/>
  <c r="C93" i="52"/>
  <c r="C94" i="52"/>
  <c r="C95" i="52"/>
  <c r="C96" i="52"/>
  <c r="C97" i="52"/>
  <c r="C98" i="52"/>
  <c r="C99" i="52"/>
  <c r="C100" i="52"/>
  <c r="C101" i="52"/>
  <c r="C102" i="52"/>
  <c r="C103" i="52"/>
  <c r="C104" i="52"/>
  <c r="C105" i="52"/>
  <c r="C106" i="52"/>
  <c r="C107" i="52"/>
  <c r="C108" i="52"/>
  <c r="C109" i="52"/>
  <c r="C110" i="52"/>
  <c r="C111" i="52"/>
  <c r="C112" i="52"/>
  <c r="C113" i="52"/>
  <c r="C114" i="52"/>
  <c r="C115" i="52"/>
  <c r="C116" i="52"/>
  <c r="C117" i="52"/>
  <c r="C118" i="52"/>
  <c r="C119" i="52"/>
  <c r="C120" i="52"/>
  <c r="C121" i="52"/>
  <c r="C61" i="42"/>
  <c r="C73" i="42"/>
  <c r="C75" i="42"/>
  <c r="C76" i="42"/>
  <c r="C72" i="42"/>
  <c r="C78" i="42"/>
  <c r="C79" i="42"/>
  <c r="C80" i="42"/>
  <c r="C81" i="42"/>
  <c r="C82" i="42"/>
  <c r="C60" i="42"/>
  <c r="C62" i="42"/>
  <c r="C63" i="42"/>
  <c r="C64" i="42"/>
  <c r="C65" i="42"/>
  <c r="C66" i="42"/>
  <c r="C67" i="42"/>
  <c r="C68" i="42"/>
  <c r="C70" i="42"/>
  <c r="C71" i="42"/>
  <c r="C59" i="42"/>
  <c r="C29" i="37"/>
  <c r="C30" i="37"/>
  <c r="C31" i="37"/>
  <c r="C32" i="37"/>
  <c r="C33" i="37"/>
  <c r="C34" i="37"/>
  <c r="C36" i="37"/>
  <c r="C37" i="37"/>
  <c r="C38" i="37"/>
  <c r="C40" i="37"/>
  <c r="C41" i="37"/>
  <c r="C43" i="37"/>
  <c r="C44" i="37"/>
  <c r="C45" i="37"/>
  <c r="C46" i="37"/>
  <c r="C47" i="37"/>
  <c r="C48" i="37"/>
  <c r="C50" i="37"/>
  <c r="C51" i="37"/>
  <c r="C52" i="37"/>
  <c r="C53" i="37"/>
  <c r="C54" i="37"/>
  <c r="C55" i="37"/>
  <c r="B112" i="95" l="1"/>
  <c r="D120" i="94"/>
  <c r="C67" i="29"/>
  <c r="D67" i="29"/>
  <c r="C72" i="29"/>
  <c r="D72" i="29"/>
  <c r="C76" i="29"/>
  <c r="D76" i="29"/>
  <c r="C79" i="29"/>
  <c r="D79" i="29"/>
  <c r="C66" i="29"/>
  <c r="C68" i="29"/>
  <c r="C69" i="29"/>
  <c r="C70" i="29"/>
  <c r="C71" i="29"/>
  <c r="C73" i="29"/>
  <c r="C74" i="29"/>
  <c r="C75" i="29"/>
  <c r="C77" i="29"/>
  <c r="C78" i="29"/>
  <c r="C80" i="29"/>
  <c r="C81" i="29"/>
  <c r="D66" i="29"/>
  <c r="D68" i="29"/>
  <c r="D69" i="29"/>
  <c r="D70" i="29"/>
  <c r="D71" i="29"/>
  <c r="D73" i="29"/>
  <c r="D74" i="29"/>
  <c r="D75" i="29"/>
  <c r="D77" i="29"/>
  <c r="D78" i="29"/>
  <c r="D80" i="29"/>
  <c r="D81" i="29"/>
  <c r="C40" i="29"/>
  <c r="C41" i="29"/>
  <c r="D40" i="29"/>
  <c r="D41" i="29"/>
  <c r="C30" i="29"/>
  <c r="C31" i="29"/>
  <c r="D30" i="29"/>
  <c r="D31" i="29"/>
  <c r="C20" i="29"/>
  <c r="C21" i="29"/>
  <c r="D20" i="29"/>
  <c r="D21" i="29"/>
  <c r="C10" i="29"/>
  <c r="C11" i="29"/>
  <c r="D10" i="29"/>
  <c r="D11" i="29"/>
  <c r="J33" i="57"/>
  <c r="J32" i="57"/>
  <c r="J31" i="57"/>
  <c r="K31" i="57"/>
  <c r="K32" i="57"/>
  <c r="J34" i="57"/>
  <c r="J35" i="57"/>
  <c r="J36" i="57"/>
  <c r="J37" i="57"/>
  <c r="J38" i="57"/>
  <c r="J39" i="57"/>
  <c r="J40" i="57"/>
  <c r="J41" i="57"/>
  <c r="K33" i="57"/>
  <c r="K34" i="57"/>
  <c r="K35" i="57"/>
  <c r="K36" i="57"/>
  <c r="K37" i="57"/>
  <c r="K38" i="57"/>
  <c r="K39" i="57"/>
  <c r="K40" i="57"/>
  <c r="K41" i="57"/>
  <c r="J16" i="57"/>
  <c r="J15" i="57"/>
  <c r="J14" i="57"/>
  <c r="B62" i="80"/>
  <c r="C92" i="83" l="1"/>
  <c r="B102" i="80"/>
  <c r="B103" i="80"/>
  <c r="B104" i="80"/>
  <c r="B105" i="80"/>
  <c r="B106" i="80"/>
  <c r="B107" i="80"/>
  <c r="B108" i="80"/>
  <c r="B109" i="80"/>
  <c r="B113" i="80"/>
  <c r="C93" i="83" l="1"/>
  <c r="C94" i="83"/>
  <c r="B111" i="80"/>
  <c r="B112" i="80"/>
  <c r="C30" i="36"/>
  <c r="C31" i="36"/>
  <c r="C32" i="36"/>
  <c r="C33" i="36"/>
  <c r="C34" i="36"/>
  <c r="C35" i="36"/>
  <c r="C37" i="36"/>
  <c r="C38" i="36"/>
  <c r="C39" i="36"/>
  <c r="C40" i="36"/>
  <c r="C41" i="36"/>
  <c r="C42" i="36"/>
  <c r="C28" i="36"/>
  <c r="C27" i="36"/>
  <c r="C26" i="36"/>
  <c r="C25" i="36"/>
  <c r="C24" i="36"/>
  <c r="C23" i="36"/>
  <c r="C21" i="36"/>
  <c r="C20" i="36"/>
  <c r="C19" i="36"/>
  <c r="C18" i="36"/>
  <c r="C17" i="36"/>
  <c r="C16" i="36"/>
  <c r="B306" i="18"/>
  <c r="B307" i="18"/>
  <c r="B308" i="18"/>
  <c r="B309" i="18"/>
  <c r="B310" i="18"/>
  <c r="B311" i="18"/>
  <c r="B312" i="18"/>
  <c r="B313" i="18"/>
  <c r="B314" i="18"/>
  <c r="B315" i="18"/>
  <c r="B316" i="18"/>
  <c r="B317" i="18"/>
  <c r="B318" i="18"/>
  <c r="B319" i="18"/>
  <c r="B320" i="18"/>
  <c r="B321" i="18"/>
  <c r="C306" i="18"/>
  <c r="C307" i="18"/>
  <c r="C308" i="18"/>
  <c r="C309" i="18"/>
  <c r="C310" i="18"/>
  <c r="C311" i="18"/>
  <c r="C312" i="18"/>
  <c r="C313" i="18"/>
  <c r="C314" i="18"/>
  <c r="C315" i="18"/>
  <c r="C316" i="18"/>
  <c r="C317" i="18"/>
  <c r="C318" i="18"/>
  <c r="C319" i="18"/>
  <c r="C320" i="18"/>
  <c r="C321" i="18"/>
  <c r="B295" i="18"/>
  <c r="B296" i="18"/>
  <c r="B297" i="18"/>
  <c r="B298" i="18"/>
  <c r="B299" i="18"/>
  <c r="B300" i="18"/>
  <c r="B301" i="18"/>
  <c r="B302" i="18"/>
  <c r="C295" i="18"/>
  <c r="C296" i="18"/>
  <c r="C297" i="18"/>
  <c r="C298" i="18"/>
  <c r="C299" i="18"/>
  <c r="C300" i="18"/>
  <c r="C301" i="18"/>
  <c r="C302" i="18"/>
  <c r="B228" i="18"/>
  <c r="B229" i="18"/>
  <c r="B230" i="18"/>
  <c r="B231" i="18"/>
  <c r="B232" i="18"/>
  <c r="B233" i="18"/>
  <c r="B234" i="18"/>
  <c r="B235" i="18"/>
  <c r="C228" i="18"/>
  <c r="C229" i="18"/>
  <c r="C230" i="18"/>
  <c r="C231" i="18"/>
  <c r="C232" i="18"/>
  <c r="C233" i="18"/>
  <c r="C234" i="18"/>
  <c r="C235" i="18"/>
  <c r="B186" i="96"/>
  <c r="C186" i="96"/>
  <c r="E186" i="96"/>
  <c r="B187" i="96"/>
  <c r="C187" i="96"/>
  <c r="E187" i="96"/>
  <c r="B176" i="96"/>
  <c r="B177" i="96"/>
  <c r="C176" i="96"/>
  <c r="C177" i="96"/>
  <c r="E176" i="96"/>
  <c r="E177" i="96"/>
  <c r="B139" i="96"/>
  <c r="B140" i="96"/>
  <c r="C139" i="96"/>
  <c r="C140" i="96"/>
  <c r="E139" i="96"/>
  <c r="E140" i="96"/>
  <c r="B106" i="95"/>
  <c r="B107" i="95"/>
  <c r="B136" i="95"/>
  <c r="B137" i="95"/>
  <c r="D160" i="94"/>
  <c r="D161" i="94"/>
  <c r="D150" i="94"/>
  <c r="D151" i="94"/>
  <c r="D114" i="94"/>
  <c r="D115" i="94"/>
  <c r="B304" i="18"/>
  <c r="B305" i="18"/>
  <c r="C304" i="18"/>
  <c r="C305" i="18"/>
  <c r="B303" i="18"/>
  <c r="C303" i="18"/>
  <c r="B294" i="18"/>
  <c r="C294" i="18"/>
  <c r="B293" i="18"/>
  <c r="C293" i="18"/>
  <c r="B292" i="18"/>
  <c r="C292" i="18"/>
  <c r="B291" i="18"/>
  <c r="C291" i="18"/>
  <c r="B284" i="18"/>
  <c r="B285" i="18"/>
  <c r="B286" i="18"/>
  <c r="B287" i="18"/>
  <c r="B288" i="18"/>
  <c r="B289" i="18"/>
  <c r="B290" i="18"/>
  <c r="C284" i="18"/>
  <c r="C285" i="18"/>
  <c r="C286" i="18"/>
  <c r="C287" i="18"/>
  <c r="C288" i="18"/>
  <c r="C289" i="18"/>
  <c r="C290" i="18"/>
  <c r="B283" i="18"/>
  <c r="C283" i="18"/>
  <c r="B278" i="18"/>
  <c r="B279" i="18"/>
  <c r="B280" i="18"/>
  <c r="B281" i="18"/>
  <c r="B282" i="18"/>
  <c r="C278" i="18"/>
  <c r="C279" i="18"/>
  <c r="C280" i="18"/>
  <c r="C281" i="18"/>
  <c r="C282" i="18"/>
  <c r="B277" i="18"/>
  <c r="C277" i="18"/>
  <c r="B245" i="18"/>
  <c r="B246" i="18"/>
  <c r="B247" i="18"/>
  <c r="B248" i="18"/>
  <c r="B249" i="18"/>
  <c r="B250" i="18"/>
  <c r="B251" i="18"/>
  <c r="B252" i="18"/>
  <c r="B253" i="18"/>
  <c r="B254" i="18"/>
  <c r="B255" i="18"/>
  <c r="B256" i="18"/>
  <c r="B257" i="18"/>
  <c r="B258" i="18"/>
  <c r="B259" i="18"/>
  <c r="B260" i="18"/>
  <c r="B261" i="18"/>
  <c r="B262" i="18"/>
  <c r="B263" i="18"/>
  <c r="B264" i="18"/>
  <c r="B265" i="18"/>
  <c r="B266" i="18"/>
  <c r="B267" i="18"/>
  <c r="B268" i="18"/>
  <c r="B269" i="18"/>
  <c r="B270" i="18"/>
  <c r="B271" i="18"/>
  <c r="B272" i="18"/>
  <c r="B273" i="18"/>
  <c r="B274" i="18"/>
  <c r="B275" i="18"/>
  <c r="B276" i="18"/>
  <c r="C245" i="18"/>
  <c r="C246" i="18"/>
  <c r="C247" i="18"/>
  <c r="C248" i="18"/>
  <c r="C249" i="18"/>
  <c r="C250" i="18"/>
  <c r="C251" i="18"/>
  <c r="C252" i="18"/>
  <c r="C253" i="18"/>
  <c r="C254" i="18"/>
  <c r="C255" i="18"/>
  <c r="C256" i="18"/>
  <c r="C257" i="18"/>
  <c r="C258" i="18"/>
  <c r="C259" i="18"/>
  <c r="C260" i="18"/>
  <c r="C261" i="18"/>
  <c r="C262" i="18"/>
  <c r="C263" i="18"/>
  <c r="C264" i="18"/>
  <c r="C265" i="18"/>
  <c r="C266" i="18"/>
  <c r="C267" i="18"/>
  <c r="C268" i="18"/>
  <c r="C269" i="18"/>
  <c r="C270" i="18"/>
  <c r="C271" i="18"/>
  <c r="C272" i="18"/>
  <c r="C273" i="18"/>
  <c r="C274" i="18"/>
  <c r="C275" i="18"/>
  <c r="C276" i="18"/>
  <c r="B242" i="18"/>
  <c r="B243" i="18"/>
  <c r="B244" i="18"/>
  <c r="C242" i="18"/>
  <c r="C243" i="18"/>
  <c r="C244" i="18"/>
  <c r="B241" i="18"/>
  <c r="C241" i="18"/>
  <c r="B240" i="18"/>
  <c r="C240" i="18"/>
  <c r="B239" i="18"/>
  <c r="C239" i="18"/>
  <c r="B237" i="18"/>
  <c r="B238" i="18"/>
  <c r="C237" i="18"/>
  <c r="C238" i="18"/>
  <c r="B236" i="18"/>
  <c r="C236" i="18"/>
  <c r="B227" i="18"/>
  <c r="C227" i="18"/>
  <c r="B226" i="18"/>
  <c r="C226" i="18"/>
  <c r="B225" i="18"/>
  <c r="C225" i="18"/>
  <c r="B224" i="18"/>
  <c r="C224" i="18"/>
  <c r="B213" i="18"/>
  <c r="B214" i="18"/>
  <c r="B215" i="18"/>
  <c r="B216" i="18"/>
  <c r="B217" i="18"/>
  <c r="B218" i="18"/>
  <c r="B219" i="18"/>
  <c r="B220" i="18"/>
  <c r="B221" i="18"/>
  <c r="B222" i="18"/>
  <c r="B223" i="18"/>
  <c r="C213" i="18"/>
  <c r="C214" i="18"/>
  <c r="C215" i="18"/>
  <c r="C216" i="18"/>
  <c r="C217" i="18"/>
  <c r="C218" i="18"/>
  <c r="C219" i="18"/>
  <c r="C220" i="18"/>
  <c r="C221" i="18"/>
  <c r="C222" i="18"/>
  <c r="C223" i="18"/>
  <c r="B212" i="18"/>
  <c r="C212" i="18"/>
  <c r="B207" i="18"/>
  <c r="B208" i="18"/>
  <c r="B209" i="18"/>
  <c r="B210" i="18"/>
  <c r="B211" i="18"/>
  <c r="C207" i="18"/>
  <c r="C208" i="18"/>
  <c r="C209" i="18"/>
  <c r="C210" i="18"/>
  <c r="C211" i="18"/>
  <c r="B206" i="18"/>
  <c r="C206" i="18"/>
  <c r="B190" i="18"/>
  <c r="B191" i="18"/>
  <c r="B192" i="18"/>
  <c r="B193" i="18"/>
  <c r="B194" i="18"/>
  <c r="B195" i="18"/>
  <c r="B196" i="18"/>
  <c r="B197" i="18"/>
  <c r="B198" i="18"/>
  <c r="B199" i="18"/>
  <c r="B200" i="18"/>
  <c r="B201" i="18"/>
  <c r="B202" i="18"/>
  <c r="B203" i="18"/>
  <c r="B204" i="18"/>
  <c r="B205" i="18"/>
  <c r="C190" i="18"/>
  <c r="C191" i="18"/>
  <c r="C192" i="18"/>
  <c r="C193" i="18"/>
  <c r="C194" i="18"/>
  <c r="C195" i="18"/>
  <c r="C196" i="18"/>
  <c r="C197" i="18"/>
  <c r="C198" i="18"/>
  <c r="C199" i="18"/>
  <c r="C200" i="18"/>
  <c r="C201" i="18"/>
  <c r="C202" i="18"/>
  <c r="C203" i="18"/>
  <c r="C204" i="18"/>
  <c r="C205" i="18"/>
  <c r="B175" i="18"/>
  <c r="B176" i="18"/>
  <c r="B177" i="18"/>
  <c r="B178" i="18"/>
  <c r="B179" i="18"/>
  <c r="B180" i="18"/>
  <c r="B181" i="18"/>
  <c r="B182" i="18"/>
  <c r="B183" i="18"/>
  <c r="B184" i="18"/>
  <c r="B185" i="18"/>
  <c r="B186" i="18"/>
  <c r="B187" i="18"/>
  <c r="B188" i="18"/>
  <c r="B189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B174" i="18"/>
  <c r="C174" i="18"/>
  <c r="B171" i="18"/>
  <c r="B172" i="18"/>
  <c r="B173" i="18"/>
  <c r="C171" i="18"/>
  <c r="C172" i="18"/>
  <c r="C173" i="18"/>
  <c r="B170" i="18"/>
  <c r="C170" i="18"/>
  <c r="B167" i="18"/>
  <c r="B168" i="18"/>
  <c r="B169" i="18"/>
  <c r="C167" i="18"/>
  <c r="C168" i="18"/>
  <c r="C169" i="18"/>
  <c r="B166" i="18"/>
  <c r="C166" i="18"/>
  <c r="B163" i="18"/>
  <c r="B164" i="18"/>
  <c r="B165" i="18"/>
  <c r="C163" i="18"/>
  <c r="C164" i="18"/>
  <c r="C165" i="18"/>
  <c r="B162" i="18"/>
  <c r="C162" i="18"/>
  <c r="B175" i="96"/>
  <c r="C175" i="96"/>
  <c r="E175" i="96"/>
  <c r="B138" i="96"/>
  <c r="C138" i="96"/>
  <c r="E138" i="96"/>
  <c r="C46" i="83"/>
  <c r="C47" i="83"/>
  <c r="C48" i="83"/>
  <c r="C49" i="83"/>
  <c r="C50" i="83"/>
  <c r="C51" i="83"/>
  <c r="C52" i="83"/>
  <c r="C53" i="83"/>
  <c r="C54" i="83"/>
  <c r="C56" i="83"/>
  <c r="C57" i="83"/>
  <c r="C58" i="83"/>
  <c r="C59" i="83"/>
  <c r="C60" i="83"/>
  <c r="C61" i="83"/>
  <c r="C62" i="83"/>
  <c r="C63" i="83"/>
  <c r="C64" i="83"/>
  <c r="C65" i="83"/>
  <c r="C66" i="83"/>
  <c r="C67" i="83"/>
  <c r="C68" i="83"/>
  <c r="C69" i="83"/>
  <c r="C70" i="83"/>
  <c r="C71" i="83"/>
  <c r="C72" i="83"/>
  <c r="C73" i="83"/>
  <c r="C74" i="83"/>
  <c r="C75" i="83"/>
  <c r="C76" i="83"/>
  <c r="C77" i="83"/>
  <c r="C78" i="83"/>
  <c r="C79" i="83"/>
  <c r="C82" i="83"/>
  <c r="C91" i="83"/>
  <c r="B65" i="80"/>
  <c r="B66" i="80"/>
  <c r="B67" i="80"/>
  <c r="B68" i="80"/>
  <c r="B69" i="80"/>
  <c r="B70" i="80"/>
  <c r="B71" i="80"/>
  <c r="B72" i="80"/>
  <c r="B73" i="80"/>
  <c r="B74" i="80"/>
  <c r="B75" i="80"/>
  <c r="B76" i="80"/>
  <c r="B77" i="80"/>
  <c r="B78" i="80"/>
  <c r="B79" i="80"/>
  <c r="B80" i="80"/>
  <c r="B81" i="80"/>
  <c r="B82" i="80"/>
  <c r="B83" i="80"/>
  <c r="B84" i="80"/>
  <c r="B85" i="80"/>
  <c r="B86" i="80"/>
  <c r="B87" i="80"/>
  <c r="B88" i="80"/>
  <c r="B89" i="80"/>
  <c r="B90" i="80"/>
  <c r="B91" i="80"/>
  <c r="B92" i="80"/>
  <c r="B93" i="80"/>
  <c r="B94" i="80"/>
  <c r="B95" i="80"/>
  <c r="B96" i="80"/>
  <c r="B97" i="80"/>
  <c r="B105" i="95"/>
  <c r="B146" i="95"/>
  <c r="B147" i="95"/>
  <c r="B135" i="95"/>
  <c r="D149" i="94"/>
  <c r="D113" i="94"/>
  <c r="B173" i="96"/>
  <c r="C173" i="96"/>
  <c r="E173" i="96"/>
  <c r="B137" i="96"/>
  <c r="C137" i="96"/>
  <c r="E137" i="96"/>
  <c r="B135" i="96"/>
  <c r="C135" i="96"/>
  <c r="E135" i="96"/>
  <c r="B115" i="96"/>
  <c r="C115" i="96"/>
  <c r="E115" i="96"/>
  <c r="B112" i="96"/>
  <c r="C112" i="96"/>
  <c r="E112" i="96"/>
  <c r="D109" i="94"/>
  <c r="B117" i="96"/>
  <c r="C117" i="96"/>
  <c r="E117" i="96"/>
  <c r="B113" i="96"/>
  <c r="C113" i="96"/>
  <c r="E113" i="96"/>
  <c r="B110" i="96"/>
  <c r="B111" i="96"/>
  <c r="B114" i="96"/>
  <c r="B116" i="96"/>
  <c r="B118" i="96"/>
  <c r="B119" i="96"/>
  <c r="B120" i="96"/>
  <c r="B121" i="96"/>
  <c r="B122" i="96"/>
  <c r="B123" i="96"/>
  <c r="B124" i="96"/>
  <c r="B125" i="96"/>
  <c r="B126" i="96"/>
  <c r="B127" i="96"/>
  <c r="B128" i="96"/>
  <c r="B129" i="96"/>
  <c r="B130" i="96"/>
  <c r="B131" i="96"/>
  <c r="B132" i="96"/>
  <c r="B133" i="96"/>
  <c r="B134" i="96"/>
  <c r="B136" i="96"/>
  <c r="B141" i="96"/>
  <c r="B142" i="96"/>
  <c r="B143" i="96"/>
  <c r="B144" i="96"/>
  <c r="B145" i="96"/>
  <c r="B146" i="96"/>
  <c r="B147" i="96"/>
  <c r="B148" i="96"/>
  <c r="B149" i="96"/>
  <c r="B150" i="96"/>
  <c r="B151" i="96"/>
  <c r="B152" i="96"/>
  <c r="B153" i="96"/>
  <c r="B154" i="96"/>
  <c r="B155" i="96"/>
  <c r="B156" i="96"/>
  <c r="B157" i="96"/>
  <c r="B158" i="96"/>
  <c r="B159" i="96"/>
  <c r="B160" i="96"/>
  <c r="B161" i="96"/>
  <c r="B162" i="96"/>
  <c r="B163" i="96"/>
  <c r="B164" i="96"/>
  <c r="B165" i="96"/>
  <c r="B166" i="96"/>
  <c r="B167" i="96"/>
  <c r="B168" i="96"/>
  <c r="B169" i="96"/>
  <c r="B170" i="96"/>
  <c r="B171" i="96"/>
  <c r="B172" i="96"/>
  <c r="B174" i="96"/>
  <c r="B178" i="96"/>
  <c r="B179" i="96"/>
  <c r="B180" i="96"/>
  <c r="B181" i="96"/>
  <c r="B182" i="96"/>
  <c r="B183" i="96"/>
  <c r="B184" i="96"/>
  <c r="B185" i="96"/>
  <c r="C110" i="96"/>
  <c r="C111" i="96"/>
  <c r="C114" i="96"/>
  <c r="C116" i="96"/>
  <c r="C118" i="96"/>
  <c r="C119" i="96"/>
  <c r="C120" i="96"/>
  <c r="C121" i="96"/>
  <c r="C122" i="96"/>
  <c r="C123" i="96"/>
  <c r="C124" i="96"/>
  <c r="C125" i="96"/>
  <c r="C126" i="96"/>
  <c r="C127" i="96"/>
  <c r="C128" i="96"/>
  <c r="C129" i="96"/>
  <c r="C130" i="96"/>
  <c r="C131" i="96"/>
  <c r="C132" i="96"/>
  <c r="C133" i="96"/>
  <c r="C134" i="96"/>
  <c r="C136" i="96"/>
  <c r="C141" i="96"/>
  <c r="C142" i="96"/>
  <c r="C143" i="96"/>
  <c r="C144" i="96"/>
  <c r="C145" i="96"/>
  <c r="C146" i="96"/>
  <c r="C147" i="96"/>
  <c r="C148" i="96"/>
  <c r="C149" i="96"/>
  <c r="C150" i="96"/>
  <c r="C151" i="96"/>
  <c r="C152" i="96"/>
  <c r="C153" i="96"/>
  <c r="C154" i="96"/>
  <c r="C155" i="96"/>
  <c r="C156" i="96"/>
  <c r="C157" i="96"/>
  <c r="C158" i="96"/>
  <c r="C159" i="96"/>
  <c r="C160" i="96"/>
  <c r="C161" i="96"/>
  <c r="C162" i="96"/>
  <c r="C163" i="96"/>
  <c r="C164" i="96"/>
  <c r="C165" i="96"/>
  <c r="C166" i="96"/>
  <c r="C167" i="96"/>
  <c r="C168" i="96"/>
  <c r="C169" i="96"/>
  <c r="C170" i="96"/>
  <c r="C171" i="96"/>
  <c r="C172" i="96"/>
  <c r="C174" i="96"/>
  <c r="C178" i="96"/>
  <c r="C179" i="96"/>
  <c r="C180" i="96"/>
  <c r="C181" i="96"/>
  <c r="C182" i="96"/>
  <c r="C183" i="96"/>
  <c r="C184" i="96"/>
  <c r="C185" i="96"/>
  <c r="E110" i="96"/>
  <c r="E111" i="96"/>
  <c r="E114" i="96"/>
  <c r="E116" i="96"/>
  <c r="E118" i="96"/>
  <c r="E119" i="96"/>
  <c r="E120" i="96"/>
  <c r="E121" i="96"/>
  <c r="E122" i="96"/>
  <c r="E123" i="96"/>
  <c r="E124" i="96"/>
  <c r="E125" i="96"/>
  <c r="E126" i="96"/>
  <c r="E127" i="96"/>
  <c r="E128" i="96"/>
  <c r="E129" i="96"/>
  <c r="E130" i="96"/>
  <c r="E131" i="96"/>
  <c r="E132" i="96"/>
  <c r="E133" i="96"/>
  <c r="E134" i="96"/>
  <c r="E136" i="96"/>
  <c r="E141" i="96"/>
  <c r="E142" i="96"/>
  <c r="E143" i="96"/>
  <c r="E144" i="96"/>
  <c r="E145" i="96"/>
  <c r="E146" i="96"/>
  <c r="E147" i="96"/>
  <c r="E148" i="96"/>
  <c r="E149" i="96"/>
  <c r="E150" i="96"/>
  <c r="E151" i="96"/>
  <c r="E152" i="96"/>
  <c r="E153" i="96"/>
  <c r="E154" i="96"/>
  <c r="E155" i="96"/>
  <c r="E156" i="96"/>
  <c r="E157" i="96"/>
  <c r="E158" i="96"/>
  <c r="E159" i="96"/>
  <c r="E160" i="96"/>
  <c r="E161" i="96"/>
  <c r="E162" i="96"/>
  <c r="E163" i="96"/>
  <c r="E164" i="96"/>
  <c r="E165" i="96"/>
  <c r="E166" i="96"/>
  <c r="E167" i="96"/>
  <c r="E168" i="96"/>
  <c r="E169" i="96"/>
  <c r="E170" i="96"/>
  <c r="E171" i="96"/>
  <c r="E172" i="96"/>
  <c r="E174" i="96"/>
  <c r="E178" i="96"/>
  <c r="E179" i="96"/>
  <c r="E180" i="96"/>
  <c r="E181" i="96"/>
  <c r="E182" i="96"/>
  <c r="E183" i="96"/>
  <c r="E184" i="96"/>
  <c r="E185" i="96"/>
  <c r="B87" i="95"/>
  <c r="B88" i="95"/>
  <c r="B89" i="95"/>
  <c r="B90" i="95"/>
  <c r="B91" i="95"/>
  <c r="B92" i="95"/>
  <c r="B93" i="95"/>
  <c r="B94" i="95"/>
  <c r="B95" i="95"/>
  <c r="B96" i="95"/>
  <c r="B97" i="95"/>
  <c r="B98" i="95"/>
  <c r="B99" i="95"/>
  <c r="B100" i="95"/>
  <c r="B101" i="95"/>
  <c r="B102" i="95"/>
  <c r="B103" i="95"/>
  <c r="B104" i="95"/>
  <c r="B108" i="95"/>
  <c r="B109" i="95"/>
  <c r="B110" i="95"/>
  <c r="B111" i="95"/>
  <c r="B113" i="95"/>
  <c r="B114" i="95"/>
  <c r="B115" i="95"/>
  <c r="B116" i="95"/>
  <c r="B117" i="95"/>
  <c r="B118" i="95"/>
  <c r="B119" i="95"/>
  <c r="B120" i="95"/>
  <c r="B121" i="95"/>
  <c r="B122" i="95"/>
  <c r="B123" i="95"/>
  <c r="B124" i="95"/>
  <c r="B125" i="95"/>
  <c r="B126" i="95"/>
  <c r="B127" i="95"/>
  <c r="B128" i="95"/>
  <c r="B129" i="95"/>
  <c r="B130" i="95"/>
  <c r="B131" i="95"/>
  <c r="B132" i="95"/>
  <c r="B133" i="95"/>
  <c r="B134" i="95"/>
  <c r="B138" i="95"/>
  <c r="B139" i="95"/>
  <c r="B140" i="95"/>
  <c r="B141" i="95"/>
  <c r="B142" i="95"/>
  <c r="B143" i="95"/>
  <c r="B144" i="95"/>
  <c r="B145" i="95"/>
  <c r="B98" i="80"/>
  <c r="B99" i="80"/>
  <c r="B110" i="80"/>
  <c r="D89" i="94"/>
  <c r="D90" i="94"/>
  <c r="D91" i="94"/>
  <c r="D92" i="94"/>
  <c r="D93" i="94"/>
  <c r="D94" i="94"/>
  <c r="D95" i="94"/>
  <c r="D96" i="94"/>
  <c r="D97" i="94"/>
  <c r="D98" i="94"/>
  <c r="D99" i="94"/>
  <c r="D100" i="94"/>
  <c r="D101" i="94"/>
  <c r="D102" i="94"/>
  <c r="D103" i="94"/>
  <c r="D104" i="94"/>
  <c r="D105" i="94"/>
  <c r="D106" i="94"/>
  <c r="D107" i="94"/>
  <c r="D108" i="94"/>
  <c r="D110" i="94"/>
  <c r="D111" i="94"/>
  <c r="D112" i="94"/>
  <c r="D116" i="94"/>
  <c r="D117" i="94"/>
  <c r="D118" i="94"/>
  <c r="D119" i="94"/>
  <c r="D121" i="94"/>
  <c r="D122" i="94"/>
  <c r="D123" i="94"/>
  <c r="D124" i="94"/>
  <c r="D125" i="94"/>
  <c r="D126" i="94"/>
  <c r="D127" i="94"/>
  <c r="D128" i="94"/>
  <c r="D129" i="94"/>
  <c r="D130" i="94"/>
  <c r="D131" i="94"/>
  <c r="D132" i="94"/>
  <c r="D133" i="94"/>
  <c r="D134" i="94"/>
  <c r="D135" i="94"/>
  <c r="D136" i="94"/>
  <c r="D137" i="94"/>
  <c r="D138" i="94"/>
  <c r="D139" i="94"/>
  <c r="D140" i="94"/>
  <c r="D141" i="94"/>
  <c r="D143" i="94"/>
  <c r="D144" i="94"/>
  <c r="D145" i="94"/>
  <c r="D146" i="94"/>
  <c r="D147" i="94"/>
  <c r="D148" i="94"/>
  <c r="D152" i="94"/>
  <c r="D153" i="94"/>
  <c r="D154" i="94"/>
  <c r="D155" i="94"/>
  <c r="D156" i="94"/>
  <c r="D157" i="94"/>
  <c r="D158" i="94"/>
  <c r="D159" i="94"/>
  <c r="D33" i="37" l="1"/>
  <c r="D47" i="37"/>
  <c r="D54" i="37"/>
  <c r="D40" i="37"/>
  <c r="D36" i="37"/>
  <c r="D50" i="37"/>
  <c r="D37" i="37"/>
  <c r="D51" i="37"/>
  <c r="D43" i="37"/>
  <c r="D29" i="37"/>
  <c r="D52" i="37"/>
  <c r="D38" i="37"/>
  <c r="D30" i="37"/>
  <c r="D44" i="37"/>
  <c r="D39" i="37"/>
  <c r="D53" i="37"/>
  <c r="D31" i="37"/>
  <c r="D45" i="37"/>
  <c r="D34" i="37"/>
  <c r="D48" i="37"/>
  <c r="D32" i="37"/>
  <c r="D46" i="37"/>
  <c r="D55" i="37"/>
  <c r="D41" i="37"/>
  <c r="B43" i="96"/>
  <c r="C43" i="96"/>
  <c r="E43" i="96"/>
  <c r="B33" i="95"/>
  <c r="D33" i="94"/>
  <c r="C65" i="29" l="1"/>
  <c r="D65" i="29"/>
  <c r="C61" i="29"/>
  <c r="D61" i="29"/>
  <c r="C57" i="29"/>
  <c r="D57" i="29"/>
  <c r="C53" i="29"/>
  <c r="D53" i="29"/>
  <c r="B120" i="18" l="1"/>
  <c r="B121" i="18"/>
  <c r="B122" i="18"/>
  <c r="B123" i="18"/>
  <c r="C120" i="18"/>
  <c r="C121" i="18"/>
  <c r="C122" i="18"/>
  <c r="C123" i="18"/>
  <c r="B90" i="96"/>
  <c r="B91" i="96"/>
  <c r="C90" i="96"/>
  <c r="C91" i="96"/>
  <c r="E90" i="96"/>
  <c r="E91" i="96"/>
  <c r="E42" i="96"/>
  <c r="C42" i="96"/>
  <c r="B42" i="96"/>
  <c r="B41" i="96"/>
  <c r="C41" i="96"/>
  <c r="E41" i="96"/>
  <c r="B75" i="95"/>
  <c r="B32" i="95"/>
  <c r="D75" i="94"/>
  <c r="D32" i="94"/>
  <c r="C41" i="83"/>
  <c r="C42" i="83"/>
  <c r="B57" i="80"/>
  <c r="B58" i="80"/>
  <c r="B89" i="96" l="1"/>
  <c r="C89" i="96"/>
  <c r="E89" i="96"/>
  <c r="B40" i="96"/>
  <c r="C40" i="96"/>
  <c r="E40" i="96"/>
  <c r="B74" i="95"/>
  <c r="B31" i="95"/>
  <c r="D73" i="94"/>
  <c r="D30" i="94"/>
  <c r="B108" i="18"/>
  <c r="B109" i="18"/>
  <c r="B110" i="18"/>
  <c r="B111" i="18"/>
  <c r="C108" i="18"/>
  <c r="C109" i="18"/>
  <c r="C110" i="18"/>
  <c r="C111" i="18"/>
  <c r="B96" i="18"/>
  <c r="B97" i="18"/>
  <c r="B98" i="18"/>
  <c r="B99" i="18"/>
  <c r="B100" i="18"/>
  <c r="B101" i="18"/>
  <c r="B102" i="18"/>
  <c r="B103" i="18"/>
  <c r="C96" i="18"/>
  <c r="C97" i="18"/>
  <c r="C98" i="18"/>
  <c r="C99" i="18"/>
  <c r="C100" i="18"/>
  <c r="C101" i="18"/>
  <c r="C102" i="18"/>
  <c r="C103" i="18"/>
  <c r="B116" i="18"/>
  <c r="B117" i="18"/>
  <c r="B118" i="18"/>
  <c r="B119" i="18"/>
  <c r="C116" i="18"/>
  <c r="C117" i="18"/>
  <c r="C118" i="18"/>
  <c r="C119" i="18"/>
  <c r="B112" i="18"/>
  <c r="B113" i="18"/>
  <c r="B114" i="18"/>
  <c r="B115" i="18"/>
  <c r="C112" i="18"/>
  <c r="C113" i="18"/>
  <c r="C114" i="18"/>
  <c r="C115" i="18"/>
  <c r="B88" i="96" l="1"/>
  <c r="C88" i="96"/>
  <c r="E88" i="96"/>
  <c r="B39" i="96"/>
  <c r="C39" i="96"/>
  <c r="E39" i="96"/>
  <c r="B30" i="95"/>
  <c r="B73" i="95"/>
  <c r="D74" i="94"/>
  <c r="D31" i="94"/>
  <c r="C39" i="83" l="1"/>
  <c r="C40" i="83"/>
  <c r="B55" i="80"/>
  <c r="B56" i="80"/>
  <c r="J27" i="57" l="1"/>
  <c r="K27" i="57"/>
  <c r="J26" i="57"/>
  <c r="K26" i="57"/>
  <c r="C38" i="42" l="1"/>
  <c r="C53" i="96" l="1"/>
  <c r="B96" i="96" l="1"/>
  <c r="C96" i="96"/>
  <c r="E96" i="96"/>
  <c r="B80" i="95"/>
  <c r="D80" i="94"/>
  <c r="C54" i="42" l="1"/>
  <c r="C55" i="42"/>
  <c r="C56" i="42"/>
  <c r="C57" i="42"/>
  <c r="C58" i="42"/>
  <c r="C34" i="42"/>
  <c r="C35" i="42"/>
  <c r="C36" i="42"/>
  <c r="C33" i="42"/>
  <c r="C37" i="42"/>
  <c r="C53" i="42"/>
  <c r="C52" i="42"/>
  <c r="C51" i="42"/>
  <c r="C50" i="42"/>
  <c r="C49" i="42"/>
  <c r="C48" i="42"/>
  <c r="C47" i="42"/>
  <c r="C46" i="42"/>
  <c r="C45" i="42"/>
  <c r="C44" i="42"/>
  <c r="C43" i="42"/>
  <c r="C42" i="42"/>
  <c r="C41" i="42"/>
  <c r="C40" i="42"/>
  <c r="C39" i="42"/>
  <c r="C32" i="42"/>
  <c r="C31" i="42"/>
  <c r="C30" i="42"/>
  <c r="C29" i="42"/>
  <c r="C28" i="42"/>
  <c r="C27" i="42"/>
  <c r="C26" i="42"/>
  <c r="C25" i="42"/>
  <c r="C24" i="42"/>
  <c r="C23" i="42"/>
  <c r="C22" i="42"/>
  <c r="C21" i="42"/>
  <c r="C20" i="42"/>
  <c r="C19" i="42"/>
  <c r="C18" i="42"/>
  <c r="B92" i="18"/>
  <c r="B93" i="18"/>
  <c r="B94" i="18"/>
  <c r="B95" i="18"/>
  <c r="B104" i="18"/>
  <c r="B105" i="18"/>
  <c r="B106" i="18"/>
  <c r="B107" i="18"/>
  <c r="C92" i="18"/>
  <c r="C93" i="18"/>
  <c r="C94" i="18"/>
  <c r="C95" i="18"/>
  <c r="C104" i="18"/>
  <c r="C105" i="18"/>
  <c r="C106" i="18"/>
  <c r="C107" i="18"/>
  <c r="C98" i="96"/>
  <c r="B98" i="96"/>
  <c r="C97" i="96"/>
  <c r="B97" i="96"/>
  <c r="E98" i="96"/>
  <c r="E97" i="96"/>
  <c r="E53" i="96"/>
  <c r="B52" i="96"/>
  <c r="C52" i="96"/>
  <c r="E52" i="96"/>
  <c r="B81" i="95"/>
  <c r="B41" i="95"/>
  <c r="D81" i="94"/>
  <c r="D41" i="94" l="1"/>
  <c r="D11" i="77"/>
  <c r="D10" i="77"/>
  <c r="D9" i="77"/>
  <c r="D8" i="77"/>
  <c r="D7" i="77"/>
  <c r="D6" i="77"/>
  <c r="D4" i="77"/>
  <c r="D3" i="77"/>
  <c r="D2" i="77"/>
  <c r="C11" i="6"/>
  <c r="C10" i="6"/>
  <c r="C9" i="6"/>
  <c r="C8" i="6"/>
  <c r="C7" i="6"/>
  <c r="C6" i="6"/>
  <c r="C5" i="6"/>
  <c r="C4" i="6"/>
  <c r="C3" i="6"/>
  <c r="C2" i="6"/>
  <c r="C16" i="6"/>
  <c r="C15" i="6"/>
  <c r="C14" i="6"/>
  <c r="C13" i="6"/>
  <c r="C12" i="6"/>
  <c r="D16" i="77"/>
  <c r="D15" i="77"/>
  <c r="D14" i="77"/>
  <c r="D13" i="77"/>
  <c r="D12" i="77"/>
  <c r="C17" i="42" l="1"/>
  <c r="C16" i="42"/>
  <c r="B49" i="96" l="1"/>
  <c r="C49" i="96"/>
  <c r="E49" i="96"/>
  <c r="B39" i="95"/>
  <c r="D39" i="94"/>
  <c r="B161" i="18" l="1"/>
  <c r="C161" i="18"/>
  <c r="B159" i="18"/>
  <c r="C159" i="18"/>
  <c r="B154" i="18"/>
  <c r="B155" i="18"/>
  <c r="B156" i="18"/>
  <c r="B157" i="18"/>
  <c r="C154" i="18"/>
  <c r="C155" i="18"/>
  <c r="C156" i="18"/>
  <c r="C157" i="18"/>
  <c r="B146" i="18"/>
  <c r="B147" i="18"/>
  <c r="B148" i="18"/>
  <c r="B149" i="18"/>
  <c r="C146" i="18"/>
  <c r="C147" i="18"/>
  <c r="C148" i="18"/>
  <c r="C149" i="18"/>
  <c r="B138" i="18"/>
  <c r="B139" i="18"/>
  <c r="C138" i="18"/>
  <c r="C139" i="18"/>
  <c r="B134" i="18"/>
  <c r="B135" i="18"/>
  <c r="C134" i="18"/>
  <c r="C135" i="18"/>
  <c r="B130" i="18"/>
  <c r="B131" i="18"/>
  <c r="C130" i="18"/>
  <c r="C131" i="18"/>
  <c r="B158" i="18"/>
  <c r="B132" i="18"/>
  <c r="B133" i="18"/>
  <c r="B136" i="18"/>
  <c r="B126" i="18"/>
  <c r="B127" i="18"/>
  <c r="C126" i="18"/>
  <c r="C127" i="18"/>
  <c r="B151" i="18"/>
  <c r="B152" i="18"/>
  <c r="B153" i="18"/>
  <c r="C151" i="18"/>
  <c r="C152" i="18"/>
  <c r="C153" i="18"/>
  <c r="B143" i="18"/>
  <c r="B144" i="18"/>
  <c r="B145" i="18"/>
  <c r="C143" i="18"/>
  <c r="C144" i="18"/>
  <c r="C145" i="18"/>
  <c r="B137" i="18"/>
  <c r="C137" i="18"/>
  <c r="C133" i="18"/>
  <c r="B129" i="18"/>
  <c r="C129" i="18"/>
  <c r="B125" i="18"/>
  <c r="C125" i="18"/>
  <c r="B142" i="18"/>
  <c r="B150" i="18"/>
  <c r="C142" i="18"/>
  <c r="C150" i="18"/>
  <c r="B124" i="18"/>
  <c r="B128" i="18"/>
  <c r="B160" i="18"/>
  <c r="C124" i="18"/>
  <c r="C128" i="18"/>
  <c r="C158" i="18"/>
  <c r="C132" i="18"/>
  <c r="C136" i="18"/>
  <c r="C160" i="18"/>
  <c r="B108" i="96"/>
  <c r="B109" i="96"/>
  <c r="C108" i="96"/>
  <c r="C109" i="96"/>
  <c r="E108" i="96"/>
  <c r="E109" i="96"/>
  <c r="B93" i="96"/>
  <c r="B94" i="96"/>
  <c r="B95" i="96"/>
  <c r="C93" i="96"/>
  <c r="C94" i="96"/>
  <c r="C95" i="96"/>
  <c r="E93" i="96"/>
  <c r="E94" i="96"/>
  <c r="E95" i="96"/>
  <c r="B45" i="96"/>
  <c r="B46" i="96"/>
  <c r="B47" i="96"/>
  <c r="C45" i="96"/>
  <c r="C46" i="96"/>
  <c r="C47" i="96"/>
  <c r="E45" i="96"/>
  <c r="E46" i="96"/>
  <c r="E47" i="96"/>
  <c r="B77" i="95"/>
  <c r="B78" i="95"/>
  <c r="B79" i="95"/>
  <c r="B35" i="95"/>
  <c r="B36" i="95"/>
  <c r="B37" i="95"/>
  <c r="D87" i="94"/>
  <c r="D88" i="94"/>
  <c r="D77" i="94"/>
  <c r="D78" i="94"/>
  <c r="D79" i="94"/>
  <c r="D35" i="94"/>
  <c r="D36" i="94"/>
  <c r="D37" i="94"/>
  <c r="C5" i="83"/>
  <c r="C21" i="83"/>
  <c r="B11" i="80"/>
  <c r="B12" i="80"/>
  <c r="B48" i="96" l="1"/>
  <c r="B50" i="96"/>
  <c r="B51" i="96"/>
  <c r="C48" i="96"/>
  <c r="C50" i="96"/>
  <c r="C51" i="96"/>
  <c r="E48" i="96"/>
  <c r="E50" i="96"/>
  <c r="E51" i="96"/>
  <c r="B38" i="95"/>
  <c r="B40" i="95"/>
  <c r="D38" i="94"/>
  <c r="D40" i="94"/>
  <c r="B53" i="80" l="1"/>
  <c r="B54" i="80"/>
  <c r="C13" i="42" l="1"/>
  <c r="C28" i="37"/>
  <c r="C15" i="42" l="1"/>
  <c r="C16" i="83" l="1"/>
  <c r="C15" i="83"/>
  <c r="C53" i="18" l="1"/>
  <c r="C54" i="18"/>
  <c r="B53" i="18"/>
  <c r="B54" i="18"/>
  <c r="C92" i="96"/>
  <c r="E92" i="96"/>
  <c r="D50" i="29"/>
  <c r="D51" i="29"/>
  <c r="D52" i="29"/>
  <c r="D54" i="29"/>
  <c r="D55" i="29"/>
  <c r="D56" i="29"/>
  <c r="D58" i="29"/>
  <c r="D59" i="29"/>
  <c r="D60" i="29"/>
  <c r="D62" i="29"/>
  <c r="C62" i="29"/>
  <c r="C54" i="29"/>
  <c r="C50" i="29"/>
  <c r="C57" i="18" l="1"/>
  <c r="B57" i="18"/>
  <c r="C59" i="18"/>
  <c r="B59" i="18"/>
  <c r="C58" i="18"/>
  <c r="B58" i="18"/>
  <c r="B52" i="18"/>
  <c r="B55" i="18"/>
  <c r="B56" i="18"/>
  <c r="C52" i="18"/>
  <c r="C55" i="18"/>
  <c r="C56" i="18"/>
  <c r="B13" i="96"/>
  <c r="C13" i="96"/>
  <c r="E13" i="96"/>
  <c r="B11" i="96"/>
  <c r="C11" i="96"/>
  <c r="E11" i="96"/>
  <c r="C17" i="83" l="1"/>
  <c r="C18" i="83"/>
  <c r="B31" i="80"/>
  <c r="B32" i="80"/>
  <c r="C14" i="42" l="1"/>
  <c r="B20" i="18" l="1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32" i="29"/>
  <c r="C33" i="29"/>
  <c r="C34" i="29"/>
  <c r="C35" i="29"/>
  <c r="C36" i="29"/>
  <c r="C37" i="29"/>
  <c r="D32" i="29"/>
  <c r="D33" i="29"/>
  <c r="D34" i="29"/>
  <c r="D35" i="29"/>
  <c r="D36" i="29"/>
  <c r="D37" i="29"/>
  <c r="C22" i="29"/>
  <c r="C23" i="29"/>
  <c r="C24" i="29"/>
  <c r="C25" i="29"/>
  <c r="C26" i="29"/>
  <c r="C27" i="29"/>
  <c r="D22" i="29"/>
  <c r="D23" i="29"/>
  <c r="D24" i="29"/>
  <c r="D25" i="29"/>
  <c r="D26" i="29"/>
  <c r="D27" i="29"/>
  <c r="C12" i="29"/>
  <c r="C13" i="29"/>
  <c r="C14" i="29"/>
  <c r="C15" i="29"/>
  <c r="C16" i="29"/>
  <c r="C17" i="29"/>
  <c r="D12" i="29"/>
  <c r="D13" i="29"/>
  <c r="D14" i="29"/>
  <c r="D15" i="29"/>
  <c r="D16" i="29"/>
  <c r="D17" i="29"/>
  <c r="C2" i="29"/>
  <c r="C3" i="29"/>
  <c r="C4" i="29"/>
  <c r="C5" i="29"/>
  <c r="C6" i="29"/>
  <c r="C7" i="29"/>
  <c r="D2" i="29"/>
  <c r="D3" i="29"/>
  <c r="D4" i="29"/>
  <c r="D5" i="29"/>
  <c r="D6" i="29"/>
  <c r="D7" i="29"/>
  <c r="J2" i="57"/>
  <c r="J3" i="57"/>
  <c r="J4" i="57"/>
  <c r="J5" i="57"/>
  <c r="J6" i="57"/>
  <c r="J7" i="57"/>
  <c r="J8" i="57"/>
  <c r="J9" i="57"/>
  <c r="J10" i="57"/>
  <c r="J11" i="57"/>
  <c r="J12" i="57"/>
  <c r="J13" i="57"/>
  <c r="K2" i="57"/>
  <c r="K3" i="57"/>
  <c r="K4" i="57"/>
  <c r="K5" i="57"/>
  <c r="K6" i="57"/>
  <c r="K7" i="57"/>
  <c r="K8" i="57"/>
  <c r="K9" i="57"/>
  <c r="K10" i="57"/>
  <c r="K11" i="57"/>
  <c r="K12" i="57"/>
  <c r="K13" i="57"/>
  <c r="C12" i="42" l="1"/>
  <c r="C27" i="37"/>
  <c r="C26" i="37"/>
  <c r="C15" i="36"/>
  <c r="C14" i="36"/>
  <c r="F10" i="77"/>
  <c r="E10" i="6"/>
  <c r="B141" i="18"/>
  <c r="C141" i="18"/>
  <c r="B140" i="18"/>
  <c r="C140" i="18"/>
  <c r="B107" i="96"/>
  <c r="C107" i="96"/>
  <c r="E107" i="96"/>
  <c r="B86" i="95"/>
  <c r="D86" i="94"/>
  <c r="D27" i="37" l="1"/>
  <c r="D28" i="37"/>
  <c r="D26" i="37"/>
  <c r="C87" i="29"/>
  <c r="D87" i="29"/>
  <c r="C86" i="29"/>
  <c r="D86" i="29"/>
  <c r="C85" i="29"/>
  <c r="D85" i="29"/>
  <c r="C84" i="29"/>
  <c r="D84" i="29"/>
  <c r="C83" i="29"/>
  <c r="D83" i="29"/>
  <c r="C82" i="29"/>
  <c r="D82" i="29"/>
  <c r="K14" i="57"/>
  <c r="K15" i="57"/>
  <c r="K16" i="57"/>
  <c r="J28" i="57"/>
  <c r="J29" i="57"/>
  <c r="J30" i="57"/>
  <c r="K28" i="57"/>
  <c r="K29" i="57"/>
  <c r="K30" i="57"/>
  <c r="C44" i="83"/>
  <c r="C43" i="83"/>
  <c r="B61" i="80"/>
  <c r="B59" i="80"/>
  <c r="B60" i="80"/>
  <c r="B82" i="96" l="1"/>
  <c r="B83" i="96"/>
  <c r="B84" i="96"/>
  <c r="B85" i="96"/>
  <c r="C82" i="96"/>
  <c r="C83" i="96"/>
  <c r="C84" i="96"/>
  <c r="C85" i="96"/>
  <c r="E82" i="96"/>
  <c r="E83" i="96"/>
  <c r="E84" i="96"/>
  <c r="E85" i="96"/>
  <c r="B33" i="96"/>
  <c r="B34" i="96"/>
  <c r="B35" i="96"/>
  <c r="B36" i="96"/>
  <c r="C33" i="96"/>
  <c r="C34" i="96"/>
  <c r="C35" i="96"/>
  <c r="C36" i="96"/>
  <c r="E33" i="96"/>
  <c r="E34" i="96"/>
  <c r="E35" i="96"/>
  <c r="E36" i="96"/>
  <c r="B70" i="95"/>
  <c r="B27" i="95"/>
  <c r="D70" i="94"/>
  <c r="D27" i="94"/>
  <c r="C7" i="83"/>
  <c r="C8" i="83"/>
  <c r="C9" i="83"/>
  <c r="C10" i="83"/>
  <c r="C11" i="83"/>
  <c r="C12" i="83"/>
  <c r="C13" i="83"/>
  <c r="C14" i="83"/>
  <c r="C23" i="83"/>
  <c r="C24" i="83"/>
  <c r="C25" i="83"/>
  <c r="C26" i="83"/>
  <c r="C27" i="83"/>
  <c r="C28" i="83"/>
  <c r="C29" i="83"/>
  <c r="C30" i="83"/>
  <c r="B13" i="80"/>
  <c r="B14" i="80"/>
  <c r="B15" i="80"/>
  <c r="B16" i="80"/>
  <c r="B17" i="80"/>
  <c r="B18" i="80"/>
  <c r="B19" i="80"/>
  <c r="B20" i="80"/>
  <c r="B21" i="80"/>
  <c r="B22" i="80"/>
  <c r="B23" i="80"/>
  <c r="B24" i="80"/>
  <c r="B25" i="80"/>
  <c r="B26" i="80"/>
  <c r="B27" i="80"/>
  <c r="B28" i="80"/>
  <c r="B29" i="80"/>
  <c r="B30" i="80"/>
  <c r="B2" i="80"/>
  <c r="B3" i="80"/>
  <c r="B4" i="80"/>
  <c r="B5" i="80"/>
  <c r="B6" i="80"/>
  <c r="B7" i="80"/>
  <c r="B8" i="80"/>
  <c r="B9" i="80"/>
  <c r="B10" i="80"/>
  <c r="B33" i="80"/>
  <c r="B34" i="80"/>
  <c r="B35" i="80"/>
  <c r="B36" i="80"/>
  <c r="B37" i="80"/>
  <c r="B38" i="80"/>
  <c r="B39" i="80"/>
  <c r="B40" i="80"/>
  <c r="B41" i="80"/>
  <c r="B42" i="80"/>
  <c r="B43" i="80"/>
  <c r="B44" i="80"/>
  <c r="B45" i="80"/>
  <c r="B46" i="80"/>
  <c r="B47" i="80"/>
  <c r="B48" i="80"/>
  <c r="B49" i="80"/>
  <c r="B50" i="80"/>
  <c r="B51" i="80"/>
  <c r="B52" i="80"/>
  <c r="C5" i="42" l="1"/>
  <c r="C3" i="42"/>
  <c r="C2" i="42"/>
  <c r="B2" i="18" l="1"/>
  <c r="C13" i="18"/>
  <c r="B13" i="18"/>
  <c r="C12" i="18"/>
  <c r="B12" i="18"/>
  <c r="C11" i="18"/>
  <c r="B11" i="18"/>
  <c r="C10" i="18"/>
  <c r="B10" i="18"/>
  <c r="C9" i="18"/>
  <c r="B9" i="18"/>
  <c r="C8" i="18"/>
  <c r="B8" i="18"/>
  <c r="C7" i="18"/>
  <c r="B7" i="18"/>
  <c r="C6" i="18"/>
  <c r="B6" i="18"/>
  <c r="C5" i="18"/>
  <c r="B5" i="18"/>
  <c r="C4" i="18"/>
  <c r="B4" i="18"/>
  <c r="C3" i="18"/>
  <c r="B3" i="18"/>
  <c r="C2" i="18"/>
  <c r="B76" i="95"/>
  <c r="C58" i="29"/>
  <c r="C11" i="42" l="1"/>
  <c r="B14" i="18" l="1"/>
  <c r="C14" i="18"/>
  <c r="B15" i="18"/>
  <c r="C15" i="18"/>
  <c r="B16" i="18"/>
  <c r="C16" i="18"/>
  <c r="B17" i="18"/>
  <c r="C17" i="18"/>
  <c r="B18" i="18"/>
  <c r="C18" i="18"/>
  <c r="B19" i="18"/>
  <c r="C19" i="18"/>
  <c r="C9" i="42" l="1"/>
  <c r="C7" i="42"/>
  <c r="C38" i="83" l="1"/>
  <c r="C37" i="83"/>
  <c r="C36" i="83"/>
  <c r="C35" i="83"/>
  <c r="D6" i="3"/>
  <c r="C2" i="97" l="1"/>
  <c r="B2" i="97"/>
  <c r="C46" i="29" l="1"/>
  <c r="D46" i="29"/>
  <c r="C47" i="29"/>
  <c r="D47" i="29"/>
  <c r="C48" i="29"/>
  <c r="D48" i="29"/>
  <c r="C49" i="29"/>
  <c r="D49" i="29"/>
  <c r="J22" i="57"/>
  <c r="K22" i="57"/>
  <c r="C10" i="37" l="1"/>
  <c r="C19" i="37"/>
  <c r="C3" i="37"/>
  <c r="C11" i="37"/>
  <c r="C20" i="37"/>
  <c r="C4" i="37"/>
  <c r="C12" i="37"/>
  <c r="C21" i="37"/>
  <c r="C5" i="37"/>
  <c r="C13" i="37"/>
  <c r="C22" i="37"/>
  <c r="C6" i="37"/>
  <c r="C14" i="37"/>
  <c r="C23" i="37"/>
  <c r="C7" i="37"/>
  <c r="C15" i="37"/>
  <c r="C24" i="37"/>
  <c r="C8" i="37"/>
  <c r="C16" i="37"/>
  <c r="C25" i="37"/>
  <c r="C9" i="37"/>
  <c r="C17" i="37"/>
  <c r="C3" i="36"/>
  <c r="D5" i="37" s="1"/>
  <c r="C4" i="36"/>
  <c r="D10" i="37" s="1"/>
  <c r="C5" i="36"/>
  <c r="D24" i="37" s="1"/>
  <c r="C6" i="36"/>
  <c r="D8" i="37" s="1"/>
  <c r="C7" i="36"/>
  <c r="C8" i="36"/>
  <c r="C9" i="36"/>
  <c r="C10" i="36"/>
  <c r="C11" i="36"/>
  <c r="C12" i="36"/>
  <c r="C13" i="36"/>
  <c r="C2" i="36"/>
  <c r="D19" i="37" s="1"/>
  <c r="D15" i="37" l="1"/>
  <c r="D14" i="37"/>
  <c r="D12" i="37"/>
  <c r="D7" i="37"/>
  <c r="D17" i="37"/>
  <c r="D23" i="37"/>
  <c r="D4" i="37"/>
  <c r="D20" i="37"/>
  <c r="D25" i="37"/>
  <c r="D6" i="37"/>
  <c r="D11" i="37"/>
  <c r="D21" i="37"/>
  <c r="D9" i="37"/>
  <c r="D16" i="37"/>
  <c r="D22" i="37"/>
  <c r="D3" i="37"/>
  <c r="D13" i="37"/>
  <c r="B3" i="96"/>
  <c r="B4" i="96"/>
  <c r="B5" i="96"/>
  <c r="B6" i="96"/>
  <c r="B7" i="96"/>
  <c r="B8" i="96"/>
  <c r="B9" i="96"/>
  <c r="B10" i="96"/>
  <c r="B12" i="96"/>
  <c r="B14" i="96"/>
  <c r="B15" i="96"/>
  <c r="B16" i="96"/>
  <c r="B17" i="96"/>
  <c r="B18" i="96"/>
  <c r="C3" i="96"/>
  <c r="C4" i="96"/>
  <c r="C5" i="96"/>
  <c r="C6" i="96"/>
  <c r="C7" i="96"/>
  <c r="C8" i="96"/>
  <c r="C9" i="96"/>
  <c r="C10" i="96"/>
  <c r="C12" i="96"/>
  <c r="C14" i="96"/>
  <c r="C15" i="96"/>
  <c r="C16" i="96"/>
  <c r="C17" i="96"/>
  <c r="C18" i="96"/>
  <c r="E3" i="96"/>
  <c r="E4" i="96"/>
  <c r="E5" i="96"/>
  <c r="E6" i="96"/>
  <c r="E7" i="96"/>
  <c r="E8" i="96"/>
  <c r="E9" i="96"/>
  <c r="E10" i="96"/>
  <c r="E12" i="96"/>
  <c r="E14" i="96"/>
  <c r="E15" i="96"/>
  <c r="E16" i="96"/>
  <c r="E17" i="96"/>
  <c r="E18" i="96"/>
  <c r="B19" i="96"/>
  <c r="B20" i="96"/>
  <c r="B21" i="96"/>
  <c r="B22" i="96"/>
  <c r="B23" i="96"/>
  <c r="B24" i="96"/>
  <c r="B25" i="96"/>
  <c r="B26" i="96"/>
  <c r="B27" i="96"/>
  <c r="B28" i="96"/>
  <c r="B29" i="96"/>
  <c r="B30" i="96"/>
  <c r="B31" i="96"/>
  <c r="B32" i="96"/>
  <c r="C19" i="96"/>
  <c r="C20" i="96"/>
  <c r="C21" i="96"/>
  <c r="C22" i="96"/>
  <c r="C23" i="96"/>
  <c r="C24" i="96"/>
  <c r="C25" i="96"/>
  <c r="C26" i="96"/>
  <c r="C27" i="96"/>
  <c r="C28" i="96"/>
  <c r="C29" i="96"/>
  <c r="C30" i="96"/>
  <c r="C31" i="96"/>
  <c r="C32" i="96"/>
  <c r="E19" i="96"/>
  <c r="E20" i="96"/>
  <c r="E21" i="96"/>
  <c r="E22" i="96"/>
  <c r="E23" i="96"/>
  <c r="E24" i="96"/>
  <c r="E25" i="96"/>
  <c r="E26" i="96"/>
  <c r="E27" i="96"/>
  <c r="E28" i="96"/>
  <c r="E29" i="96"/>
  <c r="E30" i="96"/>
  <c r="E31" i="96"/>
  <c r="E32" i="96"/>
  <c r="B37" i="96"/>
  <c r="B38" i="96"/>
  <c r="B54" i="96"/>
  <c r="B55" i="96"/>
  <c r="B56" i="96"/>
  <c r="B57" i="96"/>
  <c r="B58" i="96"/>
  <c r="B59" i="96"/>
  <c r="B60" i="96"/>
  <c r="B61" i="96"/>
  <c r="B62" i="96"/>
  <c r="B63" i="96"/>
  <c r="C37" i="96"/>
  <c r="C38" i="96"/>
  <c r="C54" i="96"/>
  <c r="C55" i="96"/>
  <c r="C56" i="96"/>
  <c r="C57" i="96"/>
  <c r="C58" i="96"/>
  <c r="C59" i="96"/>
  <c r="C60" i="96"/>
  <c r="C61" i="96"/>
  <c r="C62" i="96"/>
  <c r="C63" i="96"/>
  <c r="E37" i="96"/>
  <c r="E38" i="96"/>
  <c r="E54" i="96"/>
  <c r="E55" i="96"/>
  <c r="E56" i="96"/>
  <c r="E57" i="96"/>
  <c r="E58" i="96"/>
  <c r="E59" i="96"/>
  <c r="E60" i="96"/>
  <c r="E61" i="96"/>
  <c r="E62" i="96"/>
  <c r="E63" i="96"/>
  <c r="B64" i="96"/>
  <c r="B65" i="96"/>
  <c r="B66" i="96"/>
  <c r="B67" i="96"/>
  <c r="B68" i="96"/>
  <c r="B69" i="96"/>
  <c r="B70" i="96"/>
  <c r="B71" i="96"/>
  <c r="B72" i="96"/>
  <c r="B73" i="96"/>
  <c r="B74" i="96"/>
  <c r="B75" i="96"/>
  <c r="B76" i="96"/>
  <c r="B77" i="96"/>
  <c r="C64" i="96"/>
  <c r="C65" i="96"/>
  <c r="C66" i="96"/>
  <c r="C67" i="96"/>
  <c r="C68" i="96"/>
  <c r="C69" i="96"/>
  <c r="C70" i="96"/>
  <c r="C71" i="96"/>
  <c r="C72" i="96"/>
  <c r="C73" i="96"/>
  <c r="C74" i="96"/>
  <c r="C75" i="96"/>
  <c r="C76" i="96"/>
  <c r="C77" i="96"/>
  <c r="E64" i="96"/>
  <c r="E65" i="96"/>
  <c r="E66" i="96"/>
  <c r="E67" i="96"/>
  <c r="E68" i="96"/>
  <c r="E69" i="96"/>
  <c r="E70" i="96"/>
  <c r="E71" i="96"/>
  <c r="E72" i="96"/>
  <c r="E73" i="96"/>
  <c r="E74" i="96"/>
  <c r="E75" i="96"/>
  <c r="E76" i="96"/>
  <c r="E77" i="96"/>
  <c r="B78" i="96"/>
  <c r="B79" i="96"/>
  <c r="B80" i="96"/>
  <c r="B81" i="96"/>
  <c r="B86" i="96"/>
  <c r="B87" i="96"/>
  <c r="B99" i="96"/>
  <c r="B100" i="96"/>
  <c r="B101" i="96"/>
  <c r="B102" i="96"/>
  <c r="B103" i="96"/>
  <c r="B104" i="96"/>
  <c r="C78" i="96"/>
  <c r="C79" i="96"/>
  <c r="C80" i="96"/>
  <c r="C81" i="96"/>
  <c r="C86" i="96"/>
  <c r="C87" i="96"/>
  <c r="C99" i="96"/>
  <c r="C100" i="96"/>
  <c r="C101" i="96"/>
  <c r="C102" i="96"/>
  <c r="C103" i="96"/>
  <c r="C104" i="96"/>
  <c r="E78" i="96"/>
  <c r="E79" i="96"/>
  <c r="E80" i="96"/>
  <c r="E81" i="96"/>
  <c r="E86" i="96"/>
  <c r="E87" i="96"/>
  <c r="E99" i="96"/>
  <c r="E100" i="96"/>
  <c r="E101" i="96"/>
  <c r="E102" i="96"/>
  <c r="E103" i="96"/>
  <c r="E104" i="96"/>
  <c r="B105" i="96"/>
  <c r="B106" i="96"/>
  <c r="C105" i="96"/>
  <c r="C106" i="96"/>
  <c r="E105" i="96"/>
  <c r="E106" i="96"/>
  <c r="B4" i="95"/>
  <c r="B5" i="95"/>
  <c r="B6" i="95"/>
  <c r="B7" i="95"/>
  <c r="B8" i="95"/>
  <c r="B9" i="95"/>
  <c r="B10" i="95"/>
  <c r="B11" i="95"/>
  <c r="B12" i="95"/>
  <c r="B13" i="95"/>
  <c r="B14" i="95"/>
  <c r="B15" i="95"/>
  <c r="B16" i="95"/>
  <c r="B17" i="95"/>
  <c r="B18" i="95"/>
  <c r="B19" i="95"/>
  <c r="B20" i="95"/>
  <c r="B21" i="95"/>
  <c r="B22" i="95"/>
  <c r="B23" i="95"/>
  <c r="B24" i="95"/>
  <c r="B25" i="95"/>
  <c r="B26" i="95"/>
  <c r="B28" i="95"/>
  <c r="B29" i="95"/>
  <c r="B42" i="95"/>
  <c r="B43" i="95"/>
  <c r="B44" i="95"/>
  <c r="B45" i="95"/>
  <c r="B46" i="95"/>
  <c r="B47" i="95"/>
  <c r="B48" i="95"/>
  <c r="B49" i="95"/>
  <c r="B50" i="95"/>
  <c r="B51" i="95"/>
  <c r="B52" i="95"/>
  <c r="B53" i="95"/>
  <c r="B54" i="95"/>
  <c r="B55" i="95"/>
  <c r="B56" i="95"/>
  <c r="B57" i="95"/>
  <c r="B58" i="95"/>
  <c r="B59" i="95"/>
  <c r="B60" i="95"/>
  <c r="B61" i="95"/>
  <c r="B62" i="95"/>
  <c r="B63" i="95"/>
  <c r="B64" i="95"/>
  <c r="B65" i="95"/>
  <c r="B66" i="95"/>
  <c r="B67" i="95"/>
  <c r="B68" i="95"/>
  <c r="B69" i="95"/>
  <c r="B71" i="95"/>
  <c r="B72" i="95"/>
  <c r="B82" i="95"/>
  <c r="B83" i="95"/>
  <c r="B84" i="95"/>
  <c r="B85" i="95"/>
  <c r="B3" i="95"/>
  <c r="B2" i="95"/>
  <c r="D6" i="94"/>
  <c r="D7" i="94"/>
  <c r="D8" i="94"/>
  <c r="D9" i="94"/>
  <c r="D10" i="94"/>
  <c r="D11" i="94"/>
  <c r="D12" i="94"/>
  <c r="D13" i="94"/>
  <c r="D14" i="94"/>
  <c r="D15" i="94"/>
  <c r="D16" i="94"/>
  <c r="D17" i="94"/>
  <c r="D18" i="94"/>
  <c r="D19" i="94"/>
  <c r="D20" i="94"/>
  <c r="D21" i="94"/>
  <c r="D22" i="94"/>
  <c r="D23" i="94"/>
  <c r="D24" i="94"/>
  <c r="D25" i="94"/>
  <c r="D26" i="94"/>
  <c r="D28" i="94"/>
  <c r="D29" i="94"/>
  <c r="D42" i="94"/>
  <c r="D43" i="94"/>
  <c r="D44" i="94"/>
  <c r="D45" i="94"/>
  <c r="D46" i="94"/>
  <c r="D47" i="94"/>
  <c r="D48" i="94"/>
  <c r="D49" i="94"/>
  <c r="D50" i="94"/>
  <c r="D51" i="94"/>
  <c r="D52" i="94"/>
  <c r="D53" i="94"/>
  <c r="D54" i="94"/>
  <c r="D55" i="94"/>
  <c r="D56" i="94"/>
  <c r="D57" i="94"/>
  <c r="D58" i="94"/>
  <c r="D59" i="94"/>
  <c r="D60" i="94"/>
  <c r="D61" i="94"/>
  <c r="D62" i="94"/>
  <c r="D63" i="94"/>
  <c r="D64" i="94"/>
  <c r="D65" i="94"/>
  <c r="D66" i="94"/>
  <c r="D67" i="94"/>
  <c r="D68" i="94"/>
  <c r="D69" i="94"/>
  <c r="D71" i="94"/>
  <c r="D72" i="94"/>
  <c r="D82" i="94"/>
  <c r="D3" i="94"/>
  <c r="D4" i="94"/>
  <c r="D5" i="94"/>
  <c r="D83" i="94"/>
  <c r="D84" i="94"/>
  <c r="D85" i="94"/>
  <c r="C2" i="96" l="1"/>
  <c r="B2" i="96"/>
  <c r="D2" i="94"/>
  <c r="C3" i="83" l="1"/>
  <c r="C4" i="83"/>
  <c r="C6" i="83"/>
  <c r="C19" i="83"/>
  <c r="C20" i="83"/>
  <c r="C22" i="83"/>
  <c r="C31" i="83"/>
  <c r="C32" i="83"/>
  <c r="C33" i="83"/>
  <c r="C34" i="83"/>
  <c r="C2" i="83"/>
  <c r="D3" i="3"/>
  <c r="D4" i="3"/>
  <c r="D5" i="3"/>
  <c r="D2" i="3"/>
  <c r="F3" i="77"/>
  <c r="F4" i="77"/>
  <c r="F5" i="77"/>
  <c r="F6" i="77"/>
  <c r="F7" i="77"/>
  <c r="F8" i="77"/>
  <c r="F9" i="77"/>
  <c r="F11" i="77"/>
  <c r="F12" i="77"/>
  <c r="F13" i="77"/>
  <c r="F14" i="77"/>
  <c r="F15" i="77"/>
  <c r="F16" i="77"/>
  <c r="F2" i="77"/>
  <c r="E3" i="6" l="1"/>
  <c r="E4" i="6"/>
  <c r="E5" i="6"/>
  <c r="E6" i="6"/>
  <c r="E7" i="6"/>
  <c r="E8" i="6"/>
  <c r="E9" i="6"/>
  <c r="E11" i="6"/>
  <c r="E12" i="6"/>
  <c r="E13" i="6"/>
  <c r="E14" i="6"/>
  <c r="E15" i="6"/>
  <c r="E16" i="6"/>
  <c r="E2" i="6"/>
  <c r="H5" i="31" l="1"/>
  <c r="C18" i="37" l="1"/>
  <c r="C2" i="37"/>
  <c r="D18" i="37"/>
  <c r="D2" i="37"/>
  <c r="C55" i="29"/>
  <c r="C56" i="29"/>
  <c r="C59" i="29"/>
  <c r="C60" i="29"/>
  <c r="J24" i="57"/>
  <c r="J25" i="57"/>
  <c r="K24" i="57"/>
  <c r="K25" i="57"/>
  <c r="K225" i="13" l="1"/>
  <c r="L225" i="13"/>
  <c r="M225" i="13"/>
  <c r="N225" i="13"/>
  <c r="K226" i="13"/>
  <c r="L226" i="13"/>
  <c r="M226" i="13"/>
  <c r="N226" i="13"/>
  <c r="K150" i="13"/>
  <c r="K151" i="13"/>
  <c r="K152" i="13"/>
  <c r="K153" i="13"/>
  <c r="L150" i="13"/>
  <c r="L151" i="13"/>
  <c r="L152" i="13"/>
  <c r="L153" i="13"/>
  <c r="M150" i="13"/>
  <c r="M151" i="13"/>
  <c r="M152" i="13"/>
  <c r="M153" i="13"/>
  <c r="N150" i="13"/>
  <c r="N151" i="13"/>
  <c r="N152" i="13"/>
  <c r="N153" i="13"/>
  <c r="K154" i="13"/>
  <c r="K155" i="13"/>
  <c r="K156" i="13"/>
  <c r="K157" i="13"/>
  <c r="L154" i="13"/>
  <c r="L155" i="13"/>
  <c r="L156" i="13"/>
  <c r="L157" i="13"/>
  <c r="M154" i="13"/>
  <c r="M155" i="13"/>
  <c r="M156" i="13"/>
  <c r="M157" i="13"/>
  <c r="N154" i="13"/>
  <c r="N155" i="13"/>
  <c r="N156" i="13"/>
  <c r="N157" i="13"/>
  <c r="K158" i="13"/>
  <c r="K159" i="13"/>
  <c r="K160" i="13"/>
  <c r="K161" i="13"/>
  <c r="L158" i="13"/>
  <c r="L159" i="13"/>
  <c r="L160" i="13"/>
  <c r="L161" i="13"/>
  <c r="M158" i="13"/>
  <c r="M159" i="13"/>
  <c r="M160" i="13"/>
  <c r="M161" i="13"/>
  <c r="N158" i="13"/>
  <c r="N159" i="13"/>
  <c r="N160" i="13"/>
  <c r="N161" i="13"/>
  <c r="K162" i="13"/>
  <c r="K163" i="13"/>
  <c r="K164" i="13"/>
  <c r="K165" i="13"/>
  <c r="L162" i="13"/>
  <c r="L163" i="13"/>
  <c r="L164" i="13"/>
  <c r="L165" i="13"/>
  <c r="M162" i="13"/>
  <c r="M163" i="13"/>
  <c r="M164" i="13"/>
  <c r="M165" i="13"/>
  <c r="N162" i="13"/>
  <c r="N163" i="13"/>
  <c r="N164" i="13"/>
  <c r="N165" i="13"/>
  <c r="K166" i="13"/>
  <c r="K167" i="13"/>
  <c r="K168" i="13"/>
  <c r="K169" i="13"/>
  <c r="L166" i="13"/>
  <c r="L167" i="13"/>
  <c r="L168" i="13"/>
  <c r="L169" i="13"/>
  <c r="M166" i="13"/>
  <c r="M167" i="13"/>
  <c r="M168" i="13"/>
  <c r="M169" i="13"/>
  <c r="N166" i="13"/>
  <c r="N167" i="13"/>
  <c r="N168" i="13"/>
  <c r="N169" i="13"/>
  <c r="K170" i="13"/>
  <c r="K171" i="13"/>
  <c r="K172" i="13"/>
  <c r="K173" i="13"/>
  <c r="L170" i="13"/>
  <c r="L171" i="13"/>
  <c r="L172" i="13"/>
  <c r="L173" i="13"/>
  <c r="M170" i="13"/>
  <c r="M171" i="13"/>
  <c r="M172" i="13"/>
  <c r="M173" i="13"/>
  <c r="N170" i="13"/>
  <c r="N171" i="13"/>
  <c r="N172" i="13"/>
  <c r="N173" i="13"/>
  <c r="K174" i="13"/>
  <c r="K175" i="13"/>
  <c r="K176" i="13"/>
  <c r="K177" i="13"/>
  <c r="L174" i="13"/>
  <c r="L175" i="13"/>
  <c r="L176" i="13"/>
  <c r="L177" i="13"/>
  <c r="M174" i="13"/>
  <c r="M175" i="13"/>
  <c r="M176" i="13"/>
  <c r="M177" i="13"/>
  <c r="N174" i="13"/>
  <c r="N175" i="13"/>
  <c r="N176" i="13"/>
  <c r="N177" i="13"/>
  <c r="K178" i="13"/>
  <c r="K179" i="13"/>
  <c r="K180" i="13"/>
  <c r="K181" i="13"/>
  <c r="L178" i="13"/>
  <c r="L179" i="13"/>
  <c r="L180" i="13"/>
  <c r="L181" i="13"/>
  <c r="M178" i="13"/>
  <c r="M179" i="13"/>
  <c r="M180" i="13"/>
  <c r="M181" i="13"/>
  <c r="N178" i="13"/>
  <c r="N179" i="13"/>
  <c r="N180" i="13"/>
  <c r="N181" i="13"/>
  <c r="K182" i="13"/>
  <c r="K183" i="13"/>
  <c r="K184" i="13"/>
  <c r="K185" i="13"/>
  <c r="L182" i="13"/>
  <c r="L183" i="13"/>
  <c r="L184" i="13"/>
  <c r="L185" i="13"/>
  <c r="M182" i="13"/>
  <c r="M183" i="13"/>
  <c r="M184" i="13"/>
  <c r="M185" i="13"/>
  <c r="N182" i="13"/>
  <c r="N183" i="13"/>
  <c r="N184" i="13"/>
  <c r="N185" i="13"/>
  <c r="K186" i="13"/>
  <c r="K187" i="13"/>
  <c r="K188" i="13"/>
  <c r="K189" i="13"/>
  <c r="L186" i="13"/>
  <c r="L187" i="13"/>
  <c r="L188" i="13"/>
  <c r="L189" i="13"/>
  <c r="M186" i="13"/>
  <c r="M187" i="13"/>
  <c r="M188" i="13"/>
  <c r="M189" i="13"/>
  <c r="N186" i="13"/>
  <c r="N187" i="13"/>
  <c r="N188" i="13"/>
  <c r="N189" i="13"/>
  <c r="K190" i="13"/>
  <c r="K191" i="13"/>
  <c r="K192" i="13"/>
  <c r="K193" i="13"/>
  <c r="L190" i="13"/>
  <c r="L191" i="13"/>
  <c r="L192" i="13"/>
  <c r="L193" i="13"/>
  <c r="M190" i="13"/>
  <c r="M191" i="13"/>
  <c r="M192" i="13"/>
  <c r="M193" i="13"/>
  <c r="N190" i="13"/>
  <c r="N191" i="13"/>
  <c r="N192" i="13"/>
  <c r="N193" i="13"/>
  <c r="K194" i="13"/>
  <c r="K195" i="13"/>
  <c r="K196" i="13"/>
  <c r="K197" i="13"/>
  <c r="L194" i="13"/>
  <c r="L195" i="13"/>
  <c r="L196" i="13"/>
  <c r="L197" i="13"/>
  <c r="M194" i="13"/>
  <c r="M195" i="13"/>
  <c r="M196" i="13"/>
  <c r="M197" i="13"/>
  <c r="N194" i="13"/>
  <c r="N195" i="13"/>
  <c r="N196" i="13"/>
  <c r="N197" i="13"/>
  <c r="K198" i="13"/>
  <c r="K199" i="13"/>
  <c r="K200" i="13"/>
  <c r="K201" i="13"/>
  <c r="L198" i="13"/>
  <c r="L199" i="13"/>
  <c r="L200" i="13"/>
  <c r="L201" i="13"/>
  <c r="M198" i="13"/>
  <c r="M199" i="13"/>
  <c r="M200" i="13"/>
  <c r="M201" i="13"/>
  <c r="N198" i="13"/>
  <c r="N199" i="13"/>
  <c r="N200" i="13"/>
  <c r="N201" i="13"/>
  <c r="K202" i="13"/>
  <c r="K203" i="13"/>
  <c r="K204" i="13"/>
  <c r="K205" i="13"/>
  <c r="L202" i="13"/>
  <c r="L203" i="13"/>
  <c r="L204" i="13"/>
  <c r="L205" i="13"/>
  <c r="M202" i="13"/>
  <c r="M203" i="13"/>
  <c r="M204" i="13"/>
  <c r="M205" i="13"/>
  <c r="N202" i="13"/>
  <c r="N203" i="13"/>
  <c r="N204" i="13"/>
  <c r="N205" i="13"/>
  <c r="K206" i="13"/>
  <c r="K207" i="13"/>
  <c r="K208" i="13"/>
  <c r="K209" i="13"/>
  <c r="L206" i="13"/>
  <c r="L207" i="13"/>
  <c r="L208" i="13"/>
  <c r="L209" i="13"/>
  <c r="M206" i="13"/>
  <c r="M207" i="13"/>
  <c r="M208" i="13"/>
  <c r="M209" i="13"/>
  <c r="N206" i="13"/>
  <c r="N207" i="13"/>
  <c r="N208" i="13"/>
  <c r="N209" i="13"/>
  <c r="K210" i="13"/>
  <c r="K211" i="13"/>
  <c r="K212" i="13"/>
  <c r="K213" i="13"/>
  <c r="L210" i="13"/>
  <c r="L211" i="13"/>
  <c r="L212" i="13"/>
  <c r="L213" i="13"/>
  <c r="M210" i="13"/>
  <c r="M211" i="13"/>
  <c r="M212" i="13"/>
  <c r="M213" i="13"/>
  <c r="N210" i="13"/>
  <c r="N211" i="13"/>
  <c r="N212" i="13"/>
  <c r="N213" i="13"/>
  <c r="K214" i="13"/>
  <c r="K215" i="13"/>
  <c r="K216" i="13"/>
  <c r="K217" i="13"/>
  <c r="L214" i="13"/>
  <c r="L215" i="13"/>
  <c r="L216" i="13"/>
  <c r="L217" i="13"/>
  <c r="M214" i="13"/>
  <c r="M215" i="13"/>
  <c r="M216" i="13"/>
  <c r="M217" i="13"/>
  <c r="N214" i="13"/>
  <c r="N215" i="13"/>
  <c r="N216" i="13"/>
  <c r="N217" i="13"/>
  <c r="K218" i="13"/>
  <c r="K219" i="13"/>
  <c r="K220" i="13"/>
  <c r="K221" i="13"/>
  <c r="L218" i="13"/>
  <c r="L219" i="13"/>
  <c r="L220" i="13"/>
  <c r="L221" i="13"/>
  <c r="M218" i="13"/>
  <c r="M219" i="13"/>
  <c r="M220" i="13"/>
  <c r="M221" i="13"/>
  <c r="N218" i="13"/>
  <c r="N219" i="13"/>
  <c r="N220" i="13"/>
  <c r="N221" i="13"/>
  <c r="K222" i="13"/>
  <c r="K223" i="13"/>
  <c r="K224" i="13"/>
  <c r="K227" i="13"/>
  <c r="L222" i="13"/>
  <c r="L223" i="13"/>
  <c r="L224" i="13"/>
  <c r="L227" i="13"/>
  <c r="M222" i="13"/>
  <c r="M223" i="13"/>
  <c r="M224" i="13"/>
  <c r="M227" i="13"/>
  <c r="N222" i="13"/>
  <c r="N223" i="13"/>
  <c r="N224" i="13"/>
  <c r="N227" i="13"/>
  <c r="K228" i="13"/>
  <c r="K229" i="13"/>
  <c r="K230" i="13"/>
  <c r="K231" i="13"/>
  <c r="L228" i="13"/>
  <c r="L229" i="13"/>
  <c r="L230" i="13"/>
  <c r="L231" i="13"/>
  <c r="M228" i="13"/>
  <c r="M229" i="13"/>
  <c r="M230" i="13"/>
  <c r="M231" i="13"/>
  <c r="N228" i="13"/>
  <c r="N229" i="13"/>
  <c r="N230" i="13"/>
  <c r="N231" i="13"/>
  <c r="K232" i="13"/>
  <c r="K233" i="13"/>
  <c r="L232" i="13"/>
  <c r="L233" i="13"/>
  <c r="M232" i="13"/>
  <c r="M233" i="13"/>
  <c r="N232" i="13"/>
  <c r="N233" i="13"/>
  <c r="K148" i="13"/>
  <c r="K149" i="13"/>
  <c r="L148" i="13"/>
  <c r="L149" i="13"/>
  <c r="M148" i="13"/>
  <c r="M149" i="13"/>
  <c r="N148" i="13"/>
  <c r="N149" i="13"/>
  <c r="K234" i="13"/>
  <c r="L234" i="13"/>
  <c r="M234" i="13"/>
  <c r="N234" i="13"/>
  <c r="K235" i="13"/>
  <c r="L235" i="13"/>
  <c r="M235" i="13"/>
  <c r="N235" i="13"/>
  <c r="K147" i="13" l="1"/>
  <c r="L147" i="13"/>
  <c r="M147" i="13"/>
  <c r="N147" i="13"/>
  <c r="K143" i="13"/>
  <c r="L143" i="13"/>
  <c r="M143" i="13"/>
  <c r="N143" i="13"/>
  <c r="C38" i="29"/>
  <c r="C39" i="29"/>
  <c r="D38" i="29"/>
  <c r="D39" i="29"/>
  <c r="C42" i="29"/>
  <c r="C43" i="29"/>
  <c r="C44" i="29"/>
  <c r="C45" i="29"/>
  <c r="D42" i="29"/>
  <c r="D43" i="29"/>
  <c r="D44" i="29"/>
  <c r="D45" i="29"/>
  <c r="C51" i="29"/>
  <c r="C52" i="29"/>
  <c r="C63" i="29"/>
  <c r="D63" i="29"/>
  <c r="C64" i="29"/>
  <c r="D64" i="29"/>
  <c r="K127" i="13" l="1"/>
  <c r="L127" i="13"/>
  <c r="M127" i="13"/>
  <c r="N127" i="13"/>
  <c r="K128" i="13"/>
  <c r="L128" i="13"/>
  <c r="M128" i="13"/>
  <c r="N128" i="13"/>
  <c r="K129" i="13"/>
  <c r="L129" i="13"/>
  <c r="M129" i="13"/>
  <c r="N129" i="13"/>
  <c r="K130" i="13"/>
  <c r="L130" i="13"/>
  <c r="M130" i="13"/>
  <c r="N130" i="13"/>
  <c r="K111" i="13"/>
  <c r="L111" i="13"/>
  <c r="M111" i="13"/>
  <c r="N111" i="13"/>
  <c r="K112" i="13"/>
  <c r="L112" i="13"/>
  <c r="M112" i="13"/>
  <c r="N112" i="13"/>
  <c r="K113" i="13"/>
  <c r="L113" i="13"/>
  <c r="M113" i="13"/>
  <c r="N113" i="13"/>
  <c r="K114" i="13"/>
  <c r="L114" i="13"/>
  <c r="M114" i="13"/>
  <c r="N114" i="13"/>
  <c r="K94" i="13" l="1"/>
  <c r="K95" i="13"/>
  <c r="K96" i="13"/>
  <c r="K97" i="13"/>
  <c r="K98" i="13"/>
  <c r="K99" i="13"/>
  <c r="K100" i="13"/>
  <c r="K101" i="13"/>
  <c r="K102" i="13"/>
  <c r="K103" i="13"/>
  <c r="K104" i="13"/>
  <c r="K105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N94" i="13"/>
  <c r="N95" i="13"/>
  <c r="N96" i="13"/>
  <c r="N97" i="13"/>
  <c r="N98" i="13"/>
  <c r="N99" i="13"/>
  <c r="N100" i="13"/>
  <c r="N101" i="13"/>
  <c r="N102" i="13"/>
  <c r="N103" i="13"/>
  <c r="N104" i="13"/>
  <c r="N105" i="13"/>
  <c r="K106" i="13"/>
  <c r="K107" i="13"/>
  <c r="K108" i="13"/>
  <c r="K109" i="13"/>
  <c r="K110" i="13"/>
  <c r="K115" i="13"/>
  <c r="K116" i="13"/>
  <c r="K117" i="13"/>
  <c r="K118" i="13"/>
  <c r="K119" i="13"/>
  <c r="K120" i="13"/>
  <c r="K121" i="13"/>
  <c r="L106" i="13"/>
  <c r="L107" i="13"/>
  <c r="L108" i="13"/>
  <c r="L109" i="13"/>
  <c r="L110" i="13"/>
  <c r="L115" i="13"/>
  <c r="L116" i="13"/>
  <c r="L117" i="13"/>
  <c r="L118" i="13"/>
  <c r="L119" i="13"/>
  <c r="L120" i="13"/>
  <c r="L121" i="13"/>
  <c r="M106" i="13"/>
  <c r="M107" i="13"/>
  <c r="M108" i="13"/>
  <c r="M109" i="13"/>
  <c r="M110" i="13"/>
  <c r="M115" i="13"/>
  <c r="M116" i="13"/>
  <c r="M117" i="13"/>
  <c r="M118" i="13"/>
  <c r="M119" i="13"/>
  <c r="M120" i="13"/>
  <c r="M121" i="13"/>
  <c r="N106" i="13"/>
  <c r="N107" i="13"/>
  <c r="N108" i="13"/>
  <c r="N109" i="13"/>
  <c r="N110" i="13"/>
  <c r="N115" i="13"/>
  <c r="N116" i="13"/>
  <c r="N117" i="13"/>
  <c r="N118" i="13"/>
  <c r="N119" i="13"/>
  <c r="N120" i="13"/>
  <c r="N121" i="13"/>
  <c r="K122" i="13"/>
  <c r="K123" i="13"/>
  <c r="K124" i="13"/>
  <c r="K125" i="13"/>
  <c r="K126" i="13"/>
  <c r="K131" i="13"/>
  <c r="K132" i="13"/>
  <c r="K133" i="13"/>
  <c r="K134" i="13"/>
  <c r="K135" i="13"/>
  <c r="K136" i="13"/>
  <c r="K137" i="13"/>
  <c r="L122" i="13"/>
  <c r="L123" i="13"/>
  <c r="L124" i="13"/>
  <c r="L125" i="13"/>
  <c r="L126" i="13"/>
  <c r="L131" i="13"/>
  <c r="L132" i="13"/>
  <c r="L133" i="13"/>
  <c r="L134" i="13"/>
  <c r="L135" i="13"/>
  <c r="L136" i="13"/>
  <c r="L137" i="13"/>
  <c r="M122" i="13"/>
  <c r="M123" i="13"/>
  <c r="M124" i="13"/>
  <c r="M125" i="13"/>
  <c r="M126" i="13"/>
  <c r="M131" i="13"/>
  <c r="M132" i="13"/>
  <c r="M133" i="13"/>
  <c r="M134" i="13"/>
  <c r="M135" i="13"/>
  <c r="M136" i="13"/>
  <c r="M137" i="13"/>
  <c r="N122" i="13"/>
  <c r="N123" i="13"/>
  <c r="N124" i="13"/>
  <c r="N125" i="13"/>
  <c r="N126" i="13"/>
  <c r="N131" i="13"/>
  <c r="N132" i="13"/>
  <c r="N133" i="13"/>
  <c r="N134" i="13"/>
  <c r="N135" i="13"/>
  <c r="N136" i="13"/>
  <c r="N137" i="13"/>
  <c r="K138" i="13"/>
  <c r="K139" i="13"/>
  <c r="K140" i="13"/>
  <c r="K141" i="13"/>
  <c r="K142" i="13"/>
  <c r="K144" i="13"/>
  <c r="K145" i="13"/>
  <c r="K146" i="13"/>
  <c r="L138" i="13"/>
  <c r="L139" i="13"/>
  <c r="L140" i="13"/>
  <c r="L141" i="13"/>
  <c r="L142" i="13"/>
  <c r="L144" i="13"/>
  <c r="L145" i="13"/>
  <c r="L146" i="13"/>
  <c r="M138" i="13"/>
  <c r="M139" i="13"/>
  <c r="M140" i="13"/>
  <c r="M141" i="13"/>
  <c r="M142" i="13"/>
  <c r="M144" i="13"/>
  <c r="M145" i="13"/>
  <c r="M146" i="13"/>
  <c r="N138" i="13"/>
  <c r="N139" i="13"/>
  <c r="N140" i="13"/>
  <c r="N141" i="13"/>
  <c r="N142" i="13"/>
  <c r="N144" i="13"/>
  <c r="N145" i="13"/>
  <c r="N146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2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N2" i="13"/>
  <c r="M2" i="13"/>
  <c r="J17" i="57" l="1"/>
  <c r="K17" i="57"/>
  <c r="J18" i="57"/>
  <c r="K18" i="57"/>
  <c r="J19" i="57"/>
  <c r="K19" i="57"/>
  <c r="J20" i="57"/>
  <c r="K20" i="57"/>
  <c r="J21" i="57"/>
  <c r="K21" i="57"/>
  <c r="J23" i="57"/>
  <c r="K23" i="57"/>
  <c r="C8" i="29"/>
  <c r="D8" i="29"/>
  <c r="C18" i="29"/>
  <c r="D18" i="29"/>
  <c r="C28" i="29"/>
  <c r="D28" i="29"/>
  <c r="C29" i="29"/>
  <c r="D29" i="29"/>
  <c r="C4" i="42" l="1"/>
  <c r="C6" i="42"/>
  <c r="C8" i="42"/>
  <c r="C10" i="42"/>
  <c r="E7" i="28"/>
  <c r="E6" i="28"/>
  <c r="E5" i="28"/>
  <c r="E4" i="28"/>
  <c r="E3" i="28"/>
  <c r="H2" i="31"/>
  <c r="H3" i="31"/>
  <c r="H4" i="31"/>
  <c r="H6" i="31"/>
  <c r="H7" i="31"/>
  <c r="H8" i="31"/>
  <c r="H9" i="31"/>
  <c r="H10" i="31"/>
  <c r="H11" i="31"/>
  <c r="H12" i="31"/>
  <c r="H13" i="31"/>
  <c r="H14" i="31"/>
  <c r="H15" i="31"/>
  <c r="H16" i="31"/>
  <c r="K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E2" i="28"/>
  <c r="E2" i="54"/>
  <c r="I2" i="54"/>
  <c r="E45" i="26"/>
  <c r="E39" i="26"/>
  <c r="B45" i="26"/>
  <c r="B39" i="26"/>
  <c r="B25" i="26"/>
  <c r="B23" i="26"/>
  <c r="B20" i="26"/>
  <c r="C30" i="19"/>
</calcChain>
</file>

<file path=xl/comments1.xml><?xml version="1.0" encoding="utf-8"?>
<comments xmlns="http://schemas.openxmlformats.org/spreadsheetml/2006/main">
  <authors>
    <author>fadallar</author>
  </authors>
  <commentList>
    <comment ref="D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&lt;ip&gt;/&lt;mask&gt;</t>
        </r>
      </text>
    </comment>
    <comment ref="F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&lt;ip&gt;/&lt;mask&gt;</t>
        </r>
      </text>
    </comment>
    <comment ref="H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&lt;ip&gt;/&lt;mask&gt;</t>
        </r>
      </text>
    </comment>
  </commentList>
</comments>
</file>

<file path=xl/comments10.xml><?xml version="1.0" encoding="utf-8"?>
<comments xmlns="http://schemas.openxmlformats.org/spreadsheetml/2006/main">
  <authors>
    <author>fadallar</author>
  </authors>
  <commentList>
    <comment ref="E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Interface Policy Group 
Ignored if static binding type is access</t>
        </r>
      </text>
    </comment>
    <comment ref="F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  &lt;slot&gt;/&lt;port&gt;
Only applicable if static binding type is access</t>
        </r>
      </text>
    </comment>
    <comment ref="H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only relevant if static binding type is vPC</t>
        </r>
      </text>
    </comment>
    <comment ref="K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regular = trunk port
untagged = access port
native =  native vlan on a trunk  with .1P tag</t>
        </r>
      </text>
    </comment>
  </commentList>
</comments>
</file>

<file path=xl/comments11.xml><?xml version="1.0" encoding="utf-8"?>
<comments xmlns="http://schemas.openxmlformats.org/spreadsheetml/2006/main">
  <authors>
    <author>fadallar</author>
  </authors>
  <commentList>
    <comment ref="F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only relevant for interface type svi
Ignored otherwise</t>
        </r>
      </text>
    </comment>
    <comment ref="J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Only relevant for vPC Path type
Ignored otherwise</t>
        </r>
      </text>
    </comment>
    <comment ref="L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Interface Policy group
only relevant for path type PC and vPC
Ignored otherwise</t>
        </r>
      </text>
    </comment>
    <comment ref="M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only relevant for path type access
format is &lt;slot&gt;/&lt;port&gt;</t>
        </r>
      </text>
    </comment>
    <comment ref="N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&lt;IP&gt;/&lt;MASK&gt;</t>
        </r>
      </text>
    </comment>
    <comment ref="O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only relevant for vPC path type
format is &lt;IP&gt;/&lt;MASK&gt;</t>
        </r>
      </text>
    </comment>
  </commentList>
</comments>
</file>

<file path=xl/comments12.xml><?xml version="1.0" encoding="utf-8"?>
<comments xmlns="http://schemas.openxmlformats.org/spreadsheetml/2006/main">
  <authors>
    <author>fadallar</author>
  </authors>
  <commentList>
    <comment ref="D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&lt;subnet&gt;/&lt;mask&gt;</t>
        </r>
      </text>
    </comment>
  </commentList>
</comments>
</file>

<file path=xl/comments13.xml><?xml version="1.0" encoding="utf-8"?>
<comments xmlns="http://schemas.openxmlformats.org/spreadsheetml/2006/main">
  <authors>
    <author>Microsoft Office User</author>
  </authors>
  <commentList>
    <comment ref="F1" authorId="0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possible configuration is yes </t>
        </r>
      </text>
    </comment>
  </commentList>
</comments>
</file>

<file path=xl/comments14.xml><?xml version="1.0" encoding="utf-8"?>
<comments xmlns="http://schemas.openxmlformats.org/spreadsheetml/2006/main">
  <authors>
    <author>fadallar</author>
  </authors>
  <commentList>
    <comment ref="A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EPG Name</t>
        </r>
      </text>
    </comment>
  </commentList>
</comments>
</file>

<file path=xl/comments2.xml><?xml version="1.0" encoding="utf-8"?>
<comments xmlns="http://schemas.openxmlformats.org/spreadsheetml/2006/main">
  <authors>
    <author>fadallar</author>
  </authors>
  <commentList>
    <comment ref="C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 &lt;ip_address&gt;/&lt;mask&gt;</t>
        </r>
      </text>
    </comment>
    <comment ref="E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 &lt;ip_address&gt;/&lt;mask&gt;</t>
        </r>
      </text>
    </comment>
    <comment ref="I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If not defined  it is assumed pod 1</t>
        </r>
      </text>
    </comment>
    <comment ref="J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Can be either leaf or spine . If not defined it is assumed undefined</t>
        </r>
      </text>
    </comment>
  </commentList>
</comments>
</file>

<file path=xl/comments3.xml><?xml version="1.0" encoding="utf-8"?>
<comments xmlns="http://schemas.openxmlformats.org/spreadsheetml/2006/main">
  <authors>
    <author>Microsoft Office User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Currently not implemented. The value will be ignored</t>
        </r>
      </text>
    </comment>
  </commentList>
</comments>
</file>

<file path=xl/comments4.xml><?xml version="1.0" encoding="utf-8"?>
<comments xmlns="http://schemas.openxmlformats.org/spreadsheetml/2006/main">
  <authors>
    <author>fadallar</author>
  </authors>
  <commentList>
    <comment ref="A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fex name</t>
        </r>
      </text>
    </comment>
    <comment ref="B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parent switch node _id</t>
        </r>
      </text>
    </comment>
    <comment ref="E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parent leaf interface
format is port_id
e.g 33</t>
        </r>
      </text>
    </comment>
    <comment ref="G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parent leaf interface
format is port_id
e.g 33</t>
        </r>
      </text>
    </comment>
  </commentList>
</comments>
</file>

<file path=xl/comments5.xml><?xml version="1.0" encoding="utf-8"?>
<comments xmlns="http://schemas.openxmlformats.org/spreadsheetml/2006/main">
  <authors>
    <author>Microsoft Office User</author>
  </authors>
  <commentList>
    <comment ref="A1" authorId="0" shapeId="0">
      <text>
        <r>
          <rPr>
            <b/>
            <sz val="10"/>
            <color rgb="FF000000"/>
            <rFont val="Calibri"/>
            <family val="2"/>
          </rPr>
          <t xml:space="preserve">
expected format is   &lt;number&gt;:&lt;number&gt;</t>
        </r>
      </text>
    </comment>
  </commentList>
</comments>
</file>

<file path=xl/comments6.xml><?xml version="1.0" encoding="utf-8"?>
<comments xmlns="http://schemas.openxmlformats.org/spreadsheetml/2006/main">
  <authors>
    <author>fadallar</author>
    <author>Microsoft Office User</author>
  </authors>
  <commentList>
    <comment ref="A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Interface Policy-Group Name </t>
        </r>
      </text>
    </comment>
    <comment ref="C1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if switch type is spine
the only relevant interface policies are cdp policy link policy and AAEP.</t>
        </r>
      </text>
    </comment>
    <comment ref="D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Interface Policy Group type  must be access for switch_type spine</t>
        </r>
      </text>
    </comment>
  </commentList>
</comments>
</file>

<file path=xl/comments7.xml><?xml version="1.0" encoding="utf-8"?>
<comments xmlns="http://schemas.openxmlformats.org/spreadsheetml/2006/main">
  <authors>
    <author>fadallar</author>
  </authors>
  <commentList>
    <comment ref="A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interface profile name </t>
        </r>
      </text>
    </comment>
  </commentList>
</comments>
</file>

<file path=xl/comments8.xml><?xml version="1.0" encoding="utf-8"?>
<comments xmlns="http://schemas.openxmlformats.org/spreadsheetml/2006/main">
  <authors>
    <author>Microsoft Office User</author>
  </authors>
  <commentList>
    <comment ref="A1" authorId="0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Interface Selector Name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Interface Profile 
to which this Interface selector will be associated to. </t>
        </r>
      </text>
    </comment>
    <comment ref="D1" authorId="0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The port block range that will be created under this interface selector
Both from and to values must be filled-in</t>
        </r>
      </text>
    </comment>
    <comment ref="I1" authorId="0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The Interface Policy-group that will be associated with the interface selector </t>
        </r>
      </text>
    </comment>
  </commentList>
</comments>
</file>

<file path=xl/comments9.xml><?xml version="1.0" encoding="utf-8"?>
<comments xmlns="http://schemas.openxmlformats.org/spreadsheetml/2006/main">
  <authors>
    <author>fadallar</author>
  </authors>
  <commentList>
    <comment ref="A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Switch Profile name</t>
        </r>
      </text>
    </comment>
    <comment ref="B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Interface profile name</t>
        </r>
      </text>
    </comment>
  </commentList>
</comments>
</file>

<file path=xl/sharedStrings.xml><?xml version="1.0" encoding="utf-8"?>
<sst xmlns="http://schemas.openxmlformats.org/spreadsheetml/2006/main" count="24849" uniqueCount="3423">
  <si>
    <t>Value</t>
  </si>
  <si>
    <t>Name</t>
  </si>
  <si>
    <t>Parameters</t>
  </si>
  <si>
    <t>Fabric Name</t>
  </si>
  <si>
    <t>VLAN ID infra network</t>
  </si>
  <si>
    <t>BD Multicast Address pool</t>
  </si>
  <si>
    <t>Admin password</t>
  </si>
  <si>
    <t>Version No.</t>
  </si>
  <si>
    <t>Issue Date</t>
  </si>
  <si>
    <t>Reason for Change</t>
  </si>
  <si>
    <t>Change Owner</t>
  </si>
  <si>
    <t>N9336PQ</t>
  </si>
  <si>
    <t>N9396PX</t>
  </si>
  <si>
    <t>No</t>
  </si>
  <si>
    <t>none</t>
  </si>
  <si>
    <t>default</t>
  </si>
  <si>
    <t>Default</t>
  </si>
  <si>
    <t>disabled</t>
  </si>
  <si>
    <t>N/A</t>
  </si>
  <si>
    <t>L2</t>
  </si>
  <si>
    <t>port</t>
  </si>
  <si>
    <t xml:space="preserve">Syslog remote destination Group name </t>
  </si>
  <si>
    <t xml:space="preserve">Local File Destination </t>
  </si>
  <si>
    <t>Admin state: Enabled</t>
  </si>
  <si>
    <t>Severity: Information</t>
  </si>
  <si>
    <t xml:space="preserve">Console Destination </t>
  </si>
  <si>
    <t>Severity: Alerts</t>
  </si>
  <si>
    <t>Syslog remote destination  name</t>
  </si>
  <si>
    <t xml:space="preserve">Host </t>
  </si>
  <si>
    <t>Forwarding Facility</t>
  </si>
  <si>
    <t>Local7</t>
  </si>
  <si>
    <t>Management EPG</t>
  </si>
  <si>
    <t>Default (Out-Of-Band)</t>
  </si>
  <si>
    <t>SNMP Monitoring destination Group Name</t>
  </si>
  <si>
    <t>SNMP TRAP Destination</t>
  </si>
  <si>
    <t>Host Name /IP</t>
  </si>
  <si>
    <t>Port</t>
  </si>
  <si>
    <t>Version</t>
  </si>
  <si>
    <t>Security Name</t>
  </si>
  <si>
    <t>V3 Security Level</t>
  </si>
  <si>
    <t>Host Name or IP</t>
  </si>
  <si>
    <t>Auth Protocol</t>
  </si>
  <si>
    <t>Key</t>
  </si>
  <si>
    <t>Timeout(sec)</t>
  </si>
  <si>
    <t>Retries</t>
  </si>
  <si>
    <t>Default(oob)</t>
  </si>
  <si>
    <t>Tacacs+ Provider Group Name</t>
  </si>
  <si>
    <t>Providers</t>
  </si>
  <si>
    <t>Login Domain Name</t>
  </si>
  <si>
    <t>Realm</t>
  </si>
  <si>
    <t>TACACS+</t>
  </si>
  <si>
    <t>Provider Group</t>
  </si>
  <si>
    <t>Remote user Login Policy</t>
  </si>
  <si>
    <t>Default Auth Realm</t>
  </si>
  <si>
    <t>No Login</t>
  </si>
  <si>
    <t>Local</t>
  </si>
  <si>
    <t>Date and Time Policy Name</t>
  </si>
  <si>
    <t>Admin State</t>
  </si>
  <si>
    <t>Authentication State</t>
  </si>
  <si>
    <t>SNMP Policy Name</t>
  </si>
  <si>
    <t>Admin state</t>
  </si>
  <si>
    <t>Contact</t>
  </si>
  <si>
    <t>Location</t>
  </si>
  <si>
    <t>SNMP v3 users</t>
  </si>
  <si>
    <t>Privacy Type</t>
  </si>
  <si>
    <t>Authorization Type</t>
  </si>
  <si>
    <t>Authorization Key</t>
  </si>
  <si>
    <t>Community Policies</t>
  </si>
  <si>
    <t>Description</t>
  </si>
  <si>
    <t>Client Group entries</t>
  </si>
  <si>
    <t>Clients</t>
  </si>
  <si>
    <t>Default (Out-of-Band)</t>
  </si>
  <si>
    <t>Client entries</t>
  </si>
  <si>
    <t>BGP Route Reflector Policy</t>
  </si>
  <si>
    <t>AS Number</t>
  </si>
  <si>
    <t>Route Reflector nodes</t>
  </si>
  <si>
    <t>POD Policy Group Name</t>
  </si>
  <si>
    <t>Date Time Policy</t>
  </si>
  <si>
    <t>ISIS Policy</t>
  </si>
  <si>
    <t>COOP Group Policy</t>
  </si>
  <si>
    <t>Communication Policy</t>
  </si>
  <si>
    <t>SNMP Policy</t>
  </si>
  <si>
    <t>DNS Profile</t>
  </si>
  <si>
    <t>oob-default</t>
  </si>
  <si>
    <t>DNS Providers</t>
  </si>
  <si>
    <t>DNS Domains</t>
  </si>
  <si>
    <t>SNMP Source Name</t>
  </si>
  <si>
    <t>Dest Group</t>
  </si>
  <si>
    <t>Syslog Source Name</t>
  </si>
  <si>
    <t>Include</t>
  </si>
  <si>
    <t>Min Severity</t>
  </si>
  <si>
    <t>Warning</t>
  </si>
  <si>
    <t>Firmware Goup Name</t>
  </si>
  <si>
    <t>Target Firmware Version</t>
  </si>
  <si>
    <t>Group Node Ids</t>
  </si>
  <si>
    <t>Maintenance Goup Name</t>
  </si>
  <si>
    <t>Run Mode</t>
  </si>
  <si>
    <t>Scheduler</t>
  </si>
  <si>
    <t>Pause upon upgrade failure</t>
  </si>
  <si>
    <t>Connection type</t>
  </si>
  <si>
    <t>connection_type</t>
  </si>
  <si>
    <t>fabric</t>
  </si>
  <si>
    <t>host</t>
  </si>
  <si>
    <t>apic</t>
  </si>
  <si>
    <t>oob</t>
  </si>
  <si>
    <t>console</t>
  </si>
  <si>
    <t>bridge_domain_type</t>
  </si>
  <si>
    <t>L3</t>
  </si>
  <si>
    <t>Column1</t>
  </si>
  <si>
    <t>all_nodes</t>
  </si>
  <si>
    <t>even_nodes</t>
  </si>
  <si>
    <t>odd_nodes</t>
  </si>
  <si>
    <t>Controller Target Firmware Version</t>
  </si>
  <si>
    <t>apic-1.1(3f)</t>
  </si>
  <si>
    <t>Catalog Target Firmware Version</t>
  </si>
  <si>
    <t>TBD</t>
  </si>
  <si>
    <t>admin state</t>
  </si>
  <si>
    <t>severity</t>
  </si>
  <si>
    <t>warnings</t>
  </si>
  <si>
    <t>syslog_srv</t>
  </si>
  <si>
    <t>Tacacs Provider</t>
  </si>
  <si>
    <t>tacacs_group</t>
  </si>
  <si>
    <t>Order</t>
  </si>
  <si>
    <t>Login Domain</t>
  </si>
  <si>
    <t>local_auth</t>
  </si>
  <si>
    <t>LOCAL</t>
  </si>
  <si>
    <t>tacacs_auth</t>
  </si>
  <si>
    <t>Default Auth Provider Group</t>
  </si>
  <si>
    <t>Console Auth Realm</t>
  </si>
  <si>
    <t>Console Auth Provider Group</t>
  </si>
  <si>
    <t>ntp_policy</t>
  </si>
  <si>
    <t>enabled</t>
  </si>
  <si>
    <t>HostName/IP</t>
  </si>
  <si>
    <t>Preferred</t>
  </si>
  <si>
    <t>Min Pol Int</t>
  </si>
  <si>
    <t>Max Pol Int</t>
  </si>
  <si>
    <t>Yes</t>
  </si>
  <si>
    <t>snmp_policy</t>
  </si>
  <si>
    <t>NTP Server</t>
  </si>
  <si>
    <t>pod_policy</t>
  </si>
  <si>
    <t>Preferred: True</t>
  </si>
  <si>
    <t>Preferred: False</t>
  </si>
  <si>
    <t>Default:True</t>
  </si>
  <si>
    <t>SNMP Access Monitoring Policy</t>
  </si>
  <si>
    <t>aci_snmp_source</t>
  </si>
  <si>
    <t>snmp_trap_receiver</t>
  </si>
  <si>
    <t>Events,Audit logs, Faults</t>
  </si>
  <si>
    <t>Syslog  Access Monitoring Policy</t>
  </si>
  <si>
    <t>aci_syslog_source</t>
  </si>
  <si>
    <t>SNMP Fabric Monitoring Policy</t>
  </si>
  <si>
    <t>Syslog  Fabric Monitoring Policy</t>
  </si>
  <si>
    <t>equipment_type</t>
  </si>
  <si>
    <t>N9504</t>
  </si>
  <si>
    <t>N9372PX-E</t>
  </si>
  <si>
    <t>APIC-M2</t>
  </si>
  <si>
    <t>to_node</t>
  </si>
  <si>
    <t>from_port</t>
  </si>
  <si>
    <t>to_port</t>
  </si>
  <si>
    <t>from_transceiver</t>
  </si>
  <si>
    <t>to_transceiver</t>
  </si>
  <si>
    <t>cable type</t>
  </si>
  <si>
    <t>comment</t>
  </si>
  <si>
    <t>transceiver</t>
  </si>
  <si>
    <t>QSFP-40G-SR-BD</t>
  </si>
  <si>
    <t xml:space="preserve">SFP-H10BG-CU2M </t>
  </si>
  <si>
    <t>SFP-H10BG-CU3M</t>
  </si>
  <si>
    <t>RJ45-10G</t>
  </si>
  <si>
    <t>RJ45-1G</t>
  </si>
  <si>
    <t>SFP-10G-SR</t>
  </si>
  <si>
    <t>GLC-T=</t>
  </si>
  <si>
    <t>cable _type</t>
  </si>
  <si>
    <t>lc-lc mmf</t>
  </si>
  <si>
    <t>twinax</t>
  </si>
  <si>
    <t>cat6_copper</t>
  </si>
  <si>
    <t>UCS-FI</t>
  </si>
  <si>
    <t>QSFP-40G-LR4-S</t>
  </si>
  <si>
    <t>ASR9K</t>
  </si>
  <si>
    <t>FW</t>
  </si>
  <si>
    <t>LB</t>
  </si>
  <si>
    <t>static</t>
  </si>
  <si>
    <t>dynamic</t>
  </si>
  <si>
    <t>physical_domain_type</t>
  </si>
  <si>
    <t>physical</t>
  </si>
  <si>
    <t>vPC</t>
  </si>
  <si>
    <t>int_pol_grp_type</t>
  </si>
  <si>
    <t>context_enforce</t>
  </si>
  <si>
    <t>enforced</t>
  </si>
  <si>
    <t>unenforced</t>
  </si>
  <si>
    <t>vlan_allocation</t>
  </si>
  <si>
    <t>yes</t>
  </si>
  <si>
    <t>no</t>
  </si>
  <si>
    <t>PC</t>
  </si>
  <si>
    <t>Access</t>
  </si>
  <si>
    <t>84.255.64.79</t>
  </si>
  <si>
    <t>84.255.64.80</t>
  </si>
  <si>
    <t>auto_negotiation</t>
  </si>
  <si>
    <t>name</t>
  </si>
  <si>
    <t>type</t>
  </si>
  <si>
    <t>speed</t>
  </si>
  <si>
    <t>debounce_interval</t>
  </si>
  <si>
    <t>link_level</t>
  </si>
  <si>
    <t>on</t>
  </si>
  <si>
    <t>10G</t>
  </si>
  <si>
    <t>1G</t>
  </si>
  <si>
    <t>admin_state</t>
  </si>
  <si>
    <t>cdp</t>
  </si>
  <si>
    <t>receive_state</t>
  </si>
  <si>
    <t>transmit_state</t>
  </si>
  <si>
    <t>lldp</t>
  </si>
  <si>
    <t>mode</t>
  </si>
  <si>
    <t>min_link</t>
  </si>
  <si>
    <t>max_links</t>
  </si>
  <si>
    <t>control</t>
  </si>
  <si>
    <t>port_channel</t>
  </si>
  <si>
    <t>mac-pin</t>
  </si>
  <si>
    <t>off</t>
  </si>
  <si>
    <t>fast-sel-hot-stdby,graceful-conv,susp-individual</t>
  </si>
  <si>
    <t>active</t>
  </si>
  <si>
    <t>passive</t>
  </si>
  <si>
    <t>stp</t>
  </si>
  <si>
    <t>description</t>
  </si>
  <si>
    <t>rate_type</t>
  </si>
  <si>
    <t>rate</t>
  </si>
  <si>
    <t>max_burst</t>
  </si>
  <si>
    <t>storm</t>
  </si>
  <si>
    <t>percentage</t>
  </si>
  <si>
    <t>priority</t>
  </si>
  <si>
    <t>transmit_rate</t>
  </si>
  <si>
    <t>port_channel_member</t>
  </si>
  <si>
    <t>normal</t>
  </si>
  <si>
    <t>vlan_scope</t>
  </si>
  <si>
    <t>l2_interface</t>
  </si>
  <si>
    <t>global</t>
  </si>
  <si>
    <t>domain_policy</t>
  </si>
  <si>
    <t>logical_pair_id</t>
  </si>
  <si>
    <t>start_vlan</t>
  </si>
  <si>
    <t>stop_vlan</t>
  </si>
  <si>
    <t>min_vlan</t>
  </si>
  <si>
    <t>max_vlan</t>
  </si>
  <si>
    <t>slot_id</t>
  </si>
  <si>
    <t>from_node_id</t>
  </si>
  <si>
    <t>to_node_id</t>
  </si>
  <si>
    <t>alloc_mode</t>
  </si>
  <si>
    <t>vlan_pool</t>
  </si>
  <si>
    <t>tenant</t>
  </si>
  <si>
    <t>policy_enforcement</t>
  </si>
  <si>
    <t>bgp_timers</t>
  </si>
  <si>
    <t>ospf_timers</t>
  </si>
  <si>
    <t>monitoring_policy</t>
  </si>
  <si>
    <t>dns_label</t>
  </si>
  <si>
    <t>route_tag_policy</t>
  </si>
  <si>
    <t>context</t>
  </si>
  <si>
    <t>yes_no</t>
  </si>
  <si>
    <t>l2_unknown_unicast</t>
  </si>
  <si>
    <t>l3_unknown_multicast</t>
  </si>
  <si>
    <t>unicast_routing</t>
  </si>
  <si>
    <t>arp_flood</t>
  </si>
  <si>
    <t>l3_out</t>
  </si>
  <si>
    <t>subnet</t>
  </si>
  <si>
    <t>multi_dest_flood</t>
  </si>
  <si>
    <t>app_profile</t>
  </si>
  <si>
    <t>bridge_domain</t>
  </si>
  <si>
    <t>static_binding_type</t>
  </si>
  <si>
    <t>encap_vlan_id</t>
  </si>
  <si>
    <t>left_node_id</t>
  </si>
  <si>
    <t>right_node_id</t>
  </si>
  <si>
    <t>access_port_id</t>
  </si>
  <si>
    <t>regular</t>
  </si>
  <si>
    <t>enable_infra_vlan</t>
  </si>
  <si>
    <t>lldp_pol</t>
  </si>
  <si>
    <t>stp_pol</t>
  </si>
  <si>
    <t>cdp_pol</t>
  </si>
  <si>
    <t>aaep</t>
  </si>
  <si>
    <t>lacp_pol</t>
  </si>
  <si>
    <t>storm_pol</t>
  </si>
  <si>
    <t>link_pol</t>
  </si>
  <si>
    <t>l2_int_pol</t>
  </si>
  <si>
    <t>mcp_pol</t>
  </si>
  <si>
    <t>int_pol_group</t>
  </si>
  <si>
    <t>int_pol_group_type</t>
  </si>
  <si>
    <t>external_l3</t>
  </si>
  <si>
    <t>external_l2</t>
  </si>
  <si>
    <t>flood</t>
  </si>
  <si>
    <t>proxy</t>
  </si>
  <si>
    <t>bd-flood</t>
  </si>
  <si>
    <t>epg_tagging_mode</t>
  </si>
  <si>
    <t>untagged</t>
  </si>
  <si>
    <t>native</t>
  </si>
  <si>
    <t>subnet_type</t>
  </si>
  <si>
    <t>private</t>
  </si>
  <si>
    <t>public</t>
  </si>
  <si>
    <t>shared</t>
  </si>
  <si>
    <t>private,shared</t>
  </si>
  <si>
    <t>public,shared</t>
  </si>
  <si>
    <t>vcenter_hostname_ip</t>
  </si>
  <si>
    <t>vcenter_datacenter_name</t>
  </si>
  <si>
    <t>vcenter_controller_name</t>
  </si>
  <si>
    <t>vcenter_credential_profile</t>
  </si>
  <si>
    <t>vcenter_username</t>
  </si>
  <si>
    <t>vcenter_password</t>
  </si>
  <si>
    <t>device_type</t>
  </si>
  <si>
    <t>serial_number</t>
  </si>
  <si>
    <t>inband_ip</t>
  </si>
  <si>
    <t>node_id</t>
  </si>
  <si>
    <t>role</t>
  </si>
  <si>
    <t>policy_group</t>
  </si>
  <si>
    <t>Device Name</t>
  </si>
  <si>
    <t>Type</t>
  </si>
  <si>
    <t>oob_ip</t>
  </si>
  <si>
    <t>cimc_ip</t>
  </si>
  <si>
    <t>dc_room</t>
  </si>
  <si>
    <t>from_room</t>
  </si>
  <si>
    <t>to_room</t>
  </si>
  <si>
    <t>security_domain</t>
  </si>
  <si>
    <t>inband_gw</t>
  </si>
  <si>
    <t>oob_gw</t>
  </si>
  <si>
    <t>bd_type</t>
  </si>
  <si>
    <t>vrf</t>
  </si>
  <si>
    <t>ospf_area_id</t>
  </si>
  <si>
    <t>area_type</t>
  </si>
  <si>
    <t>l3out_domain</t>
  </si>
  <si>
    <t>inband</t>
  </si>
  <si>
    <t>l3out</t>
  </si>
  <si>
    <t>l3out_node_profile</t>
  </si>
  <si>
    <t>BPDU Guard enabled</t>
  </si>
  <si>
    <t>BPDU filter enabled</t>
  </si>
  <si>
    <t xml:space="preserve">  syslog_mon_dest_grp</t>
  </si>
  <si>
    <t>Host</t>
  </si>
  <si>
    <t>Severity</t>
  </si>
  <si>
    <t>Facility</t>
  </si>
  <si>
    <t>Mgmt EPG</t>
  </si>
  <si>
    <t>snmp_mon_dest_grp</t>
  </si>
  <si>
    <t>Hostname/IP</t>
  </si>
  <si>
    <t>Remote Location Name</t>
  </si>
  <si>
    <t>Username</t>
  </si>
  <si>
    <t>Remote Port</t>
  </si>
  <si>
    <t>Remote Path</t>
  </si>
  <si>
    <t>protocol</t>
  </si>
  <si>
    <t>EPG</t>
  </si>
  <si>
    <t>&lt;TBD&gt;</t>
  </si>
  <si>
    <t>inb-default</t>
  </si>
  <si>
    <t>Priority</t>
  </si>
  <si>
    <t>Default Auth</t>
  </si>
  <si>
    <t>Console Auth</t>
  </si>
  <si>
    <t>Tacacs</t>
  </si>
  <si>
    <t>Enabled</t>
  </si>
  <si>
    <t>Disabled</t>
  </si>
  <si>
    <t>AES-128</t>
  </si>
  <si>
    <t>HMAC-SHA</t>
  </si>
  <si>
    <t>inband_snmp</t>
  </si>
  <si>
    <r>
      <t xml:space="preserve">Preferred: </t>
    </r>
    <r>
      <rPr>
        <b/>
        <sz val="11"/>
        <color rgb="FF000000"/>
        <rFont val="Calibri"/>
        <family val="2"/>
      </rPr>
      <t xml:space="preserve">True </t>
    </r>
    <r>
      <rPr>
        <sz val="11"/>
        <color rgb="FF000000"/>
        <rFont val="Calibri"/>
        <family val="2"/>
      </rPr>
      <t>(Primary DNS)</t>
    </r>
  </si>
  <si>
    <r>
      <t xml:space="preserve">Preferred: </t>
    </r>
    <r>
      <rPr>
        <b/>
        <sz val="11"/>
        <color rgb="FF000000"/>
        <rFont val="Calibri"/>
        <family val="2"/>
      </rPr>
      <t>False</t>
    </r>
    <r>
      <rPr>
        <sz val="11"/>
        <color rgb="FF000000"/>
        <rFont val="Calibri"/>
        <family val="2"/>
      </rPr>
      <t xml:space="preserve"> (Secondary DNS)</t>
    </r>
  </si>
  <si>
    <t>Name: TBD</t>
  </si>
  <si>
    <r>
      <t>Default:</t>
    </r>
    <r>
      <rPr>
        <b/>
        <sz val="11"/>
        <color rgb="FF000000"/>
        <rFont val="Calibri"/>
        <family val="2"/>
      </rPr>
      <t>True</t>
    </r>
  </si>
  <si>
    <t>snmp_access_mon</t>
  </si>
  <si>
    <t>syslog_access_mon</t>
  </si>
  <si>
    <t>syslog_mon_dest_grp</t>
  </si>
  <si>
    <t>snmp_fabric_mon</t>
  </si>
  <si>
    <t>snmp_fabric_dest_grp</t>
  </si>
  <si>
    <t>syslog_fabric_mon</t>
  </si>
  <si>
    <t>Events, Audit logs, Faults</t>
  </si>
  <si>
    <t>dhcp_relay_prov_type</t>
  </si>
  <si>
    <t>application_epg</t>
  </si>
  <si>
    <t>l2_external_network</t>
  </si>
  <si>
    <t>l3_external_network</t>
  </si>
  <si>
    <t>scope</t>
  </si>
  <si>
    <t>subject</t>
  </si>
  <si>
    <t>filter</t>
  </si>
  <si>
    <t>provided_contract</t>
  </si>
  <si>
    <t>consumed_contract</t>
  </si>
  <si>
    <t>Column2</t>
  </si>
  <si>
    <t>template_file_name</t>
  </si>
  <si>
    <t>input_worksheet</t>
  </si>
  <si>
    <t>fabricNodeIdentPol.xml</t>
  </si>
  <si>
    <t>Node Registration</t>
  </si>
  <si>
    <t>mgmtMgmtP.xml</t>
  </si>
  <si>
    <t>fvnsVlanInstP.xml</t>
  </si>
  <si>
    <t>Vlan Pool</t>
  </si>
  <si>
    <t>infraAttEntityP.xml</t>
  </si>
  <si>
    <t>AAEP</t>
  </si>
  <si>
    <t>infraAccBndlGrp.xml</t>
  </si>
  <si>
    <t>Interface Policy Group</t>
  </si>
  <si>
    <t>infraAccPortP.xml</t>
  </si>
  <si>
    <t>Interface Profile</t>
  </si>
  <si>
    <t>vpcDom.xml</t>
  </si>
  <si>
    <t>vpc_domain</t>
  </si>
  <si>
    <t>vPC Domain</t>
  </si>
  <si>
    <t>infraNodeP.xml</t>
  </si>
  <si>
    <t>Switch Profile</t>
  </si>
  <si>
    <t>infraNodeP_int_profile.xml</t>
  </si>
  <si>
    <t>vmmDomP.xml</t>
  </si>
  <si>
    <t>vmm_domain</t>
  </si>
  <si>
    <t>VMM Domain</t>
  </si>
  <si>
    <t>fvTenant.xml</t>
  </si>
  <si>
    <t>Tenant</t>
  </si>
  <si>
    <t>fvCtx.xml</t>
  </si>
  <si>
    <t>fvBD.xml</t>
  </si>
  <si>
    <t>Bridge Domain</t>
  </si>
  <si>
    <t>fvAP.xml</t>
  </si>
  <si>
    <t>Application Profile</t>
  </si>
  <si>
    <t>fvAEPg.xml</t>
  </si>
  <si>
    <t>end_point_group</t>
  </si>
  <si>
    <t>fvAEPg_static_binding.xml</t>
  </si>
  <si>
    <t>epg_static_binding</t>
  </si>
  <si>
    <t>EPG Static Binding</t>
  </si>
  <si>
    <t>l3extOut.xml</t>
  </si>
  <si>
    <t>External Routed Domain</t>
  </si>
  <si>
    <t>l3extNodeProf.xml</t>
  </si>
  <si>
    <t>L3Out Node Profile</t>
  </si>
  <si>
    <t>l3extNodeIntProf.xml</t>
  </si>
  <si>
    <t>l3out_int_profile</t>
  </si>
  <si>
    <t>L3Out Interface Profile</t>
  </si>
  <si>
    <t>instP.xml</t>
  </si>
  <si>
    <t>external_epg</t>
  </si>
  <si>
    <t>External EPG</t>
  </si>
  <si>
    <t>contract</t>
  </si>
  <si>
    <t>Contract</t>
  </si>
  <si>
    <t>include</t>
  </si>
  <si>
    <t>ospf_interface_policy</t>
  </si>
  <si>
    <t>rack</t>
  </si>
  <si>
    <t xml:space="preserve">Address :  </t>
  </si>
  <si>
    <r>
      <t xml:space="preserve">Address : </t>
    </r>
    <r>
      <rPr>
        <sz val="10"/>
        <color theme="1"/>
        <rFont val="Arial"/>
        <family val="2"/>
      </rPr>
      <t xml:space="preserve"> </t>
    </r>
  </si>
  <si>
    <t>switch_role</t>
  </si>
  <si>
    <t>leaf</t>
  </si>
  <si>
    <t>spine</t>
  </si>
  <si>
    <t>contract_scope</t>
  </si>
  <si>
    <t>application-profile</t>
  </si>
  <si>
    <t>Interface Policies</t>
  </si>
  <si>
    <t>interfacePolicies.xml</t>
  </si>
  <si>
    <t>Do not delete or update this table, it is a specific hack for interface policies</t>
  </si>
  <si>
    <t>interface_policies</t>
  </si>
  <si>
    <t>inherit</t>
  </si>
  <si>
    <t>BPDU filer and guard enabled</t>
  </si>
  <si>
    <t>BPDU filter and guard disabled</t>
  </si>
  <si>
    <t>bpdu-guard</t>
  </si>
  <si>
    <t>bpdu-filter</t>
  </si>
  <si>
    <t>bpdu-guard,bpdu-filter</t>
  </si>
  <si>
    <t>portlocal</t>
  </si>
  <si>
    <t>ospf_area_type</t>
  </si>
  <si>
    <t>stub</t>
  </si>
  <si>
    <t>nssa</t>
  </si>
  <si>
    <t>enable_bgp</t>
  </si>
  <si>
    <t>enable_ospf</t>
  </si>
  <si>
    <t>Syslg Host</t>
  </si>
  <si>
    <t>interface_profile</t>
  </si>
  <si>
    <t>switch_profile</t>
  </si>
  <si>
    <t>fex_id</t>
  </si>
  <si>
    <t>parent_leaf_id</t>
  </si>
  <si>
    <t>from_slot</t>
  </si>
  <si>
    <t>to_slot</t>
  </si>
  <si>
    <t>node_provisioning</t>
  </si>
  <si>
    <t>fex_provisioning</t>
  </si>
  <si>
    <t>fexProv.xml</t>
  </si>
  <si>
    <t>sw_prof_int_prof</t>
  </si>
  <si>
    <t>Fex Interface Profile</t>
  </si>
  <si>
    <t>fex_interface_profile</t>
  </si>
  <si>
    <t>fexAccPortP.xml</t>
  </si>
  <si>
    <t>fvAEPgCtr.xml</t>
  </si>
  <si>
    <t>epg_contract</t>
  </si>
  <si>
    <t>consumed_ctr</t>
  </si>
  <si>
    <t>provided_ctr</t>
  </si>
  <si>
    <t>Assign Contract to EPG</t>
  </si>
  <si>
    <t>cimc_gw</t>
  </si>
  <si>
    <t>Fex Provisioning</t>
  </si>
  <si>
    <t>pod_id</t>
  </si>
  <si>
    <t>test</t>
  </si>
  <si>
    <t>40G</t>
  </si>
  <si>
    <t>Number of controllers</t>
  </si>
  <si>
    <t>interface_selector</t>
  </si>
  <si>
    <t>Node Addressing</t>
  </si>
  <si>
    <t>Associating Interface Profile to Switch Profile</t>
  </si>
  <si>
    <t>switch_profile_type</t>
  </si>
  <si>
    <t>switch_selector</t>
  </si>
  <si>
    <t>status</t>
  </si>
  <si>
    <t>firmware_version</t>
  </si>
  <si>
    <t>firmware_group</t>
  </si>
  <si>
    <t>maintenance_group</t>
  </si>
  <si>
    <t>Firmware group</t>
  </si>
  <si>
    <t>firmwareFwGrp.xml</t>
  </si>
  <si>
    <t>Maintenance group</t>
  </si>
  <si>
    <t>maintenance_groups</t>
  </si>
  <si>
    <t>maintMaintGrp.xml</t>
  </si>
  <si>
    <t>Add Node to Firmware group</t>
  </si>
  <si>
    <t>NodefirmwareFwGrp.xml</t>
  </si>
  <si>
    <t>Add Node to Maintenance group</t>
  </si>
  <si>
    <t>NodemaintMaintGrp.xml</t>
  </si>
  <si>
    <t>Domain</t>
  </si>
  <si>
    <t>domain</t>
  </si>
  <si>
    <t>interface_policy_group</t>
  </si>
  <si>
    <t>switch_type</t>
  </si>
  <si>
    <t>profile_type</t>
  </si>
  <si>
    <t>interface_polgroup_type</t>
  </si>
  <si>
    <t>1</t>
  </si>
  <si>
    <t>fex</t>
  </si>
  <si>
    <t>interface_profile_type</t>
  </si>
  <si>
    <t>port_block_description</t>
  </si>
  <si>
    <t>infraHPortS.xml</t>
  </si>
  <si>
    <t>Interface Selector</t>
  </si>
  <si>
    <t>endpoint_retention_policy</t>
  </si>
  <si>
    <t>limit_ip_learning_to_subnet</t>
  </si>
  <si>
    <t>VRF</t>
  </si>
  <si>
    <t>infra_vlan</t>
  </si>
  <si>
    <t>mcp</t>
  </si>
  <si>
    <t>qos_class</t>
  </si>
  <si>
    <t>level1</t>
  </si>
  <si>
    <t>level2</t>
  </si>
  <si>
    <t>level3</t>
  </si>
  <si>
    <t>vzBrCP.xml</t>
  </si>
  <si>
    <t>unspecified</t>
  </si>
  <si>
    <t>name_alias</t>
  </si>
  <si>
    <t>target_dscp</t>
  </si>
  <si>
    <t>tag</t>
  </si>
  <si>
    <t>dscp_class</t>
  </si>
  <si>
    <t>CS0</t>
  </si>
  <si>
    <t>CS1</t>
  </si>
  <si>
    <t>AF11</t>
  </si>
  <si>
    <t>AF12</t>
  </si>
  <si>
    <t>AF13</t>
  </si>
  <si>
    <t>CS2</t>
  </si>
  <si>
    <t>AF21</t>
  </si>
  <si>
    <t>AF22</t>
  </si>
  <si>
    <t>AF23</t>
  </si>
  <si>
    <t>CS3</t>
  </si>
  <si>
    <t>AF31</t>
  </si>
  <si>
    <t>AF32</t>
  </si>
  <si>
    <t>AF33</t>
  </si>
  <si>
    <t>CS4</t>
  </si>
  <si>
    <t>AF41</t>
  </si>
  <si>
    <t>AF42</t>
  </si>
  <si>
    <t>AF43</t>
  </si>
  <si>
    <t>CS5</t>
  </si>
  <si>
    <t>VA</t>
  </si>
  <si>
    <t>EF</t>
  </si>
  <si>
    <t>CS6</t>
  </si>
  <si>
    <t>CS7</t>
  </si>
  <si>
    <t>reverse_filter_port</t>
  </si>
  <si>
    <t>apply_both_direction</t>
  </si>
  <si>
    <t>Subject</t>
  </si>
  <si>
    <t>vzSubj.xml</t>
  </si>
  <si>
    <t>ether_type</t>
  </si>
  <si>
    <t>IP_protocol</t>
  </si>
  <si>
    <t>match_only_fragments</t>
  </si>
  <si>
    <t>arp_flag</t>
  </si>
  <si>
    <t>from_source_port</t>
  </si>
  <si>
    <t>to_source_port</t>
  </si>
  <si>
    <t>from_destination_port</t>
  </si>
  <si>
    <t>to_destination_port</t>
  </si>
  <si>
    <t>icmp_message</t>
  </si>
  <si>
    <t>icmpv6_message</t>
  </si>
  <si>
    <t>tcp_flags</t>
  </si>
  <si>
    <t>stateful</t>
  </si>
  <si>
    <t>ethertype</t>
  </si>
  <si>
    <t>arp-flag</t>
  </si>
  <si>
    <t>tcp-flags</t>
  </si>
  <si>
    <t>icmp_messages</t>
  </si>
  <si>
    <t>icmpv6_messages</t>
  </si>
  <si>
    <t>directives</t>
  </si>
  <si>
    <t>filter_direction</t>
  </si>
  <si>
    <t>ip</t>
  </si>
  <si>
    <t>udp</t>
  </si>
  <si>
    <t>reply</t>
  </si>
  <si>
    <t>ack</t>
  </si>
  <si>
    <t>dst-unreach</t>
  </si>
  <si>
    <t>echo-req</t>
  </si>
  <si>
    <t>log</t>
  </si>
  <si>
    <t>in</t>
  </si>
  <si>
    <t>arp</t>
  </si>
  <si>
    <t>tcp</t>
  </si>
  <si>
    <t>request</t>
  </si>
  <si>
    <t>est</t>
  </si>
  <si>
    <t>echo</t>
  </si>
  <si>
    <t>echo-rep</t>
  </si>
  <si>
    <t>out</t>
  </si>
  <si>
    <t>pim</t>
  </si>
  <si>
    <t>fin</t>
  </si>
  <si>
    <t>ospf</t>
  </si>
  <si>
    <t>rset</t>
  </si>
  <si>
    <t>src-quench</t>
  </si>
  <si>
    <t>nbr-advert</t>
  </si>
  <si>
    <t>l2tp</t>
  </si>
  <si>
    <t>syn</t>
  </si>
  <si>
    <t>time-exceeded</t>
  </si>
  <si>
    <t>nbr-solicit</t>
  </si>
  <si>
    <t>igp</t>
  </si>
  <si>
    <t>rset,syn,ack,fin</t>
  </si>
  <si>
    <t>icmp</t>
  </si>
  <si>
    <t>syn,reset</t>
  </si>
  <si>
    <t>redirect</t>
  </si>
  <si>
    <t>igmp</t>
  </si>
  <si>
    <t>syn,ack</t>
  </si>
  <si>
    <t>icmpv6</t>
  </si>
  <si>
    <t>syn,fin</t>
  </si>
  <si>
    <t>eigrp</t>
  </si>
  <si>
    <t>rset,ack</t>
  </si>
  <si>
    <t>egp</t>
  </si>
  <si>
    <t>rset,fin</t>
  </si>
  <si>
    <t>ack,fin</t>
  </si>
  <si>
    <t>ip-protocol</t>
  </si>
  <si>
    <t>Filter</t>
  </si>
  <si>
    <t>Filter Entry</t>
  </si>
  <si>
    <t>filter_entry</t>
  </si>
  <si>
    <t>vzFilter.xml</t>
  </si>
  <si>
    <t>vzEntry.xml</t>
  </si>
  <si>
    <t>fabric_bgp_as</t>
  </si>
  <si>
    <t>bgp_rr_node_id</t>
  </si>
  <si>
    <t>BGP AS and Route Reflector</t>
  </si>
  <si>
    <t>bgp_rr</t>
  </si>
  <si>
    <t>bgpInstP.xml</t>
  </si>
  <si>
    <t>consumer_label</t>
  </si>
  <si>
    <t>router_id</t>
  </si>
  <si>
    <t>router_id_as_loopback</t>
  </si>
  <si>
    <t>interface_type</t>
  </si>
  <si>
    <t>path_type</t>
  </si>
  <si>
    <t>vlan_encap_id</t>
  </si>
  <si>
    <t>trunk_mode</t>
  </si>
  <si>
    <t>port_id</t>
  </si>
  <si>
    <t>ip_addr_side_a</t>
  </si>
  <si>
    <t>ip_addr_side_b</t>
  </si>
  <si>
    <t>use_bfd</t>
  </si>
  <si>
    <t>use_bgp</t>
  </si>
  <si>
    <t>bgp_peer_ip</t>
  </si>
  <si>
    <t>local_bgp_as</t>
  </si>
  <si>
    <t>remote_bgp_as</t>
  </si>
  <si>
    <t>svi</t>
  </si>
  <si>
    <t>routed</t>
  </si>
  <si>
    <t>routed_sub</t>
  </si>
  <si>
    <t>interface_policy_group_type</t>
  </si>
  <si>
    <t>golf_vrf_name</t>
  </si>
  <si>
    <t>golf_opflex_mode</t>
  </si>
  <si>
    <t>policy_enforcement_direction</t>
  </si>
  <si>
    <t>enforcement_direction</t>
  </si>
  <si>
    <t>ingress</t>
  </si>
  <si>
    <t>egress</t>
  </si>
  <si>
    <t>pref_group_member</t>
  </si>
  <si>
    <t>tep_pool</t>
  </si>
  <si>
    <t>community_route_target</t>
  </si>
  <si>
    <t>bgp_peering_type</t>
  </si>
  <si>
    <t>use_bgp_password</t>
  </si>
  <si>
    <t>bgp_password</t>
  </si>
  <si>
    <t>fabric_external_routing_profile</t>
  </si>
  <si>
    <t>mpod_peering_type</t>
  </si>
  <si>
    <t>ospf_auth</t>
  </si>
  <si>
    <t>automatic_with_rr</t>
  </si>
  <si>
    <t>automatic_with_full_mesh</t>
  </si>
  <si>
    <t>simple</t>
  </si>
  <si>
    <t>md5</t>
  </si>
  <si>
    <t>ipn_leaked_subnet</t>
  </si>
  <si>
    <t>EXT_PROF_MULTIPOD</t>
  </si>
  <si>
    <t>pod_data_plane_tep</t>
  </si>
  <si>
    <t>area_id</t>
  </si>
  <si>
    <t>external_routed_domain</t>
  </si>
  <si>
    <t>l3out_name</t>
  </si>
  <si>
    <t>loopback_ip</t>
  </si>
  <si>
    <t>ospf_auth_type</t>
  </si>
  <si>
    <t>ospf_auth_key</t>
  </si>
  <si>
    <t>interface_ip_addr</t>
  </si>
  <si>
    <t>slot_port</t>
  </si>
  <si>
    <t xml:space="preserve">POD and TEP Pool </t>
  </si>
  <si>
    <t>pod_tep_pool</t>
  </si>
  <si>
    <t>fabricSetupP.xml</t>
  </si>
  <si>
    <t>Fabric Connectivity Profile</t>
  </si>
  <si>
    <t>fabric_conn_prof</t>
  </si>
  <si>
    <t>fvFabricExtConnP.xml</t>
  </si>
  <si>
    <t>POD Connection Profile</t>
  </si>
  <si>
    <t>pod_connection_profile</t>
  </si>
  <si>
    <t>fvPoDConnP.xml</t>
  </si>
  <si>
    <t>Fabric External Routing Profile</t>
  </si>
  <si>
    <t>l3extFabricExtRoutingP.xml</t>
  </si>
  <si>
    <t>Multi-POD L3OUT</t>
  </si>
  <si>
    <t>multi_pod_l3out</t>
  </si>
  <si>
    <t>l3extOutMPOD.xml</t>
  </si>
  <si>
    <t>Multi-POD L3OUT Node Profile</t>
  </si>
  <si>
    <t>multi_pod_l3_node_profile</t>
  </si>
  <si>
    <t>l3extLNodePMPOD.xml</t>
  </si>
  <si>
    <t>Multi-POD L3OUT Interface Profile</t>
  </si>
  <si>
    <t>multi_pod_l3_interface_profile</t>
  </si>
  <si>
    <t>l3extLIfPMPOD.xml</t>
  </si>
  <si>
    <t>namealias</t>
  </si>
  <si>
    <t>05:06</t>
  </si>
  <si>
    <t>nameAlias</t>
  </si>
  <si>
    <t>preferred_group</t>
  </si>
  <si>
    <t>included</t>
  </si>
  <si>
    <t>excluded</t>
  </si>
  <si>
    <r>
      <t>from</t>
    </r>
    <r>
      <rPr>
        <b/>
        <sz val="11"/>
        <color theme="0"/>
        <rFont val="Calibri"/>
        <family val="2"/>
        <scheme val="minor"/>
      </rPr>
      <t>_node</t>
    </r>
  </si>
  <si>
    <t>apic_conn_preference</t>
  </si>
  <si>
    <t>ep_loop_protection</t>
  </si>
  <si>
    <t>rogue_ep_control</t>
  </si>
  <si>
    <t>ep_ip_aging</t>
  </si>
  <si>
    <t>bl_remote_ep_learning</t>
  </si>
  <si>
    <t>enforce_subnet_check</t>
  </si>
  <si>
    <t>enforce_domain_validation</t>
  </si>
  <si>
    <t>port_tracking</t>
  </si>
  <si>
    <t>mcp_per_vlan</t>
  </si>
  <si>
    <t>complex_password</t>
  </si>
  <si>
    <t>aep_encryption</t>
  </si>
  <si>
    <t>isis_metric</t>
  </si>
  <si>
    <t>domain_name</t>
  </si>
  <si>
    <t>span_destination</t>
  </si>
  <si>
    <t>netflow_collector</t>
  </si>
  <si>
    <t>backup_server</t>
  </si>
  <si>
    <t>backup_protocol</t>
  </si>
  <si>
    <t>backup_port</t>
  </si>
  <si>
    <t>backup_path</t>
  </si>
  <si>
    <t>information</t>
  </si>
  <si>
    <t>100G</t>
  </si>
  <si>
    <t>CDP_ENABLE</t>
  </si>
  <si>
    <t>CDP_DISABLE</t>
  </si>
  <si>
    <t>LLDP_ENABLE</t>
  </si>
  <si>
    <t>LLDP_DISABLE</t>
  </si>
  <si>
    <t>LACP_ACTIVE</t>
  </si>
  <si>
    <t>LACP_PASSIVE</t>
  </si>
  <si>
    <t>LACP_OFF</t>
  </si>
  <si>
    <t>MAC_PINNING</t>
  </si>
  <si>
    <t>LACP_NO_SUSP</t>
  </si>
  <si>
    <t>fast-sel-hot-stdby,graceful-conv</t>
  </si>
  <si>
    <t>BPDU_GUARD</t>
  </si>
  <si>
    <t>BPDU_PASS</t>
  </si>
  <si>
    <t>BPDU_FILTER</t>
  </si>
  <si>
    <t>BPDU_FLT_GRD</t>
  </si>
  <si>
    <t>STORM_100</t>
  </si>
  <si>
    <t>VL_SCP_GLOBAL</t>
  </si>
  <si>
    <t>VL_SCP_LOCAL</t>
  </si>
  <si>
    <t>MCP_ENABLE</t>
  </si>
  <si>
    <t>MCP_DISABLE</t>
  </si>
  <si>
    <t>service_type</t>
  </si>
  <si>
    <t>managed</t>
  </si>
  <si>
    <t>phy_or_virt</t>
  </si>
  <si>
    <t>phy_domain</t>
  </si>
  <si>
    <t>function_type</t>
  </si>
  <si>
    <t>node_view</t>
  </si>
  <si>
    <t>context_aware</t>
  </si>
  <si>
    <t>phy_intf_1_name</t>
  </si>
  <si>
    <t>phy_intf_1_path</t>
  </si>
  <si>
    <t>phy_intf_2_name</t>
  </si>
  <si>
    <t>phy_intf_2_path</t>
  </si>
  <si>
    <t>cluster_intf_name</t>
  </si>
  <si>
    <t>cluster_intf_concrete</t>
  </si>
  <si>
    <t>cluster_intf_encap</t>
  </si>
  <si>
    <t>direct_connect</t>
  </si>
  <si>
    <t>unicast_route</t>
  </si>
  <si>
    <t>function_device</t>
  </si>
  <si>
    <t>function_node_name</t>
  </si>
  <si>
    <t>function_mode</t>
  </si>
  <si>
    <t>route_redirect</t>
  </si>
  <si>
    <t>dest_ip</t>
  </si>
  <si>
    <t>dest_mac</t>
  </si>
  <si>
    <t>dest_2nd_ip</t>
  </si>
  <si>
    <t>dest_pod</t>
  </si>
  <si>
    <t>service_graph</t>
  </si>
  <si>
    <t>sg_node</t>
  </si>
  <si>
    <t>sg_device</t>
  </si>
  <si>
    <t>consumer_intf</t>
  </si>
  <si>
    <t>consumer_bd</t>
  </si>
  <si>
    <t>consumer_redirect</t>
  </si>
  <si>
    <t>provider_intf</t>
  </si>
  <si>
    <t>provider_bd</t>
  </si>
  <si>
    <t>provider_redirect</t>
  </si>
  <si>
    <t>Spine</t>
  </si>
  <si>
    <t>v3</t>
  </si>
  <si>
    <t>10.211.128.65</t>
  </si>
  <si>
    <t>10.211.128.66</t>
  </si>
  <si>
    <t>ebms.tv</t>
  </si>
  <si>
    <t>scp</t>
  </si>
  <si>
    <t>10.211.132.160/28</t>
  </si>
  <si>
    <t>AZA_AAEP</t>
  </si>
  <si>
    <t>AZB_AAEP</t>
  </si>
  <si>
    <t>PROD_STORAGE_AAEP</t>
  </si>
  <si>
    <t>PROD_STORAGE_VLPL</t>
  </si>
  <si>
    <t>AZA_STORAGE_VLPL</t>
  </si>
  <si>
    <t>AZB_STORAGE_VLPL</t>
  </si>
  <si>
    <t>ukwpspn001</t>
  </si>
  <si>
    <t>ukwpspn002</t>
  </si>
  <si>
    <t>ukwpspn003</t>
  </si>
  <si>
    <t>BCA</t>
  </si>
  <si>
    <t>7A7.40</t>
  </si>
  <si>
    <t>6B10.41</t>
  </si>
  <si>
    <t>6A7.41</t>
  </si>
  <si>
    <t>6A7.35</t>
  </si>
  <si>
    <t>6B10.35</t>
  </si>
  <si>
    <t>7A7.35</t>
  </si>
  <si>
    <t>7A7.34</t>
  </si>
  <si>
    <t>6A7.30</t>
  </si>
  <si>
    <t>6B10.30</t>
  </si>
  <si>
    <t>7A7.23</t>
  </si>
  <si>
    <t>7A7.22</t>
  </si>
  <si>
    <t>6A7.21</t>
  </si>
  <si>
    <t>6A7.16</t>
  </si>
  <si>
    <t>6B10.21</t>
  </si>
  <si>
    <t>6B10.16</t>
  </si>
  <si>
    <t>ukwplef001</t>
  </si>
  <si>
    <t>ukwplef002</t>
  </si>
  <si>
    <t>ukwplef003</t>
  </si>
  <si>
    <t>ukwplef004</t>
  </si>
  <si>
    <t>ukwplef005</t>
  </si>
  <si>
    <t>ukwplef006</t>
  </si>
  <si>
    <t>ukwplef007</t>
  </si>
  <si>
    <t>ukwplef008</t>
  </si>
  <si>
    <t>ukwplef009</t>
  </si>
  <si>
    <t>ukwplef010</t>
  </si>
  <si>
    <t>ukwplef011</t>
  </si>
  <si>
    <t>ukwplef012</t>
  </si>
  <si>
    <t>ukwpfab001</t>
  </si>
  <si>
    <t>VPC_2101_2102_VPCDOM</t>
  </si>
  <si>
    <t>VPC_2103_2104_VPCDOM</t>
  </si>
  <si>
    <t>VPC_2105_2206_VPCDOM</t>
  </si>
  <si>
    <t>VPC_2201_2202_VPCDOM</t>
  </si>
  <si>
    <t>VPC_2203_2204_VPCDOM</t>
  </si>
  <si>
    <t>VPC_2205_2206_VPCDOM</t>
  </si>
  <si>
    <t>10.211.132.162</t>
  </si>
  <si>
    <t>10.211.133.33</t>
  </si>
  <si>
    <t>10.211.132.161</t>
  </si>
  <si>
    <t>10.211.139.36</t>
  </si>
  <si>
    <t>/home/svc_nps_cfg_l/ukwpfab001/</t>
  </si>
  <si>
    <t>Production Storage Tenant</t>
  </si>
  <si>
    <t>Network Management Tenant</t>
  </si>
  <si>
    <t>NETWRK_MGMT_AAEP</t>
  </si>
  <si>
    <t>NETWRK_MGMT_VLPL</t>
  </si>
  <si>
    <t>PROD_STORAGE_PDOM</t>
  </si>
  <si>
    <t>AZA_STORAGE_PDOM</t>
  </si>
  <si>
    <t>AZB_STORAGE_PDOM</t>
  </si>
  <si>
    <t>NETWRK_MGMT_PDOM</t>
  </si>
  <si>
    <t>AZA_BM_VLPL</t>
  </si>
  <si>
    <t>AZB_BM_VLPL</t>
  </si>
  <si>
    <t>AZA_VMM_VLPL</t>
  </si>
  <si>
    <t>AZB_VMM_VLPL</t>
  </si>
  <si>
    <t>AZA_BM_PDOM</t>
  </si>
  <si>
    <t>AZB_BM_PDOM</t>
  </si>
  <si>
    <t>AZA_CORE_INTPR</t>
  </si>
  <si>
    <t>AZB_CORE_INTPR</t>
  </si>
  <si>
    <t>AZA_PDU_INTPR</t>
  </si>
  <si>
    <t>AZB_PDU_INTPR</t>
  </si>
  <si>
    <t>UKWPSPN001_SWPR</t>
  </si>
  <si>
    <t>UKWPSPN002_SWPR</t>
  </si>
  <si>
    <t>UKWPSPN003_SWPR</t>
  </si>
  <si>
    <t>UKWPLEF001_SWPR</t>
  </si>
  <si>
    <t>UKWPLEF002_SWPR</t>
  </si>
  <si>
    <t>UKWPLEF003_SWPR</t>
  </si>
  <si>
    <t>UKWPLEF004_SWPR</t>
  </si>
  <si>
    <t>UKWPLEF005_SWPR</t>
  </si>
  <si>
    <t>UKWPLEF006_SWPR</t>
  </si>
  <si>
    <t>UKWPLEF007_SWPR</t>
  </si>
  <si>
    <t>UKWPLEF008_SWPR</t>
  </si>
  <si>
    <t>UKWPLEF009_SWPR</t>
  </si>
  <si>
    <t>UKWPLEF010_SWPR</t>
  </si>
  <si>
    <t>UKWPLEF011_SWPR</t>
  </si>
  <si>
    <t>UKWPLEF012_SWPR</t>
  </si>
  <si>
    <t>mgmt</t>
  </si>
  <si>
    <t>ignored</t>
  </si>
  <si>
    <t>inb</t>
  </si>
  <si>
    <t>disc_prot</t>
  </si>
  <si>
    <t>1/1</t>
  </si>
  <si>
    <t>1/2</t>
  </si>
  <si>
    <t>1/3</t>
  </si>
  <si>
    <t>1/4</t>
  </si>
  <si>
    <t>1/9</t>
  </si>
  <si>
    <t>1/10</t>
  </si>
  <si>
    <t>1/11</t>
  </si>
  <si>
    <t>1/12</t>
  </si>
  <si>
    <t>1/21</t>
  </si>
  <si>
    <t>1/22</t>
  </si>
  <si>
    <t>1/25</t>
  </si>
  <si>
    <t>1/26</t>
  </si>
  <si>
    <t>1/27</t>
  </si>
  <si>
    <t>1/28</t>
  </si>
  <si>
    <t>1/33</t>
  </si>
  <si>
    <t>1/34</t>
  </si>
  <si>
    <t>1/35</t>
  </si>
  <si>
    <t>1/36</t>
  </si>
  <si>
    <t>1/45</t>
  </si>
  <si>
    <t>1/46</t>
  </si>
  <si>
    <t>Model</t>
  </si>
  <si>
    <t>N9K-C9364C</t>
  </si>
  <si>
    <t>N9K-C9336C-FX2</t>
  </si>
  <si>
    <t>N9K-C93180YC-FX</t>
  </si>
  <si>
    <t>N9K-C9348GC-FXP</t>
  </si>
  <si>
    <t>1/49</t>
  </si>
  <si>
    <t>1/50</t>
  </si>
  <si>
    <t>1/31</t>
  </si>
  <si>
    <t>1/32</t>
  </si>
  <si>
    <t>1/51</t>
  </si>
  <si>
    <t>1/52</t>
  </si>
  <si>
    <t>1/30</t>
  </si>
  <si>
    <t>1/53</t>
  </si>
  <si>
    <t>1/54</t>
  </si>
  <si>
    <t>ukwpctl001</t>
  </si>
  <si>
    <t>ukwpctl002</t>
  </si>
  <si>
    <t>ukwpctl003</t>
  </si>
  <si>
    <t>ukwpctl004</t>
  </si>
  <si>
    <t>Apic</t>
  </si>
  <si>
    <t>UCS VM FI</t>
  </si>
  <si>
    <t>UCS PO FI</t>
  </si>
  <si>
    <t>UCS MT FI</t>
  </si>
  <si>
    <t>APIC-L2</t>
  </si>
  <si>
    <t>UCS-FI-6332-U</t>
  </si>
  <si>
    <t>6A7.44</t>
  </si>
  <si>
    <t>6B10.44</t>
  </si>
  <si>
    <t>7A7.43</t>
  </si>
  <si>
    <t>7A7.44</t>
  </si>
  <si>
    <t>5A7.4</t>
  </si>
  <si>
    <t>5B12.4</t>
  </si>
  <si>
    <t>5A5.4</t>
  </si>
  <si>
    <t>5B10.4</t>
  </si>
  <si>
    <t>5A4.4</t>
  </si>
  <si>
    <t>5B9.4</t>
  </si>
  <si>
    <t>5A2.4</t>
  </si>
  <si>
    <t>5B7.4</t>
  </si>
  <si>
    <t>6A5.7</t>
  </si>
  <si>
    <t>6A6.7</t>
  </si>
  <si>
    <t>1/5</t>
  </si>
  <si>
    <t>1/6</t>
  </si>
  <si>
    <t>1/7</t>
  </si>
  <si>
    <t>1/8</t>
  </si>
  <si>
    <t>1/29</t>
  </si>
  <si>
    <t>ukwppxtgwl01</t>
  </si>
  <si>
    <t>ukwppxtgwl02</t>
  </si>
  <si>
    <t>ukwppxtgwl21</t>
  </si>
  <si>
    <t>ukwppxtgwl22</t>
  </si>
  <si>
    <t>6A4.36</t>
  </si>
  <si>
    <t>6A4.34</t>
  </si>
  <si>
    <t>6A2.34</t>
  </si>
  <si>
    <t>6A3.34</t>
  </si>
  <si>
    <t>1/23</t>
  </si>
  <si>
    <t>1/24</t>
  </si>
  <si>
    <t>router</t>
  </si>
  <si>
    <t>switch</t>
  </si>
  <si>
    <t>firewall</t>
  </si>
  <si>
    <t>appliance</t>
  </si>
  <si>
    <t>ukwppxtgwl04</t>
  </si>
  <si>
    <t>ukwppxtgwl03</t>
  </si>
  <si>
    <t>6A2.32</t>
  </si>
  <si>
    <t>6A3.32</t>
  </si>
  <si>
    <t>2</t>
  </si>
  <si>
    <t>2-1</t>
  </si>
  <si>
    <t>2-2</t>
  </si>
  <si>
    <t>ukwpspn101</t>
  </si>
  <si>
    <t>ukwplef101</t>
  </si>
  <si>
    <t>ukwplef111</t>
  </si>
  <si>
    <t>ukwpspn102</t>
  </si>
  <si>
    <t>ukwplef102</t>
  </si>
  <si>
    <t>ukwplef112</t>
  </si>
  <si>
    <t>ukwplan046</t>
  </si>
  <si>
    <t>ukwplan047</t>
  </si>
  <si>
    <t>ukwplan049</t>
  </si>
  <si>
    <t>EX4300</t>
  </si>
  <si>
    <t>N3K-C3048TP-1GE</t>
  </si>
  <si>
    <t>Video Spine-Red-1</t>
  </si>
  <si>
    <t>Video Leaf Red-1</t>
  </si>
  <si>
    <t>Ext Leaf Red-1</t>
  </si>
  <si>
    <t>Video Spine-Blue-1</t>
  </si>
  <si>
    <t>Video Leaf Blue-1</t>
  </si>
  <si>
    <t>Ext Leaf Blue-1</t>
  </si>
  <si>
    <t>IPMI switch1</t>
  </si>
  <si>
    <t>IPMI switch2</t>
  </si>
  <si>
    <t>OOB Management switch</t>
  </si>
  <si>
    <t>PO-AZ-A-Gateway Node 1</t>
  </si>
  <si>
    <t>PO-AZ-A-Gateway Node 2</t>
  </si>
  <si>
    <t>Prod-Gateway Node 1</t>
  </si>
  <si>
    <t>Prod-Gateway Node 2</t>
  </si>
  <si>
    <t>Prod-Gateway Node 3</t>
  </si>
  <si>
    <t>Prod-Gateway Node 4</t>
  </si>
  <si>
    <t>7A6.40</t>
  </si>
  <si>
    <t>7A6.38</t>
  </si>
  <si>
    <t>7A6.34</t>
  </si>
  <si>
    <t>6B8.40</t>
  </si>
  <si>
    <t>6B8.38</t>
  </si>
  <si>
    <t>6B8.34</t>
  </si>
  <si>
    <t>6A7.7</t>
  </si>
  <si>
    <t>6B10.7</t>
  </si>
  <si>
    <t>7A7.7</t>
  </si>
  <si>
    <t>mgmt0</t>
  </si>
  <si>
    <t>ukwppxtgwl41</t>
  </si>
  <si>
    <t>ukwppxtgwl42</t>
  </si>
  <si>
    <t>PO-AZ-B-Gateway Node 1</t>
  </si>
  <si>
    <t>PO-AZ-B-Gateway Node 2</t>
  </si>
  <si>
    <t>6B7.36</t>
  </si>
  <si>
    <t>6B7.34</t>
  </si>
  <si>
    <t>power_supply_redundancy</t>
  </si>
  <si>
    <t>POWER_COMBINED</t>
  </si>
  <si>
    <t>POWER_N_PLUS_1</t>
  </si>
  <si>
    <t>POWER_N_PLUS_N</t>
  </si>
  <si>
    <t>comb</t>
  </si>
  <si>
    <t>ps-rdn</t>
  </si>
  <si>
    <t>rdn</t>
  </si>
  <si>
    <t>spine_policy_group</t>
  </si>
  <si>
    <t>SPINE_FAB_POLGR</t>
  </si>
  <si>
    <t>monitor_pol</t>
  </si>
  <si>
    <t>node_ctrl_pol</t>
  </si>
  <si>
    <t>power_redun_pol</t>
  </si>
  <si>
    <t>leaf_policy_group</t>
  </si>
  <si>
    <t>LEAF_FAB_POLGR</t>
  </si>
  <si>
    <t>AZA_CORE_INTPG</t>
  </si>
  <si>
    <t>AZB_CORE_INTPG</t>
  </si>
  <si>
    <t>AZA_PDU_INTPG</t>
  </si>
  <si>
    <t>AZB_PDU_INTPG</t>
  </si>
  <si>
    <t>AZ-A Compute Leaf-A</t>
  </si>
  <si>
    <t>AZ-B Compute Leaf-A</t>
  </si>
  <si>
    <t>AZ-A Compute Leaf-B</t>
  </si>
  <si>
    <t>AZ-B Compute Leaf-B</t>
  </si>
  <si>
    <t>AZ-A Service Leaf-A</t>
  </si>
  <si>
    <t>AZ-B Service Leaf-A</t>
  </si>
  <si>
    <t>AZ-A Service Leaf-B</t>
  </si>
  <si>
    <t>AZ-B Service Leaf-B</t>
  </si>
  <si>
    <t>AZ-A Slow Leaf-A</t>
  </si>
  <si>
    <t>AZ-B Slow Leaf-B</t>
  </si>
  <si>
    <t>pdu</t>
  </si>
  <si>
    <t>1/13</t>
  </si>
  <si>
    <t>1/14</t>
  </si>
  <si>
    <t>1/15</t>
  </si>
  <si>
    <t>1/16</t>
  </si>
  <si>
    <t>1/17</t>
  </si>
  <si>
    <t>1/18</t>
  </si>
  <si>
    <t>1/19</t>
  </si>
  <si>
    <t>1/20</t>
  </si>
  <si>
    <t>FDO22450TP5</t>
  </si>
  <si>
    <t>FDO22431Z28</t>
  </si>
  <si>
    <t>FDO22450TQZ</t>
  </si>
  <si>
    <t>FDO22452M23</t>
  </si>
  <si>
    <t>FDO22460CGP</t>
  </si>
  <si>
    <t>FDO22460CL3</t>
  </si>
  <si>
    <t>FDO22441B65</t>
  </si>
  <si>
    <t>FDO22420J3Y</t>
  </si>
  <si>
    <t>FDO22420HP8</t>
  </si>
  <si>
    <t>FDO22420J7P</t>
  </si>
  <si>
    <t>FDO22420J78</t>
  </si>
  <si>
    <t>FDO22433G41</t>
  </si>
  <si>
    <t>FDO22440EB7</t>
  </si>
  <si>
    <t>FDO22440E9P</t>
  </si>
  <si>
    <t>FD022421LQP</t>
  </si>
  <si>
    <t>FD022421LEU</t>
  </si>
  <si>
    <t>FDO22421LH2</t>
  </si>
  <si>
    <t>FDO22421LS9</t>
  </si>
  <si>
    <t>FD022262UEN</t>
  </si>
  <si>
    <t>FD022421LFY</t>
  </si>
  <si>
    <t>FD022421LFQ</t>
  </si>
  <si>
    <t>FD022421LFU</t>
  </si>
  <si>
    <t>FDO22482ECL</t>
  </si>
  <si>
    <t>FDO22451UUX</t>
  </si>
  <si>
    <t>FDO22481J9H</t>
  </si>
  <si>
    <t>FDO2241215U</t>
  </si>
  <si>
    <t>FDO224128F2</t>
  </si>
  <si>
    <t>FDO22452XB8</t>
  </si>
  <si>
    <t>PE3715030158</t>
  </si>
  <si>
    <t>PE3715050134</t>
  </si>
  <si>
    <t>10.0.19.65/26</t>
  </si>
  <si>
    <t>10.0.19.126</t>
  </si>
  <si>
    <t>10.0.19.1/26</t>
  </si>
  <si>
    <t>10.0.19.62</t>
  </si>
  <si>
    <t>10.0.19.69/26</t>
  </si>
  <si>
    <t>10.0.19.66/26</t>
  </si>
  <si>
    <t>10.0.19.2/26</t>
  </si>
  <si>
    <t>10.0.19.70/26</t>
  </si>
  <si>
    <t>10.0.19.67/26</t>
  </si>
  <si>
    <t>10.0.19.3/26</t>
  </si>
  <si>
    <t>10.0.19.71/26</t>
  </si>
  <si>
    <t>10.0.19.68/26</t>
  </si>
  <si>
    <t>10.0.19.4/26</t>
  </si>
  <si>
    <t>10.0.19.72/26</t>
  </si>
  <si>
    <t>10.0.19.73/26</t>
  </si>
  <si>
    <t>10.0.19.5/26</t>
  </si>
  <si>
    <t>10.0.19.74/26</t>
  </si>
  <si>
    <t>10.0.19.6/26</t>
  </si>
  <si>
    <t>10.0.19.75/26</t>
  </si>
  <si>
    <t>10.0.19.7/26</t>
  </si>
  <si>
    <t>10.0.19.76/26</t>
  </si>
  <si>
    <t>10.0.19.8/26</t>
  </si>
  <si>
    <t>10.0.19.77/26</t>
  </si>
  <si>
    <t>10.0.19.9/26</t>
  </si>
  <si>
    <t>10.0.19.78/26</t>
  </si>
  <si>
    <t>10.0.19.10/26</t>
  </si>
  <si>
    <t>10.0.19.79/26</t>
  </si>
  <si>
    <t>10.0.19.11/26</t>
  </si>
  <si>
    <t>10.0.19.80/26</t>
  </si>
  <si>
    <t>10.0.19.12/26</t>
  </si>
  <si>
    <t>10.0.19.81/26</t>
  </si>
  <si>
    <t>10.0.19.13/26</t>
  </si>
  <si>
    <t>10.0.19.82/26</t>
  </si>
  <si>
    <t>10.0.19.14/26</t>
  </si>
  <si>
    <t>10.0.19.83/26</t>
  </si>
  <si>
    <t>10.0.19.15/26</t>
  </si>
  <si>
    <t>10.0.19.84/26</t>
  </si>
  <si>
    <t>10.0.19.16/26</t>
  </si>
  <si>
    <t>10.0.19.85/26</t>
  </si>
  <si>
    <t>10.0.19.17/26</t>
  </si>
  <si>
    <t>10.0.19.86/26</t>
  </si>
  <si>
    <t>10.0.19.18/26</t>
  </si>
  <si>
    <t>10.0.19.87/26</t>
  </si>
  <si>
    <t>10.0.19.19/26</t>
  </si>
  <si>
    <t>Production Storage VLANs (Stretched)</t>
  </si>
  <si>
    <t>AZA Storage VLANs</t>
  </si>
  <si>
    <t>AZB Storage VLANs</t>
  </si>
  <si>
    <t>Network Management VLANs (Stretched)</t>
  </si>
  <si>
    <t>AZA VMM Service VLANs</t>
  </si>
  <si>
    <t>AZB VMM Service VLANs</t>
  </si>
  <si>
    <t>AZA Bare Metal Servers VLANs</t>
  </si>
  <si>
    <t>AZB Bare Metal Servers VLANs</t>
  </si>
  <si>
    <t>AZA_PROD_L3_VLPL</t>
  </si>
  <si>
    <t>AZA WP PROD L3 Out VLANs</t>
  </si>
  <si>
    <t>AZB_PROD_L3_VLPL</t>
  </si>
  <si>
    <t>AZB WP PROD L3 Out VLANs</t>
  </si>
  <si>
    <t>AZA_DMZ_L3_VLPL</t>
  </si>
  <si>
    <t>AZA WP DMZ L3 Out VLANs</t>
  </si>
  <si>
    <t>AZB_DMZ_L3_VLPL</t>
  </si>
  <si>
    <t>AZB WP DMZ L3 Out VLANs</t>
  </si>
  <si>
    <t>NETWRK_MGMT_L3_VLPL</t>
  </si>
  <si>
    <t>Network Management L3 Out VLANs</t>
  </si>
  <si>
    <t>AZA_PROD_L3DOM</t>
  </si>
  <si>
    <t>AZB_PROD_L3DOM</t>
  </si>
  <si>
    <t>AZA_DMZ_L3DOM</t>
  </si>
  <si>
    <t>AZB_DMZ_L3DOM</t>
  </si>
  <si>
    <t>NETWRK_MGMT_L3DOM</t>
  </si>
  <si>
    <t>AZA VM FIA</t>
  </si>
  <si>
    <t>AZB VM FIA</t>
  </si>
  <si>
    <t>AZA VM FIB</t>
  </si>
  <si>
    <t>AZB VM FIB</t>
  </si>
  <si>
    <t>AZA Playout FIA</t>
  </si>
  <si>
    <t>AZA Playout FIB</t>
  </si>
  <si>
    <t>AZB Playout FIB</t>
  </si>
  <si>
    <t>AZA Trans FIA</t>
  </si>
  <si>
    <t>AZB Trans FIA</t>
  </si>
  <si>
    <t>AZA Trans FIB</t>
  </si>
  <si>
    <t>AZB Trans FIB</t>
  </si>
  <si>
    <t>AZA Core Uplink Ports</t>
  </si>
  <si>
    <t>AZB Core Uplink Ports</t>
  </si>
  <si>
    <t>AZA PDU Management Ports</t>
  </si>
  <si>
    <t>AZB PDU Management Ports</t>
  </si>
  <si>
    <t>AZA_STORAGE_INTPG</t>
  </si>
  <si>
    <t>AZA Storage Ports</t>
  </si>
  <si>
    <t>AZB_STORAGE_INTPG</t>
  </si>
  <si>
    <t>AZB Storage Ports</t>
  </si>
  <si>
    <t>PRODUCTION_STORAGE_INTPG</t>
  </si>
  <si>
    <t>PRODUCTION Storage Ports</t>
  </si>
  <si>
    <t>AZA Video Network Management Ports</t>
  </si>
  <si>
    <t>AZB Video Network Management Ports</t>
  </si>
  <si>
    <t>AZA CORE Interface Profile</t>
  </si>
  <si>
    <t>AZB CORE Interface Profile</t>
  </si>
  <si>
    <t>AZA PDU Interface Profile</t>
  </si>
  <si>
    <t>AZB PDU Interface Profile</t>
  </si>
  <si>
    <t>AZA_STORAGE_INTPR</t>
  </si>
  <si>
    <t>AZA STORAGE Interface Profile</t>
  </si>
  <si>
    <t>AZB_STORAGE_INTPR</t>
  </si>
  <si>
    <t>AZB STORAGE Interface Profile</t>
  </si>
  <si>
    <t>PRODUCTION_STORAGE_INTPR</t>
  </si>
  <si>
    <t>PRODUCTION STORAGE Interface Profile</t>
  </si>
  <si>
    <t>AZA_CORE_INTSL</t>
  </si>
  <si>
    <t>AZA CORE Interface Selector</t>
  </si>
  <si>
    <t>AZA CORE Port Block</t>
  </si>
  <si>
    <t>AZB_CORE_INTSL</t>
  </si>
  <si>
    <t>AZB CORE Interface Selector</t>
  </si>
  <si>
    <t>AZB CORE Port Block</t>
  </si>
  <si>
    <t>AZA_PDU_INTSL</t>
  </si>
  <si>
    <t>AZA PDU Interface Selector</t>
  </si>
  <si>
    <t>AZA PDU Port Block</t>
  </si>
  <si>
    <t>AZB_PDU_INTSL</t>
  </si>
  <si>
    <t>AZB PDU Interface Selector</t>
  </si>
  <si>
    <t>AZB PDU Port Block</t>
  </si>
  <si>
    <t>AZA_STORAGE_INTSL</t>
  </si>
  <si>
    <t>AZA STORAGE Interface Selector</t>
  </si>
  <si>
    <t>AZA STORAGE Port Block</t>
  </si>
  <si>
    <t>AZB_STORAGE_INTSL</t>
  </si>
  <si>
    <t>AZB STORAGE Interface Selector</t>
  </si>
  <si>
    <t>AZB STORAGE Port Block</t>
  </si>
  <si>
    <t>PRODUCTION_STORAGE_INTSL</t>
  </si>
  <si>
    <t>PRODUCTION STORAGE Interface Selector</t>
  </si>
  <si>
    <t>PRODUCTION STORAGE Port Block</t>
  </si>
  <si>
    <t>Vivid WP Production Availability Zone A tenant</t>
  </si>
  <si>
    <t>Vivid WP Production Availability Zone B tenant</t>
  </si>
  <si>
    <t>Vivid WP DMZ Availability Zone A tenant</t>
  </si>
  <si>
    <t>Vivid WP DMZ Availability Zone B tenant</t>
  </si>
  <si>
    <t>VIVID_WP_PROD_AZA_VRF</t>
  </si>
  <si>
    <t>VIVID_WP_PROD_AZB_VRF</t>
  </si>
  <si>
    <t>VIVID_WP_PROD_STORAGE_VRF</t>
  </si>
  <si>
    <t>VIVID_WP_DMZ_AZA_VRF</t>
  </si>
  <si>
    <t>VIVID_WP_DMZ_AZB_VRF</t>
  </si>
  <si>
    <t>VIVID_WP_PROD_AZA_L3OUT</t>
  </si>
  <si>
    <t>VIVID_WP_PROD_AZB_L3OUT</t>
  </si>
  <si>
    <t>VIVID_WP_DMZ_AZA_L3OUT</t>
  </si>
  <si>
    <t>VIVID_WP_DMZ_AZB_L3OUT</t>
  </si>
  <si>
    <t>VIVID_WP_NETMGMT_L3OUT</t>
  </si>
  <si>
    <t>VIVID_WP_PROD_AZA_L3NP</t>
  </si>
  <si>
    <t>VIVID_WP_DMZ_AZA_L3NP</t>
  </si>
  <si>
    <t>VIVID_WP_NETMGMT_L3NP</t>
  </si>
  <si>
    <t>VIVID_WP_PROD_AZB_L3NP</t>
  </si>
  <si>
    <t>VIVID_WP_DMZ_AZB_L3NP</t>
  </si>
  <si>
    <t>225.0.0.0/15</t>
  </si>
  <si>
    <t>10.186.16.0/20</t>
  </si>
  <si>
    <t>FDO2242184K</t>
  </si>
  <si>
    <t>LNK_100G_AUTO</t>
  </si>
  <si>
    <t>LNK_40G_AUTO</t>
  </si>
  <si>
    <t>LNK_10G_AUTO</t>
  </si>
  <si>
    <t>LNK_1G_AUTO</t>
  </si>
  <si>
    <t>LNK_1G_STATIC</t>
  </si>
  <si>
    <t>LNK_10G_STATIC</t>
  </si>
  <si>
    <t>LNK_INHERIT</t>
  </si>
  <si>
    <t>AZ-B Slow Leaf-A</t>
  </si>
  <si>
    <t>AZ-A Slow Leaf-B</t>
  </si>
  <si>
    <t>cimc_hostname</t>
  </si>
  <si>
    <t>ukwpctl001-cimc</t>
  </si>
  <si>
    <t>ukwpctl002-cimc</t>
  </si>
  <si>
    <t>ukwpctl003-cimc</t>
  </si>
  <si>
    <t>ukwpctl004-cimc</t>
  </si>
  <si>
    <t>poolAllocMode</t>
  </si>
  <si>
    <t>external</t>
  </si>
  <si>
    <t>switch_policy_group</t>
  </si>
  <si>
    <t>Fabric Switch Profile</t>
  </si>
  <si>
    <t>fabric_switch_profile</t>
  </si>
  <si>
    <t>fabricLeafSpineP.xml</t>
  </si>
  <si>
    <t>Vlan Encapsulation Block</t>
  </si>
  <si>
    <t>vlan_encap_block</t>
  </si>
  <si>
    <t>fvnsEncapBlk.xml</t>
  </si>
  <si>
    <t>snmp_pol</t>
  </si>
  <si>
    <t>isis_pol</t>
  </si>
  <si>
    <t>coop_pol</t>
  </si>
  <si>
    <t>bgp_pol</t>
  </si>
  <si>
    <t>date_time_pol</t>
  </si>
  <si>
    <t>macsec_pol</t>
  </si>
  <si>
    <t>pod_policy_group</t>
  </si>
  <si>
    <t>aaep_name</t>
  </si>
  <si>
    <t>FabricId</t>
  </si>
  <si>
    <t>domain_type</t>
  </si>
  <si>
    <t>Associate a Domain with an AAEP</t>
  </si>
  <si>
    <t>aeep_domain_association</t>
  </si>
  <si>
    <t>infraAttEntityPRsDomP.xml</t>
  </si>
  <si>
    <t>vmm_vmware</t>
  </si>
  <si>
    <t>snmp_trap_dest_host_or_ip</t>
  </si>
  <si>
    <t>version</t>
  </si>
  <si>
    <t>community_or_user</t>
  </si>
  <si>
    <t>v3_sec_level</t>
  </si>
  <si>
    <t>management_epg</t>
  </si>
  <si>
    <t>syslog_prof_admin_state</t>
  </si>
  <si>
    <t>syslog_local_file_admin_state</t>
  </si>
  <si>
    <t>local_file_severity_level</t>
  </si>
  <si>
    <t>syslog_console_admin_state</t>
  </si>
  <si>
    <t>console_severity_level</t>
  </si>
  <si>
    <t>alerts</t>
  </si>
  <si>
    <t>syslog_group</t>
  </si>
  <si>
    <t>host_or_ip</t>
  </si>
  <si>
    <t>destination_admin_state</t>
  </si>
  <si>
    <t>forwarding_facility</t>
  </si>
  <si>
    <t>local7</t>
  </si>
  <si>
    <t>is_default_domain</t>
  </si>
  <si>
    <t>dns_server_name</t>
  </si>
  <si>
    <t>dns_server_address</t>
  </si>
  <si>
    <t>dns_profile_name</t>
  </si>
  <si>
    <t>is_preferred_dns</t>
  </si>
  <si>
    <t>authentication_state</t>
  </si>
  <si>
    <t>server_state</t>
  </si>
  <si>
    <t>master_mode</t>
  </si>
  <si>
    <t>stratum_value</t>
  </si>
  <si>
    <t>datetime_pol_name</t>
  </si>
  <si>
    <t>min_poll</t>
  </si>
  <si>
    <t>max_poll</t>
  </si>
  <si>
    <t>is_preferred</t>
  </si>
  <si>
    <t>key_id</t>
  </si>
  <si>
    <t>snmp_poll_src_host_or_ip</t>
  </si>
  <si>
    <t>auth_protocol</t>
  </si>
  <si>
    <t>key</t>
  </si>
  <si>
    <t>monitor_server</t>
  </si>
  <si>
    <t>monitor_user</t>
  </si>
  <si>
    <t>monitor_password</t>
  </si>
  <si>
    <t>retries</t>
  </si>
  <si>
    <t>time_out</t>
  </si>
  <si>
    <t>aaa_realm</t>
  </si>
  <si>
    <t>radius</t>
  </si>
  <si>
    <t>provider_name</t>
  </si>
  <si>
    <t>provider_descr</t>
  </si>
  <si>
    <t>provider_order</t>
  </si>
  <si>
    <t>vzAnyPrefGroup</t>
  </si>
  <si>
    <t>bgp_context_ipv4</t>
  </si>
  <si>
    <t>ospf_context_af</t>
  </si>
  <si>
    <t>VIVID_WP_PROD_AZA</t>
  </si>
  <si>
    <t>VIVID_WP_PROD_AZB</t>
  </si>
  <si>
    <t>VIVID_WP_PROD_STORAGE</t>
  </si>
  <si>
    <t>VIVID_WP_DMZ_AZA</t>
  </si>
  <si>
    <t>VIVID_WP_DMZ_AZB</t>
  </si>
  <si>
    <t>enablePim</t>
  </si>
  <si>
    <t>endpoint_data_plane_learning</t>
  </si>
  <si>
    <t>igmp_snoop_policy</t>
  </si>
  <si>
    <t>endpoint_retention _policy</t>
  </si>
  <si>
    <t>igmpInterfacePolicy</t>
  </si>
  <si>
    <t>is_bd_legacy</t>
  </si>
  <si>
    <t>legacy_bd_vlan</t>
  </si>
  <si>
    <t>route_control_profile</t>
  </si>
  <si>
    <t>l3out_for_route_control</t>
  </si>
  <si>
    <t>bd_subnet</t>
  </si>
  <si>
    <t>subnet_scope</t>
  </si>
  <si>
    <t>is_primary_address</t>
  </si>
  <si>
    <t>is_virtual_ip</t>
  </si>
  <si>
    <t>subnet_control</t>
  </si>
  <si>
    <t>ndRAprefixPolicy</t>
  </si>
  <si>
    <t>bd_name</t>
  </si>
  <si>
    <t>intra_epg_isolation</t>
  </si>
  <si>
    <t>dataPlanePolicer</t>
  </si>
  <si>
    <t>prefGrMemb</t>
  </si>
  <si>
    <t>floodOnEncap</t>
  </si>
  <si>
    <t>custom_qos_pol</t>
  </si>
  <si>
    <t>epg_name</t>
  </si>
  <si>
    <t>domainName</t>
  </si>
  <si>
    <t>domainType</t>
  </si>
  <si>
    <t>deployImedcy</t>
  </si>
  <si>
    <t>resImedcy</t>
  </si>
  <si>
    <t>staticVlanForVmm</t>
  </si>
  <si>
    <t>netflowPref</t>
  </si>
  <si>
    <t>Bridge Domain Subnet</t>
  </si>
  <si>
    <t>fvSubnet.xml</t>
  </si>
  <si>
    <t>Bridge Domain L3Out</t>
  </si>
  <si>
    <t>bd_l3out</t>
  </si>
  <si>
    <t>fvRsBDToOut.xml</t>
  </si>
  <si>
    <t>application_profile</t>
  </si>
  <si>
    <t>Associate a Domain to an EPG</t>
  </si>
  <si>
    <t>epg_domain_association</t>
  </si>
  <si>
    <t>fvRsDomAtt.xml</t>
  </si>
  <si>
    <t>BGP Peer at Node Profile</t>
  </si>
  <si>
    <t>nodeBgpPeer</t>
  </si>
  <si>
    <t>bgpPeerP.xml</t>
  </si>
  <si>
    <t>anyDomP.xml</t>
  </si>
  <si>
    <t>AZA_JENKINS_BD</t>
  </si>
  <si>
    <t>Jenkins</t>
  </si>
  <si>
    <t>AZA_Artifactory_Reps_BD</t>
  </si>
  <si>
    <t>Repositories: Artifactory</t>
  </si>
  <si>
    <t>AZA_Ansible_AWX_BD</t>
  </si>
  <si>
    <t>Ansible AWX Management System</t>
  </si>
  <si>
    <t>AZA_GIT_Reps_BD</t>
  </si>
  <si>
    <t>Repositories: GIT</t>
  </si>
  <si>
    <t>AZA_SSH_GW_BD</t>
  </si>
  <si>
    <t>Standard SSH Gateway server portal</t>
  </si>
  <si>
    <t>AZA_RDGW_BD</t>
  </si>
  <si>
    <t>Third Party Remote Desktop Gateway Services</t>
  </si>
  <si>
    <t>AZA_SEP_BD</t>
  </si>
  <si>
    <t>Symantec Endpoint Protection</t>
  </si>
  <si>
    <t>AZA_EBMS_SERVICES_DC_BD</t>
  </si>
  <si>
    <t>EBMSSERVICES.TV Active Directory Domain Services</t>
  </si>
  <si>
    <t>AZA_EBMS_DC_BD</t>
  </si>
  <si>
    <t>EBMS.TV Active Directory Domain Services</t>
  </si>
  <si>
    <t>Monitoring Agents</t>
  </si>
  <si>
    <t>AZA_Radius_Servers_BD</t>
  </si>
  <si>
    <t>AZA_PKI_BD</t>
  </si>
  <si>
    <t>Internal Certificate Services</t>
  </si>
  <si>
    <t>AZA_RDS_License_Servers_BD</t>
  </si>
  <si>
    <t>RDS Licensing Server</t>
  </si>
  <si>
    <t>AZA_WSUS_BD</t>
  </si>
  <si>
    <t>Windows Software Update Services</t>
  </si>
  <si>
    <t>AZA_FTG_BD</t>
  </si>
  <si>
    <t>File Transfer Gateway</t>
  </si>
  <si>
    <t>Remote Desktop Gateway Services</t>
  </si>
  <si>
    <t>AZA_RDS_Session_Internal_BD</t>
  </si>
  <si>
    <t>Remote Management/Application Session Hosts</t>
  </si>
  <si>
    <t>AZA_RDS_Session_3rd_Party_BD</t>
  </si>
  <si>
    <t>Third Party Remote Management/Application Session Hosts</t>
  </si>
  <si>
    <t>AZA_Syslog_BD</t>
  </si>
  <si>
    <t>Syslog server environment (rsyslog, solarwinds syslog)</t>
  </si>
  <si>
    <t>AZA_ADFS_BD</t>
  </si>
  <si>
    <t>Active Directory Federated Services</t>
  </si>
  <si>
    <t>AZA_SCCM_DP_BD</t>
  </si>
  <si>
    <t>SCCM Distribution Point</t>
  </si>
  <si>
    <t>AZA_SCORCH_BD</t>
  </si>
  <si>
    <t>System Centre Orchestrator</t>
  </si>
  <si>
    <t>AZA_KMS_BD</t>
  </si>
  <si>
    <t>Microsoft Key Management Server</t>
  </si>
  <si>
    <t>AZA_Ansible_Control_Nodes_BD</t>
  </si>
  <si>
    <t>AZA_Vmware_vMotion_Prod_BD</t>
  </si>
  <si>
    <t>VMware vMotion</t>
  </si>
  <si>
    <t>VMware Fault Tolerance</t>
  </si>
  <si>
    <t>VMware vManagement</t>
  </si>
  <si>
    <t>AZA_Vmware_vSAN_Prod_BD</t>
  </si>
  <si>
    <t>VMware vSAN</t>
  </si>
  <si>
    <t>AZA_Docker_Hosts_BD</t>
  </si>
  <si>
    <t>Docker Hosts</t>
  </si>
  <si>
    <t>AZA_Kubernetes_BD</t>
  </si>
  <si>
    <t>Kubernetes</t>
  </si>
  <si>
    <t>Red_IPFM_Mgmt_Int_BD</t>
  </si>
  <si>
    <t>Red_Enhanced_Fab_Int_BD</t>
  </si>
  <si>
    <t>AZB_JENKINS_BD</t>
  </si>
  <si>
    <t>AZB_Artifactory_Reps_BD</t>
  </si>
  <si>
    <t>AZB_Ansible_AWX_BD</t>
  </si>
  <si>
    <t>AZB_GIT_Reps_BD</t>
  </si>
  <si>
    <t>AZB_SSH_GW_BD</t>
  </si>
  <si>
    <t>AZB_RDGW_BD</t>
  </si>
  <si>
    <t>AZB_EBMS_SERVICES_DC_BD</t>
  </si>
  <si>
    <t>AZB_EBMS_DC_BD</t>
  </si>
  <si>
    <t>AZB_Radius_Servers_BD</t>
  </si>
  <si>
    <t>AZB_PKI_BD</t>
  </si>
  <si>
    <t>AZB_RDS_License_Servers_BD</t>
  </si>
  <si>
    <t>AZB_WSUS_BD</t>
  </si>
  <si>
    <t>AZB_FTG_BD</t>
  </si>
  <si>
    <t>AZB_RDS_Session_Internal_BD</t>
  </si>
  <si>
    <t>AZB_RDS_Session_3rd_Party_BD</t>
  </si>
  <si>
    <t>AZB_Syslog_BD</t>
  </si>
  <si>
    <t>AZB_ADFS_BD</t>
  </si>
  <si>
    <t>AZB_SCCM_DP_BD</t>
  </si>
  <si>
    <t>AZB_SCORCH_BD</t>
  </si>
  <si>
    <t>AZB_KMS_BD</t>
  </si>
  <si>
    <t>AZB_Ansible_Control_Nodes_BD</t>
  </si>
  <si>
    <t>AZB_Vmware_vMotion_Prod_BD</t>
  </si>
  <si>
    <t>AZB_Vmware_vSAN_Prod_BD</t>
  </si>
  <si>
    <t>AZB_Docker_Hosts_BD</t>
  </si>
  <si>
    <t>AZB_Kubernetes_BD</t>
  </si>
  <si>
    <t>Blue_IPFM_Mgmt_Int_BD</t>
  </si>
  <si>
    <t>Blue_Enhanced_Fab_Int_BD</t>
  </si>
  <si>
    <t>10.118.1.30/28</t>
  </si>
  <si>
    <t>10.118.1.62/27</t>
  </si>
  <si>
    <t>10.118.1.78/28</t>
  </si>
  <si>
    <t>10.118.1.94/28</t>
  </si>
  <si>
    <t>10.118.1.110/28</t>
  </si>
  <si>
    <t>10.118.0.254/28</t>
  </si>
  <si>
    <t>10.118.1.254/28</t>
  </si>
  <si>
    <t>10.118.1.14/28</t>
  </si>
  <si>
    <t>10.118.0.14/28</t>
  </si>
  <si>
    <t>10.118.0.46/28</t>
  </si>
  <si>
    <t>10.118.0.62/28</t>
  </si>
  <si>
    <t>10.118.0.78/28</t>
  </si>
  <si>
    <t>10.118.0.94/28</t>
  </si>
  <si>
    <t>10.118.0.110/28</t>
  </si>
  <si>
    <t>10.118.0.126/28</t>
  </si>
  <si>
    <t>10.118.0.142/28</t>
  </si>
  <si>
    <t>10.118.0.158/28</t>
  </si>
  <si>
    <t>10.118.0.174/28</t>
  </si>
  <si>
    <t>10.118.0.190/28</t>
  </si>
  <si>
    <t>10.118.0.206/28</t>
  </si>
  <si>
    <t>10.118.0.222/28</t>
  </si>
  <si>
    <t>10.118.1.126/28</t>
  </si>
  <si>
    <t>10.118.3.126/25</t>
  </si>
  <si>
    <t>10.118.4.126/25</t>
  </si>
  <si>
    <t>10.118.4.254/25</t>
  </si>
  <si>
    <t>10.118.129.30/28</t>
  </si>
  <si>
    <t>10.118.129.62/27</t>
  </si>
  <si>
    <t>10.118.129.78/28</t>
  </si>
  <si>
    <t>10.118.129.94/28</t>
  </si>
  <si>
    <t>10.118.129.110/28</t>
  </si>
  <si>
    <t>10.118.128.254/28</t>
  </si>
  <si>
    <t>10.118.129.14/28</t>
  </si>
  <si>
    <t>10.118.128.14/28</t>
  </si>
  <si>
    <t>10.118.128.46/28</t>
  </si>
  <si>
    <t>10.118.128.62/28</t>
  </si>
  <si>
    <t>10.118.128.78/28</t>
  </si>
  <si>
    <t>10.118.128.94/28</t>
  </si>
  <si>
    <t>10.118.128.110/28</t>
  </si>
  <si>
    <t>10.118.128.126/28</t>
  </si>
  <si>
    <t>10.118.128.142/28</t>
  </si>
  <si>
    <t>10.118.128.158/28</t>
  </si>
  <si>
    <t>10.118.128.174/28</t>
  </si>
  <si>
    <t>10.118.128.190/28</t>
  </si>
  <si>
    <t>10.118.128.206/28</t>
  </si>
  <si>
    <t>10.118.128.222/28</t>
  </si>
  <si>
    <t>10.118.129.126/28</t>
  </si>
  <si>
    <t>10.118.131.126/25</t>
  </si>
  <si>
    <t>10.118.132.126/25</t>
  </si>
  <si>
    <t>10.118.132.254/25</t>
  </si>
  <si>
    <t>AZA_INFRA_APP</t>
  </si>
  <si>
    <t>AZB_INFRA_APP</t>
  </si>
  <si>
    <t>AZA_JENKINS_EPG</t>
  </si>
  <si>
    <t>AZA_Artifactory_Reps_EPG</t>
  </si>
  <si>
    <t>AZA_Ansible_AWX_EPG</t>
  </si>
  <si>
    <t>AZA_GIT_Reps_EPG</t>
  </si>
  <si>
    <t>AZA_SSH_GW_EPG</t>
  </si>
  <si>
    <t>AZA_RDGW_EPG</t>
  </si>
  <si>
    <t>AZA_SEP_EPG</t>
  </si>
  <si>
    <t>AZA_EBMS_SERVICES_DC_EPG</t>
  </si>
  <si>
    <t>AZA_EBMS_DC_EPG</t>
  </si>
  <si>
    <t>AZA_Radius_Servers_Network_EPG</t>
  </si>
  <si>
    <t>RADIUS Servers: Network Devices</t>
  </si>
  <si>
    <t>AZA_Radius_Servers_Dot1x_EPG</t>
  </si>
  <si>
    <t>RADIUS Servers: DOT1X</t>
  </si>
  <si>
    <t>AZA_PKI_EPG</t>
  </si>
  <si>
    <t>AZA_RDS_License_Servers_EPG</t>
  </si>
  <si>
    <t>AZA_WSUS_EPG</t>
  </si>
  <si>
    <t>AZA_FTG_EPG</t>
  </si>
  <si>
    <t>AZA_RDS_Session_Internal_EPG</t>
  </si>
  <si>
    <t>AZA_RDS_Session_3rd_Party_EPG</t>
  </si>
  <si>
    <t>AZA_Syslog_EPG</t>
  </si>
  <si>
    <t>AZA_ADFS_EPG</t>
  </si>
  <si>
    <t>AZA_SCCM_DP_EPG</t>
  </si>
  <si>
    <t>AZA_SCORCH_EPG</t>
  </si>
  <si>
    <t>AZA_KMS_EPG</t>
  </si>
  <si>
    <t>AZA_Ansible_Control_Nodes_EPG</t>
  </si>
  <si>
    <t>AZA_Vmware_vMotion_Prod_EPG</t>
  </si>
  <si>
    <t>AZA_Vmware_vSAN_Prod_EPG</t>
  </si>
  <si>
    <t>AZA_Docker_Hosts_EPG</t>
  </si>
  <si>
    <t>AZA_Kubernetes_EPG</t>
  </si>
  <si>
    <t>AZB_JENKINS_EPG</t>
  </si>
  <si>
    <t>AZB_Artifactory_Reps_EPG</t>
  </si>
  <si>
    <t>AZB_Ansible_AWX_EPG</t>
  </si>
  <si>
    <t>AZB_GIT_Reps_EPG</t>
  </si>
  <si>
    <t>AZB_SSH_GW_EPG</t>
  </si>
  <si>
    <t>AZB_RDGW_EPG</t>
  </si>
  <si>
    <t>AZB_EBMS_SERVICES_DC_EPG</t>
  </si>
  <si>
    <t>AZB_EBMS_DC_EPG</t>
  </si>
  <si>
    <t>AZB_Radius_Servers_Network_EPG</t>
  </si>
  <si>
    <t>AZB_Radius_Servers_Dot1x_EPG</t>
  </si>
  <si>
    <t>AZB_PKI_EPG</t>
  </si>
  <si>
    <t>AZB_RDS_License_Servers_EPG</t>
  </si>
  <si>
    <t>AZB_WSUS_EPG</t>
  </si>
  <si>
    <t>AZB_FTG_EPG</t>
  </si>
  <si>
    <t>AZB_RDS_Session_Internal_EPG</t>
  </si>
  <si>
    <t>AZB_RDS_Session_3rd_Party_EPG</t>
  </si>
  <si>
    <t>AZB_Syslog_EPG</t>
  </si>
  <si>
    <t>AZB_ADFS_EPG</t>
  </si>
  <si>
    <t>AZB_SCCM_DP_EPG</t>
  </si>
  <si>
    <t>AZB_SCORCH_EPG</t>
  </si>
  <si>
    <t>AZB_KMS_EPG</t>
  </si>
  <si>
    <t>AZB_Ansible_Control_Nodes_EPG</t>
  </si>
  <si>
    <t>AZB_Vmware_vMotion_Prod_EPG</t>
  </si>
  <si>
    <t>AZB_Vmware_vSAN_Prod_EPG</t>
  </si>
  <si>
    <t>AZB_Docker_Hosts_EPG</t>
  </si>
  <si>
    <t>AZB_Kubernetes_EPG</t>
  </si>
  <si>
    <t>Red_IPFM_Mgmt_Int_EPG</t>
  </si>
  <si>
    <t>Red_Enhanced_Fab_Int_EPG</t>
  </si>
  <si>
    <t>Blue_IPFM_Mgmt_Int_EPG</t>
  </si>
  <si>
    <t>Blue_Enhanced_Fab_Int_EPG</t>
  </si>
  <si>
    <t>provider_label</t>
  </si>
  <si>
    <t>enable_golf</t>
  </si>
  <si>
    <t>enable_mpod</t>
  </si>
  <si>
    <t>bgp_peer_name</t>
  </si>
  <si>
    <t>isGolfPeer</t>
  </si>
  <si>
    <t>ttl</t>
  </si>
  <si>
    <t>RADIUS Servers: Network Devices and DOT1X</t>
  </si>
  <si>
    <t>PROD_STORAGE_APP</t>
  </si>
  <si>
    <t>AZA_PO_STORAGE_APP</t>
  </si>
  <si>
    <t>AZB_PO_STORAGE_APP</t>
  </si>
  <si>
    <t>AZA Infrastructure Application</t>
  </si>
  <si>
    <t>AZB Infrastructure Application</t>
  </si>
  <si>
    <t>Production Storage</t>
  </si>
  <si>
    <t>AZA Playout Storage</t>
  </si>
  <si>
    <t>AZB Playout Storage</t>
  </si>
  <si>
    <t>AZA_3P_RDGW_BD</t>
  </si>
  <si>
    <t>AZB_3P_RDGW_BD</t>
  </si>
  <si>
    <t>AZA_3P_RDGW_EPG</t>
  </si>
  <si>
    <t>AZB_3P_RDGW_EPG</t>
  </si>
  <si>
    <t>immediate</t>
  </si>
  <si>
    <t>AZB_Monitoring_Agents_BD</t>
  </si>
  <si>
    <t>AZA_Monitoring_Agents_EPG</t>
  </si>
  <si>
    <t>AZB_Monitoring_Agents_EPG</t>
  </si>
  <si>
    <t>Red_IPFM_Mgmt_Ext_EPG</t>
  </si>
  <si>
    <t>Red_Enhanced_Fab_Ext_EPG</t>
  </si>
  <si>
    <t>Blue_IPFM_Mgmt_Ext_EPG</t>
  </si>
  <si>
    <t>Blue_Enhanced_Fab_Ext_EPG</t>
  </si>
  <si>
    <t>RED Internal Video Network Management</t>
  </si>
  <si>
    <t>Blue Internal Video Network Management</t>
  </si>
  <si>
    <t>RED_ENHANCED_FAB_INTPG</t>
  </si>
  <si>
    <t>BLUE_ENHANCED_FAB_INTPG</t>
  </si>
  <si>
    <t>RED_ENHANCED_FAB_PDOM</t>
  </si>
  <si>
    <t>BLUE_ENHANCED_FAB_PDOM</t>
  </si>
  <si>
    <t>RED_ENHANCED_FAB_VLPL</t>
  </si>
  <si>
    <t>BLUE_ENHANCED_FAB_VLPL</t>
  </si>
  <si>
    <t>Blue_IPFM_Mgmt_Ext_BD</t>
  </si>
  <si>
    <t>Blue_Enhanced_Fab_Ext_BD</t>
  </si>
  <si>
    <t>Red_Enhanced_Fab_Ext_BD</t>
  </si>
  <si>
    <t>Red_IPFM_Mgmt_Ext_BD</t>
  </si>
  <si>
    <t>10.118.12.62/27</t>
  </si>
  <si>
    <t>10.118.12.94/27</t>
  </si>
  <si>
    <t>10.118.140.62/27</t>
  </si>
  <si>
    <t>10.118.140.94/27</t>
  </si>
  <si>
    <t>NETWRK_MGMT_INTPG</t>
  </si>
  <si>
    <t>Inband Management Ports</t>
  </si>
  <si>
    <t>NETWRK_MGMT_INTPR</t>
  </si>
  <si>
    <t>Inband Management Interface Profile</t>
  </si>
  <si>
    <t>NETWRK_MGMT_INTSL</t>
  </si>
  <si>
    <t>Inband Management Interface Selector</t>
  </si>
  <si>
    <t>RED_ENHANCED_FAB_INTPR</t>
  </si>
  <si>
    <t>BLUE_ENHANCED_FAB_INTPR</t>
  </si>
  <si>
    <t>RED ENHANCED FAB Interface Profile</t>
  </si>
  <si>
    <t>BLUE ENHANCED FAB Interface Profile</t>
  </si>
  <si>
    <t>RED_ENHANCED_FAB_INTSL</t>
  </si>
  <si>
    <t>BLUE_ENHANCED_FAB_INTSL</t>
  </si>
  <si>
    <t>RED ENHANCED FAB Interface Selector</t>
  </si>
  <si>
    <t>BLUE ENHANCED FAB Interface Selector</t>
  </si>
  <si>
    <t>RED ENHANCED FAB Port Block</t>
  </si>
  <si>
    <t>BLUE ENHANCED FAB Port Block</t>
  </si>
  <si>
    <t>APIC 10G Port Block</t>
  </si>
  <si>
    <t>AZA_Monitoring_Agents_BD</t>
  </si>
  <si>
    <t>10.118.0.30/28</t>
  </si>
  <si>
    <t>10.118.128.30/28</t>
  </si>
  <si>
    <t>mgmtacc_pol</t>
  </si>
  <si>
    <t>POD_PLGR</t>
  </si>
  <si>
    <t>White Place fabric pod policy</t>
  </si>
  <si>
    <t>White Place fabric pod policy group</t>
  </si>
  <si>
    <t>static_route_nh</t>
  </si>
  <si>
    <t>static_route_list</t>
  </si>
  <si>
    <t>VIVID_WP_DMZ_AZA_L3IP</t>
  </si>
  <si>
    <t>1/47</t>
  </si>
  <si>
    <t>1/48</t>
  </si>
  <si>
    <t>VIVID_WP_DMZ_AZB_L3IP</t>
  </si>
  <si>
    <t>VIVID_WP_NETMGMT_L3IP</t>
  </si>
  <si>
    <t>VIVID_WP_PROD_AZA_L3IP</t>
  </si>
  <si>
    <t>VIVID_WP_PROD_AZB_L3IP</t>
  </si>
  <si>
    <t>bfd_interface_policy</t>
  </si>
  <si>
    <t>apic_id</t>
  </si>
  <si>
    <t>apic_hostname</t>
  </si>
  <si>
    <t>oob_ipv4</t>
  </si>
  <si>
    <t>oob_ipv4_gw</t>
  </si>
  <si>
    <t>inband_ipv4</t>
  </si>
  <si>
    <t>inband_ipv4_gw</t>
  </si>
  <si>
    <t>10.0.19.201</t>
  </si>
  <si>
    <t>10.0.19.202</t>
  </si>
  <si>
    <t>10.186.1.29/31</t>
  </si>
  <si>
    <t>10.186.1.28</t>
  </si>
  <si>
    <t>VIVID_WP_PROD_AZA_L3EPG</t>
  </si>
  <si>
    <t>VIVID_WP_PROD_AZB_L3EPG</t>
  </si>
  <si>
    <t>VIVID_WP_DMZ_AZA_L3EPG</t>
  </si>
  <si>
    <t>VIVID_WP_DMZ_AZB_L3EPG</t>
  </si>
  <si>
    <t>VIVID_WP_NETMGMT_L3EPG</t>
  </si>
  <si>
    <t>0.0.0.0/0</t>
  </si>
  <si>
    <t>10.186.1.33/31</t>
  </si>
  <si>
    <t>10.186.1.32</t>
  </si>
  <si>
    <t>10.186.1.37/31</t>
  </si>
  <si>
    <t>10.186.1.36</t>
  </si>
  <si>
    <t>10.186.1.41/31</t>
  </si>
  <si>
    <t>10.186.1.40</t>
  </si>
  <si>
    <t>10.186.1.27/31</t>
  </si>
  <si>
    <t>10.186.1.35/31</t>
  </si>
  <si>
    <t>10.186.1.31/31</t>
  </si>
  <si>
    <t>10.186.1.39/31</t>
  </si>
  <si>
    <t>10.186.1.26</t>
  </si>
  <si>
    <t>10.186.1.34</t>
  </si>
  <si>
    <t>10.186.1.30</t>
  </si>
  <si>
    <t>10.186.1.38</t>
  </si>
  <si>
    <t>10.0.19.200</t>
  </si>
  <si>
    <t>10.0.19.203</t>
  </si>
  <si>
    <t>BFD_200_SUBIF_POL</t>
  </si>
  <si>
    <t>10.118.0.0/17</t>
  </si>
  <si>
    <t>export_ctrl</t>
  </si>
  <si>
    <t>bgp_route_summ_policy</t>
  </si>
  <si>
    <t>BGP_SUMM_ASSET_POL</t>
  </si>
  <si>
    <t>ARP_ANY_FLT</t>
  </si>
  <si>
    <t>ICMP_ANY_FLT</t>
  </si>
  <si>
    <t>IP_ANY_FLT</t>
  </si>
  <si>
    <t>IP_ANY</t>
  </si>
  <si>
    <t>ARP_ANY</t>
  </si>
  <si>
    <t>ICMP_ANY</t>
  </si>
  <si>
    <t>IP_ANY_SBJ</t>
  </si>
  <si>
    <t>Contract to allow all IP traffic within a VRF</t>
  </si>
  <si>
    <t>IP_ANY_VRF_CON</t>
  </si>
  <si>
    <t>Allow all IP traffic</t>
  </si>
  <si>
    <t>Filter covering all ARP packets</t>
  </si>
  <si>
    <t>Filter covering all ICMP packets</t>
  </si>
  <si>
    <t>Filter covering all IPv4 and IPv6 packets</t>
  </si>
  <si>
    <t>IP_ANY_VRF_OOB_CON</t>
  </si>
  <si>
    <t>Allow all OOB IP traffic</t>
  </si>
  <si>
    <t>SSH_DST_FLT</t>
  </si>
  <si>
    <t>HTTPS_DST_FLT</t>
  </si>
  <si>
    <t>HTTP_DST_FLT</t>
  </si>
  <si>
    <t>SSH_DST</t>
  </si>
  <si>
    <t>HTTP_DST</t>
  </si>
  <si>
    <t>HTTPS_DST</t>
  </si>
  <si>
    <t>10.0.16.117/31</t>
  </si>
  <si>
    <t>10.0.16.116</t>
  </si>
  <si>
    <t>10.0.19.193/31</t>
  </si>
  <si>
    <t>10.0.19.192</t>
  </si>
  <si>
    <t>10.0.16.119/31</t>
  </si>
  <si>
    <t>10.0.16.118</t>
  </si>
  <si>
    <t>10.0.19.195/31</t>
  </si>
  <si>
    <t>10.0.19.194</t>
  </si>
  <si>
    <t>10.0.16.121/31</t>
  </si>
  <si>
    <t>10.0.16.120</t>
  </si>
  <si>
    <t>10.0.19.197/31</t>
  </si>
  <si>
    <t>10.0.19.196</t>
  </si>
  <si>
    <t>10.0.16.123/31</t>
  </si>
  <si>
    <t>10.0.16.122</t>
  </si>
  <si>
    <t>10.0.19.199/31</t>
  </si>
  <si>
    <t>10.0.19.198</t>
  </si>
  <si>
    <t>10.0.19.0/26</t>
  </si>
  <si>
    <t>Filter covering TCP SSH destination packets</t>
  </si>
  <si>
    <t>Filter covering TCP HTTP destination packets</t>
  </si>
  <si>
    <t>Filter covering TCP HTTPS destination packets</t>
  </si>
  <si>
    <t>NETWRK_L3_AAEP</t>
  </si>
  <si>
    <t>TCP_123_FLT</t>
  </si>
  <si>
    <t>TCP_135_FLT</t>
  </si>
  <si>
    <t>TCP_139_FLT</t>
  </si>
  <si>
    <t>TCP_161_FLT</t>
  </si>
  <si>
    <t>TCP_162_FLT</t>
  </si>
  <si>
    <t>TCP_16666_FLT</t>
  </si>
  <si>
    <t>TCP_16667_FLT</t>
  </si>
  <si>
    <t>TCP_1688_FLT</t>
  </si>
  <si>
    <t>TCP_17778_FLT</t>
  </si>
  <si>
    <t>TCP_22_FLT</t>
  </si>
  <si>
    <t>TCP_2233_FLT</t>
  </si>
  <si>
    <t>TCP_31031_FLT</t>
  </si>
  <si>
    <t>TCP_3260_FLT</t>
  </si>
  <si>
    <t>TCP_3268_FLT</t>
  </si>
  <si>
    <t>TCP_3269_FLT</t>
  </si>
  <si>
    <t>TCP_389_FLT</t>
  </si>
  <si>
    <t>TCP_427_FLT</t>
  </si>
  <si>
    <t>TCP_44046_FLT</t>
  </si>
  <si>
    <t>TCP_443_FLT</t>
  </si>
  <si>
    <t>TCP_445_FLT</t>
  </si>
  <si>
    <t>TCP_464_FLT</t>
  </si>
  <si>
    <t>TCP_49152_65535_FLT</t>
  </si>
  <si>
    <t>TCP_514_FLT</t>
  </si>
  <si>
    <t>TCP_53_FLT</t>
  </si>
  <si>
    <t>TCP_547_FLT</t>
  </si>
  <si>
    <t>TCP_5671_FLT</t>
  </si>
  <si>
    <t>TCP_5900_5964_FLT</t>
  </si>
  <si>
    <t>TCP_5985_FLT</t>
  </si>
  <si>
    <t>TCP_5986_FLT</t>
  </si>
  <si>
    <t>TCP_5988_FLT</t>
  </si>
  <si>
    <t>TCP_5989_FLT</t>
  </si>
  <si>
    <t>TCP_636_FLT</t>
  </si>
  <si>
    <t>TCP_6500_FLT</t>
  </si>
  <si>
    <t>TCP_80_FLT</t>
  </si>
  <si>
    <t>TCP_8000_FLT</t>
  </si>
  <si>
    <t>TCP_8080_FLT</t>
  </si>
  <si>
    <t>TCP_8100_FLT</t>
  </si>
  <si>
    <t>TCP_8200_FLT</t>
  </si>
  <si>
    <t>TCP_8300_FLT</t>
  </si>
  <si>
    <t>TCP_88_FLT</t>
  </si>
  <si>
    <t>TCP_8889_FLT</t>
  </si>
  <si>
    <t>TCP_9000_FLT</t>
  </si>
  <si>
    <t>TCP_9000_9100_FLT</t>
  </si>
  <si>
    <t>TCP_902_FLT</t>
  </si>
  <si>
    <t>TCP_903_FLT</t>
  </si>
  <si>
    <t>TCP_9080_FLT</t>
  </si>
  <si>
    <t>TCP_9084_FLT</t>
  </si>
  <si>
    <t>TCP_9389_FLT</t>
  </si>
  <si>
    <t>UDP_123_FLT</t>
  </si>
  <si>
    <t>UDP_12345_FLT</t>
  </si>
  <si>
    <t>UDP_137_FLT</t>
  </si>
  <si>
    <t>UDP_161_FLT</t>
  </si>
  <si>
    <t>UDP_16666_FLT</t>
  </si>
  <si>
    <t>UDP_16667_FLT</t>
  </si>
  <si>
    <t>UDP_1812_FLT</t>
  </si>
  <si>
    <t>UDP_1813_FLT</t>
  </si>
  <si>
    <t>UDP_23451_FLT</t>
  </si>
  <si>
    <t>UDP_3268_FLT</t>
  </si>
  <si>
    <t>UDP_389_FLT</t>
  </si>
  <si>
    <t>UDP_427_FLT</t>
  </si>
  <si>
    <t>UDP_464_FLT</t>
  </si>
  <si>
    <t>UDP_514_FLT</t>
  </si>
  <si>
    <t>UDP_53_FLT</t>
  </si>
  <si>
    <t>UDP_547_FLT</t>
  </si>
  <si>
    <t>UDP_5985_FLT</t>
  </si>
  <si>
    <t>UDP_5986_FLT</t>
  </si>
  <si>
    <t>UDP_6500_FLT</t>
  </si>
  <si>
    <t>UDP_68_FLT</t>
  </si>
  <si>
    <t>UDP_6999_FLT</t>
  </si>
  <si>
    <t>UDP_80_FLT</t>
  </si>
  <si>
    <t>UDP_8100_FLT</t>
  </si>
  <si>
    <t>UDP_8200_FLT</t>
  </si>
  <si>
    <t>UDP_8300_FLT</t>
  </si>
  <si>
    <t>UDP_8301_FLT</t>
  </si>
  <si>
    <t>UDP_8302_FLT</t>
  </si>
  <si>
    <t>UDP_88_FLT</t>
  </si>
  <si>
    <t>UDP_9_FLT</t>
  </si>
  <si>
    <t>UDP_902</t>
  </si>
  <si>
    <t>TCP_111_FLT</t>
  </si>
  <si>
    <t>TCP_2049_FLT</t>
  </si>
  <si>
    <t>TCP_21_FLT</t>
  </si>
  <si>
    <t>TCP_25_FLT</t>
  </si>
  <si>
    <t>TCP_8081_FLT</t>
  </si>
  <si>
    <t>TCP_8084_FLT</t>
  </si>
  <si>
    <t>TCP_9087_FLT</t>
  </si>
  <si>
    <t>UDP_111_FLT</t>
  </si>
  <si>
    <t>UDP_12321_FLT</t>
  </si>
  <si>
    <t>UDP_2049_FLT</t>
  </si>
  <si>
    <t>UDP_3391_FLT</t>
  </si>
  <si>
    <t>UDP_5001_FLT</t>
  </si>
  <si>
    <t>UDP_902_FLT</t>
  </si>
  <si>
    <t>TCP_111</t>
  </si>
  <si>
    <t>TCP_123</t>
  </si>
  <si>
    <t>TCP_135</t>
  </si>
  <si>
    <t>TCP_139</t>
  </si>
  <si>
    <t>TCP_161</t>
  </si>
  <si>
    <t>TCP_162</t>
  </si>
  <si>
    <t>TCP_16666</t>
  </si>
  <si>
    <t>TCP_16667</t>
  </si>
  <si>
    <t>TCP_1688</t>
  </si>
  <si>
    <t>TCP_17778</t>
  </si>
  <si>
    <t>TCP_2049</t>
  </si>
  <si>
    <t>TCP_21</t>
  </si>
  <si>
    <t>TCP_22</t>
  </si>
  <si>
    <t>TCP_2233</t>
  </si>
  <si>
    <t>TCP_25</t>
  </si>
  <si>
    <t>TCP_31031</t>
  </si>
  <si>
    <t>TCP_3260</t>
  </si>
  <si>
    <t>TCP_3268</t>
  </si>
  <si>
    <t>TCP_3269</t>
  </si>
  <si>
    <t>TCP_389</t>
  </si>
  <si>
    <t>TCP_427</t>
  </si>
  <si>
    <t>TCP_44046</t>
  </si>
  <si>
    <t>TCP_443</t>
  </si>
  <si>
    <t>TCP_445</t>
  </si>
  <si>
    <t>TCP_464</t>
  </si>
  <si>
    <t>TCP_49152_65535</t>
  </si>
  <si>
    <t>TCP_514</t>
  </si>
  <si>
    <t>TCP_53</t>
  </si>
  <si>
    <t>TCP_547</t>
  </si>
  <si>
    <t>TCP_5671</t>
  </si>
  <si>
    <t>TCP_5900_5964</t>
  </si>
  <si>
    <t>TCP_5985</t>
  </si>
  <si>
    <t>TCP_5986</t>
  </si>
  <si>
    <t>TCP_5988</t>
  </si>
  <si>
    <t>TCP_5989</t>
  </si>
  <si>
    <t>TCP_636</t>
  </si>
  <si>
    <t>TCP_6500</t>
  </si>
  <si>
    <t>TCP_80</t>
  </si>
  <si>
    <t>TCP_8000</t>
  </si>
  <si>
    <t>TCP_8080</t>
  </si>
  <si>
    <t>TCP_8081</t>
  </si>
  <si>
    <t>TCP_8084</t>
  </si>
  <si>
    <t>TCP_8100</t>
  </si>
  <si>
    <t>TCP_8200</t>
  </si>
  <si>
    <t>TCP_8300</t>
  </si>
  <si>
    <t>TCP_88</t>
  </si>
  <si>
    <t>TCP_8889</t>
  </si>
  <si>
    <t>TCP_9000_9100</t>
  </si>
  <si>
    <t>TCP_9000</t>
  </si>
  <si>
    <t>TCP_902</t>
  </si>
  <si>
    <t>TCP_903</t>
  </si>
  <si>
    <t>TCP_9080</t>
  </si>
  <si>
    <t>TCP_9084</t>
  </si>
  <si>
    <t>TCP_9087</t>
  </si>
  <si>
    <t>TCP_9389</t>
  </si>
  <si>
    <t>UDP_111</t>
  </si>
  <si>
    <t>UDP_123</t>
  </si>
  <si>
    <t>UDP_12321</t>
  </si>
  <si>
    <t>UDP_12345</t>
  </si>
  <si>
    <t>UDP_137</t>
  </si>
  <si>
    <t>UDP_161</t>
  </si>
  <si>
    <t>UDP_16666</t>
  </si>
  <si>
    <t>UDP_16667</t>
  </si>
  <si>
    <t>UDP_1812</t>
  </si>
  <si>
    <t>UDP_1813</t>
  </si>
  <si>
    <t>UDP_2049</t>
  </si>
  <si>
    <t>UDP_23451</t>
  </si>
  <si>
    <t>UDP_3268</t>
  </si>
  <si>
    <t>UDP_3391</t>
  </si>
  <si>
    <t>UDP_389</t>
  </si>
  <si>
    <t>UDP_427</t>
  </si>
  <si>
    <t>UDP_464</t>
  </si>
  <si>
    <t>UDP_5001</t>
  </si>
  <si>
    <t>UDP_514</t>
  </si>
  <si>
    <t>UDP_53</t>
  </si>
  <si>
    <t>UDP_547</t>
  </si>
  <si>
    <t>UDP_5985</t>
  </si>
  <si>
    <t>UDP_5986</t>
  </si>
  <si>
    <t>UDP_6500</t>
  </si>
  <si>
    <t>UDP_68</t>
  </si>
  <si>
    <t>UDP_6999</t>
  </si>
  <si>
    <t>UDP_80</t>
  </si>
  <si>
    <t>UDP_8100</t>
  </si>
  <si>
    <t>UDP_8200</t>
  </si>
  <si>
    <t>UDP_8300</t>
  </si>
  <si>
    <t>UDP_8301</t>
  </si>
  <si>
    <t>UDP_8302</t>
  </si>
  <si>
    <t>UDP_88</t>
  </si>
  <si>
    <t>UDP_9</t>
  </si>
  <si>
    <t>UKTH_SNMP_TRAP_GRP</t>
  </si>
  <si>
    <t>ukaci_snmpv3</t>
  </si>
  <si>
    <t>priv</t>
  </si>
  <si>
    <t>UKTHNPSL11.ebms.tv</t>
  </si>
  <si>
    <t>UKTHNPSL12.ebms.tv</t>
  </si>
  <si>
    <t>UKTHDCL01.ebms.tv</t>
  </si>
  <si>
    <t>UKTHDCL02.ebms.tv</t>
  </si>
  <si>
    <t>ukthswsysl11.ebms.tv</t>
  </si>
  <si>
    <t>SNMP_CLIENTS</t>
  </si>
  <si>
    <t>Telehouse Syslog Servers</t>
  </si>
  <si>
    <t>UKTH_SYSLOG_GRP</t>
  </si>
  <si>
    <t>mschap</t>
  </si>
  <si>
    <t>AZB Playout FIA</t>
  </si>
  <si>
    <t>10.118.128.0/17</t>
  </si>
  <si>
    <t>AZB_HOST_MGMT_VLPL</t>
  </si>
  <si>
    <t>AZA_HOST_MGMT_VLPL</t>
  </si>
  <si>
    <t>AZB HOST Management VLANs</t>
  </si>
  <si>
    <t>AZA HOST Management VLANs</t>
  </si>
  <si>
    <t>AZA_HOST_MGMT_PDOM</t>
  </si>
  <si>
    <t>AZB_HOST_MGMT_PDOM</t>
  </si>
  <si>
    <t>AZA_HOST_MGMT_INTPG</t>
  </si>
  <si>
    <t>AZB_HOST_MGMT_INTPG</t>
  </si>
  <si>
    <t>AZA Host Management</t>
  </si>
  <si>
    <t>AZB Host Management</t>
  </si>
  <si>
    <t>AZA_HOST_MGMT_INTPR</t>
  </si>
  <si>
    <t>AZB_HOST_MGMT_INTPR</t>
  </si>
  <si>
    <t>AZA HOST MGMT Interface Profile</t>
  </si>
  <si>
    <t>AZB HOST MGMT Interface Profile</t>
  </si>
  <si>
    <t>AZA HOST MGMT Interface Selector</t>
  </si>
  <si>
    <t>AZA HOST MGMT Port Block</t>
  </si>
  <si>
    <t>AZB_HOST_MGMT_INTSL</t>
  </si>
  <si>
    <t>AZB HOST MGMT Interface Selector</t>
  </si>
  <si>
    <t>AZB HOST MGMT Port Block</t>
  </si>
  <si>
    <t>AZA_HOST_MGMT_INTSL</t>
  </si>
  <si>
    <t>AZA_HOST_MGMT_BD</t>
  </si>
  <si>
    <t>HOST Management</t>
  </si>
  <si>
    <t>AZB_HOST_MGMT_BD</t>
  </si>
  <si>
    <t>10.118.5.254/24</t>
  </si>
  <si>
    <t>10.118.133.254/24</t>
  </si>
  <si>
    <t>AZA_HOST_MGMT_EPG</t>
  </si>
  <si>
    <t>AZB_HOST_MGMT_EPG</t>
  </si>
  <si>
    <t>10.118.0.0/28</t>
  </si>
  <si>
    <t>10.118.0.16/28</t>
  </si>
  <si>
    <t>10.118.0.32/28</t>
  </si>
  <si>
    <t>RADIUS Servers: Network Devices &amp; DOT1X</t>
  </si>
  <si>
    <t>10.118.0.48/28</t>
  </si>
  <si>
    <t>10.118.0.64/28</t>
  </si>
  <si>
    <t>10.118.0.80/28</t>
  </si>
  <si>
    <t>10.118.0.96/28</t>
  </si>
  <si>
    <t>10.118.0.112/28</t>
  </si>
  <si>
    <t>10.118.0.128/28</t>
  </si>
  <si>
    <t>10.118.0.144/28</t>
  </si>
  <si>
    <t>10.118.0.160/28</t>
  </si>
  <si>
    <t>10.118.0.176/28</t>
  </si>
  <si>
    <t>10.118.0.192/28</t>
  </si>
  <si>
    <t>10.118.0.208/28</t>
  </si>
  <si>
    <t>10.118.0.240/28</t>
  </si>
  <si>
    <t>10.118.1.0/28</t>
  </si>
  <si>
    <t>10.118.1.16/28</t>
  </si>
  <si>
    <t>10.118.1.32/27</t>
  </si>
  <si>
    <t>10.118.1.64/28</t>
  </si>
  <si>
    <t>10.118.1.80/28</t>
  </si>
  <si>
    <t>10.118.1.96/28</t>
  </si>
  <si>
    <t>10.118.1.112/28</t>
  </si>
  <si>
    <t>Ansible Control Nodes - Automation System</t>
  </si>
  <si>
    <t>10.118.1.240/28</t>
  </si>
  <si>
    <t>10.118.2.0/25</t>
  </si>
  <si>
    <t>10.118.2.128/25</t>
  </si>
  <si>
    <t>10.118.3.0/25</t>
  </si>
  <si>
    <t>10.118.3.128/25</t>
  </si>
  <si>
    <t>10.118.4.0/25</t>
  </si>
  <si>
    <t>10.118.4.128/25</t>
  </si>
  <si>
    <t>10.118.5.0/24</t>
  </si>
  <si>
    <t>HOST OOB Management</t>
  </si>
  <si>
    <t>10.118.128.0/28</t>
  </si>
  <si>
    <t>10.118.128.16/28</t>
  </si>
  <si>
    <t>10.118.128.32/28</t>
  </si>
  <si>
    <t>10.118.128.48/28</t>
  </si>
  <si>
    <t>10.118.128.64/28</t>
  </si>
  <si>
    <t>10.118.128.80/28</t>
  </si>
  <si>
    <t>10.118.128.96/28</t>
  </si>
  <si>
    <t>10.118.128.112/28</t>
  </si>
  <si>
    <t>10.118.128.128/28</t>
  </si>
  <si>
    <t>10.118.128.144/28</t>
  </si>
  <si>
    <t>10.118.128.160/28</t>
  </si>
  <si>
    <t>10.118.128.176/28</t>
  </si>
  <si>
    <t>10.118.128.192/28</t>
  </si>
  <si>
    <t>10.118.128.208/28</t>
  </si>
  <si>
    <t>10.118.128.240/28</t>
  </si>
  <si>
    <t>10.118.129.0/28</t>
  </si>
  <si>
    <t>10.118.129.16/28</t>
  </si>
  <si>
    <t>10.118.129.32/27</t>
  </si>
  <si>
    <t>10.118.129.64/28</t>
  </si>
  <si>
    <t>10.118.129.80/28</t>
  </si>
  <si>
    <t>10.118.129.96/28</t>
  </si>
  <si>
    <t>10.118.129.112/28</t>
  </si>
  <si>
    <t>10.118.130.0/25</t>
  </si>
  <si>
    <t>10.118.130.128/25</t>
  </si>
  <si>
    <t>10.118.131.0/25</t>
  </si>
  <si>
    <t>10.118.131.128/25</t>
  </si>
  <si>
    <t>10.118.132.0/25</t>
  </si>
  <si>
    <t>10.118.132.128/25</t>
  </si>
  <si>
    <t>10.118.133.0/24</t>
  </si>
  <si>
    <t>Blue IPFM Mgmt Int</t>
  </si>
  <si>
    <t>Blue IPFM Mgmt Ex</t>
  </si>
  <si>
    <t>10.118.140.32/27</t>
  </si>
  <si>
    <t>Blue Enhanced Fab Int</t>
  </si>
  <si>
    <t>10.118.140.64/27</t>
  </si>
  <si>
    <t>Blue Enhanced Fab Ex</t>
  </si>
  <si>
    <t>Subnet</t>
  </si>
  <si>
    <t>VMware vMotion Production AZA</t>
  </si>
  <si>
    <t>VMware Fault Tolerance Production AZA</t>
  </si>
  <si>
    <t>VMware vManagement Production AZA</t>
  </si>
  <si>
    <t>VMware vSAN Production AZA</t>
  </si>
  <si>
    <t>VMware vMotion Playout AZA</t>
  </si>
  <si>
    <t>VMware Fault Tolerance Playout AZA</t>
  </si>
  <si>
    <t>VMware vManagement Playout AZA</t>
  </si>
  <si>
    <t>VMware vSAN Playout AZA</t>
  </si>
  <si>
    <t>VMware vMotion Production AZB</t>
  </si>
  <si>
    <t>VMware Fault Tolerance Production AZB</t>
  </si>
  <si>
    <t>VMware vManagement Production AZB</t>
  </si>
  <si>
    <t>VMware vSAN Production AZB</t>
  </si>
  <si>
    <t>VMware vMotion Playout AZB</t>
  </si>
  <si>
    <t>VMware Fault Tolerance Playout AZB</t>
  </si>
  <si>
    <t>VMware vManagement Playout AZB</t>
  </si>
  <si>
    <t>VMware vSAN Playout AZB</t>
  </si>
  <si>
    <t>10.118.32.0/26</t>
  </si>
  <si>
    <t>10.118.32.128/26</t>
  </si>
  <si>
    <t>10.118.32.64/26</t>
  </si>
  <si>
    <t>10.118.32.192/26</t>
  </si>
  <si>
    <t>10.118.160.0/26</t>
  </si>
  <si>
    <t>10.118.160.128/26</t>
  </si>
  <si>
    <t>10.118.160.64/26</t>
  </si>
  <si>
    <t>10.118.160.192/26</t>
  </si>
  <si>
    <t>AZA_Vmware_FT_Prod_BD</t>
  </si>
  <si>
    <t>AZB_Vmware_FT_Prod_BD</t>
  </si>
  <si>
    <t>AZA_Vmware_FT_Prod_EPG</t>
  </si>
  <si>
    <t>AZB_Vmware_FT_Prod_EPG</t>
  </si>
  <si>
    <t>AZA_Vmware_vMgmt_Prod_BD</t>
  </si>
  <si>
    <t>AZB_Vmware_vMgmt_Prod_BD</t>
  </si>
  <si>
    <t>AZA_Vmware_vMgmt_Prod_EPG</t>
  </si>
  <si>
    <t>AZB_Vmware_vMgmt_Prod_EPG</t>
  </si>
  <si>
    <t>AZA_Vmware_vMotion_Prod_PDOM</t>
  </si>
  <si>
    <t>AZA_Vmware_FT_Prod_PDOM</t>
  </si>
  <si>
    <t>AZA_Vmware_vMgmt_Prod_PDOM</t>
  </si>
  <si>
    <t>AZA_Vmware_vSAN_Prod_PDOM</t>
  </si>
  <si>
    <t>AZB_Vmware_vMotion_Prod_PDOM</t>
  </si>
  <si>
    <t>AZB_Vmware_FT_Prod_PDOM</t>
  </si>
  <si>
    <t>AZB_Vmware_vMgmt_Prod_PDOM</t>
  </si>
  <si>
    <t>AZB_Vmware_vSAN_Prod_PDOM</t>
  </si>
  <si>
    <t>AZA_Vmware_vMotion_PO_PDOM</t>
  </si>
  <si>
    <t>AZA_Vmware_FT_PO_PDOM</t>
  </si>
  <si>
    <t>AZA_Vmware_vMgmt_PO_PDOM</t>
  </si>
  <si>
    <t>AZA_Vmware_vSAN_PO_PDOM</t>
  </si>
  <si>
    <t>AZB_Vmware_vMotion_PO_PDOM</t>
  </si>
  <si>
    <t>AZB_Vmware_FT_PO_PDOM</t>
  </si>
  <si>
    <t>AZB_Vmware_vMgmt_PO_PDOM</t>
  </si>
  <si>
    <t>AZB_Vmware_vSAN_PO_PDOM</t>
  </si>
  <si>
    <t>AZA_Vmware_vMotion_PO_BD</t>
  </si>
  <si>
    <t>AZA_Vmware_FT_PO_BD</t>
  </si>
  <si>
    <t>AZA_Vmware_vMgmt_PO_BD</t>
  </si>
  <si>
    <t>AZA_Vmware_vSAN_PO_BD</t>
  </si>
  <si>
    <t>AZB_Vmware_vMotion_PO_BD</t>
  </si>
  <si>
    <t>AZB_Vmware_FT_PO_BD</t>
  </si>
  <si>
    <t>AZB_Vmware_vMgmt_PO_BD</t>
  </si>
  <si>
    <t>AZB_Vmware_vSAN_PO_BD</t>
  </si>
  <si>
    <t>10.118.32.190/26</t>
  </si>
  <si>
    <t>10.118.160.190/26</t>
  </si>
  <si>
    <t>AZB_Vmware_vMotion_PO_EPG</t>
  </si>
  <si>
    <t>AZB_Vmware_FT_PO_EPG</t>
  </si>
  <si>
    <t>AZB_Vmware_vMgmt_PO_EPG</t>
  </si>
  <si>
    <t>AZB_Vmware_vSAN_PO_EPG</t>
  </si>
  <si>
    <t>AZA_PO_INFRA_APP</t>
  </si>
  <si>
    <t>AZA Playout Infrastructure Application</t>
  </si>
  <si>
    <t>AZB_PO_INFRA_APP</t>
  </si>
  <si>
    <t>AZB Playout Infrastructure Application</t>
  </si>
  <si>
    <t>AZA_Vmware_vMotion_PO_EPG</t>
  </si>
  <si>
    <t>AZA_Vmware_FT_PO_EPG</t>
  </si>
  <si>
    <t>AZA_Vmware_vMgmt_PO_EPG</t>
  </si>
  <si>
    <t>AZA_Vmware_vSAN_PO_EPG</t>
  </si>
  <si>
    <t>POC for North - South Mcast VLAN</t>
  </si>
  <si>
    <t>POC for North - South Mcast L3 out</t>
  </si>
  <si>
    <t>LNK_25G_AUTO</t>
  </si>
  <si>
    <t>25G</t>
  </si>
  <si>
    <t>NS_LAB_POC_PDOM</t>
  </si>
  <si>
    <t>NS_LAB_POC_L3DOM</t>
  </si>
  <si>
    <t>NS_LAB_POC_UCS63321A_INTPG</t>
  </si>
  <si>
    <t>NS_LAB_POC_UCS63321B_INTPG</t>
  </si>
  <si>
    <t>NS_LAB_POC_L3_INTPG</t>
  </si>
  <si>
    <t>NS_LAB_POC_UCS63321A_INTPR</t>
  </si>
  <si>
    <t>NS_LAB_POC_UCS63321B_INTPR</t>
  </si>
  <si>
    <t>NS_LAB_POC_L3_INTPR</t>
  </si>
  <si>
    <t>NS_LAB_POC_UCS63321A_INTSL</t>
  </si>
  <si>
    <t>NS_LAB_POC_UCS63321B_INTSL</t>
  </si>
  <si>
    <t>NS_LAB_POC_L3_INTSL</t>
  </si>
  <si>
    <t>NS_LAB_POC_BD</t>
  </si>
  <si>
    <t>NS_LAB_POC_L3OUT</t>
  </si>
  <si>
    <t>NS_LAB_POC_APP</t>
  </si>
  <si>
    <t>NS_LAB_POC_EPG</t>
  </si>
  <si>
    <t>NS_LAB_POC_L3IP</t>
  </si>
  <si>
    <t>NS_LAB_POC_L3NP</t>
  </si>
  <si>
    <t>10.118.0.236/31</t>
  </si>
  <si>
    <t>10.118.0.238/31</t>
  </si>
  <si>
    <t xml:space="preserve">10.186.13.0/24 </t>
  </si>
  <si>
    <t>AZA_VPC_FI001A_LACP_INTPG</t>
  </si>
  <si>
    <t>AZB_VPC_FI002A_LACP_INTPG</t>
  </si>
  <si>
    <t>AZA_VPC_FI001B_LACP_INTPG</t>
  </si>
  <si>
    <t>AZB_VPC_FI002B_LACP_INTPG</t>
  </si>
  <si>
    <t>AZA_VPC_FI003A_LACP_INTPG</t>
  </si>
  <si>
    <t>AZB_VPC_FI004A_LACP_INTPG</t>
  </si>
  <si>
    <t>AZA_VPC_FI003B_LACP_INTPG</t>
  </si>
  <si>
    <t>AZB_VPC_FI004B_LACP_INTPG</t>
  </si>
  <si>
    <t>AZA_VPC_FI005A_LACP_INTPG</t>
  </si>
  <si>
    <t>AZB_VPC_FI006A_LACP_INTPG</t>
  </si>
  <si>
    <t>AZA_VPC_FI005B_LACP_INTPG</t>
  </si>
  <si>
    <t>AZB_VPC_FI006B_LACP_INTPG</t>
  </si>
  <si>
    <t>AZB_VPC_FI006B_INTPR</t>
  </si>
  <si>
    <t>AZB VPC FI006B Interface Profile</t>
  </si>
  <si>
    <t>AZB_VPC_FI006A_INTPR</t>
  </si>
  <si>
    <t>AZB VPC FI006A Interface Profile</t>
  </si>
  <si>
    <t>AZA_VPC_FI005A_INTPR</t>
  </si>
  <si>
    <t>AZA VPC FI005A Interface Profile</t>
  </si>
  <si>
    <t>AZA_VPC_FI005B_INTPR</t>
  </si>
  <si>
    <t>AZA VPC FI005B Interface Profile</t>
  </si>
  <si>
    <t>AZB_VPC_FI004B_INTPR</t>
  </si>
  <si>
    <t>AZB VPC FI004B Interface Profile</t>
  </si>
  <si>
    <t>AZB_VPC_FI004A_INTPR</t>
  </si>
  <si>
    <t>AZB VPC FI004A Interface Profile</t>
  </si>
  <si>
    <t>AZA_VPC_FI003A_INTPR</t>
  </si>
  <si>
    <t>AZA VPC FI003A Interface Profile</t>
  </si>
  <si>
    <t>AZA_VPC_FI001A_INTPR</t>
  </si>
  <si>
    <t>AZA VPC FI001A Interface Profile</t>
  </si>
  <si>
    <t>AZA_VPC_FI001B_INTPR</t>
  </si>
  <si>
    <t>AZA VPC FI001B Interface Profile</t>
  </si>
  <si>
    <t>AZB_VPC_FI002A_INTPR</t>
  </si>
  <si>
    <t>AZB VPC FI002A Interface Profile</t>
  </si>
  <si>
    <t>AZB_VPC_FI002B_INTPR</t>
  </si>
  <si>
    <t>AZB VPC FI002B Interface Profile</t>
  </si>
  <si>
    <t>AZA_VPC_FI003B_INTPR</t>
  </si>
  <si>
    <t>AZA VPC FI003B Interface Profile</t>
  </si>
  <si>
    <t>AZA_VPC_FI001A_INTSL</t>
  </si>
  <si>
    <t>AZA VPC FI001A Interface Selector</t>
  </si>
  <si>
    <t>AZA VPC FI001A Port Block</t>
  </si>
  <si>
    <t>AZA_VPC_FI001B_INTSL</t>
  </si>
  <si>
    <t>AZA VPC FI001B Interface Selector</t>
  </si>
  <si>
    <t>AZA VPC FI001B Port Block</t>
  </si>
  <si>
    <t>AZB_VPC_FI002A_INTSL</t>
  </si>
  <si>
    <t>AZB VPC FI002A Interface Selector</t>
  </si>
  <si>
    <t>AZB VPC FI002A Port Block</t>
  </si>
  <si>
    <t>AZB_VPC_FI002B_INTSL</t>
  </si>
  <si>
    <t>AZB VPC FI002B Interface Selector</t>
  </si>
  <si>
    <t>AZB VPC FI002B Port Block</t>
  </si>
  <si>
    <t>AZA_VPC_FI003A_INTSL</t>
  </si>
  <si>
    <t>AZA VPC FI003A Interface Selector</t>
  </si>
  <si>
    <t>AZA VPC FI003A Port Block</t>
  </si>
  <si>
    <t>AZA_VPC_FI003B_INTSL</t>
  </si>
  <si>
    <t>AZA VPC FI003B Interface Selector</t>
  </si>
  <si>
    <t>AZA VPC FI003B Port Block</t>
  </si>
  <si>
    <t>AZB_VPC_FI004A_INTSL</t>
  </si>
  <si>
    <t>AZB VPC FI004A Interface Selector</t>
  </si>
  <si>
    <t>AZB VPC FI004A Port Block</t>
  </si>
  <si>
    <t>AZB_VPC_FI004B_INTSL</t>
  </si>
  <si>
    <t>AZB VPC FI004B Interface Selector</t>
  </si>
  <si>
    <t>AZB VPC FI004B Port Block</t>
  </si>
  <si>
    <t>AZA_VPC_FI005A_INTSL</t>
  </si>
  <si>
    <t>AZA VPC FI005A Interface Selector</t>
  </si>
  <si>
    <t>AZA VPC FI005A Port Block</t>
  </si>
  <si>
    <t>AZA_VPC_FI005B_INTSL</t>
  </si>
  <si>
    <t>AZA VPC FI005B Interface Selector</t>
  </si>
  <si>
    <t>AZA VPC FI005B Port Block</t>
  </si>
  <si>
    <t>AZB_VPC_FI006A_INTSL</t>
  </si>
  <si>
    <t>AZB VPC FI006A Interface Selector</t>
  </si>
  <si>
    <t>AZB VPC FI006A Port Block</t>
  </si>
  <si>
    <t>AZB_VPC_FI006B_INTSL</t>
  </si>
  <si>
    <t>AZB VPC FI006B Interface Selector</t>
  </si>
  <si>
    <t>AZB VPC FI006B Port Block</t>
  </si>
  <si>
    <t>192.168.195.97/32</t>
  </si>
  <si>
    <t>AZA_EBMS_DC_VLPL</t>
  </si>
  <si>
    <t>AZA_Monitoring_Agents_VLPL</t>
  </si>
  <si>
    <t>AZA_Vmware_vMotion_Prod_VLPL</t>
  </si>
  <si>
    <t>AZA_Vmware_FT_Prod_VLPL</t>
  </si>
  <si>
    <t>AZA_Vmware_vMgmt_Prod_VLPL</t>
  </si>
  <si>
    <t>AZA_Vmware_vSAN_Prod_VLPL</t>
  </si>
  <si>
    <t>AZB_Vmware_vMotion_Prod_VLPL</t>
  </si>
  <si>
    <t>AZB_Vmware_FT_Prod_VLPL</t>
  </si>
  <si>
    <t>AZB_Vmware_vMgmt_Prod_VLPL</t>
  </si>
  <si>
    <t>AZB_Vmware_vSAN_Prod_VLPL</t>
  </si>
  <si>
    <t>AZA_Vmware_vMotion_PO_VLPL</t>
  </si>
  <si>
    <t>AZA_Vmware_FT_PO_VLPL</t>
  </si>
  <si>
    <t>AZA_Vmware_vMgmt_PO_VLPL</t>
  </si>
  <si>
    <t>AZA_Vmware_vSAN_PO_VLPL</t>
  </si>
  <si>
    <t>AZB_Vmware_vMotion_PO_VLPL</t>
  </si>
  <si>
    <t>AZB_Vmware_FT_PO_VLPL</t>
  </si>
  <si>
    <t>AZB_Vmware_vMgmt_PO_VLPL</t>
  </si>
  <si>
    <t>AZB_Vmware_vSAN_PO_VLPL</t>
  </si>
  <si>
    <t>NS_LAB_POC_VLPL</t>
  </si>
  <si>
    <t>NS_LAB_POC_L3_VLPL</t>
  </si>
  <si>
    <t>AZA_EBMS_DC_PDOM</t>
  </si>
  <si>
    <t>AZA_Monitoring_Agents_PDOM</t>
  </si>
  <si>
    <t>10.118.1.142/28</t>
  </si>
  <si>
    <t>10.118.129.142/28</t>
  </si>
  <si>
    <t>10.118.1.128/28</t>
  </si>
  <si>
    <t>ukwpfin001-A</t>
  </si>
  <si>
    <t>ukwpfin002-A</t>
  </si>
  <si>
    <t>ukwpfin001-B</t>
  </si>
  <si>
    <t>ukwpfin002-B</t>
  </si>
  <si>
    <t>ukwpfin003-A</t>
  </si>
  <si>
    <t>ukwpfin004-A</t>
  </si>
  <si>
    <t>ukwpfin003-B</t>
  </si>
  <si>
    <t>ukwpfin004-B</t>
  </si>
  <si>
    <t>ukwpfin005-A</t>
  </si>
  <si>
    <t>ukwpfin005-B</t>
  </si>
  <si>
    <t>ukwpfin006-A</t>
  </si>
  <si>
    <t>ukwpfin006-B</t>
  </si>
  <si>
    <t>multicast_enable</t>
  </si>
  <si>
    <t>enable_pim</t>
  </si>
  <si>
    <t>TEP Pool</t>
  </si>
  <si>
    <t>Red Enhanced Fab External</t>
  </si>
  <si>
    <t>Red IPFM Mgmt Internal</t>
  </si>
  <si>
    <t>Red IPFM Mgmt External</t>
  </si>
  <si>
    <t>Red Enhanced Fab Internal</t>
  </si>
  <si>
    <t>Blue IPFM Mgmt Internal</t>
  </si>
  <si>
    <t>Blue IPFM Mgmt External</t>
  </si>
  <si>
    <t>Blue Enhanced Fab Internal</t>
  </si>
  <si>
    <t>Blue Enhanced Fab External</t>
  </si>
  <si>
    <t>remote_user_login_policy</t>
  </si>
  <si>
    <t>no_login</t>
  </si>
  <si>
    <t>ping_check</t>
  </si>
  <si>
    <t>EBMS</t>
  </si>
  <si>
    <t>console_auth_realm</t>
  </si>
  <si>
    <t>local</t>
  </si>
  <si>
    <t>auth_realm</t>
  </si>
  <si>
    <t>auth_login_domain</t>
  </si>
  <si>
    <t>auth_fallback_check</t>
  </si>
  <si>
    <t>UKWP-AZA-PROD-VDS-VM</t>
  </si>
  <si>
    <t>UKWP-AZB-PROD-VDS-VM</t>
  </si>
  <si>
    <t>vcs.ebms.tv</t>
  </si>
  <si>
    <t>access_mode</t>
  </si>
  <si>
    <t>read-write</t>
  </si>
  <si>
    <t>VCS.EBMS.TV</t>
  </si>
  <si>
    <t>EBMS\Svc_ACI_WP_L</t>
  </si>
  <si>
    <t>UK-WP-AZA</t>
  </si>
  <si>
    <t>UK-WP-AZB</t>
  </si>
  <si>
    <t>pc_policy</t>
  </si>
  <si>
    <t>lldp_policy</t>
  </si>
  <si>
    <t>cdp_policy</t>
  </si>
  <si>
    <t>10.0.19.204</t>
  </si>
  <si>
    <t>10.0.19.205</t>
  </si>
  <si>
    <t>10.186.13.0/24, 192.168.195.97/32</t>
  </si>
  <si>
    <t>10.118.0.237, 10.118.0.237</t>
  </si>
  <si>
    <t>10.186.13.0/24, 192.168.192.0/22, 192.168.192.0/25, 192.168.192.128/25, 192.168.193.128/26, 192.168.195.97/32, 192.168.195.102/32</t>
  </si>
  <si>
    <t>10.118.0.239, 10.118.0.235, 10.118.0.235, 10.118.0.235, 10.118.0.235, 10.118.0.239, 10.118.0.235</t>
  </si>
  <si>
    <t>enable_bfd</t>
  </si>
  <si>
    <t>static_rp</t>
  </si>
  <si>
    <t>fabric_rp</t>
  </si>
  <si>
    <t>10.0.19.208</t>
  </si>
  <si>
    <t>static_rp_rm_groups</t>
  </si>
  <si>
    <t>fabric_rp_rm_groups</t>
  </si>
  <si>
    <t>static_rp_rm</t>
  </si>
  <si>
    <t>fabric_rp_rm</t>
  </si>
  <si>
    <t>NS_LAB_POC_PIM_RMP</t>
  </si>
  <si>
    <t>239.255.0.1/32</t>
  </si>
  <si>
    <t>pim_reg_src_ip</t>
  </si>
  <si>
    <t>NS_LAB_POC_L3EPG</t>
  </si>
  <si>
    <t>10.0.19.208/32</t>
  </si>
  <si>
    <t>NS_LAB_POC_EX_L3IP</t>
  </si>
  <si>
    <t>10.118.0.234/31</t>
  </si>
  <si>
    <t>192.168.192.0/22</t>
  </si>
  <si>
    <t>IP_ANY_VRF_POC_CON</t>
  </si>
  <si>
    <t>IP_ANY_VRF_POC_SBJ</t>
  </si>
  <si>
    <t>STORM_50</t>
  </si>
  <si>
    <t>STORM_80</t>
  </si>
  <si>
    <t>STORM_90</t>
  </si>
  <si>
    <t>STORM_15</t>
  </si>
  <si>
    <t>STORM_30</t>
  </si>
  <si>
    <t>BGP_TIMER_POL</t>
  </si>
  <si>
    <t>ROUTE_TAG_POL</t>
  </si>
  <si>
    <t>IGMPSNOOP_NS_POC_POL</t>
  </si>
  <si>
    <t>IGMP_NS_POC_POL</t>
  </si>
  <si>
    <t>FCH2248V1F8</t>
  </si>
  <si>
    <t>FCH2248V1RB</t>
  </si>
  <si>
    <t>FCH2248V1D3</t>
  </si>
  <si>
    <t>FCH2248V080</t>
  </si>
  <si>
    <t>10.118.1.208/28</t>
  </si>
  <si>
    <t>10.118.1.224/28</t>
  </si>
  <si>
    <t>BM_Agent</t>
  </si>
  <si>
    <t>BM_Agent_BD</t>
  </si>
  <si>
    <t>Bare Metal Agent</t>
  </si>
  <si>
    <t>BM_Agent_PDOM</t>
  </si>
  <si>
    <t>UCSD Management</t>
  </si>
  <si>
    <t>10.118.1.222/28</t>
  </si>
  <si>
    <t>10.118.1.238/28</t>
  </si>
  <si>
    <t>UCSD Management and Bare Metal Agent</t>
  </si>
  <si>
    <t>BM_Agent_EPG</t>
  </si>
  <si>
    <t>AZA_UKWPPXTGRPL200_SRV_BD</t>
  </si>
  <si>
    <t>AZA_UKWPPXTGRPL200_MGMT_BD</t>
  </si>
  <si>
    <t>AZB_UKWPPXTGRPL400_MGMT_BD</t>
  </si>
  <si>
    <t>AZB_UKWPPXTGRPL400_SRV_BD</t>
  </si>
  <si>
    <t>PROD Container Service - Test</t>
  </si>
  <si>
    <t>PROD Container Management - Test</t>
  </si>
  <si>
    <t>POA Container Service - Test</t>
  </si>
  <si>
    <t>POA Container Management - Test</t>
  </si>
  <si>
    <t>POB Container Service - Test</t>
  </si>
  <si>
    <t>POB Container Management - Test</t>
  </si>
  <si>
    <t>10.118.12.32/27</t>
  </si>
  <si>
    <t>10.118.12.64/27</t>
  </si>
  <si>
    <t>10.118.12.0/28</t>
  </si>
  <si>
    <t>10.118.12.16/28</t>
  </si>
  <si>
    <t>10.118.140.0/28</t>
  </si>
  <si>
    <t>10.118.140.16/28</t>
  </si>
  <si>
    <t>10.118.12.14/28</t>
  </si>
  <si>
    <t>10.118.12.30/28</t>
  </si>
  <si>
    <t>10.118.140.14/28</t>
  </si>
  <si>
    <t>10.118.140.30/28</t>
  </si>
  <si>
    <t>AZA_PDU_VLPL</t>
  </si>
  <si>
    <t xml:space="preserve">AZA PDU </t>
  </si>
  <si>
    <t>AZB_PDU_VLPL</t>
  </si>
  <si>
    <t>AZB PDU</t>
  </si>
  <si>
    <t>AZA_PDU_PDOM</t>
  </si>
  <si>
    <t>AZB_PDU_PDOM</t>
  </si>
  <si>
    <t>AZA_PDU_BD</t>
  </si>
  <si>
    <t>AZA PDU BD</t>
  </si>
  <si>
    <t>AZB_PDU_BD</t>
  </si>
  <si>
    <t>AZB PDU BD</t>
  </si>
  <si>
    <t>10.118.12.254/25</t>
  </si>
  <si>
    <t>10.118.140.254/25</t>
  </si>
  <si>
    <t>10.118.140.126/25</t>
  </si>
  <si>
    <t>10.118.12.126/25</t>
  </si>
  <si>
    <t>10.118.33.0/29</t>
  </si>
  <si>
    <t>10.118.33.8/29</t>
  </si>
  <si>
    <t>10.118.161.0/29</t>
  </si>
  <si>
    <t>10.118.161.8/29</t>
  </si>
  <si>
    <t>10.118.161.6/29</t>
  </si>
  <si>
    <t>10.118.161.14/29</t>
  </si>
  <si>
    <t>10.118.33.6/29</t>
  </si>
  <si>
    <t>10.118.33.14/29</t>
  </si>
  <si>
    <t>10.186.64.0/28</t>
  </si>
  <si>
    <t>10.186.64.16/28</t>
  </si>
  <si>
    <t>10.186.64.14/28</t>
  </si>
  <si>
    <t>10.186.64.30/28</t>
  </si>
  <si>
    <t>AZA PDU</t>
  </si>
  <si>
    <t>AZB_UKWPPXTGRPL400_SRV_EPG</t>
  </si>
  <si>
    <t>AZB_UKWPPXTGRPL400_MGMT_EPG</t>
  </si>
  <si>
    <t>AZB_PDU_EPG</t>
  </si>
  <si>
    <t>AZA_UKWPPXTGRPL200_SRV_EPG</t>
  </si>
  <si>
    <t>AZA_UKWPPXTGRPL200_MGMT_EPG</t>
  </si>
  <si>
    <t>AZA_PDU_EPG</t>
  </si>
  <si>
    <t>1/11-1/36</t>
  </si>
  <si>
    <t>UDP_154_FLT</t>
  </si>
  <si>
    <t>UDP_162_FLT</t>
  </si>
  <si>
    <t>TCP_43_FLT</t>
  </si>
  <si>
    <t>TCP_3389_FLT</t>
  </si>
  <si>
    <t>TCP_8014_FLT</t>
  </si>
  <si>
    <t>TCP_8530_FLT</t>
  </si>
  <si>
    <t>TCP_8531_FLT</t>
  </si>
  <si>
    <t>TCP_10123_FLT</t>
  </si>
  <si>
    <t>TCP_17790_FLT</t>
  </si>
  <si>
    <t>TCP_5000_6000_FLT</t>
  </si>
  <si>
    <t>UCSD PSA Management</t>
  </si>
  <si>
    <t>192.168.94.224/32</t>
  </si>
  <si>
    <t>TCP_10123</t>
  </si>
  <si>
    <t>TCP_17790</t>
  </si>
  <si>
    <t>TCP_3389</t>
  </si>
  <si>
    <t>TCP_43</t>
  </si>
  <si>
    <t>TCP_5000_6000</t>
  </si>
  <si>
    <t>TCP_8014</t>
  </si>
  <si>
    <t>TCP_8530</t>
  </si>
  <si>
    <t>TCP_8531</t>
  </si>
  <si>
    <t>UDP_154</t>
  </si>
  <si>
    <t>UDP_162</t>
  </si>
  <si>
    <t>AZA_PROD_P_WIN_EPG</t>
  </si>
  <si>
    <t>AZA_PO_P_WIN_EPG</t>
  </si>
  <si>
    <t>AZA_PROD_P_UNIX_EPG</t>
  </si>
  <si>
    <t>AZA_PO_P_UNIX_EPG</t>
  </si>
  <si>
    <t>AZA_Stor_P_Mgt_EPG</t>
  </si>
  <si>
    <t>CS_UKWPPXTGRPL000_SRV_BD</t>
  </si>
  <si>
    <t>CS_UKWPPXTGRPL000_MGMT_BD</t>
  </si>
  <si>
    <t>CS_UKWPPXTGRPL000_SRV_EPG</t>
  </si>
  <si>
    <t>CS_UKWPPXTGRPL000_MGMT_EPG</t>
  </si>
  <si>
    <t>CS_P_Mgt_EPG</t>
  </si>
  <si>
    <t>AZB_PROD_P_WIN_EPG</t>
  </si>
  <si>
    <t>AZB_PO_P_WIN_EPG</t>
  </si>
  <si>
    <t>AZB_PROD_P_UNIX_EPG</t>
  </si>
  <si>
    <t>AZB_PO_P_UNIX_EPG</t>
  </si>
  <si>
    <t>AZB_Stor_P_Mgt_EPG</t>
  </si>
  <si>
    <t>AZA_PARENT_APP</t>
  </si>
  <si>
    <t>AZB_PARENT_APP</t>
  </si>
  <si>
    <t>PROD_STORAGE_PARENT_APP</t>
  </si>
  <si>
    <t>AZA Parent APP EPGs</t>
  </si>
  <si>
    <t>AZB Parent APP EPGs</t>
  </si>
  <si>
    <t>Central Storage Parent APP EPGs</t>
  </si>
  <si>
    <t>AZA_PROD_P_WIN_BD</t>
  </si>
  <si>
    <t>AZA_PO_P_WIN_BD</t>
  </si>
  <si>
    <t>AZA_PROD_P_UNIX_BD</t>
  </si>
  <si>
    <t>AZA_PO_P_UNIX_BD</t>
  </si>
  <si>
    <t>AZA_Stor_P_Mgt_BD</t>
  </si>
  <si>
    <t>CS_P_Mgt_BD</t>
  </si>
  <si>
    <t>AZB_PROD_P_WIN_BD</t>
  </si>
  <si>
    <t>AZB_PO_P_WIN_BD</t>
  </si>
  <si>
    <t>AZB_PROD_P_UNIX_BD</t>
  </si>
  <si>
    <t>AZB_PO_P_UNIX_BD</t>
  </si>
  <si>
    <t>AZB_Stor_P_Mgt_BD</t>
  </si>
  <si>
    <t>Parent Bridge Domain For AZA Production Windows Machines</t>
  </si>
  <si>
    <t>Parent Bridge Domain For AZA Playout Windows Machines</t>
  </si>
  <si>
    <t>Parent Bridge Domain For AZA Production Unix Machines</t>
  </si>
  <si>
    <t>Parent Bridge Domain For AZA Playout Unix Machines</t>
  </si>
  <si>
    <t>Parent Bridge Domain For AZA Storage Containers Mgmt</t>
  </si>
  <si>
    <t>Parent Bridge Domain For Central Storage Containers Mgmt</t>
  </si>
  <si>
    <t>Parent Bridge Domain For AZB Production Windows Machines</t>
  </si>
  <si>
    <t>Parent Bridge Domain For AZB Playout Windows Machines</t>
  </si>
  <si>
    <t>Parent Bridge Domain For AZB Production Unix Machines</t>
  </si>
  <si>
    <t>Parent Bridge Domain For AZB Playout Unix Machines</t>
  </si>
  <si>
    <t>Parent Bridge Domain For AZB Storage Containers Mgmt</t>
  </si>
  <si>
    <t>TCP_RPC</t>
  </si>
  <si>
    <t>10.118.12.96/27</t>
  </si>
  <si>
    <t>10.118.12.126/27</t>
  </si>
  <si>
    <t>UCSD_Web_out_CON</t>
  </si>
  <si>
    <t>WP_ACI_INB_MGMT_EPG</t>
  </si>
  <si>
    <t>TCP_3306</t>
  </si>
  <si>
    <t>TCP_3306_FLT</t>
  </si>
  <si>
    <t>TCP_743_FLT</t>
  </si>
  <si>
    <t>TCP_743</t>
  </si>
  <si>
    <t>AZA_UCSD_Mgmt_BD</t>
  </si>
  <si>
    <t>AZA_UCSD_PSA_Mgmt_BD</t>
  </si>
  <si>
    <t>AZA_UCSD_Mgmt</t>
  </si>
  <si>
    <t>AZA_UCSD_Mgmt_EPG</t>
  </si>
  <si>
    <t>AZA_UCSD_PSA_Mgmt_EPG</t>
  </si>
  <si>
    <t>AZA_BMA_BD</t>
  </si>
  <si>
    <t>AZA_INFRA_UCSD_APP</t>
  </si>
  <si>
    <t>UCSD Bare Metal Agent AZA</t>
  </si>
  <si>
    <t>AZB_BMA_BD</t>
  </si>
  <si>
    <t>UCSD Bare Metal Agent AZB</t>
  </si>
  <si>
    <t>10.118.140.126/27</t>
  </si>
  <si>
    <t>AZA BMA BD</t>
  </si>
  <si>
    <t>10.118.140.96/27</t>
  </si>
  <si>
    <t>AZA_PDU_APP</t>
  </si>
  <si>
    <t>AZB_PDU_APP</t>
  </si>
  <si>
    <t>AZA_BMA_EPG</t>
  </si>
  <si>
    <t>AZB_BMA_EPG</t>
  </si>
  <si>
    <t>10.211.64.0/18</t>
  </si>
  <si>
    <t>10.211.144.0/20</t>
  </si>
  <si>
    <t>10.164.0.0/15</t>
  </si>
  <si>
    <t>10.211.0.0/18</t>
  </si>
  <si>
    <t>10.211.132.128/25</t>
  </si>
  <si>
    <t>10.211.129.0/24</t>
  </si>
  <si>
    <t>10.211.134.0/23</t>
  </si>
  <si>
    <t>10.211.133.0/25</t>
  </si>
  <si>
    <t>192.168.67.0/25</t>
  </si>
  <si>
    <t>10.211.139.0/24</t>
  </si>
  <si>
    <t>10.119.0.0/17</t>
  </si>
  <si>
    <t>10.119.128.0/17</t>
  </si>
  <si>
    <t>UK_WP_Prod_AZB_L3EPG</t>
  </si>
  <si>
    <t>UK_MC_Prod_AZA_L3EPG</t>
  </si>
  <si>
    <t>UK_MC_Prod_AZB_L3EPG</t>
  </si>
  <si>
    <t>UK_WP_Prod_AZA_L3EPG</t>
  </si>
  <si>
    <t>UK_WP_Prod_AZB_L3EPG_PROV_CON</t>
  </si>
  <si>
    <t>UK_MC_Prod_AZA_L3EPG_PROV_CON</t>
  </si>
  <si>
    <t>UK_MC_Prod_AZB_L3EPG_PROV_CON</t>
  </si>
  <si>
    <t>UK_MONITORING_1_L3EPG_PROV_CON</t>
  </si>
  <si>
    <t>UK_VMWARE_VCENTER_1_L3EPG_PROV_CON</t>
  </si>
  <si>
    <t>UK_CONTENT_SRV_1_L3EPG_PROV_CON</t>
  </si>
  <si>
    <t>UK_SYSLOG_1_L3EPG_PROV_CON</t>
  </si>
  <si>
    <t>UK_FWD_PRX_INT_1_L3EPG_PROV_CON</t>
  </si>
  <si>
    <t>UK_WP_Prod_AZB_L3EPG_CNSM_CON</t>
  </si>
  <si>
    <t>UK_MC_Prod_AZA_L3EPG_CNSM_CON</t>
  </si>
  <si>
    <t>UK_MC_Prod_AZB_L3EPG_CNSM_CON</t>
  </si>
  <si>
    <t>UK_MONITORING_1_L3EPG_CNSM_CON</t>
  </si>
  <si>
    <t>UK_JUMPBOXES_1_L3EPG_CNSM_CON</t>
  </si>
  <si>
    <t>Contract provided by UK WP Prod AZB L3EPG</t>
  </si>
  <si>
    <t>Contract provided by UK MC Prod AZA L3EPG</t>
  </si>
  <si>
    <t>Contract provided by UK MC Prod AZB L3EPG</t>
  </si>
  <si>
    <t>Contract consumed by UK WP Prod AZB L3EPG</t>
  </si>
  <si>
    <t>Contract consumed by UK MC Prod AZA L3EPG</t>
  </si>
  <si>
    <t>Contract consumed by UK MC Prod AZB L3EPG</t>
  </si>
  <si>
    <t>Contract provided by UK MONITORING L3EPG</t>
  </si>
  <si>
    <t>Contract provided by UK VMWARE VCENTER L3EPG</t>
  </si>
  <si>
    <t>Contract provided by UK CONTENT SRV L3EPG</t>
  </si>
  <si>
    <t>Contract provided by UK SYSLOG L3EPG</t>
  </si>
  <si>
    <t>Contract provided by UK FWD PRX INT L3EPG</t>
  </si>
  <si>
    <t>Contract consumed by UK MONITORING L3EPG</t>
  </si>
  <si>
    <t>Contract consumed by UK JUMPBOXES L3EPG</t>
  </si>
  <si>
    <t>10.211.128.0/24</t>
  </si>
  <si>
    <t xml:space="preserve">10.211.130.0/23 </t>
  </si>
  <si>
    <t xml:space="preserve">10.211.136.0/23 </t>
  </si>
  <si>
    <t xml:space="preserve">10.211.140.0/22 </t>
  </si>
  <si>
    <t>10.211.160.0/24</t>
  </si>
  <si>
    <t>UK_CORPORATE_L3EPG</t>
  </si>
  <si>
    <t>UK_PRODUCTION_L3EPG</t>
  </si>
  <si>
    <t>UK_UK_PLAYOUT_L3EPG</t>
  </si>
  <si>
    <t>UK_SIT_DEV_L3EPG</t>
  </si>
  <si>
    <t>UK_MONITORING_L3EPG</t>
  </si>
  <si>
    <t>UK_VMWARE_VCENTER_L3EPG</t>
  </si>
  <si>
    <t>UK_CONTENT_SRV_L3EPG</t>
  </si>
  <si>
    <t>UK_SYSLOG_L3EPG</t>
  </si>
  <si>
    <t>UK_FWD_PRX_INT_L3EPG</t>
  </si>
  <si>
    <t>UK_JUMPBOXES_L3EPG</t>
  </si>
  <si>
    <t>UK_REDLAB_L3EPG</t>
  </si>
  <si>
    <t>UK_iLO_L3EPG</t>
  </si>
  <si>
    <t>UK_AUTHSERV_L3EPG</t>
  </si>
  <si>
    <t>UK_AUTHSERV_L3EPG_PROV_CON</t>
  </si>
  <si>
    <t>UK_AUTHSERV_L3EPG_CNSM_CON</t>
  </si>
  <si>
    <t>Contract provided by UK Authentication Services</t>
  </si>
  <si>
    <t>Contract consumed by UK Authentication Services</t>
  </si>
  <si>
    <t>NTP_SBJ</t>
  </si>
  <si>
    <t>DNS_SBJ</t>
  </si>
  <si>
    <t>CLIENT_AUTH_SBJ</t>
  </si>
  <si>
    <t>RADIUS_AUTH_SBJ</t>
  </si>
  <si>
    <t>RADIUS_ACCT_SBJ</t>
  </si>
  <si>
    <t>ICMP_ANY_SUBJ</t>
  </si>
  <si>
    <t>SSH_SBJ</t>
  </si>
  <si>
    <t>RDP_SBJ</t>
  </si>
  <si>
    <t>HTTP_SBJ</t>
  </si>
  <si>
    <t>HTTPS_SBJ</t>
  </si>
  <si>
    <t>VMWARE_ESXI_SBJ</t>
  </si>
  <si>
    <t>MySQL_SBJ</t>
  </si>
  <si>
    <t>WINRM_SBJ</t>
  </si>
  <si>
    <t>SNMP_TRAPS_SBJ</t>
  </si>
  <si>
    <t>SNMP_SBJ</t>
  </si>
  <si>
    <t>SYSLOG_SBJ</t>
  </si>
  <si>
    <t>SWINDS_AG_IN_SBJ</t>
  </si>
  <si>
    <t>SWINDS_AG_OUT_SBJ</t>
  </si>
  <si>
    <t>Proxy_SBJ</t>
  </si>
  <si>
    <t>UK_WP_Prod_AZA_L3EPG_CNSM_CON</t>
  </si>
  <si>
    <t>UK_WP_Prod_AZA_L3EPG_PROV_CON</t>
  </si>
  <si>
    <t>UCSD_PSA_CON</t>
  </si>
  <si>
    <t>Contract to allow UCSD and PSA Communications</t>
  </si>
  <si>
    <t>TCP_43891_FLT</t>
  </si>
  <si>
    <t>TCP_43891</t>
  </si>
  <si>
    <t>UCSD_PSA_SBJ</t>
  </si>
  <si>
    <t>AZB_INFRA_UCSD_APP</t>
  </si>
  <si>
    <t>AZB_UCSD_Mgmt_BD</t>
  </si>
  <si>
    <t>10.118.140.222/28</t>
  </si>
  <si>
    <t>UCSD Management AZB</t>
  </si>
  <si>
    <t>AZB_UCSD_Mgmt_EPG</t>
  </si>
  <si>
    <t>10.118.129.222/28</t>
  </si>
  <si>
    <t>GATEWAY_FT_PROV_CON</t>
  </si>
  <si>
    <t>GATEWAY_SSH_CNSM_CON</t>
  </si>
  <si>
    <t>GATEWAY_RDS_CNSM_CON</t>
  </si>
  <si>
    <t>Contract Provided by File Transfer Gateways</t>
  </si>
  <si>
    <t>Contract consumed by SSH from Gateways</t>
  </si>
  <si>
    <t>Contract consumed by RDS from Gateways</t>
  </si>
  <si>
    <t>UCSD_UCSM_CON</t>
  </si>
  <si>
    <t>Contract to allow UCSD and UCSM Communications</t>
  </si>
  <si>
    <t>mail.ebms.tv</t>
  </si>
  <si>
    <t>UK_MAIL_RELAY_PROV_CON</t>
  </si>
  <si>
    <t>SMTP_SBJ</t>
  </si>
  <si>
    <t>AZA_Kube_Host_Mgmt_VLPL</t>
  </si>
  <si>
    <t>AZB_Kube_Host_Mgmt_VLPL</t>
  </si>
  <si>
    <t>AZA Kubernetes Host Managament</t>
  </si>
  <si>
    <t>AZB Kubernetes Host Managament</t>
  </si>
  <si>
    <t>AZA_Kube_Host_Mgmt_PDOM</t>
  </si>
  <si>
    <t>AZB_Kube_Host_Mgmt_PDOM</t>
  </si>
  <si>
    <t>AZA_Kube_Host_Mgmt_BD</t>
  </si>
  <si>
    <t>Kubernetes Host Management AZA</t>
  </si>
  <si>
    <t>AZB_Kube_Host_Mgmt_BD</t>
  </si>
  <si>
    <t>Kubernetes Host Management AZB</t>
  </si>
  <si>
    <t>10.118.6.30/27</t>
  </si>
  <si>
    <t>10.118.134.30/27</t>
  </si>
  <si>
    <t>10.118.134.0/27</t>
  </si>
  <si>
    <t>10.118.6.0/27</t>
  </si>
  <si>
    <t>AZA_INFRA_KUBE_APP</t>
  </si>
  <si>
    <t>AZB_INFRA_KUBE_APP</t>
  </si>
  <si>
    <t>AZA Kubernetes Infrastructure APP</t>
  </si>
  <si>
    <t>AZB Kubernetes Infrastructure APP</t>
  </si>
  <si>
    <t>AZA_Kube_Host_Mgmt_EPG</t>
  </si>
  <si>
    <t>AZB_Kube_Host_Mgmt_EPG</t>
  </si>
  <si>
    <t>AZB_Kube_Master_Mgmt_BD</t>
  </si>
  <si>
    <t>Kubernetes Master Management AZB</t>
  </si>
  <si>
    <t>Kubernetes Master Management AZA</t>
  </si>
  <si>
    <t>AZA_Kube_Master_Mgmt_BD</t>
  </si>
  <si>
    <t>10.118.6.46/28</t>
  </si>
  <si>
    <t>10.118.134.46/28</t>
  </si>
  <si>
    <t>10.118.134.32/28</t>
  </si>
  <si>
    <t>10.118.6.32/28</t>
  </si>
  <si>
    <t>AZB_Kube_Master_Mgmt_EPG</t>
  </si>
  <si>
    <t>AZA_Kube_Master_Mgmt_EPG</t>
  </si>
  <si>
    <t>AZA_Playout_Video_CM_VLPL</t>
  </si>
  <si>
    <t>AZB_Playout_Video_CM_VLPL</t>
  </si>
  <si>
    <t>AZA Playout Video C&amp;M</t>
  </si>
  <si>
    <t>AZB Playout Video C&amp;M</t>
  </si>
  <si>
    <t>AZA_Playout_Video_CM_INTPG</t>
  </si>
  <si>
    <t>AZA_Playout_Video_CM Port</t>
  </si>
  <si>
    <t>AZB_Playout_Video_CM_INTPG</t>
  </si>
  <si>
    <t>AZB_Playout_Video_CM Port</t>
  </si>
  <si>
    <t>AZA_Playout_Video_CM_INTPR</t>
  </si>
  <si>
    <t>AZA_Playout_Video_CM Interface Profile</t>
  </si>
  <si>
    <t>AZB_Playout_Video_CM_INTPR</t>
  </si>
  <si>
    <t>AZB_Playout_Video_CM Interface Profile</t>
  </si>
  <si>
    <t>AZA_Playout_Video_CM_INTSL</t>
  </si>
  <si>
    <t>AZA_Playout_Video_CM Interface Selector</t>
  </si>
  <si>
    <t>AZA_Playout_Video_CM Port Block</t>
  </si>
  <si>
    <t>AZB_Playout_Video_CM_INTSL</t>
  </si>
  <si>
    <t>AZB_Playout_Video_CM Interface Selector</t>
  </si>
  <si>
    <t>AZB_Playout_Video_CM Port Block</t>
  </si>
  <si>
    <t>AZA_Playout_Video_CM_PDOM</t>
  </si>
  <si>
    <t>AZB_Playout_Video_CM_PDOM</t>
  </si>
  <si>
    <t>AZA_Playout_Video_CM_BD</t>
  </si>
  <si>
    <t>AZB_Playout_Video_CM_BD</t>
  </si>
  <si>
    <t>10.118.13.0/27</t>
  </si>
  <si>
    <t>10.118.13.30/27</t>
  </si>
  <si>
    <t>10.118.141.0/27</t>
  </si>
  <si>
    <t>10.118.141.30/27</t>
  </si>
  <si>
    <t>AZA Playout Video C&amp;M APP</t>
  </si>
  <si>
    <t>AZB Playout Video C&amp;M APP</t>
  </si>
  <si>
    <t>AZA_Playout_Video_CM_EPG</t>
  </si>
  <si>
    <t>AZB_Playout_Video_CM_EPG</t>
  </si>
  <si>
    <t>Dev Ops Test network</t>
  </si>
  <si>
    <t>10.118.31.128/26</t>
  </si>
  <si>
    <t>10.118.31.190/26</t>
  </si>
  <si>
    <t>AZA_PROD_TEST_APP</t>
  </si>
  <si>
    <t>AZA Test EPGs</t>
  </si>
  <si>
    <t>AZB_PROD_TEST_APP</t>
  </si>
  <si>
    <t>AZB Test EPGs</t>
  </si>
  <si>
    <t>AZA_Dev_Ops_Test_1_BD</t>
  </si>
  <si>
    <t>AZA_Dev_Ops_Test_1_EPG</t>
  </si>
  <si>
    <t>P_PLAYOUT_AZA</t>
  </si>
  <si>
    <t>P_PLAYOUT_AZB</t>
  </si>
  <si>
    <t>P_INFRA_AZA</t>
  </si>
  <si>
    <t>P_INFRA_AZB</t>
  </si>
  <si>
    <t>DMZ_AZA</t>
  </si>
  <si>
    <t>DMZ_AZB</t>
  </si>
  <si>
    <t>common</t>
  </si>
  <si>
    <t>DMZ_A_VRF</t>
  </si>
  <si>
    <t>DMZ_B_VRF</t>
  </si>
  <si>
    <t>AZA_AUTH_SVC_BD</t>
  </si>
  <si>
    <t>AZA_MONITORING_BD</t>
  </si>
  <si>
    <t>AZA_K8S_HOST_BD</t>
  </si>
  <si>
    <t>AZA_K8S_MASTER_BD</t>
  </si>
  <si>
    <t>AZA_INFRA_CORE_BD</t>
  </si>
  <si>
    <t>AZA_GW_SVC_BD</t>
  </si>
  <si>
    <t>AZA_SEC_CORE_BD</t>
  </si>
  <si>
    <t>AZA_LOG_AUD_BD</t>
  </si>
  <si>
    <t>RED_IPFM_MGT_INT_BD</t>
  </si>
  <si>
    <t>RED_IPFM_MGT_EXT_BD</t>
  </si>
  <si>
    <t>RED_ENCD_FAB_INT_BD</t>
  </si>
  <si>
    <t>RED_ENCD_FAB_EXT_BD</t>
  </si>
  <si>
    <t>AZA_FAB_MGT_BD</t>
  </si>
  <si>
    <t>AZA_MGT_SVC_BD</t>
  </si>
  <si>
    <t>AZA INFRA AUTHENTICATION SERVICES</t>
  </si>
  <si>
    <t>AZA INFRA MONITORING</t>
  </si>
  <si>
    <t>AZA INFRA EBMS DC</t>
  </si>
  <si>
    <t>AZA INFRA EBMS SERVICES DC</t>
  </si>
  <si>
    <t xml:space="preserve">AZA INFRA KUBERNETES MASTER </t>
  </si>
  <si>
    <t>AZA INFRA KUBERNETES HOSTS</t>
  </si>
  <si>
    <t>AZA_P_ESXI_VMOTION_BD</t>
  </si>
  <si>
    <t>AZA_P_ESXI_FT_BD</t>
  </si>
  <si>
    <t>AZA_P_ESXI_MGT_BD</t>
  </si>
  <si>
    <t>AZA_P_ESXI_VSAN_BD</t>
  </si>
  <si>
    <t>AZA_PO_ESXI_VMOTION_BD</t>
  </si>
  <si>
    <t>AZA_PO_ESXI_FT_BD</t>
  </si>
  <si>
    <t>AZA_PO_ESXI_MGT_BD</t>
  </si>
  <si>
    <t>AZA_PO_ESXI_VSAN_BD</t>
  </si>
  <si>
    <t>AZA INFRA PRODUCTION ESXI FAULT TOLERANCE</t>
  </si>
  <si>
    <t>AZA INFRA PRODUCTION ESXI MANAGEMENT</t>
  </si>
  <si>
    <t>AZA INFRA PRODUCTION ESXI vSAN</t>
  </si>
  <si>
    <t>AZA INFRA PRODUCTION ESXI vMOTION</t>
  </si>
  <si>
    <t>AZA PLAYOUT ESXI vMOTION</t>
  </si>
  <si>
    <t>AZA PLAYOUT ESXI FAULT TOLERANCE</t>
  </si>
  <si>
    <t>AZA PLAYOUT ESXI MANAGEMENT</t>
  </si>
  <si>
    <t>AZA PLAYOUT ESXI vSAN</t>
  </si>
  <si>
    <t>AZA INFRA CORE APPLICATIONS</t>
  </si>
  <si>
    <t>AZA INFRA GATEWAY SERVICES</t>
  </si>
  <si>
    <t>AZA INFRA MANAGEMENT SERVERS</t>
  </si>
  <si>
    <t>AZA INFRA SECURITY CORE</t>
  </si>
  <si>
    <t>AZA INFRA FABRIC HOST MANAGEMENT</t>
  </si>
  <si>
    <t>AZA PLAYOUT RED IPFM MANAGEMENT INTERNAL</t>
  </si>
  <si>
    <t>AZA PLAYOUT RED IPFM MANAGEMENT EXTERNAL</t>
  </si>
  <si>
    <t>AZA PLAYOUT RED VIDEO SWITCH MANAGEMNET INTERNAL (ENHANCED FABRIC)</t>
  </si>
  <si>
    <t>AZA PLAYOUT RED VIDEO SWITCH MANAGEMNET EXTERNAL (ENHANCED FABRIC)</t>
  </si>
  <si>
    <t>AZA POC FOR NORTH-SOUTH MCAST</t>
  </si>
  <si>
    <t>AZA TEST 2</t>
  </si>
  <si>
    <t>AZA TEST 3</t>
  </si>
  <si>
    <t>AZA TEST 4</t>
  </si>
  <si>
    <t xml:space="preserve">AZA TEST 1 </t>
  </si>
  <si>
    <t>AZA_DEVOPS_TEST1_BD</t>
  </si>
  <si>
    <t>AZA_TEST1_BD</t>
  </si>
  <si>
    <t>AZA_TEST2_BD</t>
  </si>
  <si>
    <t>AZA_TEST3_BD</t>
  </si>
  <si>
    <t>AZA_TEST4_BD</t>
  </si>
  <si>
    <t>AZA DEV OPS TEST 1</t>
  </si>
  <si>
    <t>AZB_AUTH_SVC_BD</t>
  </si>
  <si>
    <t>AZB_MONITORING_BD</t>
  </si>
  <si>
    <t>AZB_K8S_MASTER_BD</t>
  </si>
  <si>
    <t>AZB_K8S_HOST_BD</t>
  </si>
  <si>
    <t>AZB_P_ESXI_VMOTION_BD</t>
  </si>
  <si>
    <t>AZB_P_ESXI_FT_BD</t>
  </si>
  <si>
    <t>AZB_P_ESXI_MGT_BD</t>
  </si>
  <si>
    <t>AZB_P_ESXI_VSAN_BD</t>
  </si>
  <si>
    <t>AZB_PO_ESXI_VMOTION_BD</t>
  </si>
  <si>
    <t>AZB_PO_ESXI_FT_BD</t>
  </si>
  <si>
    <t>AZB_PO_ESXI_MGT_BD</t>
  </si>
  <si>
    <t>AZB_PO_ESXI_VSAN_BD</t>
  </si>
  <si>
    <t>AZB_INFRA_CORE_BD</t>
  </si>
  <si>
    <t>AZB_FAB_MGT_BD</t>
  </si>
  <si>
    <t>AZB_GW_SVC_BD</t>
  </si>
  <si>
    <t>AZB_MGT_SVC_BD</t>
  </si>
  <si>
    <t>AZB_SEC_CORE_BD</t>
  </si>
  <si>
    <t>AZB_LOG_AUD_BD</t>
  </si>
  <si>
    <t>AZB_TEST1_BD</t>
  </si>
  <si>
    <t>AZB_TEST2_BD</t>
  </si>
  <si>
    <t>AZB_TEST3_BD</t>
  </si>
  <si>
    <t>AZB_TEST4_BD</t>
  </si>
  <si>
    <t>BLUE_IPFM_MGT_INT_BD</t>
  </si>
  <si>
    <t>BLUE_IPFM_MGT_EXT_BD</t>
  </si>
  <si>
    <t>BLUE_ENCD_FAB_INT_BD</t>
  </si>
  <si>
    <t>BLUE_ENCD_FAB_EXT_BD</t>
  </si>
  <si>
    <t>AZB INFRA AUTHENTICATION SERVICES</t>
  </si>
  <si>
    <t>AZB INFRA MONITORING</t>
  </si>
  <si>
    <t>AZB INFRA EBMS SERVICES DC</t>
  </si>
  <si>
    <t>AZB INFRA EBMS DC</t>
  </si>
  <si>
    <t xml:space="preserve">AZB INFRA KUBERNETES MASTER </t>
  </si>
  <si>
    <t>AZB INFRA KUBERNETES HOSTS</t>
  </si>
  <si>
    <t>AZB INFRA PRODUCTION ESXI vMOTION</t>
  </si>
  <si>
    <t>AZB INFRA PRODUCTION ESXI FAULT TOLERANCE</t>
  </si>
  <si>
    <t>AZB INFRA PRODUCTION ESXI MANAGEMENT</t>
  </si>
  <si>
    <t>AZB INFRA PRODUCTION ESXI vSAN</t>
  </si>
  <si>
    <t>AZB PLAYOUT ESXI vMOTION</t>
  </si>
  <si>
    <t>AZB PLAYOUT ESXI FAULT TOLERANCE</t>
  </si>
  <si>
    <t>AZB PLAYOUT ESXI MANAGEMENT</t>
  </si>
  <si>
    <t>AZB PLAYOUT ESXI vSAN</t>
  </si>
  <si>
    <t>AZB INFRA CORE APPLICATIONS</t>
  </si>
  <si>
    <t>AZB INFRA FABRIC HOST MANAGEMENT</t>
  </si>
  <si>
    <t>AZB INFRA GATEWAY SERVICES</t>
  </si>
  <si>
    <t>AZB INFRA MANAGEMENT SERVERS</t>
  </si>
  <si>
    <t>AZB INFRA SECURITY CORE</t>
  </si>
  <si>
    <t xml:space="preserve">AZB TEST 1 </t>
  </si>
  <si>
    <t>AZB TEST 2</t>
  </si>
  <si>
    <t>AZB TEST 3</t>
  </si>
  <si>
    <t>AZB TEST 4</t>
  </si>
  <si>
    <t>AZB PLAYOUT BLUE IPFM MANAGEMENT INTERNAL</t>
  </si>
  <si>
    <t>AZB PLAYOUT BLUE IPFM MANAGEMENT EXTERNAL</t>
  </si>
  <si>
    <t>AZB PLAYOUT BLUE VIDEO SWITCH MANAGEMNET INTERNAL (ENHANCED FABRIC)</t>
  </si>
  <si>
    <t>AZB PLAYOUT BLUE VIDEO SWITCH MANAGEMNET EXTERNAL (ENHANCED FABRIC)</t>
  </si>
  <si>
    <t>P_PLAYOUT_AZA_L3OUT</t>
  </si>
  <si>
    <t>P_PLAYOUT_AZB_L3OUT</t>
  </si>
  <si>
    <t>P_INFRA_AZA_L3OUT</t>
  </si>
  <si>
    <t>P_INFRA_AZB_L3OUT</t>
  </si>
  <si>
    <t>P_MEDIA_MGMT_AZA_L3OUT</t>
  </si>
  <si>
    <t>P_MEDIA_MGMT_AZB_L3OUT</t>
  </si>
  <si>
    <t>P_INFRA_AZA_L3DOM</t>
  </si>
  <si>
    <t>P_INFRA_AZB_L3DOM</t>
  </si>
  <si>
    <t>AZA_AUTH_SVC_APP</t>
  </si>
  <si>
    <t>AZA_MONITORING_APP</t>
  </si>
  <si>
    <t>AZA_K8S_APP</t>
  </si>
  <si>
    <t>AZA_P_ESXI_APP</t>
  </si>
  <si>
    <t>AZA_PO_ESXI_APP</t>
  </si>
  <si>
    <t>AZA_FAB_MGT_APP</t>
  </si>
  <si>
    <t>AZA_INFRA_GEN_APP</t>
  </si>
  <si>
    <t>AZA_LOG_AUD_APP</t>
  </si>
  <si>
    <t>AZA_UCSD_APP</t>
  </si>
  <si>
    <t>RED_IPFM_APP</t>
  </si>
  <si>
    <t>RED_ENCD_FAB_APP</t>
  </si>
  <si>
    <t>AZB_AUTH_SVC_APP</t>
  </si>
  <si>
    <t>AZB_MONITORING_APP</t>
  </si>
  <si>
    <t>AZB_K8S_APP</t>
  </si>
  <si>
    <t>AZB_P_ESXI_APP</t>
  </si>
  <si>
    <t>AZB_PO_ESXI_APP</t>
  </si>
  <si>
    <t>AZB_FAB_MGT_APP</t>
  </si>
  <si>
    <t>AZB_INFRA_GEN_APP</t>
  </si>
  <si>
    <t>AZB_LOG_AUD_APP</t>
  </si>
  <si>
    <t>AZB_UCSD_APP</t>
  </si>
  <si>
    <t>BLUE_IPFM_APP</t>
  </si>
  <si>
    <t>BLUE_ENCD_FAB_APP</t>
  </si>
  <si>
    <t>AZA_AUTH_SVC_EPG</t>
  </si>
  <si>
    <t>AZA_MONITORING_EPG</t>
  </si>
  <si>
    <t>AZA_K8S_MASTER_EPG</t>
  </si>
  <si>
    <t>AZA_K8S_HOST_EPG</t>
  </si>
  <si>
    <t>AZA_P_ESXI_VMOTION_EPG</t>
  </si>
  <si>
    <t>AZA_P_ESXI_FT_EPG</t>
  </si>
  <si>
    <t>AZA_P_ESXI_MGT_EPG</t>
  </si>
  <si>
    <t>AZA_P_ESXI_VSAN_EPG</t>
  </si>
  <si>
    <t>AZA_PO_ESXI_VMOTION_EPG</t>
  </si>
  <si>
    <t>AZA_PO_ESXI_FT_EPG</t>
  </si>
  <si>
    <t>AZA_PO_ESXI_MGT_EPG</t>
  </si>
  <si>
    <t>AZA_PO_ESXI_VSAN_EPG</t>
  </si>
  <si>
    <t>AZA_INFRA_CORE_EPG</t>
  </si>
  <si>
    <t>AZA_FAB_MGT_EPG</t>
  </si>
  <si>
    <t>AZA_GW_SVC_EPG</t>
  </si>
  <si>
    <t>AZA_MGT_SVC_EPG</t>
  </si>
  <si>
    <t>AZA_SEC_CORE_EPG</t>
  </si>
  <si>
    <t>AZA_LOG_AUD_EPG</t>
  </si>
  <si>
    <t>RED_IPFM_MGT_INT_EPG</t>
  </si>
  <si>
    <t>RED_IPFM_MGT_EXT_EPG</t>
  </si>
  <si>
    <t>RED_ENCD_FAB_INT_EPG</t>
  </si>
  <si>
    <t>RED_ENCD_FAB_EXT_EPG</t>
  </si>
  <si>
    <t>AZA_TEST1_EPG</t>
  </si>
  <si>
    <t>AZA_TEST2_EPG</t>
  </si>
  <si>
    <t>AZA_TEST3_EPG</t>
  </si>
  <si>
    <t>AZA_TEST4_EPG</t>
  </si>
  <si>
    <t>AZA_DEVOPS_TEST1_EPG</t>
  </si>
  <si>
    <t>AZB_AUTH_SVC_EPG</t>
  </si>
  <si>
    <t>AZB_MONITORING_EPG</t>
  </si>
  <si>
    <t>AZB_K8S_MASTER_EPG</t>
  </si>
  <si>
    <t>AZB_K8S_HOST_EPG</t>
  </si>
  <si>
    <t>AZB_P_ESXI_VMOTION_EPG</t>
  </si>
  <si>
    <t>AZB_P_ESXI_FT_EPG</t>
  </si>
  <si>
    <t>AZB_P_ESXI_MGT_EPG</t>
  </si>
  <si>
    <t>AZB_P_ESXI_VSAN_EPG</t>
  </si>
  <si>
    <t>AZB_PO_ESXI_VMOTION_EPG</t>
  </si>
  <si>
    <t>AZB_PO_ESXI_FT_EPG</t>
  </si>
  <si>
    <t>AZB_PO_ESXI_MGT_EPG</t>
  </si>
  <si>
    <t>AZB_PO_ESXI_VSAN_EPG</t>
  </si>
  <si>
    <t>AZB_INFRA_CORE_EPG</t>
  </si>
  <si>
    <t>AZB_FAB_MGT_EPG</t>
  </si>
  <si>
    <t>AZB_GW_SVC_EPG</t>
  </si>
  <si>
    <t>AZB_MGT_SVC_EPG</t>
  </si>
  <si>
    <t>AZB_SEC_CORE_EPG</t>
  </si>
  <si>
    <t>AZB_LOG_AUD_EPG</t>
  </si>
  <si>
    <t>BLUE_IPFM_MGT_INT_EPG</t>
  </si>
  <si>
    <t>BLUE_IPFM_MGT_EXT_EPG</t>
  </si>
  <si>
    <t>BLUE_ENCD_FAB_INT_EPG</t>
  </si>
  <si>
    <t>BLUE_ENCD_FAB_EXT_EPG</t>
  </si>
  <si>
    <t>AZB_TEST1_EPG</t>
  </si>
  <si>
    <t>AZB_TEST2_EPG</t>
  </si>
  <si>
    <t>AZB_TEST3_EPG</t>
  </si>
  <si>
    <t>AZB_TEST4_EPG</t>
  </si>
  <si>
    <t>AZA_INFRA_SEC_CORE_APP</t>
  </si>
  <si>
    <t>AZB_INFRA_SEC_CORE_APP</t>
  </si>
  <si>
    <t>AZA_TEST_APP</t>
  </si>
  <si>
    <t>AZB_TEST_APP</t>
  </si>
  <si>
    <t>AZB_LAB_POC_APP</t>
  </si>
  <si>
    <t>AZA_EBMS_SVCS_DC_BD</t>
  </si>
  <si>
    <t>AZB_EBMS_SVCS_DC_BD</t>
  </si>
  <si>
    <t>AZA_EBMS_SVCS_DC_EPG</t>
  </si>
  <si>
    <t>AZB_EBMS_SVCS_DC_EPG</t>
  </si>
  <si>
    <t>AZA_EBMS_TV_DC_BD</t>
  </si>
  <si>
    <t>AZB_EBMS_TV_DC_BD</t>
  </si>
  <si>
    <t>AZA_EBMS_TV_DC_EPG</t>
  </si>
  <si>
    <t>AZB_EBMS_TV_DC_EPG</t>
  </si>
  <si>
    <t>AZA_BMA_1_BD</t>
  </si>
  <si>
    <t>AZA_BMA_1_EPG</t>
  </si>
  <si>
    <t>AZB_BMA_1_BD</t>
  </si>
  <si>
    <t>AZA_UCSD_MGT_EPG</t>
  </si>
  <si>
    <t>AZA_UCSD_PSA_MGT_EPG</t>
  </si>
  <si>
    <t>AZB_BMA_1_EPG</t>
  </si>
  <si>
    <t>AZA_UCSD_MGT_BD</t>
  </si>
  <si>
    <t>AZA_UCSD_PSA_MGT_BD</t>
  </si>
  <si>
    <t>AZB_UCSD_MGT_BD</t>
  </si>
  <si>
    <t>AZA UCSD BARE METAL AGENT</t>
  </si>
  <si>
    <t>AZA UCSD PSA AGENT</t>
  </si>
  <si>
    <t>AZA UCSD MANAGEMENT</t>
  </si>
  <si>
    <t>AZB UCSD MANAGEMENT</t>
  </si>
  <si>
    <t>AZB UCSD BARE METAL AGENT</t>
  </si>
  <si>
    <t>AZB_UCSD_MGT_EPG</t>
  </si>
  <si>
    <t>AZA_INFRA_PO_CM_APP</t>
  </si>
  <si>
    <t>AZB_INFRA_PO_CM_APP</t>
  </si>
  <si>
    <t>INFRA AZ-A AUTHENTICATION SERVICES</t>
  </si>
  <si>
    <t>INFRA AZ-A MONITORING SERVICES</t>
  </si>
  <si>
    <t>INFRA AZ-A KUBERNETES APPS</t>
  </si>
  <si>
    <t>INFRA AZ-A PRODUCTION ESXI HOSTS</t>
  </si>
  <si>
    <t>PLAYOUT AZ-A ESXI HOSTS</t>
  </si>
  <si>
    <t xml:space="preserve">INFRA AZ-A FABRIC MANAGEMENT </t>
  </si>
  <si>
    <t>INFRA AZ-A GENRAL APPS</t>
  </si>
  <si>
    <t>INFRA AZ-A SECURITY CORE APPS</t>
  </si>
  <si>
    <t>INFRA AZ-A LOGGING AND AUDITING APPS</t>
  </si>
  <si>
    <t>INFRA AZ-A UCSD APPS</t>
  </si>
  <si>
    <t>INFRA AZ-A RED IPFM APPS</t>
  </si>
  <si>
    <t>INFRA AZ-A RED ENHANCED FABRIC APPS</t>
  </si>
  <si>
    <t>INFRA AZ-A TEST APPS</t>
  </si>
  <si>
    <t>INFRA AZ-B AUTHENTICATION SERVICES</t>
  </si>
  <si>
    <t>INFRA AZ-B MONITORING SERVICES</t>
  </si>
  <si>
    <t>INFRA AZ-B KUBERNETES APPS</t>
  </si>
  <si>
    <t>INFRA AZ-B PRODUCTION ESXI HOSTS</t>
  </si>
  <si>
    <t>PLAYOUT AZ-B ESXI HOSTS</t>
  </si>
  <si>
    <t xml:space="preserve">INFRA AZ-B FABRIC MANAGEMENT </t>
  </si>
  <si>
    <t>INFRA AZ-B GENRAL APPS</t>
  </si>
  <si>
    <t>INFRA AZ-B SECURITY CORE APPS</t>
  </si>
  <si>
    <t>INFRA AZ-B LOGGING AND AUDITING APPS</t>
  </si>
  <si>
    <t>INFRA AZ-B UCSD APPS</t>
  </si>
  <si>
    <t>INFRA AZ-B RED IPFM APPS</t>
  </si>
  <si>
    <t>INFRA AZ-B RED ENHANCED FABRIC APPS</t>
  </si>
  <si>
    <t>INFRA AZ-B TEST APPS</t>
  </si>
  <si>
    <t>INFRA AZ-B LAB POC APPS</t>
  </si>
  <si>
    <t>AZA_PDU_1_BD</t>
  </si>
  <si>
    <t>AZA PDUs</t>
  </si>
  <si>
    <t>AZB_PDU_1_BD</t>
  </si>
  <si>
    <t>AZB PDUs</t>
  </si>
  <si>
    <r>
      <t>AZB</t>
    </r>
    <r>
      <rPr>
        <sz val="10"/>
        <color theme="1"/>
        <rFont val="Arial"/>
        <family val="2"/>
      </rPr>
      <t xml:space="preserve"> PDUs</t>
    </r>
  </si>
  <si>
    <r>
      <t>AZA</t>
    </r>
    <r>
      <rPr>
        <sz val="10"/>
        <color theme="1"/>
        <rFont val="Arial"/>
        <family val="2"/>
      </rPr>
      <t xml:space="preserve"> PDUs</t>
    </r>
  </si>
  <si>
    <t>AZB PDU APPS</t>
  </si>
  <si>
    <t>AZA PDU APPS</t>
  </si>
  <si>
    <t>AZA_PDU_1_EPG</t>
  </si>
  <si>
    <t>AZB_PDU_1_EPG</t>
  </si>
  <si>
    <t>AZA_MONITORING_VLPL</t>
  </si>
  <si>
    <t>AZA_EBMS_TV_DC_VLPL</t>
  </si>
  <si>
    <t>AZA_K8S_HOST_VLPL</t>
  </si>
  <si>
    <t>AZA_P_ESXI_VMOTION_VLPL</t>
  </si>
  <si>
    <t>AZA_P_ESXI_FT_VLPL</t>
  </si>
  <si>
    <t>AZA_P_ESXI_MGT_VLPL</t>
  </si>
  <si>
    <t>AZA_P_ESXI_VSAN_VLPL</t>
  </si>
  <si>
    <t>AZA_PO_ESXI_VMOTION_VLPL</t>
  </si>
  <si>
    <t>AZA_PO_ESXI_FT_VLPL</t>
  </si>
  <si>
    <t>AZA_PO_ESXI_MGT_VLPL</t>
  </si>
  <si>
    <t>AZA_PO_ESXI_VSAN_VLPL</t>
  </si>
  <si>
    <t>AZA_FAB_MGT_VLPL</t>
  </si>
  <si>
    <t>AZA_BMA_1_VLPL</t>
  </si>
  <si>
    <t>AZA_PO_VIDEO_CM_VLPL</t>
  </si>
  <si>
    <t>AZA_PDU_1_VLPL</t>
  </si>
  <si>
    <t>RED_ENCD_FAB_INT_VLPL</t>
  </si>
  <si>
    <t>RED_ENCD_FAB_EXT_VLPL</t>
  </si>
  <si>
    <t>AZA_NS_LAB_POC_VLPL</t>
  </si>
  <si>
    <t>AZB_K8S_HOST_VLPL</t>
  </si>
  <si>
    <t>AZB_P_ESXI_VMOTION_VLPL</t>
  </si>
  <si>
    <t>AZB_P_ESXI_FT_VLPL</t>
  </si>
  <si>
    <t>AZB_P_ESXI_MGT_VLPL</t>
  </si>
  <si>
    <t>AZB_P_ESXI_VSAN_VLPL</t>
  </si>
  <si>
    <t>AZB_PO_ESXI_VMOTION_VLPL</t>
  </si>
  <si>
    <t>AZB_PO_ESXI_FT_VLPL</t>
  </si>
  <si>
    <t>AZB_PO_ESXI_MGT_VLPL</t>
  </si>
  <si>
    <t>AZB_PO_ESXI_VSAN_VLPL</t>
  </si>
  <si>
    <t>AZB_FAB_MGT_VLPL</t>
  </si>
  <si>
    <t>AZB_BMA_1_VLPL</t>
  </si>
  <si>
    <t>AZB_PO_VIDEO_CM_VLPL</t>
  </si>
  <si>
    <t>AZB_PDU_1_VLPL</t>
  </si>
  <si>
    <t>BLUE_ENCD_FAB_INT_VLPL</t>
  </si>
  <si>
    <t>BLUE_ENCD_FAB_EXT_VLPL</t>
  </si>
  <si>
    <t>AZA_PO_STORAGE_VLPL</t>
  </si>
  <si>
    <t>AZA STORAGE VLANs</t>
  </si>
  <si>
    <t>AZB STORAGE VLANs</t>
  </si>
  <si>
    <t>P_STORAGE_PDOM</t>
  </si>
  <si>
    <t>AZA_PO_STORAGE_PDOM</t>
  </si>
  <si>
    <t>AZA_MONITORING_PDOM</t>
  </si>
  <si>
    <t>AZA_EBMS_TV_DC_PDOM</t>
  </si>
  <si>
    <t>AZA_K8S_HOST_PDOM</t>
  </si>
  <si>
    <t>AZA_P_ESXI_VMOTION_PDOM</t>
  </si>
  <si>
    <t>AZA_P_ESXI_FT_PDOM</t>
  </si>
  <si>
    <t>AZA_P_ESXI_MGT_PDOM</t>
  </si>
  <si>
    <t>AZA_P_ESXI_VSAN_PDOM</t>
  </si>
  <si>
    <t>AZA_PO_ESXI_VMOTION_PDOM</t>
  </si>
  <si>
    <t>AZA_PO_ESXI_FT_PDOM</t>
  </si>
  <si>
    <t>AZA_PO_ESXI_MGT_PDOM</t>
  </si>
  <si>
    <t>AZA_PO_ESXI_VSAN_PDOM</t>
  </si>
  <si>
    <t>AZA_FAB_MGT_PDOM</t>
  </si>
  <si>
    <t>AZA_BMA_1_PDOM</t>
  </si>
  <si>
    <t>AZA_PO_VIDEO_CM_PDOM</t>
  </si>
  <si>
    <t>AZA_PDU_1_PDOM</t>
  </si>
  <si>
    <t>RED_ENCD_FAB_INT_PDOM</t>
  </si>
  <si>
    <t>RED_ENCD_FAB_EXT_PDOM</t>
  </si>
  <si>
    <t>AZB_K8S_HOST_PDOM</t>
  </si>
  <si>
    <t>AZB_P_ESXI_VMOTION_PDOM</t>
  </si>
  <si>
    <t>AZB_P_ESXI_FT_PDOM</t>
  </si>
  <si>
    <t>AZB_P_ESXI_MGT_PDOM</t>
  </si>
  <si>
    <t>AZB_P_ESXI_VSAN_PDOM</t>
  </si>
  <si>
    <t>AZB_PO_ESXI_VMOTION_PDOM</t>
  </si>
  <si>
    <t>AZB_PO_ESXI_FT_PDOM</t>
  </si>
  <si>
    <t>AZB_PO_ESXI_MGT_PDOM</t>
  </si>
  <si>
    <t>AZB_PO_ESXI_VSAN_PDOM</t>
  </si>
  <si>
    <t>AZB_FAB_MGT_PDOM</t>
  </si>
  <si>
    <t>AZB_BMA_1_PDOM</t>
  </si>
  <si>
    <t>AZB_PO_VIDEO_CM_PDOM</t>
  </si>
  <si>
    <t>AZB_PDU_1_PDOM</t>
  </si>
  <si>
    <t>BLUE_ENCD_FAB_INT_PDOM</t>
  </si>
  <si>
    <t>BLUE_ENCD_FAB_EXT_PDOM</t>
  </si>
  <si>
    <t>AZB_PO_STORAGE_VLPL</t>
  </si>
  <si>
    <t>AZB_PO_STORAGE_PDOM</t>
  </si>
  <si>
    <t>ignore</t>
  </si>
  <si>
    <t>AZA_PXTGRPL200_SVR_BD</t>
  </si>
  <si>
    <t>AZA_PXTGRPL200_MGT_BD</t>
  </si>
  <si>
    <t>AZB_PXTGRPL400_SVR_BD</t>
  </si>
  <si>
    <t>AZB_PXTGRPL400_MGT_BD</t>
  </si>
  <si>
    <t>POB CONTAINER SERVICE - TEST</t>
  </si>
  <si>
    <t>POB CONTAINER MANAGEMENT - TEST</t>
  </si>
  <si>
    <t>POA CONTAINER SERVICE - TEST</t>
  </si>
  <si>
    <t>POA CONTAINER MANAGEMENT - TEST</t>
  </si>
  <si>
    <t>AZA_PO_STOR_APP</t>
  </si>
  <si>
    <t>AZA PLAYOUT STORAGE</t>
  </si>
  <si>
    <t>AZB_PO_STOR_APP</t>
  </si>
  <si>
    <t>AZB PLAYOUT STORAGE</t>
  </si>
  <si>
    <t>AZA_PXTGRPL200_SVR_EPG</t>
  </si>
  <si>
    <t>AZA_PXTGRPL200_MGT_EPG</t>
  </si>
  <si>
    <t>AZB_PXTGRPL400_SVR_EPG</t>
  </si>
  <si>
    <t>AZB_PXTGRPL400_MGT_EPG</t>
  </si>
  <si>
    <t>P_PLAYOUT_AZA_L3NP</t>
  </si>
  <si>
    <t>P_INFRA_AZA_L3NP</t>
  </si>
  <si>
    <t>P_MEDIA_MGMT_AZA_L3NP</t>
  </si>
  <si>
    <t>P_PLAYOUT_AZB_L3NP</t>
  </si>
  <si>
    <t>P_INFRA_AZB_L3NP</t>
  </si>
  <si>
    <t>P_MEDIA_MGMT_AZB_L3NP</t>
  </si>
  <si>
    <t>NS_POC_L3OUT</t>
  </si>
  <si>
    <t>NS_POC_L3DOM</t>
  </si>
  <si>
    <t>AZA_NS_POC_PDOM</t>
  </si>
  <si>
    <t>NS_POC_L3_VLPL</t>
  </si>
  <si>
    <t>AZA_NS_POC_VLPL</t>
  </si>
  <si>
    <t>POC for NORTH - SOUTH MCAST VLAN</t>
  </si>
  <si>
    <t>POC for NORTH - SOUTH MCAST  L3OUT</t>
  </si>
  <si>
    <t>This is to be deleted in the future</t>
  </si>
  <si>
    <t>future_status</t>
  </si>
  <si>
    <t>deleted</t>
  </si>
  <si>
    <t xml:space="preserve">b </t>
  </si>
  <si>
    <t>P_PO_AZA_L3_VLPL</t>
  </si>
  <si>
    <t>P_PO_AZB_L3_VLPL</t>
  </si>
  <si>
    <t>P_INFRA_AZA_L3_VLPL</t>
  </si>
  <si>
    <t>P_INFRA_AZB_L3_VLPL</t>
  </si>
  <si>
    <t>P_MM_AZA_L3_VLPL</t>
  </si>
  <si>
    <t>P_MM_AZB_L3_VLPL</t>
  </si>
  <si>
    <t>EBMS_FWT_L3_VLPL</t>
  </si>
  <si>
    <t>FIREWALL TRANSIT L3 OUT VLANs</t>
  </si>
  <si>
    <t>DMZ_AZA_DEF_L3_VLPL</t>
  </si>
  <si>
    <t>DMZ_AZB_DEF_L3_VLPL</t>
  </si>
  <si>
    <t>DMZ AZA L3 OUT VLANs</t>
  </si>
  <si>
    <t>DMZ AZB L3 OUT VLANs</t>
  </si>
  <si>
    <t xml:space="preserve"> PLAYOUT AZA  L3 OUT VLANs</t>
  </si>
  <si>
    <t xml:space="preserve"> PLAYOUT AZB  L3 OUT VLANs</t>
  </si>
  <si>
    <t xml:space="preserve"> INFRASTRUCTURE AZA  L3 OUT VLANs</t>
  </si>
  <si>
    <t xml:space="preserve"> INFRASTRUCTURE AZB  L3 OUT VLANs</t>
  </si>
  <si>
    <t xml:space="preserve"> MEDIA MANAGEMENT AZA  L3 OUT VLANs</t>
  </si>
  <si>
    <t>DMZ_AZA_DEF_L3DOM</t>
  </si>
  <si>
    <t>DMZ_AZB_DEF_L3DOM</t>
  </si>
  <si>
    <t>P_PO_AZA_L3DOM</t>
  </si>
  <si>
    <t>P_PO_AZB_L3DOM</t>
  </si>
  <si>
    <t>EBMS_FWT_L3DOM</t>
  </si>
  <si>
    <t>AZA_FAB_MGT_INTPG</t>
  </si>
  <si>
    <t>P_STORAGE_INTPG</t>
  </si>
  <si>
    <t>AZA_PO_STORAGE_INTPG</t>
  </si>
  <si>
    <t>AZB_PO_STORAGE_INTPG</t>
  </si>
  <si>
    <t>RED_ENCD_FAB_INT_INTPG</t>
  </si>
  <si>
    <t>RED_ENCD_FAB_EXT_INTPG</t>
  </si>
  <si>
    <t>BLUE_ENCD_FAB_INT_INTPG</t>
  </si>
  <si>
    <t>BLUE_ENCD_FAB_EXT_INTPG</t>
  </si>
  <si>
    <t>AZA_PO_VIDEO_CM_INTPG</t>
  </si>
  <si>
    <t>AZB_PO_VIDEO_CM_INTPG</t>
  </si>
  <si>
    <t>AZA_FAB_MGT_INTPR</t>
  </si>
  <si>
    <t>P_STORAGE_INTPR</t>
  </si>
  <si>
    <t>AZA_PO_STORAGE_INTPR</t>
  </si>
  <si>
    <t>AZB_PO_STORAGE_INTPR</t>
  </si>
  <si>
    <t>RED_ENCD_FAB_INT_INTPR</t>
  </si>
  <si>
    <t>RED_ENCD_FAB_EXT_INTPR</t>
  </si>
  <si>
    <t>BLUE_ENCD_FAB_INT_INTPR</t>
  </si>
  <si>
    <t>BLUE_ENCD_FAB_EXT_INTPR</t>
  </si>
  <si>
    <t>AZA_PO_VIDEO_CM_INTPR</t>
  </si>
  <si>
    <t>AZB_PO_VIDEO_CM_INTPR</t>
  </si>
  <si>
    <t>AZA FABRIC MANAGEMENT INTERFACE PROFILE</t>
  </si>
  <si>
    <t>AZB_FAB_MGT_INTPR</t>
  </si>
  <si>
    <t>AZB_FAB_MGT_INTPG</t>
  </si>
  <si>
    <t>AZB FABRIC MANAGEMENT INTERFACE PROFILE</t>
  </si>
  <si>
    <t>RED ENHANCED FAB  INTERNAL INTERFACE PROFILE</t>
  </si>
  <si>
    <t>RED ENHANCED FAB  EXTERNAL INTERFACE PROFILE</t>
  </si>
  <si>
    <t>BLUE ENHANCED FAB INTERNAL INTERFACE PROFILE</t>
  </si>
  <si>
    <t>BLUE ENHANCED FAB EXTERNAL INTERFACE PROFILE</t>
  </si>
  <si>
    <t>AZA PLAYOUT STORAGE INTERFACE PROFILE</t>
  </si>
  <si>
    <t>AZB PLAYOUT STORAGE INTERFACE PROFILE</t>
  </si>
  <si>
    <t>AZA_FAB_MGT_INTSL</t>
  </si>
  <si>
    <t>AZB_FAB_MGT_INTSL</t>
  </si>
  <si>
    <t>P_STORAGE_INTSL</t>
  </si>
  <si>
    <t>AZA_PO_STORAGE_INTSL</t>
  </si>
  <si>
    <t>AZB_PO_STORAGE_INTSL</t>
  </si>
  <si>
    <t>RED_ENCD_FAB_INT_INTSL</t>
  </si>
  <si>
    <t>RED_ENCD_FAB_EXT_INTSL</t>
  </si>
  <si>
    <t>BLUE_ENCD_FAB_INT_INTSL</t>
  </si>
  <si>
    <t>BLUE_ENCD_FAB_EXT_INTSL</t>
  </si>
  <si>
    <t>AZA_PO_VIDEO_CM_INTSL</t>
  </si>
  <si>
    <t>AZB_PO_VIDEO_CM_INTSL</t>
  </si>
  <si>
    <t>AZA_NS_POC_BD</t>
  </si>
  <si>
    <t>AZA_NS_POC_APP</t>
  </si>
  <si>
    <t>INFRA AZ-A POC APPS</t>
  </si>
  <si>
    <t>AZA_NS_POC_EPG</t>
  </si>
  <si>
    <t>MC_AZA_UCSD_MGT_L3EPG</t>
  </si>
  <si>
    <t>MC_AZB_UCSD_MGT_L3EPG</t>
  </si>
  <si>
    <t>P_INFRA_AZA_L3EPG</t>
  </si>
  <si>
    <t>P_INFRA_AZB_L3EPG</t>
  </si>
  <si>
    <t>P_MEDIA_MGMT_AZA_L3EPG</t>
  </si>
  <si>
    <t>P_MEDIA_MGMT_AZB_L3EPG</t>
  </si>
  <si>
    <t>DMZ_AZA_DEFAULT_L3EPG</t>
  </si>
  <si>
    <t>DMZ_AZB_DEFAULT_L3EPG</t>
  </si>
  <si>
    <t>P_PLAYOUT_AZA_L3EPG</t>
  </si>
  <si>
    <t>P_PLAYOUT_AZB_L3EPG</t>
  </si>
  <si>
    <t>NS_POC_L3EPG</t>
  </si>
  <si>
    <t>10.118.0.0/19</t>
  </si>
  <si>
    <t>10.118.32.0/19</t>
  </si>
  <si>
    <t>10.118.128.0/19</t>
  </si>
  <si>
    <t>10.118.160.0/19</t>
  </si>
  <si>
    <t>TCP_10250_FLT</t>
  </si>
  <si>
    <t>TCP_179_FLT</t>
  </si>
  <si>
    <t>TCP_2068_FLT</t>
  </si>
  <si>
    <t>TCP_2443_FLT</t>
  </si>
  <si>
    <t>TCP_2479_FLT</t>
  </si>
  <si>
    <t>TCP_6443_FLT</t>
  </si>
  <si>
    <t>UDP_4789_FLT</t>
  </si>
  <si>
    <t>UDP_623_FLT</t>
  </si>
  <si>
    <t>UDP_636_FLT</t>
  </si>
  <si>
    <t>AZA_TEST_1_EPG</t>
  </si>
  <si>
    <t>AZA_TEST_2_EPG</t>
  </si>
  <si>
    <t>AZA_TEST_3_EPG</t>
  </si>
  <si>
    <t>AZA_TEST_4_EPG</t>
  </si>
  <si>
    <t>AZB_TEST_1_EPG</t>
  </si>
  <si>
    <t>AZB_TEST_2_EPG</t>
  </si>
  <si>
    <t>AZB_TEST_3_EPG</t>
  </si>
  <si>
    <t>AZB_TEST_4_EPG</t>
  </si>
  <si>
    <t>KUB_HOST_TO_MGMT_CON</t>
  </si>
  <si>
    <t>AWS_GITLAB_CLOUD_PROV_CON</t>
  </si>
  <si>
    <t>KUB_MGMT_TO_HOST_CON</t>
  </si>
  <si>
    <t>UCSD_ESXI_CON</t>
  </si>
  <si>
    <t>UK_MC_UCSD_APIC_CON</t>
  </si>
  <si>
    <t>UCSD_PSA_DC_VSPHERE_CON</t>
  </si>
  <si>
    <t>TCP_10250</t>
  </si>
  <si>
    <t>TCP_179</t>
  </si>
  <si>
    <t>TCP_2068</t>
  </si>
  <si>
    <t>TCP_2443</t>
  </si>
  <si>
    <t>TCP_2479</t>
  </si>
  <si>
    <t>TCP_6443</t>
  </si>
  <si>
    <t>UDP_4789</t>
  </si>
  <si>
    <t>UDP_623</t>
  </si>
  <si>
    <t>UDP_636</t>
  </si>
  <si>
    <t xml:space="preserve">AZA PLAYOUT STORAGE </t>
  </si>
  <si>
    <t xml:space="preserve">AZB PLAYOUT STORAGE </t>
  </si>
  <si>
    <t>PRODUCTION STORAGE INTERFACE PROFILE</t>
  </si>
  <si>
    <t xml:space="preserve">PRODUCTION STORAGE </t>
  </si>
  <si>
    <t>P_STORAGE_AAEP</t>
  </si>
  <si>
    <t>AZA HOST MGMT PORT BLOCK</t>
  </si>
  <si>
    <t>AZB HOST MGMT PORT BLOCK</t>
  </si>
  <si>
    <t>AZA STORAGE PORT BLOCK</t>
  </si>
  <si>
    <t>AZB STORAGE PORT BLOCK</t>
  </si>
  <si>
    <t>PRODUCTION STORAGE PORT BLOCK</t>
  </si>
  <si>
    <t>RED ENHANCED FAB PORT BLOCK</t>
  </si>
  <si>
    <t>BLUE ENHANCED FAB PORT BLOCK</t>
  </si>
  <si>
    <t>AZA_PLAYOUT VIDEO_CM PORT BLOCK</t>
  </si>
  <si>
    <t>AZB_PLAYOUT VIDEO_CM PORT BLOCK</t>
  </si>
  <si>
    <t>PROD_A_VRF</t>
  </si>
  <si>
    <t>PROD_B_VRF</t>
  </si>
  <si>
    <t>SEC_TRANSIT</t>
  </si>
  <si>
    <t>PRODUCTION PLAYOUT AZA</t>
  </si>
  <si>
    <t>PRODUCTION PLAYOUT AZB</t>
  </si>
  <si>
    <t>PRODUCTION INFRASTRUCTURE AZA</t>
  </si>
  <si>
    <t>PRODUCTION INFRASTRUCTURE AZB</t>
  </si>
  <si>
    <t>PRODUCTION MEDIA MANAGEMENT AZA</t>
  </si>
  <si>
    <t>PRODUCTION MEDIA MANAGEMENT AZB</t>
  </si>
  <si>
    <t>P_STORAGE_AZA</t>
  </si>
  <si>
    <t>PRODUCTION STORAGE AZA</t>
  </si>
  <si>
    <t>P_STORAGE_AZB</t>
  </si>
  <si>
    <t>PRODUCTION STORAGE AZB</t>
  </si>
  <si>
    <t>DMZ AZA</t>
  </si>
  <si>
    <t>DMZ AZB</t>
  </si>
  <si>
    <t>SEC_TRANSIT_VRF</t>
  </si>
  <si>
    <t>AZA_PXTGRPL000_SVR_BD</t>
  </si>
  <si>
    <t>AZA_PXTGRPL000_MGT_BD</t>
  </si>
  <si>
    <t>AZA_PXTGRPL000_SVR_EPG</t>
  </si>
  <si>
    <t>AZA_PXTGRPL000_MGT_EPG</t>
  </si>
  <si>
    <t>AZA PRODUCTION CONTAINER SERVICE - TEST</t>
  </si>
  <si>
    <t>AZA PRODUCTION CONTAINER MANAGEMENT - TEST</t>
  </si>
  <si>
    <t>P_STORAGE_AZA_L3OUT</t>
  </si>
  <si>
    <t>P_STORAGE_AZB_L3OUT</t>
  </si>
  <si>
    <t>P_STOR_AZA_L3_VLPL</t>
  </si>
  <si>
    <t>P_STOR_AZB_L3_VLPL</t>
  </si>
  <si>
    <t>PROD_AZA_DEF_L3_VLPL</t>
  </si>
  <si>
    <t>PROD_AZB_DEF_L3_VLPL</t>
  </si>
  <si>
    <t>AZB PRODUCTION VRF DEFAULT L3 OUT VLANs</t>
  </si>
  <si>
    <t>AZA PRODUCTION VRF DEFAULT L3 OUT VLANs</t>
  </si>
  <si>
    <t>AZA PRODUCTION STORAGE  L3 OUT VLANs</t>
  </si>
  <si>
    <t>AZB PRODUCTION STORAGE  L3 OUT VLANs</t>
  </si>
  <si>
    <t>AZA_P_STOR_APP</t>
  </si>
  <si>
    <t>PRODUCTION AZA STORAGE</t>
  </si>
  <si>
    <t>PRODUCTION AZB STORAGE</t>
  </si>
  <si>
    <t>AZB_P_STOR_APP</t>
  </si>
  <si>
    <t>P_STORAGE_AZA_L3NP</t>
  </si>
  <si>
    <t>P_STORAGE_AZB_L3NP</t>
  </si>
  <si>
    <t>PROD_AZA_DEF_L3DOM</t>
  </si>
  <si>
    <t>PROD_AZB_DEF_L3DOM</t>
  </si>
  <si>
    <t>P_STOR_AZA_L3DOM</t>
  </si>
  <si>
    <t>P_STOR_AZB_L3DOM</t>
  </si>
  <si>
    <t>PROD_AZA_DEF_L3OUT</t>
  </si>
  <si>
    <t>PROD_AZB_DEF_L3OUT</t>
  </si>
  <si>
    <t>PROD_AZA_DEF_L3NP</t>
  </si>
  <si>
    <t>PROD_AZB_DEF_L3NP</t>
  </si>
  <si>
    <t>DMZ_AZA_DEF_L3EPG</t>
  </si>
  <si>
    <t>DMZ_AZB_DEF_L3EPG</t>
  </si>
  <si>
    <t>P_STORAGE_AZA_L3EPG</t>
  </si>
  <si>
    <t>P_STORAGE_AZB_L3EPG</t>
  </si>
  <si>
    <t>PROD_AZA_DEF_L3EPG</t>
  </si>
  <si>
    <t>PROD_AZB_DEF_L3EPG</t>
  </si>
  <si>
    <t>10.186.64.0/22</t>
  </si>
  <si>
    <t>10.186.68.0/22</t>
  </si>
  <si>
    <t>EBMS_FWT_DEF_L3EPG</t>
  </si>
  <si>
    <t>DMZ_AZB_DEF_L3OUT</t>
  </si>
  <si>
    <t>DMZ_AZA_DEF_L3OUT</t>
  </si>
  <si>
    <t>EBMS_FWT_DEF_L3OUT</t>
  </si>
  <si>
    <t>10.119.1.208/28</t>
  </si>
  <si>
    <t>10.119.129.208/28</t>
  </si>
  <si>
    <t>DMZ_AZA_DEF_L3NP</t>
  </si>
  <si>
    <t>DMZ_AZB_DEF_L3NP</t>
  </si>
  <si>
    <t>EBMS_FWT_A_DEF_L3NP</t>
  </si>
  <si>
    <t>EBMS_FWT_B_DEF_L3NP</t>
  </si>
  <si>
    <t>10.118.1.158/28</t>
  </si>
  <si>
    <t>10.118.1.174/28</t>
  </si>
  <si>
    <t>10.118.1.190/28</t>
  </si>
  <si>
    <t>10.118.1.206/28</t>
  </si>
  <si>
    <t>10.118.2.126/25</t>
  </si>
  <si>
    <t>10.118.2.254/25</t>
  </si>
  <si>
    <t>10.118.3.254/25</t>
  </si>
  <si>
    <t>10.118.32.62/26</t>
  </si>
  <si>
    <t>10.118.32.126/26</t>
  </si>
  <si>
    <t>10.118.32.254/26</t>
  </si>
  <si>
    <t>10.118.130.126/25</t>
  </si>
  <si>
    <t>10.118.130.254/25</t>
  </si>
  <si>
    <t>10.118.131.254/25</t>
  </si>
  <si>
    <t>10.118.160.62/26</t>
  </si>
  <si>
    <t>10.118.160.126/26</t>
  </si>
  <si>
    <t>10.118.160.254/26</t>
  </si>
  <si>
    <t>10.118.129.158/28</t>
  </si>
  <si>
    <t>10.118.129.174/28</t>
  </si>
  <si>
    <t>10.118.129.190/28</t>
  </si>
  <si>
    <t>10.118.129.206/28</t>
  </si>
  <si>
    <t>Contract to allow UCSD communicate outbound HTTP and HTTPS</t>
  </si>
  <si>
    <t>KUB_HOST_TO_MGMT_SBJ</t>
  </si>
  <si>
    <t>KUB_MGMT_TO_HOST_SBJ</t>
  </si>
  <si>
    <t>ESXI_SBJ</t>
  </si>
  <si>
    <t>UCSD_PSA_DC_VSPHERE_SBJ</t>
  </si>
  <si>
    <t>WEB_SRVC_SBJ</t>
  </si>
  <si>
    <t>WSUS_SBJ</t>
  </si>
  <si>
    <t>ICMP_SBJ</t>
  </si>
  <si>
    <t>IPFM_MGT_SBJ</t>
  </si>
  <si>
    <t>KVM_SBJ</t>
  </si>
  <si>
    <t>Contract Provided by Mail Relay</t>
  </si>
  <si>
    <t>Contract Kubernetes Host to Mgt</t>
  </si>
  <si>
    <t>Contract Kubernetes Mgt to Host</t>
  </si>
  <si>
    <t>UCSD to ESXI contract</t>
  </si>
  <si>
    <t>Contract for POC</t>
  </si>
  <si>
    <t>PROD_AZA_DEF_L3IP</t>
  </si>
  <si>
    <t>P_PLAYOUT_AZA_L3IP</t>
  </si>
  <si>
    <t>P_INFRA_AZA_L3IP</t>
  </si>
  <si>
    <t>P_MEDIA_MGMT_AZA_L3IP</t>
  </si>
  <si>
    <t>DMZ_AZA_DEF_L3IP</t>
  </si>
  <si>
    <t>EBMS_FWT_A_DEF_L3IP</t>
  </si>
  <si>
    <t>PROD_AZB_DEF_L3IP</t>
  </si>
  <si>
    <t>P_PLAYOUT_AZB_L3IP</t>
  </si>
  <si>
    <t>P_INFRA_AZB_L3IP</t>
  </si>
  <si>
    <t>P_MEDIA_MGMT_AZB_L3IP</t>
  </si>
  <si>
    <t>DMZ_AZB_DEF_L3IP</t>
  </si>
  <si>
    <t>EBMS_FWT_B_DEF_L3IP</t>
  </si>
  <si>
    <t>P_STORAGE_AZA_L3IP</t>
  </si>
  <si>
    <t>P_MM_AZA_L3DOM</t>
  </si>
  <si>
    <t>P_MM_AZB_L3DOM</t>
  </si>
  <si>
    <t>AZA PLAYOUT VIDEO C and M</t>
  </si>
  <si>
    <t>AZB PLAYOUT VIDEO C and M</t>
  </si>
  <si>
    <t>AZA PLAYOUT VIDEO C and M INTERFACE PROFILE</t>
  </si>
  <si>
    <t>AZB PLAYOUT VIDEO C and M INTERFACE PROFILE</t>
  </si>
  <si>
    <t>AZA INFRA LOGGING and AUDITING</t>
  </si>
  <si>
    <t>AZB INFRA LOGGING and AUDITING</t>
  </si>
  <si>
    <t>INFRA AZ-B PLAYOUT C and M</t>
  </si>
  <si>
    <t>INFRA AZ-A PLAYOUT C and M</t>
  </si>
  <si>
    <t>epg_subnet</t>
  </si>
  <si>
    <t>epg</t>
  </si>
  <si>
    <t>no-default-gateway</t>
  </si>
  <si>
    <t>EPG Subnet</t>
  </si>
  <si>
    <t>fvAEPgSubnet.xml</t>
  </si>
  <si>
    <t>CM_IP_ANY_GLB_CON</t>
  </si>
  <si>
    <t>CM_GATEWAY_FT_PROV_CON</t>
  </si>
  <si>
    <t>CM_GATEWAY_SSH_CNSM_CON</t>
  </si>
  <si>
    <t>CM_GATEWAY_RDS_CNSM_CON</t>
  </si>
  <si>
    <t>CM_UCSD_UCSM_CON</t>
  </si>
  <si>
    <t>CM_UK_AUTHSERV_CNSM_CON</t>
  </si>
  <si>
    <t>CM_UCSD_ESXI_CON</t>
  </si>
  <si>
    <t>CM_KUB_HOST_TO_MGMT_CON</t>
  </si>
  <si>
    <t>CM_KUB_MGMT_TO_HOST_CON</t>
  </si>
  <si>
    <t>CM_UK_AUTHSERV_PROV_CON</t>
  </si>
  <si>
    <t>CM_UK_JUMPBOXES_CNSM_CON</t>
  </si>
  <si>
    <t>CM_UK_MONITORING_PROV_CON</t>
  </si>
  <si>
    <t>CM_UCSD_PSA_CON</t>
  </si>
  <si>
    <t>CM_UK_MONITORING_CNSM_CON</t>
  </si>
  <si>
    <t>CM_UK_SYSLOG_PROV_CON</t>
  </si>
  <si>
    <t>CM_IP_ANY_VRF_POC_CON</t>
  </si>
  <si>
    <t>AZA Playout Video C and M</t>
  </si>
  <si>
    <t>AZB Playout Video C and M</t>
  </si>
  <si>
    <t>1/11-1/28</t>
  </si>
  <si>
    <t>FW_AZB_AAEP</t>
  </si>
  <si>
    <t>FW_AZA_AAEP</t>
  </si>
  <si>
    <t>ip_anycast</t>
  </si>
  <si>
    <t>P_STORAGE_AZB_L3IP</t>
  </si>
  <si>
    <t>P_STORAGE_VLPL</t>
  </si>
  <si>
    <t>PRODUCTION STORAGE VLANs</t>
  </si>
  <si>
    <t>FW_CLST_CTRL</t>
  </si>
  <si>
    <t>FW_A_CLST_CTRL</t>
  </si>
  <si>
    <t>FW_B_CLST_CTRL</t>
  </si>
  <si>
    <t>CM_IP_ANY_VRF_CON</t>
  </si>
  <si>
    <t>CM_IP_ANY_SBJ</t>
  </si>
  <si>
    <t>CM_HTTPS_SBJ</t>
  </si>
  <si>
    <t>CM_SSH_SBJ</t>
  </si>
  <si>
    <t>CM_RDP_SBJ</t>
  </si>
  <si>
    <t>CM_ESXI_SBJ</t>
  </si>
  <si>
    <t>CM_CLIENT_AUTH_SBJ</t>
  </si>
  <si>
    <t>CM_UCSD_PSA_SBJ</t>
  </si>
  <si>
    <t>CM_KUB_HOST_TO_MGMT_SBJ</t>
  </si>
  <si>
    <t>CM_KUB_MGMT_TO_HOST_SBJ</t>
  </si>
  <si>
    <t>CM_DNS_SBJ</t>
  </si>
  <si>
    <t>CM_ICMP_ANY_SUBJ</t>
  </si>
  <si>
    <t>CM_NTP_SBJ</t>
  </si>
  <si>
    <t>CM_RADIUS_ACCT_SBJ</t>
  </si>
  <si>
    <t>CM_RADIUS_AUTH_SBJ</t>
  </si>
  <si>
    <t>CM_WEB_SRVC_SBJ</t>
  </si>
  <si>
    <t>CM_WINRM_SBJ</t>
  </si>
  <si>
    <t>CM_HTTP_SBJ</t>
  </si>
  <si>
    <t>CM_ICMP_SBJ</t>
  </si>
  <si>
    <t>CM_IPFM_MGT_SBJ</t>
  </si>
  <si>
    <t>CM_KVM_SBJ</t>
  </si>
  <si>
    <t>CM_SNMP_SBJ</t>
  </si>
  <si>
    <t>CM_SWINDS_AG_OUT_SBJ</t>
  </si>
  <si>
    <t>CM_SNMP_TRAPS_SBJ</t>
  </si>
  <si>
    <t>CM_SWINDS_AG_IN_SBJ</t>
  </si>
  <si>
    <t>CM_SYSLOG_SBJ</t>
  </si>
  <si>
    <t>CM_IP_ANY_VRF_POC_SBJ</t>
  </si>
  <si>
    <t>AZA_DATAMINER_BD</t>
  </si>
  <si>
    <t>AZA_MORPH_PO_1_BD</t>
  </si>
  <si>
    <t>AZA_MORPH_SHARED_BD</t>
  </si>
  <si>
    <t>AZA_VME_STORE_BD</t>
  </si>
  <si>
    <t>AZA_PO_MGT_BD</t>
  </si>
  <si>
    <t>AZA_PO_INFRA_BD</t>
  </si>
  <si>
    <t>AZA_PO_DC_BD</t>
  </si>
  <si>
    <t>AZA PLAYOUT CONTROL AND MONITORING DATAMINER</t>
  </si>
  <si>
    <t>AZA MORPHEUS PLAYOUT APPLICATIONS</t>
  </si>
  <si>
    <t>AZA MORPHEUS SHARED APPLICATIONS</t>
  </si>
  <si>
    <t>AZA VME STORE</t>
  </si>
  <si>
    <t>AZA PLAYOUT MANAGEMENT</t>
  </si>
  <si>
    <t>AZA PLAYOUT INFRASTRUCTURE</t>
  </si>
  <si>
    <t>AZA PLAYOUT DOMAIN CONTROLLERS</t>
  </si>
  <si>
    <t>AZB_DATAMINER_BD</t>
  </si>
  <si>
    <t>AZB PLAYOUT CONTROL AND MONITORING DATAMINER</t>
  </si>
  <si>
    <t>AZB_MORPH_PO_1_BD</t>
  </si>
  <si>
    <t>AZB MORPHEUS PLAYOUT APPLICATIONS</t>
  </si>
  <si>
    <t>AZB_MORPH_SHARED_BD</t>
  </si>
  <si>
    <t>AZB MORPHEUS SHARED APPLICATIONS</t>
  </si>
  <si>
    <t>AZB_VME_STORE_BD</t>
  </si>
  <si>
    <t>AZB VME STORE</t>
  </si>
  <si>
    <t>AZB_PO_MGT_BD</t>
  </si>
  <si>
    <t>AZB PLAYOUT MANAGEMENT</t>
  </si>
  <si>
    <t>AZB_PO_INFRA_BD</t>
  </si>
  <si>
    <t>AZB PLAYOUT INFRASTRUCTURE</t>
  </si>
  <si>
    <t>AZB_PO_DC_BD</t>
  </si>
  <si>
    <t>AZB PLAYOUT DOMAIN CONTROLLERS</t>
  </si>
  <si>
    <t>AZA_DATAMINER_EPG</t>
  </si>
  <si>
    <t>AZA_MORPH_PO_1_EPG</t>
  </si>
  <si>
    <t>AZA_MORPH_SHARED_EPG</t>
  </si>
  <si>
    <t>AZA_VME_STORE_EPG</t>
  </si>
  <si>
    <t>AZA_PO_MGT_EPG</t>
  </si>
  <si>
    <t>AZA_PO_INFRA_EPG</t>
  </si>
  <si>
    <t>AZA_PO_DC_EPG</t>
  </si>
  <si>
    <t>AZB_DATAMINER_EPG</t>
  </si>
  <si>
    <t>AZB_MORPH_PO_1_EPG</t>
  </si>
  <si>
    <t>AZB_MORPH_SHARED_EPG</t>
  </si>
  <si>
    <t>AZB_VME_STORE_EPG</t>
  </si>
  <si>
    <t>AZB_PO_MGT_EPG</t>
  </si>
  <si>
    <t>AZB_PO_INFRA_EPG</t>
  </si>
  <si>
    <t>AZB_PO_DC_EPG</t>
  </si>
  <si>
    <t>AZA_PO_MORPHEUS_APP</t>
  </si>
  <si>
    <t>AZA_PO_MGT_APP</t>
  </si>
  <si>
    <t>AZB_PO_MORPHEUS_APP</t>
  </si>
  <si>
    <t>AZB_PO_MGT_APP</t>
  </si>
  <si>
    <t>AZA PLAYOUT MORPHEUS</t>
  </si>
  <si>
    <t>AZA PLAYOUT VME</t>
  </si>
  <si>
    <t>AZB PLAYOUT MORPHEUS</t>
  </si>
  <si>
    <t>AZB PLAYOUT VME</t>
  </si>
  <si>
    <t>AZA PLAYOUT MANAGEMNT</t>
  </si>
  <si>
    <t>AZB PLAYOUT MANAGEMNT</t>
  </si>
  <si>
    <t>UKWP-AZA-PO-VDS-VM</t>
  </si>
  <si>
    <t>UKWP-AZB-PO-VDS-VM</t>
  </si>
  <si>
    <t>UKWP-AZA-PO-SQL-VDS-VM</t>
  </si>
  <si>
    <t>UKWP-AZB-PO-SQL-VDS-VM</t>
  </si>
  <si>
    <t>10.118.34.30/27</t>
  </si>
  <si>
    <t>10.118.34.62/27</t>
  </si>
  <si>
    <t>AZA PLAYOUT VME VDI CLIENTS</t>
  </si>
  <si>
    <t>AZB PLAYOUT VME VDI CLIENTS</t>
  </si>
  <si>
    <t>10.118.34.126/26</t>
  </si>
  <si>
    <t>10.118.34.190/26</t>
  </si>
  <si>
    <t>10.118.34.254/26</t>
  </si>
  <si>
    <t>10.118.35.30/27</t>
  </si>
  <si>
    <t>10.118.35.46/28</t>
  </si>
  <si>
    <t>10.118.162.126/26</t>
  </si>
  <si>
    <t>10.118.162.190/26</t>
  </si>
  <si>
    <t>10.118.162.62/27</t>
  </si>
  <si>
    <t>10.118.162.254/26</t>
  </si>
  <si>
    <t>10.118.162.30/27</t>
  </si>
  <si>
    <t>10.118.163.30/27</t>
  </si>
  <si>
    <t>10.118.163.46/28</t>
  </si>
  <si>
    <t>10.118.30.254/24</t>
  </si>
  <si>
    <t>10.118.158.254/24</t>
  </si>
  <si>
    <t>10.118.29.30/27</t>
  </si>
  <si>
    <t>10.118.157.30/27</t>
  </si>
  <si>
    <t>AZA_MORPH_PO_1_VLPL</t>
  </si>
  <si>
    <t>AZB_MORPH_PO_1_VLPL</t>
  </si>
  <si>
    <t>AZB MORPHEUS PLAYOUT ICE 1</t>
  </si>
  <si>
    <t>AZA MORPHEUS PLAYOUT ICE 1</t>
  </si>
  <si>
    <t>AZA_MORPH_PO_1_PDOM</t>
  </si>
  <si>
    <t>AZB_MORPH_PO_1_PDOM</t>
  </si>
  <si>
    <t>AZA_INFRA_PARENT_APP</t>
  </si>
  <si>
    <t>AZB_INFRA_PARENT_APP</t>
  </si>
  <si>
    <t>AZA_PLAYOUT_PARENT_APP</t>
  </si>
  <si>
    <t>AZB_PLAYOUT_PARENT_APP</t>
  </si>
  <si>
    <t>AZA_MEDIA_MGT_PARENT_APP</t>
  </si>
  <si>
    <t>AZB_MEDIA_MGT_PARENT_APP</t>
  </si>
  <si>
    <t>AZA INFRASTRUCTURE PARENT APPLICATIONS</t>
  </si>
  <si>
    <t>AZB INFRASTRUCTURE PARENT APPLICATIONS</t>
  </si>
  <si>
    <t>AZA PLAYOUT PARENT APPLICATIONS</t>
  </si>
  <si>
    <t>AZB PLAYOUT PARENT APPLICATIONS</t>
  </si>
  <si>
    <t>AZA MEDIA MANAGEMENT PARENT APPLICATIONS</t>
  </si>
  <si>
    <t>AZB MEDIA MANAGEMENT PARENT APPLICATIONS</t>
  </si>
  <si>
    <t>P_MEDIA_MGT_AZA</t>
  </si>
  <si>
    <t>P_MEDIA_MGT_AZB</t>
  </si>
  <si>
    <t>AZA_P_STOR_PARENT_APP</t>
  </si>
  <si>
    <t>AZB_P_STOR_PARENT_APP</t>
  </si>
  <si>
    <t>AZA PRODUCTION STORAGE PARENT APPLICATIONS</t>
  </si>
  <si>
    <t>AZB PRODUCTION STORAGE PARENT APPLICATIONS</t>
  </si>
  <si>
    <t>AZA_PO_VDI_APP</t>
  </si>
  <si>
    <t>AZB_PO_VDI_APP</t>
  </si>
  <si>
    <t>AZA_VDI_CLNT_BD</t>
  </si>
  <si>
    <t>AZB_VDI_CLNT_BD</t>
  </si>
  <si>
    <t>AZA_VDI_CLNT_EPG</t>
  </si>
  <si>
    <t>AZB_VDI_CLNT_EPG</t>
  </si>
  <si>
    <t>AZA_PO_CM_BD</t>
  </si>
  <si>
    <t>AZB_PO_CM_BD</t>
  </si>
  <si>
    <t>AZA_PO_CM_APP</t>
  </si>
  <si>
    <t>AZB_PO_CM_APP</t>
  </si>
  <si>
    <t>AZA_PO_CM_EPG</t>
  </si>
  <si>
    <t>AZB_PO_CM_EPG</t>
  </si>
  <si>
    <t>AZA INFRASTRUCTURE GENERAL PARENT APPLICATIONS</t>
  </si>
  <si>
    <t>AZB INFRASTRUCTURE GENERAL PARENT APPLICATIONS</t>
  </si>
  <si>
    <t>AZA PLAYOUT GENERAL PARENT APPLICATIONS</t>
  </si>
  <si>
    <t>AZB PLAYOUT GENERAL PARENT APPLICATIONS</t>
  </si>
  <si>
    <t>AZA MEDIA MANAGEMENT GENERAL PARENT APPLICATIONS</t>
  </si>
  <si>
    <t>AZB MEDIA MANAGEMENT GENERAL PARENT APPLICATIONS</t>
  </si>
  <si>
    <t>AZA PRODUCTION STORAGE GENERAL PARENT APPLICATIONS</t>
  </si>
  <si>
    <t>AZB PRODUCTION STORAGE GENERAL PARENT APPLICATIONS</t>
  </si>
  <si>
    <t>AZA_INFRA_GEN_PARENT_EPG</t>
  </si>
  <si>
    <t>AZB_INFRA_GEN_PARENT_EPG</t>
  </si>
  <si>
    <t>AZA_PLAYOUT_GEN_PARENT_EPG</t>
  </si>
  <si>
    <t>AZB_PLAYOUT_GEN_PARENT_EPG</t>
  </si>
  <si>
    <t>AZA_MEDIA_MGT_GEN_PARENT_EPG</t>
  </si>
  <si>
    <t>AZB_MEDIA_MGT_GEN_PARENT_EPG</t>
  </si>
  <si>
    <t>AZA_P_STOR_GEN_PARENT_EPG</t>
  </si>
  <si>
    <t>AZB_P_STOR_GEN_PARENT_EPG</t>
  </si>
  <si>
    <t>AZA_INFRA_GEN_PARENT_BD</t>
  </si>
  <si>
    <t>AZB_INFRA_GEN_PARENT_BD</t>
  </si>
  <si>
    <t>AZA_PLAYOUT_GEN_PARENT_BD</t>
  </si>
  <si>
    <t>AZB_PLAYOUT_GEN_PARENT_BD</t>
  </si>
  <si>
    <t>AZA_MEDIA_MGT_GEN_PARENT_BD</t>
  </si>
  <si>
    <t>AZB_MEDIA_MGT_GEN_PARENT_BD</t>
  </si>
  <si>
    <t>AZA_P_STOR_GEN_PARENT_BD</t>
  </si>
  <si>
    <t>AZB_P_STOR_GEN_PARENT_BD</t>
  </si>
  <si>
    <t>CM_AZA_PO_DC_CLIENT_CON</t>
  </si>
  <si>
    <t>CM_AZB_PO_DC_CLIENT_CON</t>
  </si>
  <si>
    <t>AZA PLAYOUT DOMAIN CONTROLLER CLIENT CONTRACTS</t>
  </si>
  <si>
    <t>AZB PLAYOUT DOMAIN CONTROLLER CLIENT CONTRACTS</t>
  </si>
  <si>
    <t>CM_KERBEROS_SBJ</t>
  </si>
  <si>
    <t>CM_SMB_SBJ</t>
  </si>
  <si>
    <t>CM_LDAP_SSL_SBJ</t>
  </si>
  <si>
    <t>CM_RPC_SBJ</t>
  </si>
  <si>
    <t>CM_REM_SBJ</t>
  </si>
  <si>
    <t>TCP_1024_65535</t>
  </si>
  <si>
    <t>TCP_1024_65535_FLT</t>
  </si>
  <si>
    <t>CM_LDAP_SBJ</t>
  </si>
  <si>
    <t>CM_LDAP_GC_SBJ</t>
  </si>
  <si>
    <t>CM_LDAP_GC_SSL_SBJ</t>
  </si>
  <si>
    <t>CM_AZA_PO_CLIENT_DC_CON</t>
  </si>
  <si>
    <t>CM_AZB_PO_CLIENT_DC_CON</t>
  </si>
  <si>
    <t>AZA PLAYOUT CLIENT TO DOMAIN CONTROLLER  CONTRACTS</t>
  </si>
  <si>
    <t>AZB PLAYOUT CLIENT TO DOMAIN CONTROLLER  CONTRACTS</t>
  </si>
  <si>
    <t>AZA_MORPH_PO_2_EPG</t>
  </si>
  <si>
    <t>AZB_MORPH_PO_2_EPG</t>
  </si>
  <si>
    <t>AZA_PO_MORPHEUS_1_APP</t>
  </si>
  <si>
    <t>AZB_PO_MORPHEUS_1_APP</t>
  </si>
  <si>
    <t>AZA_PO_MORPHEUS_2_APP</t>
  </si>
  <si>
    <t>AZB_PO_MORPHEUS_2_APP</t>
  </si>
  <si>
    <t>AZA_PXTGRPL000_SVR_1_EPG</t>
  </si>
  <si>
    <t>AZA_P_STOR_APP_1</t>
  </si>
  <si>
    <t>AZA_P_STOR_APP_2</t>
  </si>
  <si>
    <t>AZA_P_STOR_APP_3</t>
  </si>
  <si>
    <t>AZA_PXTGRPL000_MGT_3_EPG</t>
  </si>
  <si>
    <t>AZA_PXTGRPL000_MGT_2_EPG</t>
  </si>
  <si>
    <t>AZA_PXTGRPL000_MGT_NEW1_EPG</t>
  </si>
  <si>
    <t>AZA_PXTGRPL000_MGT_NEW2_EPG</t>
  </si>
  <si>
    <t>P_STORAGE_AZA_1</t>
  </si>
  <si>
    <t>P_STORAGE_AZA_2</t>
  </si>
  <si>
    <t>P_STORAGE_AZA_3</t>
  </si>
  <si>
    <t>AZA_MORPH_PO_3_EPG</t>
  </si>
  <si>
    <t>AZB_MORPH_PO_3_EPG</t>
  </si>
  <si>
    <t>AZA_MORPH_PO_4_EPG</t>
  </si>
  <si>
    <t>AZB_MORPH_PO_4_EPG</t>
  </si>
  <si>
    <t>AZA_PO_MORPHEUS_3_APP</t>
  </si>
  <si>
    <t>P_PLAYOUT_AZA_1</t>
  </si>
  <si>
    <t>P_PLAYOUT_AZB_1</t>
  </si>
  <si>
    <t>AZB_MORPH_PO_6_EPG</t>
  </si>
  <si>
    <t>common tenant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</si>
</sst>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0"/>
      <color rgb="FFFFFFFF"/>
      <name val="Arial"/>
      <family val="2"/>
    </font>
    <font>
      <i/>
      <sz val="10"/>
      <color rgb="FFFFFFFF"/>
      <name val="Arial"/>
      <family val="2"/>
    </font>
    <font>
      <b/>
      <i/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1"/>
      <color theme="0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b/>
      <sz val="11"/>
      <color rgb="FFFFFFFF"/>
      <name val="Calibri"/>
      <family val="2"/>
      <scheme val="minor"/>
    </font>
    <font>
      <b/>
      <sz val="10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11"/>
      <name val="Calibri"/>
      <family val="2"/>
      <scheme val="minor"/>
    </font>
    <font>
      <sz val="10"/>
      <color rgb="FF3F3F76"/>
      <name val="Arial"/>
      <family val="2"/>
    </font>
    <font>
      <sz val="10"/>
      <color rgb="FF3F3F76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3F3F76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color rgb="FF3F3F76"/>
      <name val="Arial"/>
      <family val="2"/>
    </font>
    <font>
      <sz val="10"/>
      <color theme="1"/>
      <name val="Arial"/>
      <family val="2"/>
    </font>
    <font>
      <sz val="10"/>
      <color rgb="FF3F3F76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b/>
      <sz val="10"/>
      <color rgb="FFFFFFFF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3F3F76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365F9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C99"/>
      </patternFill>
    </fill>
    <fill>
      <patternFill patternType="solid">
        <fgColor rgb="FF92D050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rgb="FFDCE6F1"/>
        <bgColor rgb="FFDCE6F1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theme="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50"/>
        <bgColor indexed="64"/>
      </patternFill>
    </fill>
  </fills>
  <borders count="43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auto="1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rgb="FF95B3D7"/>
      </bottom>
      <diagonal/>
    </border>
    <border>
      <left/>
      <right/>
      <top style="thin">
        <color rgb="FF95B3D7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rgb="FF95B3D7"/>
      </top>
      <bottom style="thin">
        <color rgb="FF95B3D7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</borders>
  <cellStyleXfs count="421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8" borderId="15" applyNumberFormat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523">
    <xf numFmtId="0" fontId="0" fillId="0" borderId="0" xfId="0"/>
    <xf numFmtId="0" fontId="0" fillId="0" borderId="0" xfId="0" applyFill="1" applyBorder="1"/>
    <xf numFmtId="0" fontId="3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49" fontId="0" fillId="0" borderId="0" xfId="0" applyNumberFormat="1"/>
    <xf numFmtId="0" fontId="0" fillId="0" borderId="0" xfId="0" applyFill="1"/>
    <xf numFmtId="0" fontId="1" fillId="0" borderId="0" xfId="0" applyFont="1"/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7" fillId="2" borderId="1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5" borderId="2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vertical="center" wrapText="1"/>
    </xf>
    <xf numFmtId="0" fontId="1" fillId="0" borderId="10" xfId="0" applyFont="1" applyBorder="1" applyAlignment="1">
      <alignment horizontal="justify" vertical="center" wrapText="1"/>
    </xf>
    <xf numFmtId="0" fontId="1" fillId="5" borderId="5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7" fillId="2" borderId="0" xfId="0" applyFont="1" applyFill="1" applyBorder="1" applyAlignment="1">
      <alignment vertical="center" wrapText="1"/>
    </xf>
    <xf numFmtId="0" fontId="0" fillId="0" borderId="0" xfId="0" applyFont="1"/>
    <xf numFmtId="0" fontId="1" fillId="0" borderId="0" xfId="0" applyFont="1" applyBorder="1" applyAlignment="1">
      <alignment vertical="center" wrapText="1"/>
    </xf>
    <xf numFmtId="49" fontId="10" fillId="0" borderId="0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0" xfId="0" applyNumberFormat="1"/>
    <xf numFmtId="0" fontId="5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Border="1"/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14" fontId="1" fillId="0" borderId="0" xfId="0" applyNumberFormat="1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1" fillId="0" borderId="0" xfId="0" applyFont="1" applyFill="1" applyBorder="1"/>
    <xf numFmtId="0" fontId="2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vertical="center" wrapText="1"/>
    </xf>
    <xf numFmtId="49" fontId="10" fillId="0" borderId="7" xfId="0" applyNumberFormat="1" applyFont="1" applyFill="1" applyBorder="1" applyAlignment="1"/>
    <xf numFmtId="49" fontId="10" fillId="0" borderId="8" xfId="0" applyNumberFormat="1" applyFont="1" applyFill="1" applyBorder="1" applyAlignment="1"/>
    <xf numFmtId="49" fontId="10" fillId="0" borderId="9" xfId="0" applyNumberFormat="1" applyFont="1" applyFill="1" applyBorder="1" applyAlignment="1"/>
    <xf numFmtId="0" fontId="4" fillId="0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49" fontId="10" fillId="7" borderId="7" xfId="0" applyNumberFormat="1" applyFont="1" applyFill="1" applyBorder="1" applyAlignment="1"/>
    <xf numFmtId="49" fontId="10" fillId="7" borderId="8" xfId="0" applyNumberFormat="1" applyFont="1" applyFill="1" applyBorder="1" applyAlignment="1"/>
    <xf numFmtId="49" fontId="10" fillId="7" borderId="9" xfId="0" applyNumberFormat="1" applyFont="1" applyFill="1" applyBorder="1" applyAlignment="1"/>
    <xf numFmtId="49" fontId="10" fillId="0" borderId="13" xfId="0" applyNumberFormat="1" applyFont="1" applyFill="1" applyBorder="1" applyAlignment="1"/>
    <xf numFmtId="49" fontId="0" fillId="0" borderId="0" xfId="0" applyNumberFormat="1" applyAlignment="1">
      <alignment horizontal="center"/>
    </xf>
    <xf numFmtId="0" fontId="13" fillId="0" borderId="0" xfId="0" applyFont="1"/>
    <xf numFmtId="0" fontId="1" fillId="0" borderId="2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9" fillId="0" borderId="10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5" fillId="0" borderId="0" xfId="0" applyFont="1" applyBorder="1" applyAlignment="1">
      <alignment vertical="center" wrapText="1"/>
    </xf>
    <xf numFmtId="49" fontId="10" fillId="0" borderId="17" xfId="0" applyNumberFormat="1" applyFont="1" applyFill="1" applyBorder="1" applyAlignment="1"/>
    <xf numFmtId="49" fontId="10" fillId="0" borderId="18" xfId="0" applyNumberFormat="1" applyFont="1" applyFill="1" applyBorder="1" applyAlignment="1"/>
    <xf numFmtId="0" fontId="1" fillId="0" borderId="0" xfId="0" applyFont="1" applyFill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15" fillId="2" borderId="0" xfId="0" applyFont="1" applyFill="1" applyBorder="1" applyAlignment="1">
      <alignment vertical="center" wrapText="1"/>
    </xf>
    <xf numFmtId="49" fontId="10" fillId="0" borderId="17" xfId="0" applyNumberFormat="1" applyFont="1" applyFill="1" applyBorder="1" applyAlignment="1">
      <alignment horizontal="left"/>
    </xf>
    <xf numFmtId="0" fontId="3" fillId="2" borderId="16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1" fillId="0" borderId="22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3" fillId="2" borderId="21" xfId="0" applyFont="1" applyFill="1" applyBorder="1" applyAlignment="1">
      <alignment vertical="center" wrapText="1"/>
    </xf>
    <xf numFmtId="0" fontId="4" fillId="0" borderId="16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10" borderId="1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vertical="center" wrapText="1"/>
    </xf>
    <xf numFmtId="0" fontId="3" fillId="2" borderId="19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horizontal="justify" vertical="center" wrapText="1"/>
    </xf>
    <xf numFmtId="0" fontId="1" fillId="5" borderId="10" xfId="0" applyFont="1" applyFill="1" applyBorder="1" applyAlignment="1">
      <alignment vertical="center" wrapText="1"/>
    </xf>
    <xf numFmtId="0" fontId="1" fillId="6" borderId="10" xfId="0" applyFont="1" applyFill="1" applyBorder="1" applyAlignment="1">
      <alignment horizontal="justify" vertical="center" wrapText="1"/>
    </xf>
    <xf numFmtId="0" fontId="1" fillId="0" borderId="0" xfId="0" applyFont="1" applyBorder="1" applyAlignment="1">
      <alignment horizontal="justify" vertical="center" wrapText="1"/>
    </xf>
    <xf numFmtId="0" fontId="5" fillId="0" borderId="1" xfId="0" applyFont="1" applyBorder="1" applyAlignment="1">
      <alignment vertical="center"/>
    </xf>
    <xf numFmtId="0" fontId="4" fillId="5" borderId="5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3" fillId="2" borderId="20" xfId="0" applyFont="1" applyFill="1" applyBorder="1" applyAlignment="1">
      <alignment vertical="center" wrapText="1"/>
    </xf>
    <xf numFmtId="0" fontId="5" fillId="0" borderId="5" xfId="0" applyFont="1" applyBorder="1" applyAlignment="1">
      <alignment vertical="center"/>
    </xf>
    <xf numFmtId="0" fontId="4" fillId="0" borderId="5" xfId="0" applyFont="1" applyBorder="1" applyAlignment="1">
      <alignment vertical="center" wrapText="1"/>
    </xf>
    <xf numFmtId="0" fontId="5" fillId="0" borderId="1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1" fillId="2" borderId="21" xfId="0" applyFont="1" applyFill="1" applyBorder="1" applyAlignment="1">
      <alignment vertical="center" wrapText="1"/>
    </xf>
    <xf numFmtId="0" fontId="1" fillId="9" borderId="16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49" fontId="0" fillId="0" borderId="0" xfId="0" applyNumberFormat="1" applyFont="1" applyAlignment="1">
      <alignment horizontal="left"/>
    </xf>
    <xf numFmtId="0" fontId="0" fillId="12" borderId="0" xfId="0" applyFill="1"/>
    <xf numFmtId="0" fontId="5" fillId="0" borderId="0" xfId="0" applyFont="1" applyAlignment="1">
      <alignment vertical="center" wrapText="1"/>
    </xf>
    <xf numFmtId="0" fontId="0" fillId="1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13" borderId="0" xfId="0" applyFill="1"/>
    <xf numFmtId="0" fontId="19" fillId="0" borderId="0" xfId="0" applyFont="1"/>
    <xf numFmtId="0" fontId="10" fillId="13" borderId="0" xfId="0" applyFont="1" applyFill="1"/>
    <xf numFmtId="0" fontId="3" fillId="12" borderId="10" xfId="0" applyFont="1" applyFill="1" applyBorder="1" applyAlignment="1">
      <alignment vertical="center" wrapText="1"/>
    </xf>
    <xf numFmtId="0" fontId="3" fillId="12" borderId="1" xfId="0" applyFont="1" applyFill="1" applyBorder="1" applyAlignment="1">
      <alignment vertical="center" wrapText="1"/>
    </xf>
    <xf numFmtId="0" fontId="1" fillId="0" borderId="10" xfId="0" applyFont="1" applyFill="1" applyBorder="1" applyAlignment="1">
      <alignment horizontal="justify" vertical="center" wrapText="1"/>
    </xf>
    <xf numFmtId="49" fontId="0" fillId="14" borderId="0" xfId="0" applyNumberFormat="1" applyFill="1"/>
    <xf numFmtId="49" fontId="0" fillId="14" borderId="0" xfId="0" applyNumberFormat="1" applyFill="1" applyBorder="1"/>
    <xf numFmtId="49" fontId="0" fillId="15" borderId="0" xfId="0" applyNumberFormat="1" applyFill="1"/>
    <xf numFmtId="49" fontId="0" fillId="15" borderId="0" xfId="0" applyNumberFormat="1" applyFill="1" applyBorder="1"/>
    <xf numFmtId="49" fontId="0" fillId="16" borderId="0" xfId="0" applyNumberFormat="1" applyFill="1"/>
    <xf numFmtId="49" fontId="0" fillId="17" borderId="0" xfId="0" applyNumberFormat="1" applyFill="1" applyBorder="1"/>
    <xf numFmtId="49" fontId="0" fillId="18" borderId="0" xfId="0" applyNumberFormat="1" applyFill="1"/>
    <xf numFmtId="0" fontId="0" fillId="3" borderId="23" xfId="0" applyFill="1" applyBorder="1"/>
    <xf numFmtId="49" fontId="0" fillId="19" borderId="0" xfId="0" applyNumberFormat="1" applyFill="1" applyBorder="1"/>
    <xf numFmtId="0" fontId="0" fillId="20" borderId="0" xfId="0" applyFill="1"/>
    <xf numFmtId="49" fontId="0" fillId="0" borderId="0" xfId="0" applyNumberFormat="1" applyFill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15" fillId="2" borderId="0" xfId="0" applyFont="1" applyFill="1" applyAlignment="1">
      <alignment vertical="center" wrapText="1"/>
    </xf>
    <xf numFmtId="0" fontId="4" fillId="20" borderId="0" xfId="0" applyFont="1" applyFill="1" applyBorder="1" applyAlignment="1">
      <alignment vertical="center" wrapText="1"/>
    </xf>
    <xf numFmtId="0" fontId="0" fillId="23" borderId="0" xfId="0" applyFill="1"/>
    <xf numFmtId="0" fontId="22" fillId="22" borderId="25" xfId="0" applyFont="1" applyFill="1" applyBorder="1"/>
    <xf numFmtId="0" fontId="13" fillId="11" borderId="26" xfId="0" applyFont="1" applyFill="1" applyBorder="1"/>
    <xf numFmtId="49" fontId="0" fillId="24" borderId="0" xfId="0" applyNumberFormat="1" applyFill="1" applyBorder="1"/>
    <xf numFmtId="0" fontId="10" fillId="7" borderId="27" xfId="0" applyFont="1" applyFill="1" applyBorder="1"/>
    <xf numFmtId="49" fontId="0" fillId="0" borderId="0" xfId="0" applyNumberFormat="1" applyFill="1"/>
    <xf numFmtId="0" fontId="15" fillId="22" borderId="14" xfId="0" applyFont="1" applyFill="1" applyBorder="1"/>
    <xf numFmtId="0" fontId="15" fillId="22" borderId="27" xfId="0" applyFont="1" applyFill="1" applyBorder="1"/>
    <xf numFmtId="0" fontId="15" fillId="22" borderId="28" xfId="0" applyFont="1" applyFill="1" applyBorder="1"/>
    <xf numFmtId="0" fontId="15" fillId="22" borderId="7" xfId="0" applyFont="1" applyFill="1" applyBorder="1"/>
    <xf numFmtId="0" fontId="15" fillId="22" borderId="8" xfId="0" applyFont="1" applyFill="1" applyBorder="1"/>
    <xf numFmtId="0" fontId="15" fillId="22" borderId="9" xfId="0" applyFont="1" applyFill="1" applyBorder="1"/>
    <xf numFmtId="0" fontId="24" fillId="11" borderId="14" xfId="0" applyFont="1" applyFill="1" applyBorder="1"/>
    <xf numFmtId="0" fontId="24" fillId="11" borderId="27" xfId="0" applyFont="1" applyFill="1" applyBorder="1"/>
    <xf numFmtId="0" fontId="24" fillId="11" borderId="28" xfId="0" applyFont="1" applyFill="1" applyBorder="1"/>
    <xf numFmtId="0" fontId="24" fillId="11" borderId="29" xfId="0" applyFont="1" applyFill="1" applyBorder="1"/>
    <xf numFmtId="49" fontId="0" fillId="13" borderId="0" xfId="0" applyNumberFormat="1" applyFill="1" applyBorder="1"/>
    <xf numFmtId="0" fontId="25" fillId="22" borderId="25" xfId="0" applyFont="1" applyFill="1" applyBorder="1"/>
    <xf numFmtId="0" fontId="26" fillId="11" borderId="0" xfId="0" applyFont="1" applyFill="1" applyBorder="1"/>
    <xf numFmtId="0" fontId="5" fillId="11" borderId="0" xfId="0" applyFont="1" applyFill="1" applyBorder="1"/>
    <xf numFmtId="0" fontId="27" fillId="0" borderId="0" xfId="0" applyFont="1" applyBorder="1" applyAlignment="1">
      <alignment vertical="center" wrapText="1"/>
    </xf>
    <xf numFmtId="0" fontId="28" fillId="0" borderId="0" xfId="0" applyFont="1" applyBorder="1" applyAlignment="1">
      <alignment vertical="center" wrapText="1"/>
    </xf>
    <xf numFmtId="49" fontId="29" fillId="0" borderId="0" xfId="0" applyNumberFormat="1" applyFont="1" applyFill="1" applyBorder="1" applyAlignment="1"/>
    <xf numFmtId="49" fontId="30" fillId="0" borderId="25" xfId="0" applyNumberFormat="1" applyFont="1" applyFill="1" applyBorder="1" applyAlignment="1"/>
    <xf numFmtId="0" fontId="1" fillId="0" borderId="0" xfId="0" applyFont="1" applyFill="1" applyBorder="1" applyAlignment="1">
      <alignment vertical="center"/>
    </xf>
    <xf numFmtId="1" fontId="1" fillId="25" borderId="0" xfId="0" applyNumberFormat="1" applyFont="1" applyFill="1" applyBorder="1" applyAlignment="1">
      <alignment vertical="center" wrapText="1"/>
    </xf>
    <xf numFmtId="49" fontId="27" fillId="25" borderId="0" xfId="0" applyNumberFormat="1" applyFont="1" applyFill="1" applyBorder="1" applyAlignment="1">
      <alignment vertical="center" wrapText="1"/>
    </xf>
    <xf numFmtId="49" fontId="27" fillId="0" borderId="0" xfId="0" applyNumberFormat="1" applyFont="1" applyFill="1" applyBorder="1" applyAlignment="1">
      <alignment vertical="center" wrapText="1"/>
    </xf>
    <xf numFmtId="0" fontId="26" fillId="0" borderId="0" xfId="0" applyFont="1" applyAlignment="1">
      <alignment vertical="center" wrapText="1"/>
    </xf>
    <xf numFmtId="0" fontId="31" fillId="0" borderId="0" xfId="0" applyFont="1" applyAlignment="1">
      <alignment horizontal="left"/>
    </xf>
    <xf numFmtId="0" fontId="0" fillId="0" borderId="0" xfId="0" applyNumberFormat="1" applyFill="1" applyBorder="1" applyAlignment="1">
      <alignment horizontal="center" vertical="center"/>
    </xf>
    <xf numFmtId="0" fontId="0" fillId="12" borderId="0" xfId="0" applyNumberFormat="1" applyFill="1" applyAlignment="1">
      <alignment horizontal="center" vertical="center"/>
    </xf>
    <xf numFmtId="0" fontId="32" fillId="11" borderId="26" xfId="0" applyFont="1" applyFill="1" applyBorder="1"/>
    <xf numFmtId="0" fontId="27" fillId="0" borderId="0" xfId="0" applyFont="1" applyAlignment="1">
      <alignment vertical="center" wrapText="1"/>
    </xf>
    <xf numFmtId="0" fontId="27" fillId="0" borderId="0" xfId="0" applyFont="1" applyFill="1" applyAlignment="1">
      <alignment vertical="center" wrapText="1"/>
    </xf>
    <xf numFmtId="0" fontId="27" fillId="0" borderId="0" xfId="0" applyFont="1" applyFill="1" applyBorder="1" applyAlignment="1">
      <alignment vertical="center" wrapText="1"/>
    </xf>
    <xf numFmtId="0" fontId="27" fillId="0" borderId="0" xfId="0" applyNumberFormat="1" applyFont="1" applyFill="1" applyBorder="1" applyAlignment="1">
      <alignment vertical="center" wrapText="1"/>
    </xf>
    <xf numFmtId="0" fontId="26" fillId="0" borderId="0" xfId="0" applyFont="1" applyBorder="1" applyAlignment="1">
      <alignment vertical="center" wrapText="1"/>
    </xf>
    <xf numFmtId="0" fontId="26" fillId="0" borderId="0" xfId="0" applyFont="1" applyAlignment="1">
      <alignment vertical="center"/>
    </xf>
    <xf numFmtId="0" fontId="0" fillId="0" borderId="0" xfId="0" applyNumberFormat="1" applyFill="1" applyAlignment="1">
      <alignment horizontal="center" vertical="center"/>
    </xf>
    <xf numFmtId="0" fontId="0" fillId="12" borderId="0" xfId="0" applyNumberFormat="1" applyFill="1"/>
    <xf numFmtId="0" fontId="33" fillId="0" borderId="0" xfId="0" applyFont="1" applyFill="1" applyBorder="1" applyAlignment="1">
      <alignment vertical="center" wrapText="1"/>
    </xf>
    <xf numFmtId="0" fontId="33" fillId="26" borderId="0" xfId="0" applyFont="1" applyFill="1" applyBorder="1" applyAlignment="1">
      <alignment vertical="center" wrapText="1"/>
    </xf>
    <xf numFmtId="0" fontId="33" fillId="20" borderId="0" xfId="0" applyNumberFormat="1" applyFont="1" applyFill="1" applyBorder="1" applyAlignment="1">
      <alignment vertical="center" wrapText="1"/>
    </xf>
    <xf numFmtId="0" fontId="33" fillId="21" borderId="0" xfId="0" applyFont="1" applyFill="1" applyBorder="1" applyAlignment="1">
      <alignment vertical="center" wrapText="1"/>
    </xf>
    <xf numFmtId="0" fontId="33" fillId="0" borderId="0" xfId="0" applyFont="1" applyFill="1" applyAlignment="1">
      <alignment vertical="center" wrapText="1"/>
    </xf>
    <xf numFmtId="0" fontId="33" fillId="0" borderId="0" xfId="0" applyFont="1" applyFill="1" applyBorder="1" applyAlignment="1">
      <alignment horizontal="center" vertical="center" wrapText="1"/>
    </xf>
    <xf numFmtId="49" fontId="34" fillId="0" borderId="0" xfId="0" applyNumberFormat="1" applyFont="1" applyFill="1" applyBorder="1" applyAlignment="1"/>
    <xf numFmtId="0" fontId="34" fillId="0" borderId="0" xfId="0" applyNumberFormat="1" applyFont="1" applyFill="1" applyBorder="1" applyAlignment="1"/>
    <xf numFmtId="0" fontId="34" fillId="20" borderId="0" xfId="0" applyNumberFormat="1" applyFont="1" applyFill="1" applyBorder="1" applyAlignment="1">
      <alignment horizontal="left"/>
    </xf>
    <xf numFmtId="49" fontId="29" fillId="0" borderId="13" xfId="0" applyNumberFormat="1" applyFont="1" applyFill="1" applyBorder="1" applyAlignment="1"/>
    <xf numFmtId="0" fontId="1" fillId="0" borderId="0" xfId="0" applyFont="1" applyFill="1"/>
    <xf numFmtId="49" fontId="34" fillId="19" borderId="0" xfId="0" applyNumberFormat="1" applyFont="1" applyFill="1" applyBorder="1" applyAlignment="1"/>
    <xf numFmtId="0" fontId="5" fillId="19" borderId="0" xfId="0" applyFont="1" applyFill="1" applyAlignment="1">
      <alignment vertical="center" wrapText="1"/>
    </xf>
    <xf numFmtId="0" fontId="0" fillId="19" borderId="0" xfId="0" applyFill="1"/>
    <xf numFmtId="0" fontId="27" fillId="0" borderId="0" xfId="0" applyFont="1" applyFill="1" applyBorder="1" applyAlignment="1">
      <alignment vertical="center"/>
    </xf>
    <xf numFmtId="0" fontId="27" fillId="0" borderId="0" xfId="0" applyFont="1" applyFill="1"/>
    <xf numFmtId="1" fontId="0" fillId="0" borderId="0" xfId="0" applyNumberFormat="1" applyFill="1" applyAlignment="1">
      <alignment vertical="center"/>
    </xf>
    <xf numFmtId="0" fontId="0" fillId="0" borderId="0" xfId="0" applyBorder="1" applyAlignment="1"/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NumberFormat="1" applyFill="1" applyAlignment="1">
      <alignment vertical="center"/>
    </xf>
    <xf numFmtId="0" fontId="0" fillId="0" borderId="0" xfId="0" applyNumberFormat="1" applyFill="1" applyBorder="1" applyAlignment="1">
      <alignment vertical="center"/>
    </xf>
    <xf numFmtId="0" fontId="26" fillId="0" borderId="0" xfId="0" applyFont="1" applyFill="1" applyBorder="1" applyAlignment="1">
      <alignment vertical="center"/>
    </xf>
    <xf numFmtId="0" fontId="26" fillId="0" borderId="0" xfId="0" applyFont="1" applyFill="1" applyAlignment="1">
      <alignment vertical="center"/>
    </xf>
    <xf numFmtId="0" fontId="10" fillId="7" borderId="8" xfId="0" applyFont="1" applyFill="1" applyBorder="1"/>
    <xf numFmtId="0" fontId="0" fillId="27" borderId="29" xfId="0" applyFont="1" applyFill="1" applyBorder="1"/>
    <xf numFmtId="0" fontId="0" fillId="27" borderId="0" xfId="0" applyFont="1" applyFill="1" applyBorder="1"/>
    <xf numFmtId="0" fontId="0" fillId="27" borderId="29" xfId="0" applyFont="1" applyFill="1" applyBorder="1" applyAlignment="1">
      <alignment horizontal="left"/>
    </xf>
    <xf numFmtId="0" fontId="13" fillId="11" borderId="26" xfId="0" applyFont="1" applyFill="1" applyBorder="1" applyAlignment="1">
      <alignment horizontal="left"/>
    </xf>
    <xf numFmtId="0" fontId="3" fillId="0" borderId="0" xfId="0" applyFont="1" applyFill="1" applyBorder="1" applyAlignment="1">
      <alignment wrapText="1"/>
    </xf>
    <xf numFmtId="0" fontId="0" fillId="0" borderId="0" xfId="0" applyAlignment="1"/>
    <xf numFmtId="0" fontId="27" fillId="0" borderId="15" xfId="183" applyFont="1" applyFill="1" applyAlignment="1">
      <alignment vertical="center" wrapText="1"/>
    </xf>
    <xf numFmtId="0" fontId="1" fillId="0" borderId="0" xfId="0" applyNumberFormat="1" applyFont="1" applyFill="1" applyAlignment="1">
      <alignment vertical="center" wrapText="1"/>
    </xf>
    <xf numFmtId="0" fontId="36" fillId="0" borderId="24" xfId="0" applyFont="1" applyFill="1" applyBorder="1" applyAlignment="1">
      <alignment vertical="center"/>
    </xf>
    <xf numFmtId="0" fontId="36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24" xfId="0" applyFont="1" applyFill="1" applyBorder="1" applyAlignment="1">
      <alignment vertical="center"/>
    </xf>
    <xf numFmtId="0" fontId="3" fillId="7" borderId="27" xfId="0" applyFont="1" applyFill="1" applyBorder="1" applyAlignment="1">
      <alignment vertical="center"/>
    </xf>
    <xf numFmtId="0" fontId="3" fillId="7" borderId="14" xfId="0" applyFont="1" applyFill="1" applyBorder="1" applyAlignment="1">
      <alignment vertical="center"/>
    </xf>
    <xf numFmtId="0" fontId="3" fillId="7" borderId="0" xfId="0" applyFont="1" applyFill="1" applyBorder="1" applyAlignment="1">
      <alignment vertical="center"/>
    </xf>
    <xf numFmtId="0" fontId="3" fillId="0" borderId="14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27" fillId="0" borderId="14" xfId="0" applyFont="1" applyFill="1" applyBorder="1" applyAlignment="1">
      <alignment vertical="center" wrapText="1"/>
    </xf>
    <xf numFmtId="0" fontId="36" fillId="0" borderId="14" xfId="0" applyFont="1" applyFill="1" applyBorder="1" applyAlignment="1">
      <alignment vertical="center"/>
    </xf>
    <xf numFmtId="0" fontId="3" fillId="0" borderId="0" xfId="0" applyFont="1" applyFill="1" applyBorder="1" applyAlignment="1"/>
    <xf numFmtId="0" fontId="3" fillId="0" borderId="19" xfId="0" applyFont="1" applyFill="1" applyBorder="1" applyAlignment="1"/>
    <xf numFmtId="49" fontId="11" fillId="14" borderId="0" xfId="420" applyNumberFormat="1" applyFill="1"/>
    <xf numFmtId="49" fontId="11" fillId="24" borderId="0" xfId="420" applyNumberFormat="1" applyFill="1" applyBorder="1"/>
    <xf numFmtId="49" fontId="11" fillId="15" borderId="0" xfId="420" applyNumberFormat="1" applyFill="1"/>
    <xf numFmtId="49" fontId="11" fillId="15" borderId="0" xfId="420" applyNumberFormat="1" applyFill="1" applyBorder="1"/>
    <xf numFmtId="49" fontId="11" fillId="18" borderId="0" xfId="420" applyNumberFormat="1" applyFill="1"/>
    <xf numFmtId="49" fontId="11" fillId="16" borderId="0" xfId="420" applyNumberFormat="1" applyFill="1"/>
    <xf numFmtId="49" fontId="11" fillId="17" borderId="0" xfId="420" applyNumberFormat="1" applyFill="1" applyBorder="1"/>
    <xf numFmtId="49" fontId="11" fillId="19" borderId="0" xfId="420" applyNumberFormat="1" applyFill="1" applyBorder="1"/>
    <xf numFmtId="0" fontId="39" fillId="0" borderId="15" xfId="183" applyFont="1" applyFill="1" applyAlignment="1">
      <alignment vertical="center" wrapText="1"/>
    </xf>
    <xf numFmtId="0" fontId="40" fillId="0" borderId="15" xfId="183" applyNumberFormat="1" applyFont="1" applyFill="1" applyAlignment="1">
      <alignment vertical="center" wrapText="1"/>
    </xf>
    <xf numFmtId="0" fontId="37" fillId="0" borderId="0" xfId="0" applyFont="1" applyFill="1" applyBorder="1" applyAlignment="1"/>
    <xf numFmtId="0" fontId="37" fillId="0" borderId="0" xfId="0" applyFont="1" applyFill="1" applyBorder="1" applyAlignment="1">
      <alignment wrapText="1"/>
    </xf>
    <xf numFmtId="0" fontId="37" fillId="0" borderId="0" xfId="0" applyNumberFormat="1" applyFont="1" applyFill="1" applyBorder="1" applyAlignment="1">
      <alignment wrapText="1"/>
    </xf>
    <xf numFmtId="0" fontId="37" fillId="0" borderId="0" xfId="0" applyFont="1" applyFill="1" applyBorder="1" applyAlignment="1">
      <alignment horizontal="center" wrapText="1"/>
    </xf>
    <xf numFmtId="0" fontId="37" fillId="0" borderId="0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5" xfId="183" applyFont="1" applyFill="1" applyAlignment="1">
      <alignment vertical="center" wrapText="1"/>
    </xf>
    <xf numFmtId="0" fontId="38" fillId="0" borderId="15" xfId="183" applyFont="1" applyFill="1" applyAlignment="1">
      <alignment vertical="center" wrapText="1"/>
    </xf>
    <xf numFmtId="0" fontId="10" fillId="7" borderId="14" xfId="0" applyFont="1" applyFill="1" applyBorder="1"/>
    <xf numFmtId="0" fontId="44" fillId="0" borderId="15" xfId="183" applyNumberFormat="1" applyFont="1" applyFill="1" applyAlignment="1">
      <alignment vertical="center" wrapText="1"/>
    </xf>
    <xf numFmtId="0" fontId="41" fillId="0" borderId="0" xfId="0" applyNumberFormat="1" applyFont="1" applyFill="1" applyAlignment="1">
      <alignment vertical="center" wrapText="1"/>
    </xf>
    <xf numFmtId="0" fontId="41" fillId="0" borderId="0" xfId="0" applyFont="1" applyFill="1" applyAlignment="1">
      <alignment vertical="center" wrapText="1"/>
    </xf>
    <xf numFmtId="0" fontId="0" fillId="28" borderId="0" xfId="0" applyFill="1" applyAlignment="1">
      <alignment horizontal="left"/>
    </xf>
    <xf numFmtId="49" fontId="0" fillId="0" borderId="0" xfId="0" applyNumberFormat="1" applyFill="1" applyAlignment="1">
      <alignment vertical="center"/>
    </xf>
    <xf numFmtId="0" fontId="0" fillId="0" borderId="0" xfId="0" applyFill="1" applyAlignment="1">
      <alignment horizontal="center"/>
    </xf>
    <xf numFmtId="0" fontId="41" fillId="0" borderId="0" xfId="0" applyFont="1" applyFill="1" applyBorder="1" applyAlignment="1">
      <alignment vertical="center" wrapText="1"/>
    </xf>
    <xf numFmtId="0" fontId="42" fillId="0" borderId="0" xfId="0" applyFont="1" applyFill="1" applyBorder="1" applyAlignment="1">
      <alignment vertical="center" wrapText="1"/>
    </xf>
    <xf numFmtId="49" fontId="1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Fill="1" applyBorder="1" applyAlignment="1">
      <alignment vertical="center"/>
    </xf>
    <xf numFmtId="49" fontId="4" fillId="0" borderId="0" xfId="0" applyNumberFormat="1" applyFont="1" applyFill="1" applyBorder="1" applyAlignment="1">
      <alignment vertical="center" wrapText="1"/>
    </xf>
    <xf numFmtId="1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1" fontId="27" fillId="0" borderId="0" xfId="0" applyNumberFormat="1" applyFont="1" applyFill="1" applyAlignment="1">
      <alignment horizontal="center"/>
    </xf>
    <xf numFmtId="0" fontId="0" fillId="0" borderId="15" xfId="183" applyNumberFormat="1" applyFont="1" applyFill="1" applyBorder="1"/>
    <xf numFmtId="0" fontId="35" fillId="0" borderId="15" xfId="183" applyFont="1" applyFill="1"/>
    <xf numFmtId="0" fontId="31" fillId="0" borderId="15" xfId="183" applyNumberFormat="1" applyFont="1" applyFill="1" applyBorder="1"/>
    <xf numFmtId="0" fontId="1" fillId="0" borderId="15" xfId="183" applyNumberFormat="1" applyFont="1" applyFill="1" applyBorder="1" applyAlignment="1">
      <alignment vertical="center" wrapText="1"/>
    </xf>
    <xf numFmtId="0" fontId="41" fillId="0" borderId="15" xfId="183" applyFont="1" applyFill="1" applyAlignment="1">
      <alignment vertical="center" wrapText="1"/>
    </xf>
    <xf numFmtId="0" fontId="43" fillId="0" borderId="15" xfId="183" applyFont="1" applyFill="1" applyAlignment="1">
      <alignment vertical="center" wrapText="1"/>
    </xf>
    <xf numFmtId="0" fontId="41" fillId="0" borderId="15" xfId="183" applyNumberFormat="1" applyFont="1" applyFill="1" applyBorder="1" applyAlignment="1">
      <alignment vertical="center" wrapText="1"/>
    </xf>
    <xf numFmtId="0" fontId="45" fillId="0" borderId="15" xfId="183" applyNumberFormat="1" applyFont="1" applyFill="1" applyBorder="1"/>
    <xf numFmtId="0" fontId="0" fillId="0" borderId="14" xfId="0" applyFont="1" applyFill="1" applyBorder="1"/>
    <xf numFmtId="0" fontId="0" fillId="0" borderId="27" xfId="0" applyFon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Fill="1" applyAlignment="1">
      <alignment horizontal="left"/>
    </xf>
    <xf numFmtId="0" fontId="0" fillId="19" borderId="27" xfId="0" applyFont="1" applyFill="1" applyBorder="1"/>
    <xf numFmtId="0" fontId="0" fillId="19" borderId="14" xfId="0" applyFont="1" applyFill="1" applyBorder="1"/>
    <xf numFmtId="0" fontId="0" fillId="29" borderId="14" xfId="0" applyFont="1" applyFill="1" applyBorder="1"/>
    <xf numFmtId="0" fontId="0" fillId="29" borderId="27" xfId="0" applyFont="1" applyFill="1" applyBorder="1"/>
    <xf numFmtId="0" fontId="46" fillId="0" borderId="0" xfId="0" applyFont="1" applyFill="1" applyBorder="1" applyAlignment="1">
      <alignment horizontal="center" wrapText="1"/>
    </xf>
    <xf numFmtId="0" fontId="4" fillId="0" borderId="30" xfId="0" applyFont="1" applyFill="1" applyBorder="1" applyAlignment="1">
      <alignment wrapText="1"/>
    </xf>
    <xf numFmtId="0" fontId="1" fillId="0" borderId="30" xfId="0" applyFont="1" applyFill="1" applyBorder="1" applyAlignment="1">
      <alignment wrapText="1"/>
    </xf>
    <xf numFmtId="0" fontId="37" fillId="0" borderId="0" xfId="0" applyFont="1" applyFill="1"/>
    <xf numFmtId="0" fontId="4" fillId="0" borderId="31" xfId="0" applyFont="1" applyFill="1" applyBorder="1" applyAlignment="1">
      <alignment wrapText="1"/>
    </xf>
    <xf numFmtId="49" fontId="0" fillId="0" borderId="0" xfId="0" applyNumberFormat="1" applyFont="1" applyFill="1" applyBorder="1" applyAlignment="1">
      <alignment vertical="center" wrapText="1"/>
    </xf>
    <xf numFmtId="0" fontId="37" fillId="0" borderId="0" xfId="0" applyFont="1" applyFill="1" applyBorder="1" applyAlignment="1">
      <alignment vertical="center" wrapText="1"/>
    </xf>
    <xf numFmtId="0" fontId="37" fillId="0" borderId="0" xfId="0" applyNumberFormat="1" applyFont="1" applyFill="1" applyBorder="1" applyAlignment="1">
      <alignment vertical="center" wrapText="1"/>
    </xf>
    <xf numFmtId="49" fontId="13" fillId="0" borderId="0" xfId="0" applyNumberFormat="1" applyFont="1" applyFill="1" applyBorder="1" applyAlignment="1">
      <alignment vertical="center" wrapText="1"/>
    </xf>
    <xf numFmtId="1" fontId="0" fillId="0" borderId="0" xfId="0" applyNumberFormat="1" applyFont="1" applyFill="1" applyBorder="1" applyAlignment="1">
      <alignment vertical="center" wrapText="1"/>
    </xf>
    <xf numFmtId="0" fontId="31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vertical="center" wrapText="1"/>
    </xf>
    <xf numFmtId="1" fontId="31" fillId="0" borderId="0" xfId="0" applyNumberFormat="1" applyFont="1" applyFill="1" applyBorder="1" applyAlignment="1">
      <alignment vertical="center" wrapText="1"/>
    </xf>
    <xf numFmtId="0" fontId="13" fillId="0" borderId="0" xfId="0" applyFont="1" applyFill="1" applyBorder="1" applyAlignment="1">
      <alignment vertical="center" wrapText="1"/>
    </xf>
    <xf numFmtId="0" fontId="45" fillId="0" borderId="0" xfId="0" applyFont="1" applyFill="1" applyBorder="1" applyAlignment="1">
      <alignment vertical="center" wrapText="1"/>
    </xf>
    <xf numFmtId="0" fontId="46" fillId="0" borderId="0" xfId="0" applyFont="1" applyFill="1" applyBorder="1" applyAlignment="1">
      <alignment vertical="center" wrapText="1"/>
    </xf>
    <xf numFmtId="0" fontId="46" fillId="0" borderId="0" xfId="0" applyNumberFormat="1" applyFont="1" applyFill="1" applyBorder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37" fillId="0" borderId="0" xfId="0" applyFont="1" applyFill="1" applyAlignment="1">
      <alignment vertical="center" wrapText="1"/>
    </xf>
    <xf numFmtId="0" fontId="37" fillId="0" borderId="0" xfId="0" applyNumberFormat="1" applyFont="1" applyFill="1" applyAlignment="1">
      <alignment vertical="center" wrapText="1"/>
    </xf>
    <xf numFmtId="0" fontId="0" fillId="0" borderId="0" xfId="0" applyFont="1" applyFill="1"/>
    <xf numFmtId="0" fontId="50" fillId="0" borderId="15" xfId="183" applyNumberFormat="1" applyFont="1" applyFill="1" applyAlignment="1">
      <alignment vertical="center" wrapText="1"/>
    </xf>
    <xf numFmtId="0" fontId="49" fillId="0" borderId="0" xfId="0" applyNumberFormat="1" applyFont="1" applyFill="1" applyAlignment="1">
      <alignment vertical="center" wrapText="1"/>
    </xf>
    <xf numFmtId="0" fontId="49" fillId="0" borderId="0" xfId="0" applyFont="1" applyFill="1" applyAlignment="1">
      <alignment vertical="center" wrapText="1"/>
    </xf>
    <xf numFmtId="0" fontId="0" fillId="30" borderId="14" xfId="0" applyFont="1" applyFill="1" applyBorder="1"/>
    <xf numFmtId="0" fontId="0" fillId="30" borderId="27" xfId="0" applyFont="1" applyFill="1" applyBorder="1"/>
    <xf numFmtId="0" fontId="0" fillId="25" borderId="14" xfId="0" applyFont="1" applyFill="1" applyBorder="1"/>
    <xf numFmtId="0" fontId="0" fillId="25" borderId="27" xfId="0" applyFont="1" applyFill="1" applyBorder="1"/>
    <xf numFmtId="0" fontId="51" fillId="0" borderId="0" xfId="0" applyFont="1" applyFill="1" applyBorder="1" applyAlignment="1">
      <alignment horizontal="center" wrapText="1"/>
    </xf>
    <xf numFmtId="0" fontId="51" fillId="0" borderId="0" xfId="0" applyNumberFormat="1" applyFont="1" applyFill="1" applyBorder="1" applyAlignment="1">
      <alignment horizontal="center" wrapText="1"/>
    </xf>
    <xf numFmtId="0" fontId="49" fillId="0" borderId="0" xfId="0" applyFont="1" applyFill="1" applyBorder="1" applyAlignment="1">
      <alignment vertical="center" wrapText="1"/>
    </xf>
    <xf numFmtId="0" fontId="0" fillId="31" borderId="14" xfId="0" applyFont="1" applyFill="1" applyBorder="1"/>
    <xf numFmtId="0" fontId="0" fillId="31" borderId="27" xfId="0" applyFont="1" applyFill="1" applyBorder="1"/>
    <xf numFmtId="0" fontId="51" fillId="0" borderId="0" xfId="0" applyFont="1" applyFill="1" applyBorder="1" applyAlignment="1">
      <alignment horizontal="left" wrapText="1"/>
    </xf>
    <xf numFmtId="0" fontId="51" fillId="0" borderId="0" xfId="0" applyNumberFormat="1" applyFont="1" applyFill="1" applyBorder="1" applyAlignment="1">
      <alignment horizontal="left" wrapText="1"/>
    </xf>
    <xf numFmtId="0" fontId="0" fillId="0" borderId="0" xfId="0" applyBorder="1" applyAlignment="1">
      <alignment horizontal="left"/>
    </xf>
    <xf numFmtId="0" fontId="49" fillId="19" borderId="15" xfId="183" applyFont="1" applyFill="1" applyBorder="1" applyAlignment="1">
      <alignment vertical="center" wrapText="1"/>
    </xf>
    <xf numFmtId="0" fontId="0" fillId="28" borderId="14" xfId="0" applyFont="1" applyFill="1" applyBorder="1"/>
    <xf numFmtId="0" fontId="0" fillId="28" borderId="27" xfId="0" applyFill="1" applyBorder="1"/>
    <xf numFmtId="0" fontId="0" fillId="25" borderId="18" xfId="0" applyFont="1" applyFill="1" applyBorder="1"/>
    <xf numFmtId="0" fontId="0" fillId="25" borderId="0" xfId="0" applyFont="1" applyFill="1" applyBorder="1"/>
    <xf numFmtId="0" fontId="49" fillId="0" borderId="15" xfId="183" applyFont="1" applyFill="1" applyAlignment="1">
      <alignment vertical="center" wrapText="1"/>
    </xf>
    <xf numFmtId="0" fontId="46" fillId="0" borderId="0" xfId="0" applyFont="1" applyFill="1" applyBorder="1" applyAlignment="1">
      <alignment horizontal="left" wrapText="1"/>
    </xf>
    <xf numFmtId="0" fontId="37" fillId="0" borderId="0" xfId="0" applyFont="1" applyFill="1" applyBorder="1" applyAlignment="1">
      <alignment horizontal="left" wrapText="1"/>
    </xf>
    <xf numFmtId="0" fontId="37" fillId="0" borderId="0" xfId="0" applyNumberFormat="1" applyFont="1" applyFill="1" applyBorder="1" applyAlignment="1">
      <alignment horizontal="left" wrapText="1"/>
    </xf>
    <xf numFmtId="0" fontId="3" fillId="0" borderId="24" xfId="0" applyFont="1" applyFill="1" applyBorder="1" applyAlignment="1">
      <alignment wrapText="1"/>
    </xf>
    <xf numFmtId="0" fontId="1" fillId="0" borderId="0" xfId="0" applyNumberFormat="1" applyFont="1" applyFill="1" applyBorder="1" applyAlignment="1">
      <alignment vertical="center" wrapText="1"/>
    </xf>
    <xf numFmtId="0" fontId="1" fillId="0" borderId="33" xfId="183" applyFont="1" applyFill="1" applyBorder="1" applyAlignment="1">
      <alignment vertical="center" wrapText="1"/>
    </xf>
    <xf numFmtId="0" fontId="40" fillId="0" borderId="33" xfId="183" applyNumberFormat="1" applyFont="1" applyFill="1" applyBorder="1" applyAlignment="1">
      <alignment vertical="center" wrapText="1"/>
    </xf>
    <xf numFmtId="0" fontId="1" fillId="0" borderId="0" xfId="183" applyFont="1" applyFill="1" applyBorder="1" applyAlignment="1">
      <alignment vertical="center" wrapText="1"/>
    </xf>
    <xf numFmtId="0" fontId="54" fillId="0" borderId="15" xfId="183" applyFont="1" applyFill="1" applyAlignment="1">
      <alignment vertical="center" wrapText="1"/>
    </xf>
    <xf numFmtId="0" fontId="56" fillId="0" borderId="15" xfId="183" applyNumberFormat="1" applyFont="1" applyFill="1" applyAlignment="1">
      <alignment vertical="center" wrapText="1"/>
    </xf>
    <xf numFmtId="0" fontId="56" fillId="0" borderId="15" xfId="183" applyNumberFormat="1" applyFont="1" applyFill="1" applyBorder="1" applyAlignment="1">
      <alignment vertical="center" wrapText="1"/>
    </xf>
    <xf numFmtId="0" fontId="54" fillId="0" borderId="0" xfId="0" applyNumberFormat="1" applyFont="1" applyFill="1" applyBorder="1" applyAlignment="1">
      <alignment vertical="center" wrapText="1"/>
    </xf>
    <xf numFmtId="0" fontId="54" fillId="0" borderId="0" xfId="0" applyFont="1" applyFill="1" applyBorder="1" applyAlignment="1">
      <alignment vertical="center" wrapText="1"/>
    </xf>
    <xf numFmtId="0" fontId="54" fillId="0" borderId="33" xfId="183" applyFont="1" applyFill="1" applyBorder="1" applyAlignment="1">
      <alignment vertical="center" wrapText="1"/>
    </xf>
    <xf numFmtId="0" fontId="56" fillId="0" borderId="33" xfId="183" applyNumberFormat="1" applyFont="1" applyFill="1" applyBorder="1" applyAlignment="1">
      <alignment vertical="center" wrapText="1"/>
    </xf>
    <xf numFmtId="0" fontId="54" fillId="0" borderId="15" xfId="183" applyFont="1" applyFill="1" applyBorder="1" applyAlignment="1">
      <alignment vertical="center" wrapText="1"/>
    </xf>
    <xf numFmtId="0" fontId="55" fillId="0" borderId="15" xfId="183" applyFont="1" applyFill="1" applyBorder="1" applyAlignment="1">
      <alignment vertical="center" wrapText="1"/>
    </xf>
    <xf numFmtId="0" fontId="54" fillId="0" borderId="0" xfId="0" applyFont="1" applyFill="1" applyAlignment="1">
      <alignment vertical="center" wrapText="1"/>
    </xf>
    <xf numFmtId="0" fontId="59" fillId="0" borderId="0" xfId="0" applyFont="1" applyFill="1" applyBorder="1" applyAlignment="1">
      <alignment horizontal="center" wrapText="1"/>
    </xf>
    <xf numFmtId="0" fontId="59" fillId="0" borderId="0" xfId="0" applyNumberFormat="1" applyFont="1" applyFill="1" applyBorder="1" applyAlignment="1">
      <alignment horizontal="center" wrapText="1"/>
    </xf>
    <xf numFmtId="0" fontId="59" fillId="0" borderId="0" xfId="0" applyFont="1" applyFill="1" applyBorder="1" applyAlignment="1">
      <alignment horizontal="left" wrapText="1"/>
    </xf>
    <xf numFmtId="0" fontId="59" fillId="0" borderId="0" xfId="0" applyNumberFormat="1" applyFont="1" applyFill="1" applyBorder="1" applyAlignment="1">
      <alignment horizontal="left" wrapText="1"/>
    </xf>
    <xf numFmtId="0" fontId="0" fillId="0" borderId="34" xfId="0" applyBorder="1"/>
    <xf numFmtId="0" fontId="0" fillId="0" borderId="34" xfId="0" applyFill="1" applyBorder="1"/>
    <xf numFmtId="0" fontId="3" fillId="0" borderId="0" xfId="0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37" fillId="2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49" fontId="0" fillId="0" borderId="0" xfId="0" quotePrefix="1" applyNumberFormat="1" applyFill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20" borderId="0" xfId="0" applyFill="1" applyAlignment="1">
      <alignment horizontal="left"/>
    </xf>
    <xf numFmtId="0" fontId="0" fillId="20" borderId="0" xfId="0" applyFill="1" applyBorder="1" applyAlignment="1">
      <alignment horizontal="left"/>
    </xf>
    <xf numFmtId="49" fontId="0" fillId="20" borderId="0" xfId="0" quotePrefix="1" applyNumberFormat="1" applyFill="1" applyBorder="1" applyAlignment="1">
      <alignment horizontal="left"/>
    </xf>
    <xf numFmtId="0" fontId="0" fillId="20" borderId="0" xfId="0" applyNumberFormat="1" applyFill="1" applyBorder="1" applyAlignment="1">
      <alignment horizontal="left"/>
    </xf>
    <xf numFmtId="0" fontId="0" fillId="19" borderId="0" xfId="0" applyFill="1" applyAlignment="1">
      <alignment horizontal="left"/>
    </xf>
    <xf numFmtId="0" fontId="51" fillId="19" borderId="0" xfId="0" applyFont="1" applyFill="1" applyBorder="1" applyAlignment="1">
      <alignment horizontal="left"/>
    </xf>
    <xf numFmtId="0" fontId="0" fillId="19" borderId="0" xfId="0" applyFill="1" applyBorder="1" applyAlignment="1">
      <alignment horizontal="left"/>
    </xf>
    <xf numFmtId="49" fontId="0" fillId="19" borderId="0" xfId="0" quotePrefix="1" applyNumberFormat="1" applyFill="1" applyBorder="1" applyAlignment="1">
      <alignment horizontal="left"/>
    </xf>
    <xf numFmtId="0" fontId="0" fillId="19" borderId="0" xfId="0" applyNumberFormat="1" applyFill="1" applyBorder="1" applyAlignment="1">
      <alignment horizontal="left"/>
    </xf>
    <xf numFmtId="0" fontId="0" fillId="25" borderId="0" xfId="0" applyFill="1" applyAlignment="1">
      <alignment horizontal="left"/>
    </xf>
    <xf numFmtId="0" fontId="46" fillId="25" borderId="0" xfId="0" applyFont="1" applyFill="1" applyBorder="1" applyAlignment="1">
      <alignment horizontal="left"/>
    </xf>
    <xf numFmtId="0" fontId="0" fillId="25" borderId="0" xfId="0" applyFill="1" applyBorder="1" applyAlignment="1">
      <alignment horizontal="left"/>
    </xf>
    <xf numFmtId="49" fontId="0" fillId="25" borderId="0" xfId="0" quotePrefix="1" applyNumberFormat="1" applyFill="1" applyBorder="1" applyAlignment="1">
      <alignment horizontal="left"/>
    </xf>
    <xf numFmtId="0" fontId="0" fillId="25" borderId="0" xfId="0" applyNumberFormat="1" applyFill="1" applyBorder="1" applyAlignment="1">
      <alignment horizontal="left"/>
    </xf>
    <xf numFmtId="0" fontId="46" fillId="28" borderId="0" xfId="0" applyFont="1" applyFill="1" applyAlignment="1">
      <alignment horizontal="left"/>
    </xf>
    <xf numFmtId="49" fontId="0" fillId="28" borderId="0" xfId="0" quotePrefix="1" applyNumberFormat="1" applyFill="1" applyBorder="1" applyAlignment="1">
      <alignment horizontal="left"/>
    </xf>
    <xf numFmtId="0" fontId="0" fillId="28" borderId="0" xfId="0" applyNumberFormat="1" applyFill="1" applyAlignment="1">
      <alignment horizontal="left"/>
    </xf>
    <xf numFmtId="0" fontId="46" fillId="25" borderId="0" xfId="0" applyFont="1" applyFill="1" applyAlignment="1">
      <alignment horizontal="left"/>
    </xf>
    <xf numFmtId="49" fontId="48" fillId="25" borderId="0" xfId="0" quotePrefix="1" applyNumberFormat="1" applyFont="1" applyFill="1" applyBorder="1" applyAlignment="1">
      <alignment horizontal="left"/>
    </xf>
    <xf numFmtId="0" fontId="0" fillId="25" borderId="34" xfId="0" applyFill="1" applyBorder="1" applyAlignment="1">
      <alignment horizontal="left"/>
    </xf>
    <xf numFmtId="0" fontId="46" fillId="25" borderId="34" xfId="0" applyFont="1" applyFill="1" applyBorder="1" applyAlignment="1">
      <alignment horizontal="left"/>
    </xf>
    <xf numFmtId="49" fontId="48" fillId="25" borderId="34" xfId="0" quotePrefix="1" applyNumberFormat="1" applyFont="1" applyFill="1" applyBorder="1" applyAlignment="1">
      <alignment horizontal="left"/>
    </xf>
    <xf numFmtId="0" fontId="0" fillId="25" borderId="34" xfId="0" applyNumberFormat="1" applyFill="1" applyBorder="1" applyAlignment="1">
      <alignment horizontal="left"/>
    </xf>
    <xf numFmtId="49" fontId="48" fillId="0" borderId="0" xfId="0" quotePrefix="1" applyNumberFormat="1" applyFont="1" applyFill="1" applyBorder="1" applyAlignment="1">
      <alignment horizontal="left"/>
    </xf>
    <xf numFmtId="0" fontId="37" fillId="20" borderId="0" xfId="0" applyFont="1" applyFill="1" applyAlignment="1">
      <alignment horizontal="left"/>
    </xf>
    <xf numFmtId="0" fontId="0" fillId="0" borderId="0" xfId="0" applyNumberFormat="1" applyFill="1" applyAlignment="1">
      <alignment horizontal="left"/>
    </xf>
    <xf numFmtId="0" fontId="1" fillId="0" borderId="32" xfId="183" applyFont="1" applyFill="1" applyBorder="1" applyAlignment="1">
      <alignment vertical="center" wrapText="1"/>
    </xf>
    <xf numFmtId="0" fontId="39" fillId="0" borderId="35" xfId="183" applyFont="1" applyFill="1" applyBorder="1" applyAlignment="1">
      <alignment vertical="center" wrapText="1"/>
    </xf>
    <xf numFmtId="0" fontId="40" fillId="0" borderId="32" xfId="183" applyNumberFormat="1" applyFont="1" applyFill="1" applyBorder="1" applyAlignment="1">
      <alignment vertical="center" wrapText="1"/>
    </xf>
    <xf numFmtId="0" fontId="34" fillId="0" borderId="36" xfId="183" applyNumberFormat="1" applyFont="1" applyFill="1" applyBorder="1" applyAlignment="1">
      <alignment vertical="center" wrapText="1"/>
    </xf>
    <xf numFmtId="0" fontId="1" fillId="0" borderId="34" xfId="0" applyNumberFormat="1" applyFont="1" applyFill="1" applyBorder="1" applyAlignment="1">
      <alignment vertical="center" wrapText="1"/>
    </xf>
    <xf numFmtId="0" fontId="1" fillId="0" borderId="34" xfId="0" applyFont="1" applyFill="1" applyBorder="1" applyAlignment="1">
      <alignment vertical="center" wrapText="1"/>
    </xf>
    <xf numFmtId="0" fontId="59" fillId="20" borderId="0" xfId="0" applyFont="1" applyFill="1" applyBorder="1" applyAlignment="1">
      <alignment horizontal="left"/>
    </xf>
    <xf numFmtId="0" fontId="59" fillId="20" borderId="0" xfId="0" applyFont="1" applyFill="1" applyAlignment="1">
      <alignment horizontal="left"/>
    </xf>
    <xf numFmtId="0" fontId="54" fillId="0" borderId="34" xfId="0" applyFont="1" applyFill="1" applyBorder="1" applyAlignment="1">
      <alignment vertical="center" wrapText="1"/>
    </xf>
    <xf numFmtId="0" fontId="60" fillId="0" borderId="0" xfId="0" applyFont="1" applyFill="1" applyBorder="1" applyAlignment="1">
      <alignment vertical="center"/>
    </xf>
    <xf numFmtId="0" fontId="3" fillId="7" borderId="0" xfId="0" applyFont="1" applyFill="1" applyAlignment="1">
      <alignment vertical="center"/>
    </xf>
    <xf numFmtId="0" fontId="3" fillId="0" borderId="37" xfId="0" applyFont="1" applyFill="1" applyBorder="1" applyAlignment="1">
      <alignment vertical="center"/>
    </xf>
    <xf numFmtId="0" fontId="0" fillId="0" borderId="34" xfId="0" applyFill="1" applyBorder="1" applyAlignment="1">
      <alignment horizontal="left"/>
    </xf>
    <xf numFmtId="0" fontId="37" fillId="0" borderId="34" xfId="0" applyFont="1" applyFill="1" applyBorder="1" applyAlignment="1">
      <alignment wrapText="1"/>
    </xf>
    <xf numFmtId="0" fontId="0" fillId="0" borderId="34" xfId="0" applyBorder="1" applyAlignment="1">
      <alignment horizontal="center"/>
    </xf>
    <xf numFmtId="0" fontId="1" fillId="0" borderId="15" xfId="183" applyFont="1" applyFill="1" applyBorder="1" applyAlignment="1">
      <alignment vertical="center" wrapText="1"/>
    </xf>
    <xf numFmtId="0" fontId="4" fillId="0" borderId="39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vertical="center" wrapText="1"/>
    </xf>
    <xf numFmtId="1" fontId="13" fillId="0" borderId="0" xfId="0" applyNumberFormat="1" applyFont="1" applyFill="1" applyBorder="1" applyAlignment="1">
      <alignment vertical="center" wrapText="1"/>
    </xf>
    <xf numFmtId="0" fontId="58" fillId="0" borderId="0" xfId="0" applyFont="1" applyFill="1" applyBorder="1" applyAlignment="1">
      <alignment vertical="center" wrapText="1"/>
    </xf>
    <xf numFmtId="0" fontId="0" fillId="0" borderId="40" xfId="0" applyFont="1" applyFill="1" applyBorder="1"/>
    <xf numFmtId="0" fontId="0" fillId="0" borderId="29" xfId="0" applyFont="1" applyFill="1" applyBorder="1"/>
    <xf numFmtId="49" fontId="1" fillId="0" borderId="0" xfId="0" applyNumberFormat="1" applyFont="1" applyFill="1" applyAlignment="1">
      <alignment vertical="center"/>
    </xf>
    <xf numFmtId="49" fontId="0" fillId="13" borderId="0" xfId="0" applyNumberFormat="1" applyFill="1" applyAlignment="1">
      <alignment horizontal="left"/>
    </xf>
    <xf numFmtId="0" fontId="62" fillId="0" borderId="0" xfId="0" applyFont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4" fillId="0" borderId="34" xfId="0" applyFont="1" applyBorder="1" applyAlignment="1">
      <alignment vertical="center" wrapText="1"/>
    </xf>
    <xf numFmtId="0" fontId="1" fillId="0" borderId="34" xfId="0" applyFont="1" applyFill="1" applyBorder="1" applyAlignment="1">
      <alignment vertical="center"/>
    </xf>
    <xf numFmtId="49" fontId="1" fillId="0" borderId="34" xfId="0" applyNumberFormat="1" applyFont="1" applyFill="1" applyBorder="1" applyAlignment="1">
      <alignment vertical="center"/>
    </xf>
    <xf numFmtId="0" fontId="1" fillId="0" borderId="34" xfId="0" applyFont="1" applyBorder="1" applyAlignment="1">
      <alignment vertical="center" wrapText="1"/>
    </xf>
    <xf numFmtId="0" fontId="27" fillId="0" borderId="34" xfId="0" applyFont="1" applyFill="1" applyBorder="1" applyAlignment="1">
      <alignment vertical="center"/>
    </xf>
    <xf numFmtId="0" fontId="27" fillId="0" borderId="34" xfId="0" applyFont="1" applyFill="1" applyBorder="1"/>
    <xf numFmtId="1" fontId="27" fillId="0" borderId="34" xfId="0" applyNumberFormat="1" applyFont="1" applyFill="1" applyBorder="1" applyAlignment="1">
      <alignment horizontal="center"/>
    </xf>
    <xf numFmtId="0" fontId="1" fillId="0" borderId="34" xfId="0" applyFont="1" applyFill="1" applyBorder="1"/>
    <xf numFmtId="0" fontId="62" fillId="0" borderId="0" xfId="0" applyFont="1" applyFill="1" applyAlignment="1">
      <alignment vertical="center" wrapText="1"/>
    </xf>
    <xf numFmtId="0" fontId="27" fillId="0" borderId="34" xfId="0" applyFont="1" applyBorder="1" applyAlignment="1">
      <alignment vertical="center" wrapText="1"/>
    </xf>
    <xf numFmtId="49" fontId="0" fillId="0" borderId="34" xfId="0" applyNumberFormat="1" applyBorder="1" applyAlignment="1">
      <alignment horizontal="left"/>
    </xf>
    <xf numFmtId="49" fontId="0" fillId="0" borderId="34" xfId="0" applyNumberFormat="1" applyBorder="1" applyAlignment="1">
      <alignment vertical="center"/>
    </xf>
    <xf numFmtId="1" fontId="0" fillId="0" borderId="34" xfId="0" applyNumberFormat="1" applyFill="1" applyBorder="1" applyAlignment="1">
      <alignment vertical="center"/>
    </xf>
    <xf numFmtId="0" fontId="0" fillId="0" borderId="34" xfId="0" applyFill="1" applyBorder="1" applyAlignment="1">
      <alignment horizontal="center"/>
    </xf>
    <xf numFmtId="0" fontId="4" fillId="0" borderId="34" xfId="0" applyFont="1" applyFill="1" applyBorder="1" applyAlignment="1">
      <alignment vertical="center" wrapText="1"/>
    </xf>
    <xf numFmtId="0" fontId="28" fillId="0" borderId="0" xfId="0" applyFont="1" applyFill="1" applyBorder="1" applyAlignment="1">
      <alignment vertical="center" wrapText="1"/>
    </xf>
    <xf numFmtId="0" fontId="52" fillId="0" borderId="0" xfId="0" applyFont="1" applyFill="1" applyBorder="1" applyAlignment="1">
      <alignment vertical="center" wrapText="1"/>
    </xf>
    <xf numFmtId="0" fontId="52" fillId="0" borderId="34" xfId="0" applyFont="1" applyFill="1" applyBorder="1" applyAlignment="1">
      <alignment vertical="center" wrapText="1"/>
    </xf>
    <xf numFmtId="0" fontId="49" fillId="0" borderId="34" xfId="0" applyFont="1" applyFill="1" applyBorder="1" applyAlignment="1">
      <alignment vertical="center" wrapText="1"/>
    </xf>
    <xf numFmtId="0" fontId="58" fillId="0" borderId="0" xfId="0" applyFont="1" applyFill="1" applyAlignment="1">
      <alignment vertical="center" wrapText="1"/>
    </xf>
    <xf numFmtId="49" fontId="1" fillId="0" borderId="34" xfId="0" applyNumberFormat="1" applyFont="1" applyFill="1" applyBorder="1" applyAlignment="1">
      <alignment vertical="center" wrapText="1"/>
    </xf>
    <xf numFmtId="49" fontId="4" fillId="0" borderId="34" xfId="0" applyNumberFormat="1" applyFont="1" applyFill="1" applyBorder="1" applyAlignment="1">
      <alignment vertical="center" wrapText="1"/>
    </xf>
    <xf numFmtId="0" fontId="63" fillId="0" borderId="0" xfId="0" applyFont="1" applyFill="1" applyAlignment="1">
      <alignment vertical="center" wrapText="1"/>
    </xf>
    <xf numFmtId="0" fontId="63" fillId="0" borderId="0" xfId="0" applyFont="1" applyFill="1" applyBorder="1" applyAlignment="1">
      <alignment vertical="center" wrapText="1"/>
    </xf>
    <xf numFmtId="0" fontId="63" fillId="0" borderId="0" xfId="0" applyNumberFormat="1" applyFont="1" applyFill="1" applyBorder="1" applyAlignment="1">
      <alignment vertical="center" wrapText="1"/>
    </xf>
    <xf numFmtId="0" fontId="53" fillId="0" borderId="15" xfId="183" applyFont="1" applyFill="1" applyAlignment="1">
      <alignment vertical="center" wrapText="1"/>
    </xf>
    <xf numFmtId="0" fontId="1" fillId="0" borderId="36" xfId="183" applyFont="1" applyFill="1" applyBorder="1" applyAlignment="1">
      <alignment vertical="center" wrapText="1"/>
    </xf>
    <xf numFmtId="0" fontId="27" fillId="0" borderId="36" xfId="183" applyFont="1" applyFill="1" applyBorder="1" applyAlignment="1">
      <alignment vertical="center" wrapText="1"/>
    </xf>
    <xf numFmtId="0" fontId="38" fillId="0" borderId="36" xfId="183" applyFont="1" applyFill="1" applyBorder="1" applyAlignment="1">
      <alignment vertical="center" wrapText="1"/>
    </xf>
    <xf numFmtId="0" fontId="39" fillId="0" borderId="36" xfId="183" applyFont="1" applyFill="1" applyBorder="1" applyAlignment="1">
      <alignment vertical="center" wrapText="1"/>
    </xf>
    <xf numFmtId="0" fontId="0" fillId="0" borderId="36" xfId="183" applyNumberFormat="1" applyFont="1" applyFill="1" applyBorder="1"/>
    <xf numFmtId="0" fontId="35" fillId="0" borderId="36" xfId="183" applyFont="1" applyFill="1" applyBorder="1"/>
    <xf numFmtId="0" fontId="31" fillId="0" borderId="36" xfId="183" applyNumberFormat="1" applyFont="1" applyFill="1" applyBorder="1"/>
    <xf numFmtId="0" fontId="1" fillId="0" borderId="36" xfId="183" applyNumberFormat="1" applyFont="1" applyFill="1" applyBorder="1" applyAlignment="1">
      <alignment vertical="center" wrapText="1"/>
    </xf>
    <xf numFmtId="0" fontId="38" fillId="0" borderId="32" xfId="183" applyFont="1" applyFill="1" applyBorder="1" applyAlignment="1">
      <alignment vertical="center" wrapText="1"/>
    </xf>
    <xf numFmtId="0" fontId="0" fillId="0" borderId="35" xfId="183" applyNumberFormat="1" applyFont="1" applyFill="1" applyBorder="1"/>
    <xf numFmtId="0" fontId="35" fillId="0" borderId="35" xfId="183" applyFont="1" applyFill="1" applyBorder="1"/>
    <xf numFmtId="0" fontId="31" fillId="0" borderId="35" xfId="183" applyNumberFormat="1" applyFont="1" applyFill="1" applyBorder="1"/>
    <xf numFmtId="0" fontId="1" fillId="0" borderId="35" xfId="183" applyNumberFormat="1" applyFont="1" applyFill="1" applyBorder="1" applyAlignment="1">
      <alignment vertical="center" wrapText="1"/>
    </xf>
    <xf numFmtId="0" fontId="54" fillId="0" borderId="15" xfId="183" applyNumberFormat="1" applyFont="1" applyFill="1" applyBorder="1" applyAlignment="1">
      <alignment vertical="center" wrapText="1"/>
    </xf>
    <xf numFmtId="0" fontId="57" fillId="0" borderId="15" xfId="183" applyNumberFormat="1" applyFont="1" applyFill="1" applyBorder="1"/>
    <xf numFmtId="0" fontId="38" fillId="0" borderId="33" xfId="183" applyFont="1" applyFill="1" applyBorder="1" applyAlignment="1">
      <alignment vertical="center" wrapText="1"/>
    </xf>
    <xf numFmtId="0" fontId="0" fillId="23" borderId="34" xfId="0" applyFill="1" applyBorder="1"/>
    <xf numFmtId="0" fontId="0" fillId="0" borderId="0" xfId="0" applyFont="1" applyFill="1" applyBorder="1"/>
    <xf numFmtId="0" fontId="1" fillId="0" borderId="14" xfId="0" applyFont="1" applyFill="1" applyBorder="1" applyAlignment="1">
      <alignment vertical="center" wrapText="1"/>
    </xf>
    <xf numFmtId="0" fontId="46" fillId="0" borderId="34" xfId="0" applyFont="1" applyFill="1" applyBorder="1" applyAlignment="1">
      <alignment horizontal="center" wrapText="1"/>
    </xf>
    <xf numFmtId="0" fontId="37" fillId="0" borderId="34" xfId="0" applyNumberFormat="1" applyFont="1" applyFill="1" applyBorder="1" applyAlignment="1">
      <alignment horizontal="center" wrapText="1"/>
    </xf>
    <xf numFmtId="0" fontId="37" fillId="0" borderId="34" xfId="0" applyFont="1" applyFill="1" applyBorder="1" applyAlignment="1">
      <alignment horizontal="center" wrapText="1"/>
    </xf>
    <xf numFmtId="0" fontId="46" fillId="0" borderId="0" xfId="0" applyNumberFormat="1" applyFont="1" applyFill="1" applyBorder="1" applyAlignment="1">
      <alignment horizontal="left" wrapText="1"/>
    </xf>
    <xf numFmtId="0" fontId="46" fillId="0" borderId="34" xfId="0" applyFont="1" applyFill="1" applyBorder="1" applyAlignment="1">
      <alignment horizontal="left" wrapText="1"/>
    </xf>
    <xf numFmtId="0" fontId="46" fillId="0" borderId="34" xfId="0" applyNumberFormat="1" applyFont="1" applyFill="1" applyBorder="1" applyAlignment="1">
      <alignment horizontal="left" wrapText="1"/>
    </xf>
    <xf numFmtId="0" fontId="0" fillId="23" borderId="0" xfId="0" applyFill="1" applyBorder="1"/>
    <xf numFmtId="0" fontId="0" fillId="23" borderId="0" xfId="0" applyNumberFormat="1" applyFill="1"/>
    <xf numFmtId="0" fontId="0" fillId="23" borderId="34" xfId="0" applyNumberFormat="1" applyFill="1" applyBorder="1"/>
    <xf numFmtId="0" fontId="4" fillId="23" borderId="0" xfId="0" applyFont="1" applyFill="1" applyBorder="1" applyAlignment="1">
      <alignment vertical="center" wrapText="1"/>
    </xf>
    <xf numFmtId="0" fontId="52" fillId="23" borderId="0" xfId="0" applyFont="1" applyFill="1" applyBorder="1" applyAlignment="1">
      <alignment vertical="center" wrapText="1"/>
    </xf>
    <xf numFmtId="0" fontId="52" fillId="23" borderId="34" xfId="0" applyFont="1" applyFill="1" applyBorder="1" applyAlignment="1">
      <alignment vertical="center" wrapText="1"/>
    </xf>
    <xf numFmtId="0" fontId="4" fillId="23" borderId="0" xfId="0" applyFont="1" applyFill="1" applyAlignment="1">
      <alignment vertical="center" wrapText="1"/>
    </xf>
    <xf numFmtId="0" fontId="58" fillId="23" borderId="0" xfId="0" applyFont="1" applyFill="1" applyAlignment="1">
      <alignment vertical="center" wrapText="1"/>
    </xf>
    <xf numFmtId="0" fontId="1" fillId="23" borderId="0" xfId="0" applyNumberFormat="1" applyFont="1" applyFill="1"/>
    <xf numFmtId="0" fontId="1" fillId="23" borderId="0" xfId="0" applyFont="1" applyFill="1"/>
    <xf numFmtId="0" fontId="27" fillId="23" borderId="0" xfId="0" applyNumberFormat="1" applyFont="1" applyFill="1"/>
    <xf numFmtId="0" fontId="27" fillId="23" borderId="0" xfId="0" applyFont="1" applyFill="1"/>
    <xf numFmtId="0" fontId="27" fillId="23" borderId="34" xfId="0" applyNumberFormat="1" applyFont="1" applyFill="1" applyBorder="1"/>
    <xf numFmtId="0" fontId="27" fillId="23" borderId="34" xfId="0" applyFont="1" applyFill="1" applyBorder="1"/>
    <xf numFmtId="0" fontId="4" fillId="0" borderId="0" xfId="0" applyFont="1" applyFill="1"/>
    <xf numFmtId="0" fontId="28" fillId="0" borderId="0" xfId="0" applyFont="1" applyFill="1"/>
    <xf numFmtId="0" fontId="58" fillId="0" borderId="0" xfId="0" applyFont="1" applyFill="1"/>
    <xf numFmtId="0" fontId="42" fillId="0" borderId="0" xfId="0" applyFont="1" applyFill="1"/>
    <xf numFmtId="0" fontId="10" fillId="0" borderId="27" xfId="0" applyFont="1" applyFill="1" applyBorder="1"/>
    <xf numFmtId="0" fontId="10" fillId="0" borderId="0" xfId="0" applyFont="1" applyFill="1" applyBorder="1"/>
    <xf numFmtId="0" fontId="1" fillId="0" borderId="0" xfId="0" applyFont="1" applyFill="1" applyAlignment="1">
      <alignment horizontal="right" wrapText="1"/>
    </xf>
    <xf numFmtId="0" fontId="0" fillId="0" borderId="0" xfId="0" applyFill="1" applyAlignment="1">
      <alignment wrapText="1"/>
    </xf>
    <xf numFmtId="0" fontId="1" fillId="0" borderId="0" xfId="0" applyFont="1" applyFill="1" applyAlignment="1">
      <alignment horizontal="left" wrapText="1"/>
    </xf>
    <xf numFmtId="0" fontId="27" fillId="0" borderId="0" xfId="0" applyFont="1" applyFill="1" applyAlignment="1">
      <alignment vertical="center"/>
    </xf>
    <xf numFmtId="49" fontId="27" fillId="0" borderId="0" xfId="0" applyNumberFormat="1" applyFont="1" applyFill="1" applyAlignment="1">
      <alignment vertical="center"/>
    </xf>
    <xf numFmtId="0" fontId="47" fillId="0" borderId="26" xfId="0" applyFont="1" applyFill="1" applyBorder="1"/>
    <xf numFmtId="0" fontId="47" fillId="0" borderId="26" xfId="0" applyFont="1" applyFill="1" applyBorder="1" applyAlignment="1">
      <alignment horizontal="left"/>
    </xf>
    <xf numFmtId="0" fontId="47" fillId="0" borderId="0" xfId="0" applyFont="1" applyFill="1" applyBorder="1"/>
    <xf numFmtId="0" fontId="41" fillId="0" borderId="0" xfId="0" applyFont="1" applyFill="1" applyBorder="1" applyAlignment="1">
      <alignment vertical="center"/>
    </xf>
    <xf numFmtId="49" fontId="41" fillId="0" borderId="0" xfId="0" applyNumberFormat="1" applyFont="1" applyFill="1" applyBorder="1" applyAlignment="1">
      <alignment vertical="center"/>
    </xf>
    <xf numFmtId="0" fontId="13" fillId="0" borderId="38" xfId="0" applyFont="1" applyFill="1" applyBorder="1"/>
    <xf numFmtId="0" fontId="61" fillId="0" borderId="38" xfId="0" applyFont="1" applyFill="1" applyBorder="1"/>
    <xf numFmtId="0" fontId="13" fillId="0" borderId="26" xfId="0" applyFont="1" applyFill="1" applyBorder="1"/>
    <xf numFmtId="0" fontId="61" fillId="0" borderId="26" xfId="0" applyFont="1" applyFill="1" applyBorder="1"/>
    <xf numFmtId="0" fontId="0" fillId="0" borderId="8" xfId="0" applyFont="1" applyFill="1" applyBorder="1"/>
    <xf numFmtId="0" fontId="0" fillId="0" borderId="9" xfId="0" applyFont="1" applyFill="1" applyBorder="1"/>
    <xf numFmtId="0" fontId="0" fillId="0" borderId="41" xfId="0" applyFont="1" applyFill="1" applyBorder="1"/>
    <xf numFmtId="0" fontId="0" fillId="0" borderId="42" xfId="0" applyFont="1" applyFill="1" applyBorder="1"/>
    <xf numFmtId="0" fontId="0" fillId="0" borderId="7" xfId="0" applyFont="1" applyFill="1" applyBorder="1"/>
    <xf numFmtId="0" fontId="63" fillId="0" borderId="33" xfId="183" applyFont="1" applyFill="1" applyBorder="1" applyAlignment="1">
      <alignment vertical="center" wrapText="1"/>
    </xf>
    <xf numFmtId="0" fontId="64" fillId="0" borderId="33" xfId="183" applyFont="1" applyFill="1" applyBorder="1" applyAlignment="1">
      <alignment vertical="center" wrapText="1"/>
    </xf>
    <xf numFmtId="0" fontId="63" fillId="0" borderId="33" xfId="183" applyNumberFormat="1" applyFont="1" applyFill="1" applyBorder="1" applyAlignment="1">
      <alignment vertical="center" wrapText="1"/>
    </xf>
    <xf numFmtId="0" fontId="0" fillId="0" borderId="33" xfId="183" applyNumberFormat="1" applyFont="1" applyFill="1" applyBorder="1"/>
    <xf numFmtId="0" fontId="65" fillId="0" borderId="33" xfId="183" applyNumberFormat="1" applyFont="1" applyFill="1" applyBorder="1" applyAlignment="1">
      <alignment vertical="center" wrapText="1"/>
    </xf>
    <xf numFmtId="0" fontId="66" fillId="0" borderId="33" xfId="183" applyNumberFormat="1" applyFont="1" applyFill="1" applyBorder="1"/>
    <xf numFmtId="0" fontId="63" fillId="0" borderId="0" xfId="0" applyFont="1" applyAlignment="1">
      <alignment vertical="center" wrapText="1"/>
    </xf>
    <xf numFmtId="0" fontId="63" fillId="0" borderId="0" xfId="0" applyFont="1" applyBorder="1" applyAlignment="1">
      <alignment vertical="center" wrapText="1"/>
    </xf>
    <xf numFmtId="49" fontId="1" fillId="13" borderId="0" xfId="0" applyNumberFormat="1" applyFont="1" applyFill="1" applyAlignment="1">
      <alignment vertical="center"/>
    </xf>
    <xf numFmtId="49" fontId="1" fillId="32" borderId="0" xfId="0" applyNumberFormat="1" applyFont="1" applyFill="1" applyAlignment="1">
      <alignment vertical="center"/>
    </xf>
    <xf numFmtId="0" fontId="4" fillId="0" borderId="0" xfId="0" applyFont="1"/>
    <xf numFmtId="0" fontId="67" fillId="0" borderId="0" xfId="0" applyFont="1" applyFill="1" applyBorder="1" applyAlignment="1">
      <alignment horizontal="center" wrapText="1"/>
    </xf>
    <xf numFmtId="0" fontId="67" fillId="0" borderId="0" xfId="0" applyNumberFormat="1" applyFont="1" applyFill="1" applyBorder="1" applyAlignment="1">
      <alignment horizontal="center" wrapText="1"/>
    </xf>
    <xf numFmtId="0" fontId="59" fillId="0" borderId="0" xfId="0" applyFont="1" applyFill="1" applyBorder="1" applyAlignment="1">
      <alignment wrapText="1"/>
    </xf>
    <xf numFmtId="0" fontId="67" fillId="0" borderId="0" xfId="0" applyFont="1" applyFill="1" applyBorder="1" applyAlignment="1">
      <alignment wrapText="1"/>
    </xf>
    <xf numFmtId="0" fontId="67" fillId="0" borderId="0" xfId="0" applyNumberFormat="1" applyFont="1" applyFill="1" applyBorder="1" applyAlignment="1">
      <alignment wrapText="1"/>
    </xf>
    <xf numFmtId="0" fontId="63" fillId="13" borderId="0" xfId="0" applyFont="1" applyFill="1" applyBorder="1" applyAlignment="1">
      <alignment vertical="center" wrapText="1"/>
    </xf>
    <xf numFmtId="16" fontId="0" fillId="0" borderId="0" xfId="0" applyNumberFormat="1" applyAlignment="1">
      <alignment horizontal="left"/>
    </xf>
    <xf numFmtId="49" fontId="0" fillId="0" borderId="34" xfId="0" applyNumberFormat="1" applyFill="1" applyBorder="1"/>
    <xf numFmtId="0" fontId="3" fillId="2" borderId="6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vertical="center" wrapText="1"/>
    </xf>
    <xf numFmtId="0" fontId="0" fillId="0" borderId="0" xfId="0" applyBorder="1" applyAlignment="1"/>
    <xf numFmtId="0" fontId="3" fillId="2" borderId="12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4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/>
    <cellStyle name="Input" xfId="183" builtinId="20"/>
    <cellStyle name="Normal" xfId="0" builtinId="0"/>
  </cellStyles>
  <dxfs count="89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/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justify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medium">
          <color auto="1"/>
        </right>
        <top/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6" tint="0.399975585192419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6" tint="0.399975585192419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6" tint="0.399975585192419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border outline="0">
        <top style="thin">
          <color rgb="FF95B3D7"/>
        </top>
      </border>
    </dxf>
    <dxf>
      <border outline="0">
        <left style="thin">
          <color rgb="FF95B3D7"/>
        </left>
        <top style="thin">
          <color rgb="FF95B3D7"/>
        </top>
        <bottom style="thin">
          <color rgb="FF95B3D7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30" formatCode="@"/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rgb="FFDCE6F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rgb="FFDCE6F1"/>
          <bgColor auto="1"/>
        </patternFill>
      </fill>
      <border diagonalUp="0" diagonalDown="0" outline="0">
        <left/>
        <right/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rgb="FFDCE6F1"/>
          <bgColor auto="1"/>
        </patternFill>
      </fill>
      <border diagonalUp="0" diagonalDown="0" outline="0">
        <left/>
        <right/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rgb="FFDCE6F1"/>
          <bgColor auto="1"/>
        </patternFill>
      </fill>
      <border diagonalUp="0" diagonalDown="0" outline="0">
        <left/>
        <right/>
        <top style="thin">
          <color rgb="FF95B3D7"/>
        </top>
        <bottom style="thin">
          <color rgb="FF95B3D7"/>
        </bottom>
      </border>
    </dxf>
    <dxf>
      <fill>
        <patternFill patternType="solid">
          <fgColor indexed="64"/>
          <bgColor theme="6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outline="0">
        <left style="medium">
          <color indexed="64"/>
        </left>
        <top style="medium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left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sz val="1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outline="0">
        <left style="thin">
          <color rgb="FF7F7F7F"/>
        </left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outline="0">
        <left style="thin">
          <color rgb="FF7F7F7F"/>
        </left>
        <right style="thin">
          <color rgb="FF7F7F7F"/>
        </right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color theme="1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6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9" tint="0.399975585192419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rgb="FF92D050"/>
        </patternFill>
      </fill>
    </dxf>
    <dxf>
      <fill>
        <patternFill patternType="none">
          <fgColor indexed="64"/>
          <bgColor rgb="FF92D050"/>
        </patternFill>
      </fill>
    </dxf>
    <dxf>
      <fill>
        <patternFill patternType="none">
          <fgColor indexed="64"/>
          <bgColor rgb="FF92D050"/>
        </patternFill>
      </fill>
    </dxf>
    <dxf>
      <fill>
        <patternFill patternType="none">
          <fgColor indexed="64"/>
          <bgColor rgb="FF92D050"/>
        </patternFill>
      </fill>
    </dxf>
    <dxf>
      <fill>
        <patternFill patternType="none">
          <fgColor indexed="64"/>
          <bgColor rgb="FF92D050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6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border outline="0">
        <top style="thin">
          <color rgb="FF95B3D7"/>
        </top>
      </border>
    </dxf>
    <dxf>
      <border outline="0"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rgb="FF4F81BD"/>
          <bgColor rgb="FF4F81BD"/>
        </patternFill>
      </fill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rgb="FF95B3D7"/>
        </top>
      </border>
    </dxf>
    <dxf>
      <border outline="0">
        <right style="thin">
          <color rgb="FF95B3D7"/>
        </right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CE6F1"/>
          <bgColor rgb="FFDCE6F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4F81BD"/>
          <bgColor rgb="FF4F81BD"/>
        </patternFill>
      </fill>
    </dxf>
    <dxf>
      <numFmt numFmtId="30" formatCode="@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4F81BD"/>
          <bgColor rgb="FF4F81B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border outline="0">
        <top style="thin">
          <color rgb="FF95B3D7"/>
        </top>
      </border>
    </dxf>
    <dxf>
      <border outline="0"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rgb="FF4F81BD"/>
          <bgColor rgb="FF4F81B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border outline="0">
        <top style="thin">
          <color rgb="FF95B3D7"/>
        </top>
      </border>
    </dxf>
    <dxf>
      <border outline="0"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rgb="FF4F81BD"/>
          <bgColor rgb="FF4F81BD"/>
        </patternFill>
      </fill>
    </dxf>
    <dxf>
      <numFmt numFmtId="0" formatCode="General"/>
      <fill>
        <patternFill patternType="solid">
          <fgColor indexed="64"/>
          <bgColor theme="9" tint="0.39997558519241921"/>
        </patternFill>
      </fill>
    </dxf>
    <dxf>
      <numFmt numFmtId="0" formatCode="General"/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diagonalUp="0" diagonalDown="0">
        <left/>
        <right/>
        <top/>
        <bottom/>
      </border>
    </dxf>
    <dxf>
      <numFmt numFmtId="30" formatCode="@"/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95B3D7"/>
        </top>
      </border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rgb="FF95B3D7"/>
        </top>
      </border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diagonalUp="0" diagonalDown="0">
        <left/>
        <right/>
        <top/>
        <bottom/>
      </border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 style="medium">
          <color indexed="64"/>
        </top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i val="0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theme="9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008000"/>
        </patternFill>
      </fill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 patternType="solid">
          <fgColor indexed="64"/>
          <bgColor theme="6" tint="0.39997558519241921"/>
        </patternFill>
      </fill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font>
        <color rgb="FF000000"/>
      </font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1" indent="0" justifyLastLine="0" shrinkToFit="0" readingOrder="0"/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6" tint="0.39997558519241921"/>
        </patternFill>
      </fill>
      <alignment horizontal="left" vertical="bottom" textRotation="0" wrapText="0" indent="0" justifyLastLine="0" shrinkToFit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6" tint="0.39997558519241921"/>
        </patternFill>
      </fill>
      <alignment horizontal="left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6" tint="0.39997558519241921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6" tint="0.39997558519241921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externalLink" Target="externalLinks/externalLink1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externalLink" Target="externalLinks/externalLink2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y%20Documents\Vivid\Cisco\Design\ACI\aci_build_input_data_redbee_prod_mc_v0_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kokshar/Documents/Cases/BT/ACI/BT_RTL_Adastral_DC1_aci_data_v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kokshar/Documents/Cases/DST/aci_build_input_data_DST_CHE_ver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act"/>
      <sheetName val="Audit Trail"/>
      <sheetName val="build_tasks"/>
      <sheetName val="devices"/>
      <sheetName val="cabling_matrix"/>
      <sheetName val="apic_controller"/>
      <sheetName val="fabric_initial_config"/>
      <sheetName val="firmware_group"/>
      <sheetName val="maintenance_groups"/>
      <sheetName val="node_provisioning"/>
      <sheetName val="firmware_version"/>
      <sheetName val="management"/>
      <sheetName val="fabric_policies"/>
      <sheetName val="switch_profile"/>
      <sheetName val="fabric_switch_policy"/>
      <sheetName val="fabric_switch_profile"/>
      <sheetName val="vpc_domain"/>
      <sheetName val="fex_provisioning"/>
      <sheetName val="fabric_settings"/>
      <sheetName val="bgp_rr"/>
      <sheetName val="pod_tep_pool"/>
      <sheetName val="fabric_conn_prof"/>
      <sheetName val="pod_connection_profile"/>
      <sheetName val="fabric_external_routing_profile"/>
      <sheetName val="multi_pod_l3out"/>
      <sheetName val="multi_pod_l3_node_profile"/>
      <sheetName val="multi_pod_l3_interface_profile"/>
      <sheetName val="pod_policy_group"/>
      <sheetName val="pod_profie"/>
      <sheetName val="snmp_poll_src"/>
      <sheetName val="snmp_trap_dest"/>
      <sheetName val="syslog_group"/>
      <sheetName val="syslog_destination"/>
      <sheetName val="dns_profile"/>
      <sheetName val="dns_provider"/>
      <sheetName val="datetime_pol"/>
      <sheetName val="datetime_ntp_prov"/>
      <sheetName val="aaa_provider"/>
      <sheetName val="aaa_provider_group"/>
      <sheetName val="data_collector"/>
      <sheetName val="vlan_pool"/>
      <sheetName val="vlan_encap_block"/>
      <sheetName val="domain"/>
      <sheetName val="vmm_domain"/>
      <sheetName val="aaep"/>
      <sheetName val="aeep_domain_association"/>
      <sheetName val="interface_policy"/>
      <sheetName val="interface_policies"/>
      <sheetName val="interface_policy_group"/>
      <sheetName val="interface_profile"/>
      <sheetName val="fex_interface_profile"/>
      <sheetName val="interface_selector"/>
      <sheetName val="sw_prof_int_prof"/>
      <sheetName val="tenant"/>
      <sheetName val="vrf"/>
      <sheetName val="bridge_domain"/>
      <sheetName val="bd_subnet"/>
      <sheetName val="bd_subnet_allocation"/>
      <sheetName val="bd_l3out"/>
      <sheetName val="application_profile"/>
      <sheetName val="end_point_group"/>
      <sheetName val="epg_domain_association"/>
      <sheetName val="epg_static_binding"/>
      <sheetName val="l3out"/>
      <sheetName val="l3out_node_profile"/>
      <sheetName val="nodeBgpPeer"/>
      <sheetName val="l3out_int_profile"/>
      <sheetName val="external_epg"/>
      <sheetName val="sg_device"/>
      <sheetName val="sg_template"/>
      <sheetName val="sg_redirect"/>
      <sheetName val="sg_device_selection"/>
      <sheetName val="filter"/>
      <sheetName val="filter_entry"/>
      <sheetName val="subject"/>
      <sheetName val="epg_contract"/>
      <sheetName val="firmware management"/>
      <sheetName val="fabric_admin_management"/>
      <sheetName val="fabric_policy"/>
      <sheetName val="data_validation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_page"/>
      <sheetName val="README"/>
      <sheetName val="Audit Trail"/>
      <sheetName val="build_tasks"/>
      <sheetName val="devices"/>
      <sheetName val="cabling_matrix"/>
      <sheetName val="apic_controller"/>
      <sheetName val="fabric_initial_config"/>
      <sheetName val="firmware_group"/>
      <sheetName val="maintenance_groups"/>
      <sheetName val="node_provisioning"/>
      <sheetName val="firmware_version"/>
      <sheetName val="management"/>
      <sheetName val="fabric_policies"/>
      <sheetName val="switch_profile"/>
      <sheetName val="vpc_domain"/>
      <sheetName val="fex_provisioning"/>
      <sheetName val="bgp_rr"/>
      <sheetName val="pod_tep_pool"/>
      <sheetName val="fabric_conn_prof"/>
      <sheetName val="pod_connection_profile"/>
      <sheetName val="fabric_external_routing_profile"/>
      <sheetName val="multi_pod_l3out"/>
      <sheetName val="multi_pod_l3_node_profile"/>
      <sheetName val="multi_pod_l3_interface_profile"/>
      <sheetName val="misc_settings"/>
      <sheetName val="mgmp_plane"/>
      <sheetName val="vlan_pool"/>
      <sheetName val="domain"/>
      <sheetName val="vmm_domain"/>
      <sheetName val="aaep"/>
      <sheetName val="interface_policy"/>
      <sheetName val="interface_policies"/>
      <sheetName val="interface_policy_group"/>
      <sheetName val="interface_profile"/>
      <sheetName val="fex_interface_profile"/>
      <sheetName val="interface_selector"/>
      <sheetName val="sw_prof_int_prof"/>
      <sheetName val="tenant"/>
      <sheetName val="vrf"/>
      <sheetName val="bridge_domain"/>
      <sheetName val="app_profile"/>
      <sheetName val="end_point_group"/>
      <sheetName val="epg_static_binding"/>
      <sheetName val="l3out"/>
      <sheetName val="l3out_node_profile"/>
      <sheetName val="l3out_int_profile"/>
      <sheetName val="external_epg"/>
      <sheetName val="sg_device"/>
      <sheetName val="sg_template"/>
      <sheetName val="sg_redirect"/>
      <sheetName val="sg_device_selection"/>
      <sheetName val="filter"/>
      <sheetName val="filter_entry"/>
      <sheetName val="contract"/>
      <sheetName val="subject"/>
      <sheetName val="epg_contract"/>
      <sheetName val="firmware management"/>
      <sheetName val="fabric_admin_management"/>
      <sheetName val="fabric_policy"/>
      <sheetName val="data_validation"/>
      <sheetName val="BT_RTL_Adastral_DC1_aci_data_v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_page"/>
      <sheetName val="Audit Trail"/>
      <sheetName val="devices"/>
      <sheetName val="cabling_matrix"/>
      <sheetName val="apic_controller"/>
      <sheetName val="fabric_initial_config"/>
      <sheetName val="node_provisioning"/>
      <sheetName val="firmware_version"/>
      <sheetName val="management"/>
      <sheetName val="fabric_policies"/>
      <sheetName val="bgp_rr"/>
      <sheetName val="site_connection_policy"/>
      <sheetName val="switch_profile"/>
      <sheetName val="vpc_domain"/>
      <sheetName val="vlan_pool"/>
      <sheetName val="phys_domain"/>
      <sheetName val="vmm_domain"/>
      <sheetName val="aaep"/>
      <sheetName val="interface_policy"/>
      <sheetName val="interface_policies"/>
      <sheetName val="int_pol_group"/>
      <sheetName val="interface_profile"/>
      <sheetName val="sw_prof_int_prof"/>
      <sheetName val="tenant"/>
      <sheetName val="context"/>
      <sheetName val="bridge_domain"/>
      <sheetName val="app_profile"/>
      <sheetName val="end_point_group"/>
      <sheetName val="epg_static_binding"/>
      <sheetName val="dhcp"/>
      <sheetName val="l3out"/>
      <sheetName val="l3out_node_profile"/>
      <sheetName val="l3out_int_profile"/>
      <sheetName val="external_epg"/>
      <sheetName val="sg_device"/>
      <sheetName val="sg_template"/>
      <sheetName val="sg_redirect"/>
      <sheetName val="sg_device_selection"/>
      <sheetName val="filter"/>
      <sheetName val="contract"/>
      <sheetName val="epg_contract"/>
      <sheetName val="data_valid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ables/table1.xml><?xml version="1.0" encoding="utf-8"?>
<table xmlns="http://schemas.openxmlformats.org/spreadsheetml/2006/main" id="44" name="Table44" displayName="Table44" ref="A1:D2" totalsRowShown="0" headerRowDxfId="894" dataDxfId="893" tableBorderDxfId="892">
  <autoFilter ref="A1:D2"/>
  <tableColumns count="4">
    <tableColumn id="1" name="Version No." dataDxfId="891"/>
    <tableColumn id="2" name="Issue Date" dataDxfId="890"/>
    <tableColumn id="3" name="Change Owner" dataDxfId="889"/>
    <tableColumn id="4" name="Reason for Change" dataDxfId="88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4" name="firmware_group" displayName="firmware_group" ref="A1:B3" totalsRowShown="0" headerRowDxfId="829" dataDxfId="828" tableBorderDxfId="827">
  <tableColumns count="2">
    <tableColumn id="1" name="Firmware Goup Name" dataDxfId="826"/>
    <tableColumn id="2" name="all_nodes" dataDxfId="825"/>
  </tableColumns>
  <tableStyleInfo name="TableStyleMedium2" showFirstColumn="0" showLastColumn="0" showRowStripes="1" showColumnStripes="0"/>
</table>
</file>

<file path=xl/tables/table100.xml><?xml version="1.0" encoding="utf-8"?>
<table xmlns="http://schemas.openxmlformats.org/spreadsheetml/2006/main" id="76" name="contract" displayName="contract" ref="A1:J71" totalsRowShown="0" dataDxfId="128">
  <autoFilter ref="A1:J71"/>
  <tableColumns count="10">
    <tableColumn id="1" name="name" dataDxfId="127"/>
    <tableColumn id="9" name="description" dataDxfId="126"/>
    <tableColumn id="2" name="tenant" dataDxfId="125"/>
    <tableColumn id="3" name="scope" dataDxfId="124"/>
    <tableColumn id="4" name="qos_class" dataDxfId="123"/>
    <tableColumn id="5" name="name_alias" dataDxfId="122"/>
    <tableColumn id="7" name="target_dscp" dataDxfId="121"/>
    <tableColumn id="8" name="tag" dataDxfId="120"/>
    <tableColumn id="6" name="status" dataDxfId="119"/>
    <tableColumn id="10" name="future_status" dataDxfId="118"/>
  </tableColumns>
  <tableStyleInfo name="TableStyleMedium2" showFirstColumn="0" showLastColumn="0" showRowStripes="1" showColumnStripes="0"/>
</table>
</file>

<file path=xl/tables/table101.xml><?xml version="1.0" encoding="utf-8"?>
<table xmlns="http://schemas.openxmlformats.org/spreadsheetml/2006/main" id="80" name="subject" displayName="subject" ref="A1:K285" totalsRowShown="0" headerRowDxfId="117" dataDxfId="116">
  <autoFilter ref="A1:K285"/>
  <tableColumns count="11">
    <tableColumn id="1" name="name" dataDxfId="115"/>
    <tableColumn id="2" name="contract" dataDxfId="114"/>
    <tableColumn id="3" name="tenant" dataDxfId="113"/>
    <tableColumn id="4" name="description" dataDxfId="112"/>
    <tableColumn id="5" name="qos_class" dataDxfId="111"/>
    <tableColumn id="11" name="apply_both_direction" dataDxfId="110"/>
    <tableColumn id="6" name="reverse_filter_port" dataDxfId="109"/>
    <tableColumn id="7" name="filter" dataDxfId="108"/>
    <tableColumn id="8" name="name_alias" dataDxfId="107"/>
    <tableColumn id="9" name="target_dscp" dataDxfId="106"/>
    <tableColumn id="10" name="status" dataDxfId="105"/>
  </tableColumns>
  <tableStyleInfo name="TableStyleMedium2" showFirstColumn="0" showLastColumn="0" showRowStripes="1" showColumnStripes="0"/>
</table>
</file>

<file path=xl/tables/table102.xml><?xml version="1.0" encoding="utf-8"?>
<table xmlns="http://schemas.openxmlformats.org/spreadsheetml/2006/main" id="75" name="epg_contract" displayName="epg_contract" ref="A1:H168" totalsRowShown="0" headerRowDxfId="104" dataDxfId="102" headerRowBorderDxfId="103" tableBorderDxfId="101" totalsRowBorderDxfId="100">
  <autoFilter ref="A1:H168"/>
  <tableColumns count="8">
    <tableColumn id="1" name="name" dataDxfId="99"/>
    <tableColumn id="2" name="app_profile" dataDxfId="98">
      <calculatedColumnFormula>VLOOKUP(epg_contract[name],end_point_group[#All],4,FALSE)</calculatedColumnFormula>
    </tableColumn>
    <tableColumn id="3" name="tenant" dataDxfId="97">
      <calculatedColumnFormula>VLOOKUP(epg_contract[name],end_point_group[#All],3,FALSE)</calculatedColumnFormula>
    </tableColumn>
    <tableColumn id="4" name="contract" dataDxfId="96"/>
    <tableColumn id="5" name="consumed_ctr" dataDxfId="95"/>
    <tableColumn id="6" name="provided_ctr" dataDxfId="94"/>
    <tableColumn id="7" name="status" dataDxfId="93"/>
    <tableColumn id="8" name="future_status" dataDxfId="92"/>
  </tableColumns>
  <tableStyleInfo name="TableStyleMedium9" showFirstColumn="0" showLastColumn="0" showRowStripes="1" showColumnStripes="0"/>
</table>
</file>

<file path=xl/tables/table103.xml><?xml version="1.0" encoding="utf-8"?>
<table xmlns="http://schemas.openxmlformats.org/spreadsheetml/2006/main" id="3" name="maintenance_grp" displayName="maintenance_grp" ref="A1:D3" totalsRowShown="0" headerRowDxfId="91" headerRowBorderDxfId="90" tableBorderDxfId="89">
  <autoFilter ref="A1:D3"/>
  <tableColumns count="4">
    <tableColumn id="1" name="Maintenance Goup Name" dataDxfId="88"/>
    <tableColumn id="2" name="Run Mode" dataDxfId="87"/>
    <tableColumn id="3" name="Group Node Ids" dataDxfId="86"/>
    <tableColumn id="4" name="Scheduler" dataDxfId="85"/>
  </tableColumns>
  <tableStyleInfo name="TableStyleMedium2" showFirstColumn="0" showLastColumn="0" showRowStripes="1" showColumnStripes="0"/>
</table>
</file>

<file path=xl/tables/table104.xml><?xml version="1.0" encoding="utf-8"?>
<table xmlns="http://schemas.openxmlformats.org/spreadsheetml/2006/main" id="55" name="firmware_grp" displayName="firmware_grp" ref="A5:B12" totalsRowShown="0" headerRowDxfId="84" headerRowBorderDxfId="83" tableBorderDxfId="82">
  <autoFilter ref="A5:B12"/>
  <tableColumns count="2">
    <tableColumn id="1" name="Firmware Goup Name" dataDxfId="81"/>
    <tableColumn id="2" name="all_nodes" dataDxfId="80"/>
  </tableColumns>
  <tableStyleInfo name="TableStyleMedium2" showFirstColumn="0" showLastColumn="0" showRowStripes="1" showColumnStripes="0"/>
</table>
</file>

<file path=xl/tables/table105.xml><?xml version="1.0" encoding="utf-8"?>
<table xmlns="http://schemas.openxmlformats.org/spreadsheetml/2006/main" id="56" name="syslog_remote_dest" displayName="syslog_remote_dest" ref="A7:G9" totalsRowShown="0" headerRowDxfId="79" dataDxfId="77" headerRowBorderDxfId="78" tableBorderDxfId="76">
  <autoFilter ref="A7:G9"/>
  <tableColumns count="7">
    <tableColumn id="1" name="Syslg Host" dataDxfId="75"/>
    <tableColumn id="2" name="Name" dataDxfId="74"/>
    <tableColumn id="3" name="Admin state" dataDxfId="73"/>
    <tableColumn id="4" name="Severity" dataDxfId="72"/>
    <tableColumn id="5" name="Port" dataDxfId="71"/>
    <tableColumn id="6" name="Facility" dataDxfId="70"/>
    <tableColumn id="7" name="Mgmt EPG" dataDxfId="69"/>
  </tableColumns>
  <tableStyleInfo name="TableStyleMedium2" showFirstColumn="0" showLastColumn="0" showRowStripes="1" showColumnStripes="0"/>
</table>
</file>

<file path=xl/tables/table106.xml><?xml version="1.0" encoding="utf-8"?>
<table xmlns="http://schemas.openxmlformats.org/spreadsheetml/2006/main" id="57" name="syslog_remote_dst_grp" displayName="syslog_remote_dst_grp" ref="A1:B5" totalsRowShown="0" headerRowDxfId="68" headerRowBorderDxfId="67" tableBorderDxfId="66">
  <autoFilter ref="A1:B5"/>
  <tableColumns count="2">
    <tableColumn id="1" name="Syslog remote destination Group name " dataDxfId="65"/>
    <tableColumn id="2" name="  syslog_mon_dest_grp" dataDxfId="64"/>
  </tableColumns>
  <tableStyleInfo name="TableStyleMedium2" showFirstColumn="0" showLastColumn="0" showRowStripes="1" showColumnStripes="0"/>
</table>
</file>

<file path=xl/tables/table107.xml><?xml version="1.0" encoding="utf-8"?>
<table xmlns="http://schemas.openxmlformats.org/spreadsheetml/2006/main" id="58" name="Table58" displayName="Table58" ref="A18:G20" totalsRowShown="0" headerRowDxfId="63" dataDxfId="61" headerRowBorderDxfId="62" tableBorderDxfId="60">
  <autoFilter ref="A18:G20"/>
  <tableColumns count="7">
    <tableColumn id="1" name="Host Name or IP" dataDxfId="59"/>
    <tableColumn id="2" name="Port" dataDxfId="58"/>
    <tableColumn id="3" name="Auth Protocol" dataDxfId="57"/>
    <tableColumn id="4" name="Key" dataDxfId="56"/>
    <tableColumn id="5" name="Timeout(sec)" dataDxfId="55"/>
    <tableColumn id="6" name="Retries" dataDxfId="54"/>
    <tableColumn id="7" name="Management EPG" dataDxfId="53"/>
  </tableColumns>
  <tableStyleInfo name="TableStyleMedium2" showFirstColumn="0" showLastColumn="0" showRowStripes="1" showColumnStripes="0"/>
</table>
</file>

<file path=xl/tables/table108.xml><?xml version="1.0" encoding="utf-8"?>
<table xmlns="http://schemas.openxmlformats.org/spreadsheetml/2006/main" id="59" name="tac_prov_group" displayName="tac_prov_group" ref="A22:B25" totalsRowShown="0" headerRowBorderDxfId="52" tableBorderDxfId="51">
  <autoFilter ref="A22:B25"/>
  <tableColumns count="2">
    <tableColumn id="1" name="Tacacs+ Provider Group Name"/>
    <tableColumn id="2" name="tacacs_group"/>
  </tableColumns>
  <tableStyleInfo name="TableStyleMedium2" showFirstColumn="0" showLastColumn="0" showRowStripes="1" showColumnStripes="0"/>
</table>
</file>

<file path=xl/tables/table109.xml><?xml version="1.0" encoding="utf-8"?>
<table xmlns="http://schemas.openxmlformats.org/spreadsheetml/2006/main" id="60" name="login_dom" displayName="login_dom" ref="A27:B29" totalsRowShown="0" headerRowDxfId="50" headerRowBorderDxfId="49" tableBorderDxfId="48">
  <autoFilter ref="A27:B29"/>
  <tableColumns count="2">
    <tableColumn id="1" name="Login Domain Name" dataDxfId="47"/>
    <tableColumn id="2" name="tacacs_auth" dataDxfId="4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5" name="maintenance_group" displayName="maintenance_group" ref="A6:D8" totalsRowShown="0" headerRowDxfId="824" dataDxfId="823" tableBorderDxfId="822">
  <tableColumns count="4">
    <tableColumn id="1" name="Maintenance Goup Name" dataDxfId="821"/>
    <tableColumn id="2" name="Run Mode" dataDxfId="820"/>
    <tableColumn id="3" name="Group Node Ids" dataDxfId="819"/>
    <tableColumn id="4" name="Scheduler" dataDxfId="818"/>
  </tableColumns>
  <tableStyleInfo name="TableStyleMedium2" showFirstColumn="0" showLastColumn="0" showRowStripes="1" showColumnStripes="0"/>
</table>
</file>

<file path=xl/tables/table110.xml><?xml version="1.0" encoding="utf-8"?>
<table xmlns="http://schemas.openxmlformats.org/spreadsheetml/2006/main" id="61" name="aaa_authen" displayName="aaa_authen" ref="A31:E33" totalsRowShown="0" headerRowDxfId="45" tableBorderDxfId="44">
  <autoFilter ref="A31:E33"/>
  <tableColumns count="5">
    <tableColumn id="1" name="Remote user Login Policy"/>
    <tableColumn id="2" name="Default Auth Realm"/>
    <tableColumn id="3" name="Default Auth"/>
    <tableColumn id="4" name="Console Auth"/>
    <tableColumn id="5" name="Column1"/>
  </tableColumns>
  <tableStyleInfo name="TableStyleMedium2" showFirstColumn="0" showLastColumn="0" showRowStripes="1" showColumnStripes="0"/>
</table>
</file>

<file path=xl/tables/table111.xml><?xml version="1.0" encoding="utf-8"?>
<table xmlns="http://schemas.openxmlformats.org/spreadsheetml/2006/main" id="71" name="imp_exp_policy" displayName="imp_exp_policy" ref="A15:G16" totalsRowShown="0" headerRowDxfId="43" dataDxfId="41" headerRowBorderDxfId="42" tableBorderDxfId="40">
  <autoFilter ref="A15:G16"/>
  <tableColumns count="7">
    <tableColumn id="1" name="Remote Location Name" dataDxfId="39"/>
    <tableColumn id="2" name="Host" dataDxfId="38"/>
    <tableColumn id="3" name="Username" dataDxfId="37"/>
    <tableColumn id="4" name="Remote Port" dataDxfId="36"/>
    <tableColumn id="5" name="Remote Path" dataDxfId="35"/>
    <tableColumn id="6" name="protocol" dataDxfId="34"/>
    <tableColumn id="7" name="EPG" dataDxfId="33"/>
  </tableColumns>
  <tableStyleInfo name="TableStyleMedium2" showFirstColumn="0" showLastColumn="0" showRowStripes="1" showColumnStripes="0"/>
</table>
</file>

<file path=xl/tables/table112.xml><?xml version="1.0" encoding="utf-8"?>
<table xmlns="http://schemas.openxmlformats.org/spreadsheetml/2006/main" id="62" name="snmp_pol" displayName="snmp_pol" ref="A8:B33" totalsRowShown="0" headerRowDxfId="32" headerRowBorderDxfId="31" tableBorderDxfId="30">
  <autoFilter ref="A8:B33"/>
  <tableColumns count="2">
    <tableColumn id="1" name="SNMP Policy Name" dataDxfId="29"/>
    <tableColumn id="2" name="snmp_policy" dataDxfId="28"/>
  </tableColumns>
  <tableStyleInfo name="TableStyleMedium2" showFirstColumn="0" showLastColumn="0" showRowStripes="1" showColumnStripes="0"/>
</table>
</file>

<file path=xl/tables/table113.xml><?xml version="1.0" encoding="utf-8"?>
<table xmlns="http://schemas.openxmlformats.org/spreadsheetml/2006/main" id="63" name="ntp_srv" displayName="ntp_srv" ref="A5:E6" totalsRowShown="0" headerRowDxfId="27" dataDxfId="25" headerRowBorderDxfId="26" tableBorderDxfId="24">
  <autoFilter ref="A5:E6"/>
  <tableColumns count="5">
    <tableColumn id="1" name="HostName/IP" dataDxfId="23"/>
    <tableColumn id="2" name="Preferred" dataDxfId="22"/>
    <tableColumn id="3" name="Min Pol Int" dataDxfId="21"/>
    <tableColumn id="4" name="Max Pol Int" dataDxfId="20"/>
    <tableColumn id="5" name="Management EPG" dataDxfId="19"/>
  </tableColumns>
  <tableStyleInfo name="TableStyleMedium2" showFirstColumn="0" showLastColumn="0" showRowStripes="1" showColumnStripes="0"/>
</table>
</file>

<file path=xl/tables/table114.xml><?xml version="1.0" encoding="utf-8"?>
<table xmlns="http://schemas.openxmlformats.org/spreadsheetml/2006/main" id="64" name="date_and_time" displayName="date_and_time" ref="A1:B3" totalsRowShown="0" headerRowDxfId="18" headerRowBorderDxfId="17" tableBorderDxfId="16">
  <autoFilter ref="A1:B3"/>
  <tableColumns count="2">
    <tableColumn id="1" name="Date and Time Policy Name" dataDxfId="15"/>
    <tableColumn id="2" name="ntp_policy" dataDxfId="14"/>
  </tableColumns>
  <tableStyleInfo name="TableStyleMedium2" showFirstColumn="0" showLastColumn="0" showRowStripes="1" showColumnStripes="0"/>
</table>
</file>

<file path=xl/tables/table115.xml><?xml version="1.0" encoding="utf-8"?>
<table xmlns="http://schemas.openxmlformats.org/spreadsheetml/2006/main" id="65" name="bgp_route_refl" displayName="bgp_route_refl" ref="A35:B37" totalsRowShown="0" headerRowDxfId="13" headerRowBorderDxfId="12" tableBorderDxfId="11">
  <autoFilter ref="A35:B37"/>
  <tableColumns count="2">
    <tableColumn id="1" name="BGP Route Reflector Policy" dataDxfId="10"/>
    <tableColumn id="2" name="Default" dataDxfId="9"/>
  </tableColumns>
  <tableStyleInfo name="TableStyleMedium2" showFirstColumn="0" showLastColumn="0" showRowStripes="1" showColumnStripes="0"/>
</table>
</file>

<file path=xl/tables/table116.xml><?xml version="1.0" encoding="utf-8"?>
<table xmlns="http://schemas.openxmlformats.org/spreadsheetml/2006/main" id="66" name="pod_policy_grp" displayName="pod_policy_grp" ref="A39:B45" totalsRowShown="0" headerRowDxfId="8" headerRowBorderDxfId="7" tableBorderDxfId="6">
  <autoFilter ref="A39:B45"/>
  <tableColumns count="2">
    <tableColumn id="1" name="POD Policy Group Name" dataDxfId="5"/>
    <tableColumn id="2" name="pod_policy" dataDxfId="4"/>
  </tableColumns>
  <tableStyleInfo name="TableStyleMedium2" showFirstColumn="0" showLastColumn="0" showRowStripes="1" showColumnStripes="0"/>
</table>
</file>

<file path=xl/tables/table117.xml><?xml version="1.0" encoding="utf-8"?>
<table xmlns="http://schemas.openxmlformats.org/spreadsheetml/2006/main" id="67" name="dns_prof" displayName="dns_prof" ref="A47:C55" totalsRowShown="0" tableBorderDxfId="3">
  <autoFilter ref="A47:C55"/>
  <tableColumns count="3">
    <tableColumn id="1" name="DNS Profile" dataDxfId="2"/>
    <tableColumn id="2" name="Column1" dataDxfId="1"/>
    <tableColumn id="3" name="Column2" dataDxfId="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6" name="controller_firmware" displayName="controller_firmware" ref="A10:A11" totalsRowShown="0" headerRowDxfId="817" dataDxfId="816" tableBorderDxfId="815">
  <autoFilter ref="A10:A11"/>
  <tableColumns count="1">
    <tableColumn id="1" name="Controller Target Firmware Version" dataDxfId="81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7" name="Table17" displayName="Table17" ref="A13:A14" totalsRowShown="0" headerRowDxfId="813" dataDxfId="812" tableBorderDxfId="811">
  <autoFilter ref="A13:A14"/>
  <tableColumns count="1">
    <tableColumn id="1" name="Catalog Target Firmware Version" dataDxfId="81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8" name="syslog_dest" displayName="syslog_dest" ref="A8:G9" totalsRowShown="0" headerRowDxfId="809" dataDxfId="808" tableBorderDxfId="807">
  <autoFilter ref="A8:G9"/>
  <tableColumns count="7">
    <tableColumn id="1" name="Host " dataDxfId="806"/>
    <tableColumn id="2" name="Name" dataDxfId="805"/>
    <tableColumn id="3" name="admin state" dataDxfId="804"/>
    <tableColumn id="4" name="severity" dataDxfId="803"/>
    <tableColumn id="5" name="port" dataDxfId="802"/>
    <tableColumn id="6" name="Forwarding Facility" dataDxfId="801"/>
    <tableColumn id="7" name="Management EPG" dataDxfId="80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9" name="syslog_dest_grp" displayName="syslog_dest_grp" ref="A1:B5" totalsRowShown="0" headerRowDxfId="799" dataDxfId="798" tableBorderDxfId="797">
  <autoFilter ref="A1:B5"/>
  <tableColumns count="2">
    <tableColumn id="1" name="Syslog remote destination Group name " dataDxfId="796"/>
    <tableColumn id="2" name="syslog_srv" dataDxfId="79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20" name="snmp_trap_dest" displayName="snmp_trap_dest" ref="A14:F15" totalsRowShown="0" headerRowDxfId="794" dataDxfId="793" tableBorderDxfId="792">
  <autoFilter ref="A14:F15"/>
  <tableColumns count="6">
    <tableColumn id="1" name="Host Name /IP" dataDxfId="791"/>
    <tableColumn id="2" name="Port" dataDxfId="790"/>
    <tableColumn id="3" name="Version" dataDxfId="789"/>
    <tableColumn id="4" name="Security Name" dataDxfId="788"/>
    <tableColumn id="5" name="V3 Security Level" dataDxfId="787"/>
    <tableColumn id="6" name="Management EPG" dataDxfId="786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21" name="tacacs_provider" displayName="tacacs_provider" ref="A18:G19" totalsRowShown="0" headerRowDxfId="785" dataDxfId="784" tableBorderDxfId="783">
  <autoFilter ref="A18:G19"/>
  <tableColumns count="7">
    <tableColumn id="1" name="Host Name or IP" dataDxfId="782"/>
    <tableColumn id="2" name="Port" dataDxfId="781"/>
    <tableColumn id="3" name="Auth Protocol" dataDxfId="780"/>
    <tableColumn id="4" name="Key" dataDxfId="779"/>
    <tableColumn id="5" name="Timeout(sec)" dataDxfId="778"/>
    <tableColumn id="6" name="Retries" dataDxfId="777"/>
    <tableColumn id="7" name="Management EPG" dataDxfId="77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2" name="tacacs_provider_group" displayName="tacacs_provider_group" ref="A22:B25" totalsRowShown="0" headerRowDxfId="775" dataDxfId="774" tableBorderDxfId="773">
  <autoFilter ref="A22:B25"/>
  <tableColumns count="2">
    <tableColumn id="1" name="Tacacs+ Provider Group Name" dataDxfId="772"/>
    <tableColumn id="2" name="tacacs_group" dataDxfId="77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3" name="login_domain" displayName="login_domain" ref="A29:C31" totalsRowShown="0" headerRowDxfId="770" dataDxfId="769" tableBorderDxfId="768">
  <autoFilter ref="A29:C31"/>
  <tableColumns count="3">
    <tableColumn id="1" name="Login Domain Name" dataDxfId="767"/>
    <tableColumn id="2" name="Realm" dataDxfId="766"/>
    <tableColumn id="3" name="Provider Group" dataDxfId="765">
      <calculatedColumnFormula>tacacs_provider_group[[#Headers],[tacacs_group]]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2" name="Table55" displayName="Table55" ref="A1:D51" totalsRowShown="0">
  <autoFilter ref="A1:D51"/>
  <tableColumns count="4">
    <tableColumn id="1" name="include" dataDxfId="887"/>
    <tableColumn id="4" name="description" dataDxfId="886"/>
    <tableColumn id="3" name="input_worksheet" dataDxfId="885"/>
    <tableColumn id="2" name="template_file_name" dataDxfId="884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5" name="aaa_authentication" displayName="aaa_authentication" ref="A33:E34" totalsRowShown="0" headerRowDxfId="764" dataDxfId="763" tableBorderDxfId="762">
  <autoFilter ref="A33:E34"/>
  <tableColumns count="5">
    <tableColumn id="1" name="Remote user Login Policy" dataDxfId="761"/>
    <tableColumn id="2" name="Default Auth Realm" dataDxfId="760"/>
    <tableColumn id="3" name="Default Auth Provider Group" dataDxfId="759"/>
    <tableColumn id="4" name="Console Auth Realm" dataDxfId="758"/>
    <tableColumn id="5" name="Console Auth Provider Group" dataDxfId="757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6" name="pod_policy_group" displayName="pod_policy_group" ref="A19:B25" totalsRowShown="0" headerRowDxfId="756" dataDxfId="755" tableBorderDxfId="754">
  <autoFilter ref="A19:B25"/>
  <tableColumns count="2">
    <tableColumn id="1" name="POD Policy Group Name" dataDxfId="753"/>
    <tableColumn id="2" name="pod_policy" dataDxfId="752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7" name="bgp_rr" displayName="bgp_rr" ref="A13:B15" totalsRowShown="0" headerRowDxfId="751" dataDxfId="750" tableBorderDxfId="749">
  <autoFilter ref="A13:B15"/>
  <tableColumns count="2">
    <tableColumn id="1" name="BGP Route Reflector Policy" dataDxfId="748"/>
    <tableColumn id="2" name="Default" dataDxfId="747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8" name="ntp_server" displayName="ntp_server" ref="A6:E8" totalsRowShown="0" headerRowDxfId="746" dataDxfId="745" tableBorderDxfId="744">
  <autoFilter ref="A6:E8"/>
  <tableColumns count="5">
    <tableColumn id="1" name="HostName/IP" dataDxfId="743"/>
    <tableColumn id="2" name="Preferred" dataDxfId="742"/>
    <tableColumn id="3" name="Min Pol Int" dataDxfId="741"/>
    <tableColumn id="4" name="Max Pol Int" dataDxfId="740"/>
    <tableColumn id="5" name="Management EPG" dataDxfId="739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9" name="ntp_policy" displayName="ntp_policy" ref="A1:B3" totalsRowShown="0" headerRowDxfId="738" dataDxfId="737" tableBorderDxfId="736">
  <autoFilter ref="A1:B3"/>
  <tableColumns count="2">
    <tableColumn id="1" name="Date and Time Policy Name" dataDxfId="735"/>
    <tableColumn id="2" name="ntp_policy" dataDxfId="734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30" name="snmp_policy" displayName="snmp_policy" ref="I1:K16" totalsRowShown="0" headerRowDxfId="733" headerRowBorderDxfId="732" tableBorderDxfId="731">
  <autoFilter ref="I1:K16"/>
  <tableColumns count="3">
    <tableColumn id="1" name="SNMP Policy Name" dataDxfId="730"/>
    <tableColumn id="2" name="Column1" dataDxfId="729"/>
    <tableColumn id="3" name="snmp_policy" dataDxfId="72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31" name="dns_profile" displayName="dns_profile" ref="A28:C34" totalsRowShown="0" headerRowDxfId="727" dataDxfId="726" tableBorderDxfId="725">
  <autoFilter ref="A28:C34"/>
  <tableColumns count="3">
    <tableColumn id="1" name="DNS Profile" dataDxfId="724"/>
    <tableColumn id="2" name="default" dataDxfId="723"/>
    <tableColumn id="3" name="Column1" dataDxfId="722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33" name="Table33" displayName="Table33" ref="A38:B39" totalsRowShown="0" headerRowDxfId="721" dataDxfId="719" headerRowBorderDxfId="720" tableBorderDxfId="718">
  <autoFilter ref="A38:B39"/>
  <tableColumns count="2">
    <tableColumn id="1" name="SNMP Source Name" dataDxfId="717"/>
    <tableColumn id="2" name="aci_snmp_source" dataDxfId="716">
      <calculatedColumnFormula>management!B12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34" name="Table34" displayName="Table34" ref="A42:B45" totalsRowShown="0" headerRowDxfId="715" dataDxfId="714" tableBorderDxfId="713">
  <autoFilter ref="A42:B45"/>
  <tableColumns count="2">
    <tableColumn id="1" name="Syslog Source Name" dataDxfId="712"/>
    <tableColumn id="2" name="aci_syslog_source" dataDxfId="711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35" name="Table3336" displayName="Table3336" ref="D38:E39" totalsRowShown="0" headerRowDxfId="710" dataDxfId="709" tableBorderDxfId="708">
  <autoFilter ref="D38:E39"/>
  <tableColumns count="2">
    <tableColumn id="1" name="SNMP Source Name" dataDxfId="707"/>
    <tableColumn id="2" name="aci_snmp_source" dataDxfId="706">
      <calculatedColumnFormula>management!B12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7" name="Table37" displayName="Table37" ref="A1:F49" totalsRowShown="0">
  <autoFilter ref="A1:F49"/>
  <tableColumns count="6">
    <tableColumn id="1" name="Device Name" dataDxfId="883"/>
    <tableColumn id="2" name="Type"/>
    <tableColumn id="4" name="Model"/>
    <tableColumn id="6" name="serial_number"/>
    <tableColumn id="3" name="dc_room"/>
    <tableColumn id="5" name="rack" dataDxfId="882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36" name="Table3437" displayName="Table3437" ref="D42:E45" totalsRowShown="0" headerRowDxfId="705" dataDxfId="704" tableBorderDxfId="703">
  <autoFilter ref="D42:E45"/>
  <tableColumns count="2">
    <tableColumn id="1" name="Syslog Source Name" dataDxfId="702"/>
    <tableColumn id="2" name="aci_syslog_source" dataDxfId="701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12" name="switch_profile" displayName="switch_profile" ref="A1:I16" totalsRowShown="0" headerRowDxfId="700" dataDxfId="699" tableBorderDxfId="698">
  <autoFilter ref="A1:I16"/>
  <tableColumns count="9">
    <tableColumn id="1" name="name" dataDxfId="697"/>
    <tableColumn id="5" name="switch_profile_type" dataDxfId="696"/>
    <tableColumn id="2" name="switch_selector" dataDxfId="695">
      <calculatedColumnFormula>REPLACE(A2, LEN(A2)-1, 2, "SL")</calculatedColumnFormula>
    </tableColumn>
    <tableColumn id="6" name="from_node_id" dataDxfId="694"/>
    <tableColumn id="3" name="to_node_id" dataDxfId="693">
      <calculatedColumnFormula>D2</calculatedColumnFormula>
    </tableColumn>
    <tableColumn id="4" name="policy_group" dataDxfId="692"/>
    <tableColumn id="9" name="namealias" dataDxfId="691"/>
    <tableColumn id="7" name="description" dataDxfId="690"/>
    <tableColumn id="8" name="status" dataDxfId="689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98" name="link_policies99" displayName="link_policies99" ref="A1:D4" totalsRowShown="0" headerRowDxfId="688" headerRowBorderDxfId="687" tableBorderDxfId="686">
  <autoFilter ref="A1:D4"/>
  <tableColumns count="4">
    <tableColumn id="1" name="type"/>
    <tableColumn id="2" name="name"/>
    <tableColumn id="3" name="description"/>
    <tableColumn id="4" name="mode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101" name="port_channel_policies102" displayName="port_channel_policies102" ref="A7:E9" totalsRowShown="0" headerRowDxfId="685" headerRowBorderDxfId="684" tableBorderDxfId="683">
  <autoFilter ref="A7:E9"/>
  <tableColumns count="5">
    <tableColumn id="1" name="type"/>
    <tableColumn id="2" name="name"/>
    <tableColumn id="3" name="monitor_pol"/>
    <tableColumn id="4" name="power_redun_pol" dataDxfId="682"/>
    <tableColumn id="5" name="node_ctrl_pol" dataDxfId="681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96" name="switch_profile97" displayName="switch_profile97" ref="A1:H16" totalsRowShown="0" headerRowDxfId="680" dataDxfId="679" tableBorderDxfId="678">
  <autoFilter ref="A1:H16"/>
  <tableColumns count="8">
    <tableColumn id="1" name="name" dataDxfId="677"/>
    <tableColumn id="9" name="description" dataDxfId="676"/>
    <tableColumn id="5" name="switch_profile_type" dataDxfId="675"/>
    <tableColumn id="2" name="switch_selector" dataDxfId="674">
      <calculatedColumnFormula>REPLACE(A2, LEN(A2)-1, 2, "SL")</calculatedColumnFormula>
    </tableColumn>
    <tableColumn id="6" name="from_node_id" dataDxfId="673"/>
    <tableColumn id="3" name="to_node_id" dataDxfId="672">
      <calculatedColumnFormula>E2</calculatedColumnFormula>
    </tableColumn>
    <tableColumn id="4" name="switch_policy_group" dataDxfId="671"/>
    <tableColumn id="8" name="status" dataDxfId="670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id="54" name="Table54" displayName="Table54" ref="A1:F7" totalsRowShown="0">
  <autoFilter ref="A1:F7"/>
  <tableColumns count="6">
    <tableColumn id="1" name="name" dataDxfId="669"/>
    <tableColumn id="2" name="domain_policy" dataDxfId="668"/>
    <tableColumn id="3" name="left_node_id"/>
    <tableColumn id="4" name="right_node_id"/>
    <tableColumn id="5" name="logical_pair_id">
      <calculatedColumnFormula>C2-2000</calculatedColumnFormula>
    </tableColumn>
    <tableColumn id="6" name="status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id="68" name="Table68" displayName="Table68" ref="A1:G2" totalsRowShown="0">
  <autoFilter ref="A1:G2"/>
  <tableColumns count="7">
    <tableColumn id="5" name="name"/>
    <tableColumn id="1" name="parent_leaf_id"/>
    <tableColumn id="2" name="fex_id"/>
    <tableColumn id="6" name="from_slot"/>
    <tableColumn id="3" name="from_port"/>
    <tableColumn id="7" name="to_slot"/>
    <tableColumn id="4" name="to_port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id="90" name="Table8391" displayName="Table8391" ref="A1:M2" totalsRowShown="0" headerRowDxfId="667" dataDxfId="665" headerRowBorderDxfId="666" tableBorderDxfId="664" totalsRowBorderDxfId="663">
  <autoFilter ref="A1:M2"/>
  <tableColumns count="13">
    <tableColumn id="6" name="apic_conn_preference" dataDxfId="662"/>
    <tableColumn id="1" name="ep_loop_protection" dataDxfId="661"/>
    <tableColumn id="7" name="rogue_ep_control" dataDxfId="660"/>
    <tableColumn id="4" name="ep_ip_aging" dataDxfId="659"/>
    <tableColumn id="5" name="bl_remote_ep_learning" dataDxfId="658"/>
    <tableColumn id="8" name="enforce_subnet_check" dataDxfId="657"/>
    <tableColumn id="10" name="enforce_domain_validation" dataDxfId="656"/>
    <tableColumn id="2" name="port_tracking" dataDxfId="655"/>
    <tableColumn id="3" name="mcp" dataDxfId="654"/>
    <tableColumn id="9" name="mcp_per_vlan" dataDxfId="653"/>
    <tableColumn id="11" name="complex_password" dataDxfId="652"/>
    <tableColumn id="12" name="aep_encryption" dataDxfId="651"/>
    <tableColumn id="13" name="isis_metric" dataDxfId="650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id="83" name="Table83" displayName="Table83" ref="A1:C4" totalsRowShown="0" headerRowDxfId="649" dataDxfId="647" headerRowBorderDxfId="648" tableBorderDxfId="646" totalsRowBorderDxfId="645">
  <autoFilter ref="A1:C4"/>
  <tableColumns count="3">
    <tableColumn id="1" name="fabric_bgp_as" dataDxfId="644"/>
    <tableColumn id="2" name="bgp_rr_node_id" dataDxfId="643"/>
    <tableColumn id="3" name="pod_id" dataDxfId="642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id="84" name="Table84" displayName="Table84" ref="A1:C2" totalsRowShown="0">
  <autoFilter ref="A1:C2"/>
  <tableColumns count="3">
    <tableColumn id="1" name="pod_id"/>
    <tableColumn id="2" name="tep_pool"/>
    <tableColumn id="3" name="statu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Cabling" displayName="Cabling" ref="A1:N235" totalsRowShown="0" headerRowDxfId="881" dataDxfId="879" headerRowBorderDxfId="880" tableBorderDxfId="878">
  <autoFilter ref="A1:N235"/>
  <sortState ref="A2:M254">
    <sortCondition ref="K1"/>
  </sortState>
  <tableColumns count="14">
    <tableColumn id="1" name="Connection type" dataDxfId="877"/>
    <tableColumn id="2" name="from_node" dataDxfId="876"/>
    <tableColumn id="3" name="from_port" dataDxfId="875"/>
    <tableColumn id="4" name="from_transceiver" dataDxfId="874"/>
    <tableColumn id="5" name="to_node" dataDxfId="873"/>
    <tableColumn id="6" name="to_port" dataDxfId="872"/>
    <tableColumn id="7" name="to_transceiver" dataDxfId="871"/>
    <tableColumn id="8" name="cable type" dataDxfId="870"/>
    <tableColumn id="11" name="disc_prot" dataDxfId="869"/>
    <tableColumn id="9" name="comment" dataDxfId="868"/>
    <tableColumn id="10" name="from_node_id" dataDxfId="867">
      <calculatedColumnFormula>VLOOKUP(Cabling[from_node],devices_node_id_ip[#All],7,FALSE)</calculatedColumnFormula>
    </tableColumn>
    <tableColumn id="14" name="to_node_id" dataDxfId="866">
      <calculatedColumnFormula>VLOOKUP(Cabling[to_node],devices_node_id_ip[#All],7,FALSE)</calculatedColumnFormula>
    </tableColumn>
    <tableColumn id="12" name="from_room" dataDxfId="865">
      <calculatedColumnFormula>VLOOKUP(Cabling[from_node],Table37[#All],5,FALSE)</calculatedColumnFormula>
    </tableColumn>
    <tableColumn id="13" name="to_room" dataDxfId="864">
      <calculatedColumnFormula>VLOOKUP(Cabling[to_node],Table37[#All],5,FALSE)</calculatedColumnFormula>
    </tableColumn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85" name="Table85" displayName="Table85" ref="A1:F2" totalsRowShown="0" headerRowDxfId="641" headerRowBorderDxfId="640" tableBorderDxfId="639">
  <autoFilter ref="A1:F2"/>
  <tableColumns count="6">
    <tableColumn id="1" name="community_route_target" dataDxfId="638"/>
    <tableColumn id="2" name="bgp_peering_type"/>
    <tableColumn id="3" name="use_bgp_password"/>
    <tableColumn id="4" name="bgp_password"/>
    <tableColumn id="5" name="fabric_external_routing_profile"/>
    <tableColumn id="6" name="status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id="86" name="Table86" displayName="Table86" ref="A1:C2" totalsRowShown="0" headerRowDxfId="637" dataDxfId="635" headerRowBorderDxfId="636" tableBorderDxfId="634" totalsRowBorderDxfId="633">
  <autoFilter ref="A1:C2"/>
  <tableColumns count="3">
    <tableColumn id="1" name="fabric_external_routing_profile" dataDxfId="632"/>
    <tableColumn id="2" name="ipn_leaked_subnet" dataDxfId="631"/>
    <tableColumn id="3" name="status" dataDxfId="630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id="87" name="Table87" displayName="Table87" ref="A1:E2" totalsRowShown="0">
  <autoFilter ref="A1:E2"/>
  <tableColumns count="5">
    <tableColumn id="1" name="name"/>
    <tableColumn id="2" name="area_id"/>
    <tableColumn id="3" name="area_type"/>
    <tableColumn id="4" name="external_routed_domain"/>
    <tableColumn id="5" name="status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id="88" name="Table88" displayName="Table88" ref="A1:F2" totalsRowShown="0">
  <autoFilter ref="A1:F2"/>
  <tableColumns count="6">
    <tableColumn id="1" name="name"/>
    <tableColumn id="2" name="l3out_name"/>
    <tableColumn id="3" name="loopback_ip"/>
    <tableColumn id="4" name="pod_id"/>
    <tableColumn id="5" name="node_id"/>
    <tableColumn id="6" name="status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id="89" name="Table89" displayName="Table89" ref="A1:J2" totalsRowShown="0">
  <autoFilter ref="A1:J2"/>
  <tableColumns count="10">
    <tableColumn id="1" name="name"/>
    <tableColumn id="2" name="l3out_name"/>
    <tableColumn id="3" name="l3out_node_profile"/>
    <tableColumn id="4" name="ospf_auth_type"/>
    <tableColumn id="5" name="ospf_auth_key"/>
    <tableColumn id="6" name="ospf_interface_policy"/>
    <tableColumn id="7" name="interface_ip_addr"/>
    <tableColumn id="8" name="pod_id"/>
    <tableColumn id="9" name="node_id"/>
    <tableColumn id="10" name="slot_port" dataDxfId="629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id="99" name="Table63" displayName="Table63" ref="A1:I2" totalsRowShown="0">
  <autoFilter ref="A1:I2"/>
  <tableColumns count="9">
    <tableColumn id="1" name="name"/>
    <tableColumn id="2" name="description"/>
    <tableColumn id="3" name="snmp_pol"/>
    <tableColumn id="4" name="isis_pol"/>
    <tableColumn id="5" name="coop_pol"/>
    <tableColumn id="6" name="bgp_pol"/>
    <tableColumn id="7" name="date_time_pol"/>
    <tableColumn id="8" name="macsec_pol"/>
    <tableColumn id="9" name="mgmtacc_pol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id="100" name="Table64" displayName="Table64" ref="A1:C2" totalsRowShown="0">
  <autoFilter ref="A1:C2"/>
  <tableColumns count="3">
    <tableColumn id="1" name="name"/>
    <tableColumn id="2" name="description"/>
    <tableColumn id="3" name="pod_policy_group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id="110" name="Table109111" displayName="Table109111" ref="A1:G2" totalsRowShown="0" headerRowDxfId="628" dataDxfId="626" headerRowBorderDxfId="627" tableBorderDxfId="625" totalsRowBorderDxfId="624">
  <autoFilter ref="A1:G2"/>
  <tableColumns count="7">
    <tableColumn id="7" name="name" dataDxfId="623"/>
    <tableColumn id="1" name="snmp_poll_src_host_or_ip" dataDxfId="622"/>
    <tableColumn id="2" name="port" dataDxfId="621"/>
    <tableColumn id="3" name="version" dataDxfId="620"/>
    <tableColumn id="4" name="community_or_user" dataDxfId="619"/>
    <tableColumn id="5" name="v3_sec_level" dataDxfId="618"/>
    <tableColumn id="6" name="management_epg" dataDxfId="617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id="109" name="Table109" displayName="Table109" ref="A1:G2" totalsRowShown="0" headerRowDxfId="616" dataDxfId="614" headerRowBorderDxfId="615" tableBorderDxfId="613" totalsRowBorderDxfId="612">
  <autoFilter ref="A1:G2"/>
  <tableColumns count="7">
    <tableColumn id="7" name="name" dataDxfId="611"/>
    <tableColumn id="1" name="snmp_trap_dest_host_or_ip" dataDxfId="610"/>
    <tableColumn id="2" name="port" dataDxfId="609"/>
    <tableColumn id="3" name="version" dataDxfId="608"/>
    <tableColumn id="4" name="community_or_user" dataDxfId="607"/>
    <tableColumn id="5" name="v3_sec_level" dataDxfId="606"/>
    <tableColumn id="6" name="management_epg" dataDxfId="605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id="103" name="syslog_group" displayName="syslog_group" ref="A1:G2" totalsRowShown="0">
  <autoFilter ref="A1:G2"/>
  <tableColumns count="7">
    <tableColumn id="1" name="name"/>
    <tableColumn id="2" name="description"/>
    <tableColumn id="3" name="syslog_prof_admin_state"/>
    <tableColumn id="4" name="syslog_local_file_admin_state"/>
    <tableColumn id="5" name="local_file_severity_level"/>
    <tableColumn id="6" name="syslog_console_admin_state"/>
    <tableColumn id="7" name="console_severity_leve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apic_controller" displayName="apic_controller" ref="A1:J5" totalsRowShown="0" headerRowDxfId="863" dataDxfId="861" headerRowBorderDxfId="862" tableBorderDxfId="860">
  <autoFilter ref="A1:J5"/>
  <tableColumns count="10">
    <tableColumn id="1" name="apic_id" dataDxfId="859"/>
    <tableColumn id="2" name="apic_hostname" dataDxfId="858"/>
    <tableColumn id="10" name="pod_id" dataDxfId="857"/>
    <tableColumn id="3" name="oob_ipv4" dataDxfId="856"/>
    <tableColumn id="6" name="oob_ipv4_gw" dataDxfId="855"/>
    <tableColumn id="4" name="inband_ipv4" dataDxfId="854"/>
    <tableColumn id="7" name="inband_ipv4_gw" dataDxfId="853"/>
    <tableColumn id="8" name="cimc_ip" dataDxfId="852"/>
    <tableColumn id="5" name="cimc_gw" dataDxfId="851"/>
    <tableColumn id="9" name="cimc_hostname" dataDxfId="850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id="104" name="syslog_destination" displayName="syslog_destination" ref="A1:J2" totalsRowShown="0">
  <autoFilter ref="A1:J2"/>
  <tableColumns count="10">
    <tableColumn id="1" name="name"/>
    <tableColumn id="2" name="description"/>
    <tableColumn id="3" name="syslog_group"/>
    <tableColumn id="4" name="host_or_ip"/>
    <tableColumn id="5" name="port" dataDxfId="604"/>
    <tableColumn id="6" name="severity"/>
    <tableColumn id="7" name="destination_admin_state"/>
    <tableColumn id="8" name="management_epg"/>
    <tableColumn id="10" name="forwarding_facility"/>
    <tableColumn id="9" name="status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id="105" name="Table57" displayName="Table57" ref="A1:F2" totalsRowShown="0">
  <autoFilter ref="A1:F2"/>
  <tableColumns count="6">
    <tableColumn id="1" name="name"/>
    <tableColumn id="2" name="description"/>
    <tableColumn id="3" name="management_epg"/>
    <tableColumn id="4" name="domain_name"/>
    <tableColumn id="5" name="is_default_domain"/>
    <tableColumn id="6" name="status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id="106" name="Table59" displayName="Table59" ref="A1:E3" totalsRowShown="0">
  <autoFilter ref="A1:E3"/>
  <tableColumns count="5">
    <tableColumn id="1" name="dns_server_name"/>
    <tableColumn id="2" name="dns_server_address"/>
    <tableColumn id="3" name="dns_profile_name"/>
    <tableColumn id="4" name="is_preferred_dns"/>
    <tableColumn id="5" name="status"/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id="107" name="datetime_pol" displayName="datetime_pol" ref="A1:H2" totalsRowShown="0">
  <autoFilter ref="A1:H2"/>
  <tableColumns count="8">
    <tableColumn id="1" name="name"/>
    <tableColumn id="2" name="description"/>
    <tableColumn id="3" name="admin_state"/>
    <tableColumn id="4" name="authentication_state"/>
    <tableColumn id="5" name="server_state"/>
    <tableColumn id="6" name="master_mode"/>
    <tableColumn id="7" name="stratum_value"/>
    <tableColumn id="8" name="status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id="108" name="Table61" displayName="Table61" ref="A1:I3" totalsRowShown="0">
  <autoFilter ref="A1:I3"/>
  <tableColumns count="9">
    <tableColumn id="1" name="name"/>
    <tableColumn id="2" name="description"/>
    <tableColumn id="3" name="datetime_pol_name"/>
    <tableColumn id="4" name="min_poll"/>
    <tableColumn id="5" name="max_poll"/>
    <tableColumn id="6" name="is_preferred"/>
    <tableColumn id="7" name="key_id"/>
    <tableColumn id="8" name="management_epg"/>
    <tableColumn id="9" name="status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id="111" name="tacacs_prov" displayName="tacacs_prov" ref="A1:M3" totalsRowShown="0">
  <autoFilter ref="A1:M3"/>
  <tableColumns count="13">
    <tableColumn id="13" name="aaa_realm"/>
    <tableColumn id="14" name="host_or_ip"/>
    <tableColumn id="2" name="auth_protocol"/>
    <tableColumn id="11" name="key"/>
    <tableColumn id="3" name="description"/>
    <tableColumn id="4" name="monitor_server"/>
    <tableColumn id="5" name="monitor_user"/>
    <tableColumn id="10" name="monitor_password"/>
    <tableColumn id="6" name="port"/>
    <tableColumn id="7" name="retries"/>
    <tableColumn id="8" name="time_out"/>
    <tableColumn id="9" name="management_epg"/>
    <tableColumn id="12" name="status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id="112" name="tacacs_prov_group" displayName="tacacs_prov_group" ref="A1:L2" totalsRowShown="0">
  <autoFilter ref="A1:L2"/>
  <tableColumns count="12">
    <tableColumn id="1" name="name"/>
    <tableColumn id="2" name="description"/>
    <tableColumn id="7" name="remote_user_login_policy"/>
    <tableColumn id="8" name="ping_check"/>
    <tableColumn id="10" name="auth_realm"/>
    <tableColumn id="9" name="auth_login_domain"/>
    <tableColumn id="11" name="auth_fallback_check"/>
    <tableColumn id="12" name="console_auth_realm"/>
    <tableColumn id="3" name="provider_name"/>
    <tableColumn id="4" name="provider_descr"/>
    <tableColumn id="5" name="provider_order"/>
    <tableColumn id="6" name="status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id="91" name="Table839196" displayName="Table839196" ref="A1:F2" totalsRowShown="0" headerRowDxfId="603" dataDxfId="601" headerRowBorderDxfId="602" tableBorderDxfId="600" totalsRowBorderDxfId="599">
  <autoFilter ref="A1:F2"/>
  <tableColumns count="6">
    <tableColumn id="16" name="span_destination" dataDxfId="598"/>
    <tableColumn id="17" name="netflow_collector" dataDxfId="597"/>
    <tableColumn id="5" name="backup_server" dataDxfId="596"/>
    <tableColumn id="8" name="backup_protocol" dataDxfId="595"/>
    <tableColumn id="10" name="backup_port" dataDxfId="594"/>
    <tableColumn id="2" name="backup_path" dataDxfId="593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id="7" name="vlan_pool" displayName="vlan_pool" ref="A1:E97" totalsRowShown="0" headerRowDxfId="592" dataDxfId="591">
  <autoFilter ref="A1:E97"/>
  <tableColumns count="5">
    <tableColumn id="1" name="name" dataDxfId="590"/>
    <tableColumn id="2" name="alloc_mode" dataDxfId="589"/>
    <tableColumn id="8" name="description" dataDxfId="588"/>
    <tableColumn id="5" name="status" dataDxfId="587"/>
    <tableColumn id="3" name="future_status" dataDxfId="586"/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id="97" name="vlan_encap_blok" displayName="vlan_encap_blok" ref="A1:I115" totalsRowShown="0" dataDxfId="585">
  <autoFilter ref="A1:I115"/>
  <tableColumns count="9">
    <tableColumn id="1" name="vlan_pool" dataDxfId="584"/>
    <tableColumn id="7" name="poolAllocMode" dataDxfId="583">
      <calculatedColumnFormula>VLOOKUP(vlan_encap_blok[[#This Row],[vlan_pool]],vlan_pool[#All],2,FALSE)</calculatedColumnFormula>
    </tableColumn>
    <tableColumn id="3" name="start_vlan" dataDxfId="582"/>
    <tableColumn id="4" name="stop_vlan" dataDxfId="581"/>
    <tableColumn id="2" name="alloc_mode" dataDxfId="580"/>
    <tableColumn id="5" name="role" dataDxfId="579"/>
    <tableColumn id="6" name="status" dataDxfId="578"/>
    <tableColumn id="8" name="future_status" dataDxfId="577"/>
    <tableColumn id="9" name="Column1" dataDxfId="57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fabric_initial_config" displayName="fabric_initial_config" ref="A1:B8" totalsRowShown="0" headerRowDxfId="849" dataDxfId="848" tableBorderDxfId="847">
  <autoFilter ref="A1:B8"/>
  <tableColumns count="2">
    <tableColumn id="1" name="Parameters" dataDxfId="846"/>
    <tableColumn id="2" name="Value" dataDxfId="845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id="8" name="domain" displayName="domain" ref="A1:F100" totalsRowShown="0" headerRowDxfId="575" dataDxfId="574" tableBorderDxfId="573">
  <autoFilter ref="A1:F100"/>
  <tableColumns count="6">
    <tableColumn id="1" name="name" dataDxfId="572"/>
    <tableColumn id="2" name="type" dataDxfId="571"/>
    <tableColumn id="3" name="vlan_pool" dataDxfId="570"/>
    <tableColumn id="4" name="status" dataDxfId="569"/>
    <tableColumn id="6" name="future_status" dataDxfId="568"/>
    <tableColumn id="5" name="comment" dataDxfId="567"/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id="4" name="Table4" displayName="Table4" ref="A1:M7" totalsRowShown="0" dataDxfId="566">
  <autoFilter ref="A1:M7"/>
  <tableColumns count="13">
    <tableColumn id="1" name="name" dataDxfId="565"/>
    <tableColumn id="2" name="vlan_pool"/>
    <tableColumn id="9" name="access_mode" dataDxfId="564"/>
    <tableColumn id="3" name="vcenter_hostname_ip" dataDxfId="563"/>
    <tableColumn id="4" name="vcenter_controller_name" dataDxfId="562"/>
    <tableColumn id="5" name="vcenter_datacenter_name" dataDxfId="561"/>
    <tableColumn id="6" name="vcenter_credential_profile" dataDxfId="560"/>
    <tableColumn id="7" name="vcenter_username" dataDxfId="559"/>
    <tableColumn id="8" name="vcenter_password" dataDxfId="558"/>
    <tableColumn id="13" name="pc_policy"/>
    <tableColumn id="12" name="lldp_policy" dataDxfId="557"/>
    <tableColumn id="11" name="cdp_policy"/>
    <tableColumn id="10" name="status" dataDxfId="556"/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id="9" name="aaep" displayName="aaep" ref="A1:E8" totalsRowShown="0" headerRowDxfId="555" dataDxfId="554" tableBorderDxfId="553">
  <autoFilter ref="A1:E8"/>
  <tableColumns count="5">
    <tableColumn id="1" name="name" dataDxfId="552"/>
    <tableColumn id="8" name="description" dataDxfId="551"/>
    <tableColumn id="2" name="enable_infra_vlan" dataDxfId="550"/>
    <tableColumn id="9" name="infra_vlan" dataDxfId="549">
      <calculatedColumnFormula>IF(aaep[enable_infra_vlan]="yes",fabric_initial_config!$B$6,"")</calculatedColumnFormula>
    </tableColumn>
    <tableColumn id="6" name="status" dataDxfId="548"/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id="102" name="aaep103" displayName="aaep103" ref="A1:E96" totalsRowShown="0" headerRowDxfId="547" dataDxfId="546" tableBorderDxfId="545">
  <autoFilter ref="A1:E96"/>
  <tableColumns count="5">
    <tableColumn id="1" name="aaep_name" dataDxfId="544"/>
    <tableColumn id="2" name="domain_name" dataDxfId="543"/>
    <tableColumn id="7" name="domain_type" dataDxfId="542">
      <calculatedColumnFormula>VLOOKUP(aaep103[domain_name],domain[#All],2,FALSE)</calculatedColumnFormula>
    </tableColumn>
    <tableColumn id="6" name="status" dataDxfId="541"/>
    <tableColumn id="3" name="future_status" dataDxfId="540"/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id="32" name="link_policies" displayName="link_policies" ref="A1:E9" totalsRowShown="0" headerRowDxfId="539" headerRowBorderDxfId="538" tableBorderDxfId="537">
  <autoFilter ref="A1:E9"/>
  <tableColumns count="5">
    <tableColumn id="1" name="type"/>
    <tableColumn id="2" name="name"/>
    <tableColumn id="3" name="auto_negotiation"/>
    <tableColumn id="4" name="speed"/>
    <tableColumn id="5" name="debounce_interval"/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id="45" name="cdp_policies" displayName="cdp_policies" ref="A11:C13" totalsRowShown="0" headerRowDxfId="536" headerRowBorderDxfId="535" tableBorderDxfId="534">
  <autoFilter ref="A11:C13"/>
  <tableColumns count="3">
    <tableColumn id="1" name="type"/>
    <tableColumn id="2" name="name"/>
    <tableColumn id="3" name="admin_state"/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id="46" name="lldp_policies" displayName="lldp_policies" ref="A15:D17" totalsRowShown="0" headerRowBorderDxfId="533" tableBorderDxfId="532">
  <autoFilter ref="A15:D17"/>
  <tableColumns count="4">
    <tableColumn id="1" name="type"/>
    <tableColumn id="2" name="name"/>
    <tableColumn id="3" name="receive_state"/>
    <tableColumn id="4" name="transmit_state"/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id="47" name="port_channel_policies" displayName="port_channel_policies" ref="A19:F24" totalsRowShown="0" headerRowDxfId="531" headerRowBorderDxfId="530" tableBorderDxfId="529">
  <autoFilter ref="A19:F24"/>
  <tableColumns count="6">
    <tableColumn id="1" name="type"/>
    <tableColumn id="2" name="name"/>
    <tableColumn id="3" name="mode"/>
    <tableColumn id="4" name="min_link" dataDxfId="528"/>
    <tableColumn id="5" name="max_links" dataDxfId="527"/>
    <tableColumn id="6" name="control"/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id="48" name="Table48" displayName="Table48" ref="A26:D30" totalsRowShown="0">
  <autoFilter ref="A26:D30"/>
  <tableColumns count="4">
    <tableColumn id="1" name="type"/>
    <tableColumn id="2" name="name"/>
    <tableColumn id="3" name="control"/>
    <tableColumn id="4" name="description"/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id="49" name="Table49" displayName="Table49" ref="A32:E39" totalsRowShown="0">
  <autoFilter ref="A32:E39"/>
  <tableColumns count="5">
    <tableColumn id="1" name="type"/>
    <tableColumn id="2" name="name"/>
    <tableColumn id="3" name="rate_type"/>
    <tableColumn id="4" name="rate"/>
    <tableColumn id="5" name="max_burs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0" name="Table70" displayName="Table70" ref="A1:C2" totalsRowShown="0">
  <autoFilter ref="A1:C2"/>
  <tableColumns count="3">
    <tableColumn id="1" name="name"/>
    <tableColumn id="2" name="firmware_version"/>
    <tableColumn id="3" name="status"/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id="50" name="Table50" displayName="Table50" ref="A41:D42" totalsRowShown="0">
  <autoFilter ref="A41:D42"/>
  <tableColumns count="4">
    <tableColumn id="1" name="type"/>
    <tableColumn id="2" name="name"/>
    <tableColumn id="3" name="priority"/>
    <tableColumn id="4" name="transmit_rate"/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id="52" name="l2_interface" displayName="l2_interface" ref="A44:C46" totalsRowShown="0">
  <autoFilter ref="A44:C46"/>
  <tableColumns count="3">
    <tableColumn id="1" name="type"/>
    <tableColumn id="2" name="name"/>
    <tableColumn id="3" name="vlan_scope"/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id="79" name="Table79" displayName="Table79" ref="A48:C50" totalsRowShown="0">
  <autoFilter ref="A48:C50"/>
  <tableColumns count="3">
    <tableColumn id="1" name="type"/>
    <tableColumn id="2" name="name"/>
    <tableColumn id="3" name="admin_state"/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id="73" name="Table73" displayName="Table73" ref="A1:B2" totalsRowShown="0" dataDxfId="526">
  <autoFilter ref="A1:B2"/>
  <tableColumns count="2">
    <tableColumn id="1" name="name" dataDxfId="525"/>
    <tableColumn id="2" name="comment" dataDxfId="524"/>
  </tableColumns>
  <tableStyleInfo name="TableStyleMedium2" showFirstColumn="0" showLastColumn="0" showRowStripes="1" showColumnStripes="0"/>
</table>
</file>

<file path=xl/tables/table74.xml><?xml version="1.0" encoding="utf-8"?>
<table xmlns="http://schemas.openxmlformats.org/spreadsheetml/2006/main" id="10" name="interface_policy_group" displayName="interface_policy_group" ref="A1:O41" totalsRowShown="0" headerRowDxfId="523" dataDxfId="522" tableBorderDxfId="521">
  <autoFilter ref="A1:O41"/>
  <tableColumns count="15">
    <tableColumn id="1" name="name" dataDxfId="520"/>
    <tableColumn id="15" name="description" dataDxfId="519"/>
    <tableColumn id="14" name="switch_type" dataDxfId="518"/>
    <tableColumn id="2" name="interface_policy_group_type" dataDxfId="517"/>
    <tableColumn id="3" name="lldp_pol" dataDxfId="516"/>
    <tableColumn id="4" name="stp_pol" dataDxfId="515"/>
    <tableColumn id="5" name="cdp_pol" dataDxfId="514"/>
    <tableColumn id="6" name="aaep" dataDxfId="513"/>
    <tableColumn id="7" name="lacp_pol" dataDxfId="512"/>
    <tableColumn id="8" name="storm_pol" dataDxfId="511"/>
    <tableColumn id="9" name="link_pol" dataDxfId="510"/>
    <tableColumn id="13" name="l2_int_pol" dataDxfId="509"/>
    <tableColumn id="12" name="mcp_pol" dataDxfId="508"/>
    <tableColumn id="11" name="status" dataDxfId="507"/>
    <tableColumn id="10" name="future_status" dataDxfId="506"/>
  </tableColumns>
  <tableStyleInfo name="TableStyleMedium2" showFirstColumn="0" showLastColumn="0" showRowStripes="1" showColumnStripes="0"/>
</table>
</file>

<file path=xl/tables/table75.xml><?xml version="1.0" encoding="utf-8"?>
<table xmlns="http://schemas.openxmlformats.org/spreadsheetml/2006/main" id="11" name="interface_profile" displayName="interface_profile" ref="A1:E41" totalsRowShown="0" headerRowDxfId="505" dataDxfId="504" tableBorderDxfId="503">
  <autoFilter ref="A1:E41"/>
  <tableColumns count="5">
    <tableColumn id="1" name="name" dataDxfId="502"/>
    <tableColumn id="4" name="profile_type" dataDxfId="501"/>
    <tableColumn id="2" name="description" dataDxfId="500"/>
    <tableColumn id="3" name="status" dataDxfId="499"/>
    <tableColumn id="5" name="future_status" dataDxfId="498"/>
  </tableColumns>
  <tableStyleInfo name="TableStyleMedium2" showFirstColumn="0" showLastColumn="0" showRowStripes="1" showColumnStripes="0"/>
</table>
</file>

<file path=xl/tables/table76.xml><?xml version="1.0" encoding="utf-8"?>
<table xmlns="http://schemas.openxmlformats.org/spreadsheetml/2006/main" id="78" name="Table78" displayName="Table78" ref="A1:J2" totalsRowShown="0">
  <autoFilter ref="A1:J2"/>
  <tableColumns count="10">
    <tableColumn id="1" name="parent_leaf_id"/>
    <tableColumn id="2" name="fex_id"/>
    <tableColumn id="3" name="int_pol_group"/>
    <tableColumn id="4" name="interface_selector"/>
    <tableColumn id="5" name="int_pol_group_type" dataDxfId="497">
      <calculatedColumnFormula>VLOOKUP(Table78[int_pol_group],interface_policy_group[#All],2,FALSE)</calculatedColumnFormula>
    </tableColumn>
    <tableColumn id="6" name="slot_id"/>
    <tableColumn id="7" name="from_port"/>
    <tableColumn id="8" name="to_port"/>
    <tableColumn id="9" name="name" dataDxfId="496">
      <calculatedColumnFormula>CONCATENATE("leaf_",Table78[parent_leaf_id],"_fex_",Table78[fex_id],"_profile")</calculatedColumnFormula>
    </tableColumn>
    <tableColumn id="10" name="status"/>
  </tableColumns>
  <tableStyleInfo name="TableStyleMedium2" showFirstColumn="0" showLastColumn="0" showRowStripes="1" showColumnStripes="0"/>
</table>
</file>

<file path=xl/tables/table77.xml><?xml version="1.0" encoding="utf-8"?>
<table xmlns="http://schemas.openxmlformats.org/spreadsheetml/2006/main" id="77" name="Table77" displayName="Table77" ref="A1:M41" totalsRowShown="0" headerRowDxfId="495" dataDxfId="494">
  <autoFilter ref="A1:M41"/>
  <tableColumns count="13">
    <tableColumn id="1" name="name" dataDxfId="493"/>
    <tableColumn id="6" name="description" dataDxfId="492"/>
    <tableColumn id="2" name="interface_profile" dataDxfId="491"/>
    <tableColumn id="3" name="from_slot" dataDxfId="490"/>
    <tableColumn id="4" name="from_port" dataDxfId="489"/>
    <tableColumn id="14" name="to_slot" dataDxfId="488"/>
    <tableColumn id="15" name="to_port" dataDxfId="487"/>
    <tableColumn id="5" name="port_block_description" dataDxfId="486"/>
    <tableColumn id="8" name="interface_policy_group" dataDxfId="485"/>
    <tableColumn id="9" name="interface_polgroup_type" dataDxfId="484">
      <calculatedColumnFormula>VLOOKUP(Table77[interface_policy_group],interface_policy_group[#All],4,FALSE)</calculatedColumnFormula>
    </tableColumn>
    <tableColumn id="16" name="interface_profile_type" dataDxfId="483">
      <calculatedColumnFormula>VLOOKUP(Table77[interface_profile],interface_profile[#All],2,FALSE)</calculatedColumnFormula>
    </tableColumn>
    <tableColumn id="7" name="status" dataDxfId="482"/>
    <tableColumn id="10" name="future_status" dataDxfId="481"/>
  </tableColumns>
  <tableStyleInfo name="TableStyleMedium2" showFirstColumn="0" showLastColumn="0" showRowStripes="1" showColumnStripes="0"/>
</table>
</file>

<file path=xl/tables/table78.xml><?xml version="1.0" encoding="utf-8"?>
<table xmlns="http://schemas.openxmlformats.org/spreadsheetml/2006/main" id="51" name="Table51" displayName="Table51" ref="A1:F87" totalsRowShown="0" headerRowDxfId="480" dataDxfId="479">
  <autoFilter ref="A1:F87"/>
  <tableColumns count="6">
    <tableColumn id="1" name="switch_profile" dataDxfId="478"/>
    <tableColumn id="2" name="interface_profile" dataDxfId="477"/>
    <tableColumn id="4" name="switch_profile_type" dataDxfId="476">
      <calculatedColumnFormula>VLOOKUP(Table51[switch_profile],switch_profile[#All],2,FALSE)</calculatedColumnFormula>
    </tableColumn>
    <tableColumn id="5" name="interface_profile_type" dataDxfId="475">
      <calculatedColumnFormula>VLOOKUP(Table51[[#This Row],[interface_profile]],interface_profile[#All],2,FALSE)</calculatedColumnFormula>
    </tableColumn>
    <tableColumn id="3" name="status" dataDxfId="474"/>
    <tableColumn id="6" name="future_status" dataDxfId="473"/>
  </tableColumns>
  <tableStyleInfo name="TableStyleMedium2" showFirstColumn="0" showLastColumn="0" showRowStripes="1" showColumnStripes="0"/>
</table>
</file>

<file path=xl/tables/table79.xml><?xml version="1.0" encoding="utf-8"?>
<table xmlns="http://schemas.openxmlformats.org/spreadsheetml/2006/main" id="40" name="tenant" displayName="tenant" ref="A1:E18" totalsRowShown="0" headerRowDxfId="472" dataDxfId="471" tableBorderDxfId="470">
  <autoFilter ref="A1:E18"/>
  <tableColumns count="5">
    <tableColumn id="1" name="name" dataDxfId="469"/>
    <tableColumn id="6" name="description" dataDxfId="468"/>
    <tableColumn id="5" name="security_domain" dataDxfId="467"/>
    <tableColumn id="7" name="status" dataDxfId="466"/>
    <tableColumn id="2" name="future_status" dataDxfId="46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4" name="Table74" displayName="Table74" ref="A1:B2" totalsRowShown="0">
  <autoFilter ref="A1:B2"/>
  <tableColumns count="2">
    <tableColumn id="1" name="name"/>
    <tableColumn id="2" name="status"/>
  </tableColumns>
  <tableStyleInfo name="TableStyleMedium2" showFirstColumn="0" showLastColumn="0" showRowStripes="1" showColumnStripes="0"/>
</table>
</file>

<file path=xl/tables/table80.xml><?xml version="1.0" encoding="utf-8"?>
<table xmlns="http://schemas.openxmlformats.org/spreadsheetml/2006/main" id="24" name="vrf" displayName="vrf" ref="A1:Z14" totalsRowShown="0" headerRowDxfId="464" dataDxfId="463" tableBorderDxfId="462">
  <autoFilter ref="A1:Z14"/>
  <tableColumns count="26">
    <tableColumn id="1" name="name" dataDxfId="461"/>
    <tableColumn id="3" name="tenant" dataDxfId="460"/>
    <tableColumn id="2" name="description" dataDxfId="459"/>
    <tableColumn id="4" name="policy_enforcement" dataDxfId="458"/>
    <tableColumn id="18" name="policy_enforcement_direction" dataDxfId="457"/>
    <tableColumn id="11" name="multicast_enable" dataDxfId="456"/>
    <tableColumn id="15" name="static_rp" dataDxfId="455"/>
    <tableColumn id="24" name="static_rp_rm" dataDxfId="454"/>
    <tableColumn id="22" name="static_rp_rm_groups" dataDxfId="453"/>
    <tableColumn id="26" name="pim_reg_src_ip" dataDxfId="452"/>
    <tableColumn id="21" name="fabric_rp" dataDxfId="451"/>
    <tableColumn id="25" name="fabric_rp_rm" dataDxfId="450"/>
    <tableColumn id="23" name="fabric_rp_rm_groups" dataDxfId="449"/>
    <tableColumn id="5" name="vzAnyPrefGroup" dataDxfId="448"/>
    <tableColumn id="6" name="bgp_timers" dataDxfId="447"/>
    <tableColumn id="7" name="bgp_context_ipv4" dataDxfId="446"/>
    <tableColumn id="14" name="ospf_timers" dataDxfId="445"/>
    <tableColumn id="13" name="ospf_context_af" dataDxfId="444"/>
    <tableColumn id="16" name="endpoint_retention_policy" dataDxfId="443"/>
    <tableColumn id="17" name="dns_label" dataDxfId="442"/>
    <tableColumn id="12" name="route_tag_policy" dataDxfId="441"/>
    <tableColumn id="8" name="golf_opflex_mode" dataDxfId="440"/>
    <tableColumn id="9" name="golf_vrf_name" dataDxfId="439"/>
    <tableColumn id="19" name="monitoring_policy" dataDxfId="438"/>
    <tableColumn id="10" name="status" dataDxfId="437"/>
    <tableColumn id="20" name="future_status" dataDxfId="436"/>
  </tableColumns>
  <tableStyleInfo name="TableStyleMedium2" showFirstColumn="0" showLastColumn="0" showRowStripes="1" showColumnStripes="0"/>
</table>
</file>

<file path=xl/tables/table81.xml><?xml version="1.0" encoding="utf-8"?>
<table xmlns="http://schemas.openxmlformats.org/spreadsheetml/2006/main" id="13" name="bridge_domain" displayName="bridge_domain" ref="A1:V209" totalsRowShown="0" headerRowDxfId="435" dataDxfId="434" tableBorderDxfId="433">
  <autoFilter ref="A1:V209"/>
  <tableColumns count="22">
    <tableColumn id="21" name="name" dataDxfId="432" dataCellStyle="Input"/>
    <tableColumn id="23" name="description" dataDxfId="431" dataCellStyle="Input"/>
    <tableColumn id="1" name="tenant" dataDxfId="430" dataCellStyle="Input"/>
    <tableColumn id="2" name="vrf" dataDxfId="429" dataCellStyle="Input"/>
    <tableColumn id="5" name="bd_type" dataDxfId="428" dataCellStyle="Input"/>
    <tableColumn id="13" name="l2_unknown_unicast" dataDxfId="427" dataCellStyle="Input"/>
    <tableColumn id="14" name="l3_unknown_multicast" dataDxfId="426" dataCellStyle="Input"/>
    <tableColumn id="4" name="multi_dest_flood" dataDxfId="425" dataCellStyle="Input"/>
    <tableColumn id="6" name="enablePim" dataDxfId="424" dataCellStyle="Input"/>
    <tableColumn id="7" name="arp_flood" dataDxfId="423" dataCellStyle="Input"/>
    <tableColumn id="8" name="unicast_routing" dataDxfId="422" dataCellStyle="Input"/>
    <tableColumn id="9" name="limit_ip_learning_to_subnet" dataDxfId="421" dataCellStyle="Input"/>
    <tableColumn id="10" name="endpoint_data_plane_learning" dataDxfId="420" dataCellStyle="Input"/>
    <tableColumn id="17" name="igmp_snoop_policy" dataDxfId="419" dataCellStyle="Input"/>
    <tableColumn id="11" name="endpoint_retention _policy" dataDxfId="418"/>
    <tableColumn id="27" name="igmpInterfacePolicy" dataDxfId="417"/>
    <tableColumn id="26" name="is_bd_legacy" dataDxfId="416"/>
    <tableColumn id="25" name="legacy_bd_vlan" dataDxfId="415"/>
    <tableColumn id="24" name="route_control_profile" dataDxfId="414"/>
    <tableColumn id="12" name="l3out_for_route_control" dataDxfId="413"/>
    <tableColumn id="15" name="status" dataDxfId="412"/>
    <tableColumn id="3" name="future_status" dataDxfId="411"/>
  </tableColumns>
  <tableStyleInfo name="TableStyleMedium2" showFirstColumn="0" showLastColumn="0" showRowStripes="1" showColumnStripes="0"/>
</table>
</file>

<file path=xl/tables/table82.xml><?xml version="1.0" encoding="utf-8"?>
<table xmlns="http://schemas.openxmlformats.org/spreadsheetml/2006/main" id="113" name="bd_subnet" displayName="bd_subnet" ref="A1:K178" totalsRowShown="0">
  <autoFilter ref="A1:K178"/>
  <tableColumns count="11">
    <tableColumn id="1" name="bd_subnet"/>
    <tableColumn id="11" name="description" dataDxfId="410"/>
    <tableColumn id="2" name="bridge_domain" dataDxfId="409"/>
    <tableColumn id="3" name="tenant" dataDxfId="408">
      <calculatedColumnFormula>VLOOKUP(bd_subnet[bridge_domain],bridge_domain[#All],3,FALSE)</calculatedColumnFormula>
    </tableColumn>
    <tableColumn id="5" name="subnet_scope" dataDxfId="407"/>
    <tableColumn id="6" name="is_primary_address" dataDxfId="406"/>
    <tableColumn id="7" name="is_virtual_ip" dataDxfId="405"/>
    <tableColumn id="8" name="subnet_control" dataDxfId="404"/>
    <tableColumn id="4" name="ndRAprefixPolicy" dataDxfId="403"/>
    <tableColumn id="12" name="status" dataDxfId="402"/>
    <tableColumn id="9" name="future_status" dataDxfId="401"/>
  </tableColumns>
  <tableStyleInfo name="TableStyleMedium2" showFirstColumn="0" showLastColumn="0" showRowStripes="1" showColumnStripes="0"/>
</table>
</file>

<file path=xl/tables/table83.xml><?xml version="1.0" encoding="utf-8"?>
<table xmlns="http://schemas.openxmlformats.org/spreadsheetml/2006/main" id="114" name="bd_l3out" displayName="bd_l3out" ref="A1:E164" totalsRowShown="0" headerRowDxfId="400" dataDxfId="399">
  <autoFilter ref="A1:E164"/>
  <tableColumns count="5">
    <tableColumn id="1" name="bd_name" dataDxfId="398"/>
    <tableColumn id="3" name="tenant" dataDxfId="397">
      <calculatedColumnFormula>VLOOKUP(bd_l3out[bd_name],bridge_domain[#All],3,FALSE)</calculatedColumnFormula>
    </tableColumn>
    <tableColumn id="4" name="l3out_name" dataDxfId="396"/>
    <tableColumn id="6" name="status" dataDxfId="395"/>
    <tableColumn id="2" name="future_status" dataDxfId="394"/>
  </tableColumns>
  <tableStyleInfo name="TableStyleMedium2" showFirstColumn="0" showLastColumn="0" showRowStripes="1" showColumnStripes="0"/>
</table>
</file>

<file path=xl/tables/table84.xml><?xml version="1.0" encoding="utf-8"?>
<table xmlns="http://schemas.openxmlformats.org/spreadsheetml/2006/main" id="41" name="application_profile" displayName="application_profile" ref="A1:F74" totalsRowShown="0" headerRowDxfId="392" dataDxfId="391" tableBorderDxfId="390">
  <autoFilter ref="A1:F74"/>
  <tableColumns count="6">
    <tableColumn id="6" name="name" dataDxfId="389"/>
    <tableColumn id="5" name="tenant" dataDxfId="388"/>
    <tableColumn id="3" name="description" dataDxfId="387"/>
    <tableColumn id="4" name="qos_class" dataDxfId="386"/>
    <tableColumn id="2" name="status" dataDxfId="385"/>
    <tableColumn id="1" name="future_status" dataDxfId="384"/>
  </tableColumns>
  <tableStyleInfo name="TableStyleMedium2" showFirstColumn="0" showLastColumn="0" showRowStripes="1" showColumnStripes="0"/>
</table>
</file>

<file path=xl/tables/table85.xml><?xml version="1.0" encoding="utf-8"?>
<table xmlns="http://schemas.openxmlformats.org/spreadsheetml/2006/main" id="115" name="end_point_group" displayName="end_point_group" ref="A1:N210" totalsRowShown="0" headerRowDxfId="383" dataDxfId="382" tableBorderDxfId="381">
  <autoFilter ref="A1:N210"/>
  <tableColumns count="14">
    <tableColumn id="1" name="name" dataDxfId="380"/>
    <tableColumn id="8" name="description" dataDxfId="379"/>
    <tableColumn id="2" name="tenant" dataDxfId="378"/>
    <tableColumn id="3" name="app_profile" dataDxfId="377"/>
    <tableColumn id="4" name="bridge_domain" dataDxfId="376"/>
    <tableColumn id="13" name="intra_epg_isolation" dataDxfId="375"/>
    <tableColumn id="11" name="dataPlanePolicer" dataDxfId="374"/>
    <tableColumn id="10" name="prefGrMemb" dataDxfId="373"/>
    <tableColumn id="12" name="floodOnEncap" dataDxfId="372"/>
    <tableColumn id="9" name="nameAlias" dataDxfId="371"/>
    <tableColumn id="7" name="qos_class" dataDxfId="370"/>
    <tableColumn id="5" name="custom_qos_pol" dataDxfId="369"/>
    <tableColumn id="6" name="status" dataDxfId="368"/>
    <tableColumn id="14" name="future_status" dataDxfId="367"/>
  </tableColumns>
  <tableStyleInfo name="TableStyleMedium2" showFirstColumn="0" showLastColumn="0" showRowStripes="1" showColumnStripes="0"/>
</table>
</file>

<file path=xl/tables/table86.xml><?xml version="1.0" encoding="utf-8"?>
<table xmlns="http://schemas.openxmlformats.org/spreadsheetml/2006/main" id="117" name="epg_subnet" displayName="epg_subnet" ref="A1:K94" totalsRowShown="0">
  <autoFilter ref="A1:K94"/>
  <tableColumns count="11">
    <tableColumn id="1" name="epg_subnet" dataDxfId="366"/>
    <tableColumn id="11" name="description"/>
    <tableColumn id="2" name="epg"/>
    <tableColumn id="3" name="tenant" dataDxfId="365">
      <calculatedColumnFormula>VLOOKUP(epg_subnet[epg],end_point_group[#All],3,FALSE)</calculatedColumnFormula>
    </tableColumn>
    <tableColumn id="10" name="bridge_domain" dataDxfId="364">
      <calculatedColumnFormula>VLOOKUP(epg_subnet[epg],end_point_group[#All],5,FALSE)</calculatedColumnFormula>
    </tableColumn>
    <tableColumn id="5" name="subnet_scope" dataDxfId="363">
      <calculatedColumnFormula>INDEX(bd_subnet!$E:$E, MATCH(epg_subnet[bridge_domain], bd_subnet!$C:$C, FALSE))</calculatedColumnFormula>
    </tableColumn>
    <tableColumn id="7" name="is_virtual_ip"/>
    <tableColumn id="8" name="subnet_control"/>
    <tableColumn id="4" name="ndRAprefixPolicy"/>
    <tableColumn id="12" name="status"/>
    <tableColumn id="9" name="future_status"/>
  </tableColumns>
  <tableStyleInfo name="TableStyleMedium2" showFirstColumn="0" showLastColumn="0" showRowStripes="1" showColumnStripes="0"/>
</table>
</file>

<file path=xl/tables/table87.xml><?xml version="1.0" encoding="utf-8"?>
<table xmlns="http://schemas.openxmlformats.org/spreadsheetml/2006/main" id="116" name="Table94" displayName="Table94" ref="A1:K209" totalsRowShown="0" headerRowDxfId="362" dataDxfId="361">
  <autoFilter ref="A1:K209"/>
  <tableColumns count="11">
    <tableColumn id="3" name="epg_name" dataDxfId="360"/>
    <tableColumn id="1" name="tenant" dataDxfId="359">
      <calculatedColumnFormula>VLOOKUP(Table94[epg_name],end_point_group[#All],3,FALSE)</calculatedColumnFormula>
    </tableColumn>
    <tableColumn id="2" name="app_profile" dataDxfId="358">
      <calculatedColumnFormula>VLOOKUP(Table94[epg_name],end_point_group[#All],4,FALSE)</calculatedColumnFormula>
    </tableColumn>
    <tableColumn id="4" name="domainName" dataDxfId="357"/>
    <tableColumn id="13" name="domainType" dataDxfId="356">
      <calculatedColumnFormula>VLOOKUP(Table94[domainName],domain[#All],2,FALSE)</calculatedColumnFormula>
    </tableColumn>
    <tableColumn id="8" name="deployImedcy" dataDxfId="355"/>
    <tableColumn id="12" name="resImedcy" dataDxfId="354"/>
    <tableColumn id="9" name="staticVlanForVmm" dataDxfId="353"/>
    <tableColumn id="11" name="netflowPref" dataDxfId="352"/>
    <tableColumn id="14" name="status" dataDxfId="351"/>
    <tableColumn id="5" name="future_status" dataDxfId="350"/>
  </tableColumns>
  <tableStyleInfo name="TableStyleMedium2" showFirstColumn="0" showLastColumn="0" showRowStripes="1" showColumnStripes="0"/>
</table>
</file>

<file path=xl/tables/table88.xml><?xml version="1.0" encoding="utf-8"?>
<table xmlns="http://schemas.openxmlformats.org/spreadsheetml/2006/main" id="43" name="Table43" displayName="Table43" ref="A1:M369" totalsRowShown="0" headerRowDxfId="298" dataDxfId="297" tableBorderDxfId="296">
  <autoFilter ref="A1:M369"/>
  <tableColumns count="13">
    <tableColumn id="11" name="name" dataDxfId="295"/>
    <tableColumn id="10" name="app_profile" dataDxfId="294">
      <calculatedColumnFormula>VLOOKUP(Table43[name],end_point_group[#All],4,FALSE)</calculatedColumnFormula>
    </tableColumn>
    <tableColumn id="9" name="tenant" dataDxfId="293">
      <calculatedColumnFormula>VLOOKUP(Table43[name],end_point_group[#All],3,FALSE)</calculatedColumnFormula>
    </tableColumn>
    <tableColumn id="2" name="static_binding_type" dataDxfId="292"/>
    <tableColumn id="3" name="interface_policy_group" dataDxfId="291"/>
    <tableColumn id="8" name="access_port_id" dataDxfId="290"/>
    <tableColumn id="7" name="left_node_id" dataDxfId="289"/>
    <tableColumn id="4" name="right_node_id" dataDxfId="288"/>
    <tableColumn id="12" name="pod_id" dataDxfId="287"/>
    <tableColumn id="5" name="encap_vlan_id" dataDxfId="286"/>
    <tableColumn id="6" name="mode" dataDxfId="285"/>
    <tableColumn id="1" name="status" dataDxfId="284"/>
    <tableColumn id="13" name="future_status" dataDxfId="283"/>
  </tableColumns>
  <tableStyleInfo name="TableStyleMedium2" showFirstColumn="0" showLastColumn="0" showRowStripes="1" showColumnStripes="0"/>
</table>
</file>

<file path=xl/tables/table89.xml><?xml version="1.0" encoding="utf-8"?>
<table xmlns="http://schemas.openxmlformats.org/spreadsheetml/2006/main" id="38" name="l3out" displayName="l3out" ref="A1:M21" totalsRowShown="0" headerRowDxfId="282" dataDxfId="280" headerRowBorderDxfId="281" tableBorderDxfId="279">
  <autoFilter ref="A1:M21"/>
  <tableColumns count="13">
    <tableColumn id="2" name="name" dataDxfId="278"/>
    <tableColumn id="9" name="tenant" dataDxfId="277"/>
    <tableColumn id="3" name="vrf" dataDxfId="276"/>
    <tableColumn id="7" name="enable_bgp" dataDxfId="275"/>
    <tableColumn id="12" name="enable_pim" dataDxfId="274"/>
    <tableColumn id="8" name="enable_ospf" dataDxfId="273"/>
    <tableColumn id="4" name="ospf_area_id" dataDxfId="272"/>
    <tableColumn id="5" name="area_type" dataDxfId="271"/>
    <tableColumn id="6" name="l3out_domain" dataDxfId="270"/>
    <tableColumn id="10" name="consumer_label" dataDxfId="269"/>
    <tableColumn id="11" name="provider_label" dataDxfId="268"/>
    <tableColumn id="1" name="status" dataDxfId="267"/>
    <tableColumn id="13" name="future_status" dataDxfId="26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" name="devices_node_id_ip" displayName="devices_node_id_ip" ref="A1:M16" totalsRowShown="0" headerRowDxfId="844" dataDxfId="843">
  <autoFilter ref="A1:M16"/>
  <sortState ref="A2:J99">
    <sortCondition ref="G1"/>
  </sortState>
  <tableColumns count="13">
    <tableColumn id="3" name="name" dataDxfId="842"/>
    <tableColumn id="4" name="serial_number" dataDxfId="841"/>
    <tableColumn id="5" name="oob_ip" dataDxfId="840"/>
    <tableColumn id="2" name="oob_gw" dataDxfId="839"/>
    <tableColumn id="6" name="inband_ip" dataDxfId="838"/>
    <tableColumn id="1" name="inband_gw" dataDxfId="837"/>
    <tableColumn id="7" name="node_id" dataDxfId="836"/>
    <tableColumn id="9" name="device_type" dataDxfId="835">
      <calculatedColumnFormula>VLOOKUP(devices_node_id_ip[name],Table37[#All],2,FALSE)</calculatedColumnFormula>
    </tableColumn>
    <tableColumn id="8" name="pod_id" dataDxfId="834"/>
    <tableColumn id="10" name="role" dataDxfId="833"/>
    <tableColumn id="13" name="firmware_group" dataDxfId="832"/>
    <tableColumn id="12" name="maintenance_group" dataDxfId="831"/>
    <tableColumn id="11" name="status" dataDxfId="830"/>
  </tableColumns>
  <tableStyleInfo name="TableStyleMedium2" showFirstColumn="0" showLastColumn="0" showRowStripes="1" showColumnStripes="0"/>
</table>
</file>

<file path=xl/tables/table90.xml><?xml version="1.0" encoding="utf-8"?>
<table xmlns="http://schemas.openxmlformats.org/spreadsheetml/2006/main" id="39" name="l3out_node_profile" displayName="l3out_node_profile" ref="A1:O43" totalsRowShown="0" headerRowDxfId="265" dataDxfId="264">
  <autoFilter ref="A1:O43"/>
  <tableColumns count="15">
    <tableColumn id="1" name="name" dataDxfId="263"/>
    <tableColumn id="2" name="l3out" dataDxfId="262"/>
    <tableColumn id="8" name="tenant" dataDxfId="261">
      <calculatedColumnFormula>VLOOKUP(l3out_node_profile[l3out],l3out[#All],2,FALSE)</calculatedColumnFormula>
    </tableColumn>
    <tableColumn id="4" name="node_id" dataDxfId="260"/>
    <tableColumn id="5" name="pod_id" dataDxfId="259"/>
    <tableColumn id="6" name="router_id" dataDxfId="258"/>
    <tableColumn id="7" name="router_id_as_loopback" dataDxfId="257"/>
    <tableColumn id="11" name="loopback_ip" dataDxfId="256"/>
    <tableColumn id="10" name="enable_golf" dataDxfId="255"/>
    <tableColumn id="9" name="enable_mpod" dataDxfId="254"/>
    <tableColumn id="14" name="enable_bfd" dataDxfId="253"/>
    <tableColumn id="12" name="static_route_list" dataDxfId="252"/>
    <tableColumn id="13" name="static_route_nh" dataDxfId="251"/>
    <tableColumn id="3" name="status" dataDxfId="250"/>
    <tableColumn id="15" name="future_status" dataDxfId="249"/>
  </tableColumns>
  <tableStyleInfo name="TableStyleMedium2" showFirstColumn="0" showLastColumn="0" showRowStripes="1" showColumnStripes="0"/>
</table>
</file>

<file path=xl/tables/table91.xml><?xml version="1.0" encoding="utf-8"?>
<table xmlns="http://schemas.openxmlformats.org/spreadsheetml/2006/main" id="42" name="Table96" displayName="Table96" ref="A1:J2" totalsRowShown="0">
  <autoFilter ref="A1:J2"/>
  <tableColumns count="10">
    <tableColumn id="3" name="l3out_node_profile"/>
    <tableColumn id="11" name="l3out" dataDxfId="248">
      <calculatedColumnFormula>VLOOKUP(Table96[l3out_node_profile],l3out_node_profile[#All],2,FALSE)</calculatedColumnFormula>
    </tableColumn>
    <tableColumn id="1" name="tenant" dataDxfId="247">
      <calculatedColumnFormula>VLOOKUP(Table96[l3out_node_profile],l3out_node_profile[#All],3,FALSE)</calculatedColumnFormula>
    </tableColumn>
    <tableColumn id="4" name="bgp_peer_ip"/>
    <tableColumn id="9" name="bgp_peer_name"/>
    <tableColumn id="8" name="isGolfPeer"/>
    <tableColumn id="5" name="remote_bgp_as"/>
    <tableColumn id="6" name="local_bgp_as"/>
    <tableColumn id="7" name="ttl"/>
    <tableColumn id="10" name="status"/>
  </tableColumns>
  <tableStyleInfo name="TableStyleMedium2" showFirstColumn="0" showLastColumn="0" showRowStripes="1" showColumnStripes="0"/>
</table>
</file>

<file path=xl/tables/table92.xml><?xml version="1.0" encoding="utf-8"?>
<table xmlns="http://schemas.openxmlformats.org/spreadsheetml/2006/main" id="53" name="l3out_int_profile" displayName="l3out_int_profile" ref="A1:Y56" totalsRowShown="0" dataDxfId="246">
  <autoFilter ref="A1:Y56"/>
  <sortState ref="A2:W25">
    <sortCondition ref="A1:A25"/>
  </sortState>
  <tableColumns count="25">
    <tableColumn id="1" name="name" dataDxfId="245"/>
    <tableColumn id="2" name="l3out_node_profile" dataDxfId="244"/>
    <tableColumn id="3" name="l3out" dataDxfId="243">
      <calculatedColumnFormula>VLOOKUP(l3out_int_profile[l3out_node_profile],l3out_node_profile[#All],2,FALSE)</calculatedColumnFormula>
    </tableColumn>
    <tableColumn id="4" name="tenant" dataDxfId="242">
      <calculatedColumnFormula>VLOOKUP(l3out_int_profile[l3out_node_profile],l3out_node_profile[#All],3,FALSE)</calculatedColumnFormula>
    </tableColumn>
    <tableColumn id="10" name="interface_type" dataDxfId="241"/>
    <tableColumn id="9" name="path_type" dataDxfId="240"/>
    <tableColumn id="8" name="vlan_encap_id" dataDxfId="239"/>
    <tableColumn id="7" name="trunk_mode" dataDxfId="238"/>
    <tableColumn id="5" name="left_node_id" dataDxfId="237"/>
    <tableColumn id="6" name="right_node_id" dataDxfId="236"/>
    <tableColumn id="22" name="pod_id" dataDxfId="235"/>
    <tableColumn id="11" name="int_pol_group" dataDxfId="234"/>
    <tableColumn id="12" name="port_id" dataDxfId="233"/>
    <tableColumn id="13" name="ip_addr_side_a" dataDxfId="232"/>
    <tableColumn id="14" name="ip_addr_side_b" dataDxfId="231"/>
    <tableColumn id="25" name="ip_anycast" dataDxfId="230"/>
    <tableColumn id="15" name="ospf_interface_policy" dataDxfId="229"/>
    <tableColumn id="16" name="use_bfd" dataDxfId="228"/>
    <tableColumn id="23" name="bfd_interface_policy" dataDxfId="227"/>
    <tableColumn id="17" name="use_bgp" dataDxfId="226"/>
    <tableColumn id="18" name="bgp_peer_ip" dataDxfId="225"/>
    <tableColumn id="19" name="local_bgp_as" dataDxfId="224"/>
    <tableColumn id="20" name="remote_bgp_as" dataDxfId="223"/>
    <tableColumn id="21" name="status" dataDxfId="222"/>
    <tableColumn id="24" name="future_status" dataDxfId="221"/>
  </tableColumns>
  <tableStyleInfo name="TableStyleMedium2" showFirstColumn="0" showLastColumn="0" showRowStripes="1" showColumnStripes="0"/>
</table>
</file>

<file path=xl/tables/table93.xml><?xml version="1.0" encoding="utf-8"?>
<table xmlns="http://schemas.openxmlformats.org/spreadsheetml/2006/main" id="69" name="external_epg" displayName="external_epg" ref="A1:J82" totalsRowShown="0" dataDxfId="220">
  <autoFilter ref="A1:J82"/>
  <tableColumns count="10">
    <tableColumn id="11" name="name" dataDxfId="219"/>
    <tableColumn id="1" name="l3_out" dataDxfId="218"/>
    <tableColumn id="2" name="tenant" dataDxfId="217">
      <calculatedColumnFormula>VLOOKUP(external_epg[l3_out],l3out[#All],2,FALSE)</calculatedColumnFormula>
    </tableColumn>
    <tableColumn id="3" name="subnet" dataDxfId="216"/>
    <tableColumn id="7" name="scope" dataDxfId="215"/>
    <tableColumn id="8" name="bgp_route_summ_policy" dataDxfId="214"/>
    <tableColumn id="4" name="provided_contract" dataDxfId="213"/>
    <tableColumn id="5" name="consumed_contract" dataDxfId="212"/>
    <tableColumn id="6" name="status" dataDxfId="211"/>
    <tableColumn id="9" name="future_status" dataDxfId="210"/>
  </tableColumns>
  <tableStyleInfo name="TableStyleMedium2" showFirstColumn="0" showLastColumn="0" showRowStripes="1" showColumnStripes="0"/>
</table>
</file>

<file path=xl/tables/table94.xml><?xml version="1.0" encoding="utf-8"?>
<table xmlns="http://schemas.openxmlformats.org/spreadsheetml/2006/main" id="92" name="contract57" displayName="contract57" ref="A1:Q3" totalsRowShown="0" headerRowDxfId="209" dataDxfId="208">
  <autoFilter ref="A1:Q3"/>
  <sortState ref="A2:G31">
    <sortCondition ref="B1:B31"/>
  </sortState>
  <tableColumns count="17">
    <tableColumn id="7" name="tenant" dataDxfId="207"/>
    <tableColumn id="1" name="name" dataDxfId="206"/>
    <tableColumn id="8" name="service_type" dataDxfId="205" dataCellStyle="Input"/>
    <tableColumn id="2" name="managed" dataDxfId="204"/>
    <tableColumn id="3" name="phy_or_virt" dataDxfId="203"/>
    <tableColumn id="10" name="phy_domain" dataDxfId="202"/>
    <tableColumn id="5" name="function_type" dataDxfId="201"/>
    <tableColumn id="6" name="node_view" dataDxfId="200"/>
    <tableColumn id="21" name="context_aware" dataDxfId="199"/>
    <tableColumn id="11" name="phy_intf_1_name" dataDxfId="198"/>
    <tableColumn id="15" name="phy_intf_1_path" dataDxfId="197"/>
    <tableColumn id="12" name="phy_intf_2_name" dataDxfId="196"/>
    <tableColumn id="16" name="phy_intf_2_path" dataDxfId="195"/>
    <tableColumn id="14" name="cluster_intf_name" dataDxfId="194"/>
    <tableColumn id="17" name="cluster_intf_concrete" dataDxfId="193"/>
    <tableColumn id="18" name="cluster_intf_encap" dataDxfId="192"/>
    <tableColumn id="4" name="status" dataDxfId="191"/>
  </tableColumns>
  <tableStyleInfo name="TableStyleMedium2" showFirstColumn="0" showLastColumn="0" showRowStripes="1" showColumnStripes="0"/>
</table>
</file>

<file path=xl/tables/table95.xml><?xml version="1.0" encoding="utf-8"?>
<table xmlns="http://schemas.openxmlformats.org/spreadsheetml/2006/main" id="93" name="contract63" displayName="contract63" ref="A1:J2" totalsRowShown="0" dataDxfId="190">
  <autoFilter ref="A1:J2"/>
  <sortState ref="A2:H31">
    <sortCondition ref="B1:B31"/>
  </sortState>
  <tableColumns count="10">
    <tableColumn id="7" name="tenant" dataDxfId="189"/>
    <tableColumn id="1" name="name" dataDxfId="188"/>
    <tableColumn id="8" name="description" dataDxfId="187" dataCellStyle="Input"/>
    <tableColumn id="15" name="direct_connect" dataDxfId="186" dataCellStyle="Input"/>
    <tableColumn id="9" name="unicast_route" dataDxfId="185" dataCellStyle="Input"/>
    <tableColumn id="2" name="function_device" dataDxfId="184"/>
    <tableColumn id="13" name="function_node_name" dataDxfId="183"/>
    <tableColumn id="16" name="function_mode" dataDxfId="182"/>
    <tableColumn id="10" name="route_redirect" dataDxfId="181"/>
    <tableColumn id="3" name="status" dataDxfId="180"/>
  </tableColumns>
  <tableStyleInfo name="TableStyleMedium2" showFirstColumn="0" showLastColumn="0" showRowStripes="1" showColumnStripes="0"/>
</table>
</file>

<file path=xl/tables/table96.xml><?xml version="1.0" encoding="utf-8"?>
<table xmlns="http://schemas.openxmlformats.org/spreadsheetml/2006/main" id="94" name="contract60" displayName="contract60" ref="A1:H2" totalsRowShown="0" dataDxfId="179">
  <autoFilter ref="A1:H2"/>
  <sortState ref="A2:G31">
    <sortCondition ref="B1:B31"/>
  </sortState>
  <tableColumns count="8">
    <tableColumn id="7" name="tenant" dataDxfId="178"/>
    <tableColumn id="1" name="name" dataDxfId="177"/>
    <tableColumn id="8" name="description" dataDxfId="176" dataCellStyle="Input"/>
    <tableColumn id="2" name="dest_ip" dataDxfId="175"/>
    <tableColumn id="3" name="dest_mac" dataDxfId="174"/>
    <tableColumn id="4" name="dest_2nd_ip" dataDxfId="173"/>
    <tableColumn id="5" name="dest_pod" dataDxfId="172"/>
    <tableColumn id="6" name="status" dataDxfId="171"/>
  </tableColumns>
  <tableStyleInfo name="TableStyleMedium2" showFirstColumn="0" showLastColumn="0" showRowStripes="1" showColumnStripes="0"/>
</table>
</file>

<file path=xl/tables/table97.xml><?xml version="1.0" encoding="utf-8"?>
<table xmlns="http://schemas.openxmlformats.org/spreadsheetml/2006/main" id="95" name="Table7559" displayName="Table7559" ref="A1:L2" totalsRowShown="0" headerRowDxfId="170" dataDxfId="168" headerRowBorderDxfId="169" tableBorderDxfId="167" totalsRowBorderDxfId="166">
  <autoFilter ref="A1:L2"/>
  <tableColumns count="12">
    <tableColumn id="3" name="tenant" dataDxfId="165"/>
    <tableColumn id="4" name="contract" dataDxfId="164"/>
    <tableColumn id="7" name="service_graph" dataDxfId="163"/>
    <tableColumn id="11" name="sg_node" dataDxfId="162"/>
    <tableColumn id="8" name="sg_device" dataDxfId="161"/>
    <tableColumn id="5" name="consumer_intf" dataDxfId="160"/>
    <tableColumn id="9" name="consumer_bd" dataDxfId="159"/>
    <tableColumn id="12" name="consumer_redirect" dataDxfId="158"/>
    <tableColumn id="6" name="provider_intf" dataDxfId="157"/>
    <tableColumn id="10" name="provider_bd" dataDxfId="156"/>
    <tableColumn id="13" name="provider_redirect" dataDxfId="155"/>
    <tableColumn id="2" name="status" dataDxfId="154"/>
  </tableColumns>
  <tableStyleInfo name="TableStyleMedium2" showFirstColumn="0" showLastColumn="0" showRowStripes="1" showColumnStripes="0"/>
</table>
</file>

<file path=xl/tables/table98.xml><?xml version="1.0" encoding="utf-8"?>
<table xmlns="http://schemas.openxmlformats.org/spreadsheetml/2006/main" id="82" name="filter" displayName="filter" ref="A1:E364" totalsRowShown="0" dataDxfId="153">
  <autoFilter ref="A1:E364"/>
  <tableColumns count="5">
    <tableColumn id="1" name="name" dataDxfId="152"/>
    <tableColumn id="2" name="tenant" dataDxfId="151"/>
    <tableColumn id="4" name="description" dataDxfId="150"/>
    <tableColumn id="3" name="status" dataDxfId="149"/>
    <tableColumn id="5" name="future_status" dataDxfId="148"/>
  </tableColumns>
  <tableStyleInfo name="TableStyleMedium2" showFirstColumn="0" showLastColumn="0" showRowStripes="1" showColumnStripes="0"/>
</table>
</file>

<file path=xl/tables/table99.xml><?xml version="1.0" encoding="utf-8"?>
<table xmlns="http://schemas.openxmlformats.org/spreadsheetml/2006/main" id="81" name="filter_entry" displayName="filter_entry" ref="A1:Q364" totalsRowShown="0" headerRowDxfId="147" dataDxfId="146">
  <autoFilter ref="A1:Q364"/>
  <tableColumns count="17">
    <tableColumn id="1" name="name" dataDxfId="145"/>
    <tableColumn id="3" name="filter" dataDxfId="144"/>
    <tableColumn id="2" name="tenant" dataDxfId="143"/>
    <tableColumn id="4" name="ether_type" dataDxfId="142"/>
    <tableColumn id="5" name="IP_protocol" dataDxfId="141"/>
    <tableColumn id="6" name="match_only_fragments" dataDxfId="140"/>
    <tableColumn id="7" name="arp_flag" dataDxfId="139"/>
    <tableColumn id="9" name="from_source_port" dataDxfId="138"/>
    <tableColumn id="10" name="to_source_port" dataDxfId="137"/>
    <tableColumn id="11" name="from_destination_port" dataDxfId="136"/>
    <tableColumn id="12" name="to_destination_port" dataDxfId="135"/>
    <tableColumn id="13" name="icmp_message" dataDxfId="134"/>
    <tableColumn id="14" name="icmpv6_message" dataDxfId="133"/>
    <tableColumn id="15" name="tcp_flags" dataDxfId="132"/>
    <tableColumn id="16" name="stateful" dataDxfId="131"/>
    <tableColumn id="17" name="status" dataDxfId="130"/>
    <tableColumn id="8" name="future_status" dataDxfId="1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Relationship Id="rId4" Type="http://schemas.openxmlformats.org/officeDocument/2006/relationships/table" Target="../tables/table13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0.xml"/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8.xml"/><Relationship Id="rId3" Type="http://schemas.openxmlformats.org/officeDocument/2006/relationships/table" Target="../tables/table23.xml"/><Relationship Id="rId7" Type="http://schemas.openxmlformats.org/officeDocument/2006/relationships/table" Target="../tables/table27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6" Type="http://schemas.openxmlformats.org/officeDocument/2006/relationships/table" Target="../tables/table26.xml"/><Relationship Id="rId5" Type="http://schemas.openxmlformats.org/officeDocument/2006/relationships/table" Target="../tables/table25.xml"/><Relationship Id="rId10" Type="http://schemas.openxmlformats.org/officeDocument/2006/relationships/table" Target="../tables/table30.xml"/><Relationship Id="rId4" Type="http://schemas.openxmlformats.org/officeDocument/2006/relationships/table" Target="../tables/table24.xml"/><Relationship Id="rId9" Type="http://schemas.openxmlformats.org/officeDocument/2006/relationships/table" Target="../tables/table2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3.xml"/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5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3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6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40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8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0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1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2.xml"/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3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4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5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6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8.xml"/><Relationship Id="rId1" Type="http://schemas.openxmlformats.org/officeDocument/2006/relationships/printerSettings" Target="../printerSettings/printerSettings14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9.xml"/><Relationship Id="rId1" Type="http://schemas.openxmlformats.org/officeDocument/2006/relationships/printerSettings" Target="../printerSettings/printerSettings15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0.xml"/><Relationship Id="rId1" Type="http://schemas.openxmlformats.org/officeDocument/2006/relationships/printerSettings" Target="../printerSettings/printerSettings16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1.xml"/><Relationship Id="rId1" Type="http://schemas.openxmlformats.org/officeDocument/2006/relationships/printerSettings" Target="../printerSettings/printerSettings17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2.xml"/><Relationship Id="rId1" Type="http://schemas.openxmlformats.org/officeDocument/2006/relationships/printerSettings" Target="../printerSettings/printerSettings18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3.xml"/><Relationship Id="rId1" Type="http://schemas.openxmlformats.org/officeDocument/2006/relationships/printerSettings" Target="../printerSettings/printerSettings19.bin"/></Relationships>
</file>

<file path=xl/worksheets/_rels/sheet4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0.xml"/><Relationship Id="rId3" Type="http://schemas.openxmlformats.org/officeDocument/2006/relationships/table" Target="../tables/table65.xml"/><Relationship Id="rId7" Type="http://schemas.openxmlformats.org/officeDocument/2006/relationships/table" Target="../tables/table69.xml"/><Relationship Id="rId2" Type="http://schemas.openxmlformats.org/officeDocument/2006/relationships/table" Target="../tables/table64.xml"/><Relationship Id="rId1" Type="http://schemas.openxmlformats.org/officeDocument/2006/relationships/printerSettings" Target="../printerSettings/printerSettings20.bin"/><Relationship Id="rId6" Type="http://schemas.openxmlformats.org/officeDocument/2006/relationships/table" Target="../tables/table68.xml"/><Relationship Id="rId5" Type="http://schemas.openxmlformats.org/officeDocument/2006/relationships/table" Target="../tables/table67.xml"/><Relationship Id="rId10" Type="http://schemas.openxmlformats.org/officeDocument/2006/relationships/table" Target="../tables/table72.xml"/><Relationship Id="rId4" Type="http://schemas.openxmlformats.org/officeDocument/2006/relationships/table" Target="../tables/table66.xml"/><Relationship Id="rId9" Type="http://schemas.openxmlformats.org/officeDocument/2006/relationships/table" Target="../tables/table71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3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4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6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5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6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7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8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8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9.xml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9.xml"/><Relationship Id="rId1" Type="http://schemas.openxmlformats.org/officeDocument/2006/relationships/printerSettings" Target="../printerSettings/printerSettings25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0.xml"/><Relationship Id="rId1" Type="http://schemas.openxmlformats.org/officeDocument/2006/relationships/printerSettings" Target="../printerSettings/printerSettings26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1.xml"/><Relationship Id="rId1" Type="http://schemas.openxmlformats.org/officeDocument/2006/relationships/printerSettings" Target="../printerSettings/printerSettings27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2.xml"/><Relationship Id="rId1" Type="http://schemas.openxmlformats.org/officeDocument/2006/relationships/printerSettings" Target="../printerSettings/printerSettings28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3.xml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4.xml"/><Relationship Id="rId1" Type="http://schemas.openxmlformats.org/officeDocument/2006/relationships/printerSettings" Target="../printerSettings/printerSettings3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5.xml"/><Relationship Id="rId1" Type="http://schemas.openxmlformats.org/officeDocument/2006/relationships/printerSettings" Target="../printerSettings/printerSettings31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6.xml"/><Relationship Id="rId1" Type="http://schemas.openxmlformats.org/officeDocument/2006/relationships/printerSettings" Target="../printerSettings/printerSettings32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7.xm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8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33.bin"/><Relationship Id="rId4" Type="http://schemas.openxmlformats.org/officeDocument/2006/relationships/comments" Target="../comments10.xml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9.xml"/><Relationship Id="rId1" Type="http://schemas.openxmlformats.org/officeDocument/2006/relationships/printerSettings" Target="../printerSettings/printerSettings3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0.xml"/><Relationship Id="rId1" Type="http://schemas.openxmlformats.org/officeDocument/2006/relationships/printerSettings" Target="../printerSettings/printerSettings3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1.xm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2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36.bin"/><Relationship Id="rId4" Type="http://schemas.openxmlformats.org/officeDocument/2006/relationships/comments" Target="../comments11.xm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table" Target="../tables/table93.xml"/><Relationship Id="rId1" Type="http://schemas.openxmlformats.org/officeDocument/2006/relationships/vmlDrawing" Target="../drawings/vmlDrawing12.vm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5.xm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6.xm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7.xm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8.xml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9.xml"/><Relationship Id="rId1" Type="http://schemas.openxmlformats.org/officeDocument/2006/relationships/printerSettings" Target="../printerSettings/printerSettings37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0.xml"/><Relationship Id="rId1" Type="http://schemas.openxmlformats.org/officeDocument/2006/relationships/printerSettings" Target="../printerSettings/printerSettings38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1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39.bin"/><Relationship Id="rId4" Type="http://schemas.openxmlformats.org/officeDocument/2006/relationships/comments" Target="../comments13.xml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2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40.bin"/><Relationship Id="rId4" Type="http://schemas.openxmlformats.org/officeDocument/2006/relationships/comments" Target="../comments14.xml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4.xml"/><Relationship Id="rId2" Type="http://schemas.openxmlformats.org/officeDocument/2006/relationships/table" Target="../tables/table103.xml"/><Relationship Id="rId1" Type="http://schemas.openxmlformats.org/officeDocument/2006/relationships/printerSettings" Target="../printerSettings/printerSettings41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7.xml"/><Relationship Id="rId7" Type="http://schemas.openxmlformats.org/officeDocument/2006/relationships/table" Target="../tables/table111.xml"/><Relationship Id="rId2" Type="http://schemas.openxmlformats.org/officeDocument/2006/relationships/table" Target="../tables/table106.xml"/><Relationship Id="rId1" Type="http://schemas.openxmlformats.org/officeDocument/2006/relationships/table" Target="../tables/table105.xml"/><Relationship Id="rId6" Type="http://schemas.openxmlformats.org/officeDocument/2006/relationships/table" Target="../tables/table110.xml"/><Relationship Id="rId5" Type="http://schemas.openxmlformats.org/officeDocument/2006/relationships/table" Target="../tables/table109.xml"/><Relationship Id="rId4" Type="http://schemas.openxmlformats.org/officeDocument/2006/relationships/table" Target="../tables/table10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4.xml"/><Relationship Id="rId2" Type="http://schemas.openxmlformats.org/officeDocument/2006/relationships/table" Target="../tables/table113.xml"/><Relationship Id="rId1" Type="http://schemas.openxmlformats.org/officeDocument/2006/relationships/table" Target="../tables/table112.xml"/><Relationship Id="rId6" Type="http://schemas.openxmlformats.org/officeDocument/2006/relationships/table" Target="../tables/table117.xml"/><Relationship Id="rId5" Type="http://schemas.openxmlformats.org/officeDocument/2006/relationships/table" Target="../tables/table116.xml"/><Relationship Id="rId4" Type="http://schemas.openxmlformats.org/officeDocument/2006/relationships/table" Target="../tables/table115.xml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2"/>
  <sheetViews>
    <sheetView zoomScale="85" zoomScaleNormal="85" workbookViewId="0">
      <selection activeCell="E30" sqref="E30"/>
    </sheetView>
  </sheetViews>
  <sheetFormatPr defaultColWidth="8.7109375" defaultRowHeight="15" x14ac:dyDescent="0.25"/>
  <cols>
    <col min="1" max="1" width="16" customWidth="1"/>
    <col min="2" max="2" width="45.140625" customWidth="1"/>
    <col min="3" max="3" width="37.42578125" customWidth="1"/>
    <col min="4" max="4" width="44.28515625" customWidth="1"/>
  </cols>
  <sheetData>
    <row r="1" spans="1:4" x14ac:dyDescent="0.25">
      <c r="A1" s="36" t="s">
        <v>7</v>
      </c>
      <c r="B1" s="2" t="s">
        <v>8</v>
      </c>
      <c r="C1" s="2" t="s">
        <v>10</v>
      </c>
      <c r="D1" s="2" t="s">
        <v>9</v>
      </c>
    </row>
    <row r="2" spans="1:4" x14ac:dyDescent="0.25">
      <c r="A2" s="3"/>
      <c r="B2" s="38"/>
      <c r="C2" s="3"/>
      <c r="D2" s="3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D14"/>
  <sheetViews>
    <sheetView workbookViewId="0">
      <selection activeCell="A10" sqref="A10"/>
    </sheetView>
  </sheetViews>
  <sheetFormatPr defaultColWidth="8.7109375" defaultRowHeight="15" x14ac:dyDescent="0.25"/>
  <cols>
    <col min="1" max="1" width="47.7109375" customWidth="1"/>
    <col min="2" max="2" width="39.7109375" customWidth="1"/>
    <col min="3" max="3" width="16.7109375" customWidth="1"/>
    <col min="4" max="4" width="11.7109375" customWidth="1"/>
  </cols>
  <sheetData>
    <row r="1" spans="1:4" x14ac:dyDescent="0.25">
      <c r="A1" s="39" t="s">
        <v>92</v>
      </c>
      <c r="B1" s="39" t="s">
        <v>109</v>
      </c>
    </row>
    <row r="2" spans="1:4" x14ac:dyDescent="0.25">
      <c r="A2" s="3" t="s">
        <v>93</v>
      </c>
      <c r="B2" s="3"/>
    </row>
    <row r="3" spans="1:4" x14ac:dyDescent="0.25">
      <c r="A3" s="3" t="s">
        <v>94</v>
      </c>
      <c r="B3" s="3"/>
    </row>
    <row r="6" spans="1:4" x14ac:dyDescent="0.25">
      <c r="A6" s="2" t="s">
        <v>95</v>
      </c>
      <c r="B6" s="2" t="s">
        <v>96</v>
      </c>
      <c r="C6" s="2" t="s">
        <v>94</v>
      </c>
      <c r="D6" s="2" t="s">
        <v>97</v>
      </c>
    </row>
    <row r="7" spans="1:4" x14ac:dyDescent="0.25">
      <c r="A7" s="40" t="s">
        <v>110</v>
      </c>
      <c r="B7" s="3" t="s">
        <v>98</v>
      </c>
      <c r="C7" s="41"/>
      <c r="D7" s="41" t="s">
        <v>14</v>
      </c>
    </row>
    <row r="8" spans="1:4" x14ac:dyDescent="0.25">
      <c r="A8" s="40" t="s">
        <v>111</v>
      </c>
      <c r="B8" s="3" t="s">
        <v>98</v>
      </c>
      <c r="C8" s="41"/>
      <c r="D8" s="41" t="s">
        <v>14</v>
      </c>
    </row>
    <row r="10" spans="1:4" x14ac:dyDescent="0.25">
      <c r="A10" s="2" t="s">
        <v>112</v>
      </c>
    </row>
    <row r="11" spans="1:4" x14ac:dyDescent="0.25">
      <c r="A11" s="3" t="s">
        <v>113</v>
      </c>
    </row>
    <row r="13" spans="1:4" x14ac:dyDescent="0.25">
      <c r="A13" s="2" t="s">
        <v>114</v>
      </c>
    </row>
    <row r="14" spans="1:4" x14ac:dyDescent="0.25">
      <c r="A14" s="3" t="s">
        <v>115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34"/>
  <sheetViews>
    <sheetView topLeftCell="A16" workbookViewId="0">
      <selection activeCell="A31" sqref="A31"/>
    </sheetView>
  </sheetViews>
  <sheetFormatPr defaultColWidth="8.7109375" defaultRowHeight="15" x14ac:dyDescent="0.25"/>
  <cols>
    <col min="1" max="1" width="36" customWidth="1"/>
    <col min="2" max="2" width="42.28515625" customWidth="1"/>
    <col min="3" max="3" width="27.7109375" customWidth="1"/>
    <col min="4" max="4" width="20.42578125" customWidth="1"/>
    <col min="5" max="5" width="28.7109375" customWidth="1"/>
    <col min="6" max="6" width="18.42578125" customWidth="1"/>
    <col min="7" max="7" width="18.7109375" customWidth="1"/>
    <col min="10" max="10" width="18.42578125" customWidth="1"/>
    <col min="12" max="12" width="19.7109375" customWidth="1"/>
    <col min="13" max="13" width="14.7109375" customWidth="1"/>
    <col min="16" max="16" width="16.28515625" customWidth="1"/>
  </cols>
  <sheetData>
    <row r="1" spans="1:7" ht="30" x14ac:dyDescent="0.25">
      <c r="A1" s="42" t="s">
        <v>21</v>
      </c>
      <c r="B1" s="43" t="s">
        <v>119</v>
      </c>
    </row>
    <row r="2" spans="1:7" x14ac:dyDescent="0.25">
      <c r="A2" s="16" t="s">
        <v>22</v>
      </c>
      <c r="B2" s="16" t="s">
        <v>23</v>
      </c>
    </row>
    <row r="3" spans="1:7" x14ac:dyDescent="0.25">
      <c r="A3" s="16"/>
      <c r="B3" s="16" t="s">
        <v>24</v>
      </c>
    </row>
    <row r="4" spans="1:7" x14ac:dyDescent="0.25">
      <c r="A4" s="16" t="s">
        <v>25</v>
      </c>
      <c r="B4" s="16" t="s">
        <v>23</v>
      </c>
    </row>
    <row r="5" spans="1:7" x14ac:dyDescent="0.25">
      <c r="A5" s="16"/>
      <c r="B5" s="16" t="s">
        <v>26</v>
      </c>
    </row>
    <row r="6" spans="1:7" x14ac:dyDescent="0.25">
      <c r="A6" s="17"/>
      <c r="B6" s="17"/>
    </row>
    <row r="7" spans="1:7" x14ac:dyDescent="0.25">
      <c r="A7" s="516" t="s">
        <v>27</v>
      </c>
      <c r="B7" s="517"/>
      <c r="C7" s="517"/>
      <c r="D7" s="517"/>
      <c r="E7" s="517"/>
      <c r="F7" s="517"/>
      <c r="G7" s="517"/>
    </row>
    <row r="8" spans="1:7" x14ac:dyDescent="0.25">
      <c r="A8" s="1" t="s">
        <v>28</v>
      </c>
      <c r="B8" s="16" t="s">
        <v>1</v>
      </c>
      <c r="C8" s="1" t="s">
        <v>116</v>
      </c>
      <c r="D8" s="1" t="s">
        <v>117</v>
      </c>
      <c r="E8" s="1" t="s">
        <v>20</v>
      </c>
      <c r="F8" s="1" t="s">
        <v>29</v>
      </c>
      <c r="G8" s="1" t="s">
        <v>31</v>
      </c>
    </row>
    <row r="9" spans="1:7" x14ac:dyDescent="0.25">
      <c r="A9" s="37"/>
      <c r="B9" s="37"/>
      <c r="C9" s="37" t="s">
        <v>131</v>
      </c>
      <c r="D9" s="37" t="s">
        <v>118</v>
      </c>
      <c r="E9" s="37">
        <v>514</v>
      </c>
      <c r="F9" s="37" t="s">
        <v>30</v>
      </c>
      <c r="G9" s="37" t="s">
        <v>32</v>
      </c>
    </row>
    <row r="12" spans="1:7" ht="25.5" x14ac:dyDescent="0.25">
      <c r="A12" s="27" t="s">
        <v>33</v>
      </c>
      <c r="B12" s="53" t="s">
        <v>145</v>
      </c>
      <c r="C12" s="35"/>
      <c r="D12" s="35"/>
      <c r="E12" s="35"/>
      <c r="F12" s="35"/>
    </row>
    <row r="13" spans="1:7" ht="14.85" customHeight="1" x14ac:dyDescent="0.25">
      <c r="A13" s="517" t="s">
        <v>34</v>
      </c>
      <c r="B13" s="517"/>
      <c r="C13" s="517"/>
      <c r="D13" s="517"/>
      <c r="E13" s="517"/>
      <c r="F13" s="517"/>
    </row>
    <row r="14" spans="1:7" x14ac:dyDescent="0.25">
      <c r="A14" s="3" t="s">
        <v>35</v>
      </c>
      <c r="B14" s="3" t="s">
        <v>36</v>
      </c>
      <c r="C14" s="3" t="s">
        <v>37</v>
      </c>
      <c r="D14" s="3" t="s">
        <v>38</v>
      </c>
      <c r="E14" s="3" t="s">
        <v>39</v>
      </c>
      <c r="F14" s="3" t="s">
        <v>31</v>
      </c>
    </row>
    <row r="15" spans="1:7" x14ac:dyDescent="0.25">
      <c r="A15" s="1"/>
      <c r="B15" s="1"/>
      <c r="C15" s="1"/>
      <c r="D15" s="1"/>
      <c r="E15" s="1"/>
      <c r="F15" s="1"/>
    </row>
    <row r="17" spans="1:7" x14ac:dyDescent="0.25">
      <c r="A17" s="514" t="s">
        <v>120</v>
      </c>
      <c r="B17" s="515"/>
      <c r="C17" s="515"/>
      <c r="D17" s="515"/>
      <c r="E17" s="515"/>
      <c r="F17" s="515"/>
      <c r="G17" s="18"/>
    </row>
    <row r="18" spans="1:7" x14ac:dyDescent="0.25">
      <c r="A18" s="36" t="s">
        <v>40</v>
      </c>
      <c r="B18" s="45" t="s">
        <v>36</v>
      </c>
      <c r="C18" s="45" t="s">
        <v>41</v>
      </c>
      <c r="D18" s="45" t="s">
        <v>42</v>
      </c>
      <c r="E18" s="45" t="s">
        <v>43</v>
      </c>
      <c r="F18" s="45" t="s">
        <v>44</v>
      </c>
      <c r="G18" s="45" t="s">
        <v>31</v>
      </c>
    </row>
    <row r="19" spans="1:7" x14ac:dyDescent="0.25">
      <c r="A19" s="44"/>
      <c r="B19" s="44"/>
      <c r="C19" s="44"/>
      <c r="D19" s="44"/>
      <c r="E19" s="44">
        <v>5</v>
      </c>
      <c r="F19" s="44">
        <v>1</v>
      </c>
      <c r="G19" s="44" t="s">
        <v>45</v>
      </c>
    </row>
    <row r="22" spans="1:7" x14ac:dyDescent="0.25">
      <c r="A22" s="39" t="s">
        <v>46</v>
      </c>
      <c r="B22" s="46" t="s">
        <v>121</v>
      </c>
    </row>
    <row r="23" spans="1:7" x14ac:dyDescent="0.25">
      <c r="A23" s="47" t="s">
        <v>47</v>
      </c>
      <c r="B23" s="47" t="s">
        <v>122</v>
      </c>
    </row>
    <row r="24" spans="1:7" x14ac:dyDescent="0.25">
      <c r="A24" s="44"/>
      <c r="B24" s="3">
        <v>1</v>
      </c>
    </row>
    <row r="25" spans="1:7" x14ac:dyDescent="0.25">
      <c r="A25" s="44"/>
      <c r="B25" s="3">
        <v>2</v>
      </c>
    </row>
    <row r="28" spans="1:7" x14ac:dyDescent="0.25">
      <c r="A28" s="514" t="s">
        <v>123</v>
      </c>
      <c r="B28" s="515"/>
      <c r="C28" s="515"/>
    </row>
    <row r="29" spans="1:7" x14ac:dyDescent="0.25">
      <c r="A29" s="3" t="s">
        <v>48</v>
      </c>
      <c r="B29" s="3" t="s">
        <v>49</v>
      </c>
      <c r="C29" s="3" t="s">
        <v>51</v>
      </c>
    </row>
    <row r="30" spans="1:7" x14ac:dyDescent="0.25">
      <c r="A30" s="1" t="s">
        <v>126</v>
      </c>
      <c r="B30" s="1" t="s">
        <v>50</v>
      </c>
      <c r="C30" s="1" t="str">
        <f>tacacs_provider_group[[#Headers],[tacacs_group]]</f>
        <v>tacacs_group</v>
      </c>
    </row>
    <row r="31" spans="1:7" x14ac:dyDescent="0.25">
      <c r="A31" s="1" t="s">
        <v>124</v>
      </c>
      <c r="B31" s="1" t="s">
        <v>125</v>
      </c>
      <c r="C31" s="1" t="s">
        <v>18</v>
      </c>
    </row>
    <row r="33" spans="1:5" x14ac:dyDescent="0.25">
      <c r="A33" s="2" t="s">
        <v>52</v>
      </c>
      <c r="B33" s="2" t="s">
        <v>53</v>
      </c>
      <c r="C33" s="2" t="s">
        <v>127</v>
      </c>
      <c r="D33" s="2" t="s">
        <v>128</v>
      </c>
      <c r="E33" s="2" t="s">
        <v>129</v>
      </c>
    </row>
    <row r="34" spans="1:5" x14ac:dyDescent="0.25">
      <c r="A34" s="48" t="s">
        <v>54</v>
      </c>
      <c r="B34" s="48" t="s">
        <v>50</v>
      </c>
      <c r="C34" s="48"/>
      <c r="D34" s="48" t="s">
        <v>55</v>
      </c>
      <c r="E34" s="48" t="s">
        <v>18</v>
      </c>
    </row>
  </sheetData>
  <mergeCells count="4">
    <mergeCell ref="A28:C28"/>
    <mergeCell ref="A7:G7"/>
    <mergeCell ref="A13:F13"/>
    <mergeCell ref="A17:F17"/>
  </mergeCells>
  <dataValidations count="1">
    <dataValidation type="list" allowBlank="1" showInputMessage="1" showErrorMessage="1" sqref="B34">
      <formula1>$B$30:$B$31</formula1>
    </dataValidation>
  </dataValidations>
  <pageMargins left="0.7" right="0.7" top="0.75" bottom="0.75" header="0.3" footer="0.3"/>
  <pageSetup paperSize="9" orientation="portrait" horizontalDpi="4294967293" verticalDpi="4294967293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45"/>
  <sheetViews>
    <sheetView topLeftCell="A25" workbookViewId="0">
      <selection activeCell="B43" sqref="B43:B45"/>
    </sheetView>
  </sheetViews>
  <sheetFormatPr defaultColWidth="8.7109375" defaultRowHeight="15" x14ac:dyDescent="0.25"/>
  <cols>
    <col min="1" max="1" width="26.7109375" customWidth="1"/>
    <col min="2" max="2" width="30.7109375" customWidth="1"/>
    <col min="3" max="3" width="12" customWidth="1"/>
    <col min="4" max="4" width="26.7109375" customWidth="1"/>
    <col min="5" max="5" width="37.7109375" customWidth="1"/>
    <col min="9" max="9" width="19.28515625" customWidth="1"/>
    <col min="10" max="10" width="23.28515625" customWidth="1"/>
    <col min="11" max="11" width="31.140625" customWidth="1"/>
  </cols>
  <sheetData>
    <row r="1" spans="1:11" ht="15.75" thickBot="1" x14ac:dyDescent="0.3">
      <c r="A1" s="39" t="s">
        <v>56</v>
      </c>
      <c r="B1" s="39" t="s">
        <v>130</v>
      </c>
      <c r="I1" s="15" t="s">
        <v>59</v>
      </c>
      <c r="J1" s="13" t="s">
        <v>108</v>
      </c>
      <c r="K1" s="15" t="s">
        <v>137</v>
      </c>
    </row>
    <row r="2" spans="1:11" ht="15.75" thickBot="1" x14ac:dyDescent="0.3">
      <c r="A2" s="3" t="s">
        <v>57</v>
      </c>
      <c r="B2" s="3" t="s">
        <v>131</v>
      </c>
      <c r="I2" s="19" t="s">
        <v>60</v>
      </c>
      <c r="J2" s="9"/>
      <c r="K2" s="22" t="s">
        <v>131</v>
      </c>
    </row>
    <row r="3" spans="1:11" ht="15.75" thickBot="1" x14ac:dyDescent="0.3">
      <c r="A3" s="3" t="s">
        <v>58</v>
      </c>
      <c r="B3" s="3" t="s">
        <v>17</v>
      </c>
      <c r="I3" s="19" t="s">
        <v>61</v>
      </c>
      <c r="J3" s="9"/>
      <c r="K3" s="8"/>
    </row>
    <row r="4" spans="1:11" ht="15.75" thickBot="1" x14ac:dyDescent="0.3">
      <c r="I4" s="19" t="s">
        <v>62</v>
      </c>
      <c r="J4" s="9"/>
      <c r="K4" s="14"/>
    </row>
    <row r="5" spans="1:11" ht="15.75" thickBot="1" x14ac:dyDescent="0.3">
      <c r="A5" s="520" t="s">
        <v>138</v>
      </c>
      <c r="B5" s="521"/>
      <c r="C5" s="521"/>
      <c r="D5" s="521"/>
      <c r="E5" s="522"/>
      <c r="I5" s="10" t="s">
        <v>63</v>
      </c>
      <c r="J5" s="10"/>
      <c r="K5" s="10"/>
    </row>
    <row r="6" spans="1:11" ht="15.75" thickBot="1" x14ac:dyDescent="0.3">
      <c r="A6" s="2" t="s">
        <v>132</v>
      </c>
      <c r="B6" s="2" t="s">
        <v>133</v>
      </c>
      <c r="C6" s="2" t="s">
        <v>134</v>
      </c>
      <c r="D6" s="2" t="s">
        <v>135</v>
      </c>
      <c r="E6" s="2" t="s">
        <v>31</v>
      </c>
      <c r="I6" s="19" t="s">
        <v>1</v>
      </c>
      <c r="J6" s="9"/>
      <c r="K6" s="14" t="s">
        <v>18</v>
      </c>
    </row>
    <row r="7" spans="1:11" ht="15.75" thickBot="1" x14ac:dyDescent="0.3">
      <c r="A7" s="16" t="s">
        <v>193</v>
      </c>
      <c r="B7" s="3" t="s">
        <v>136</v>
      </c>
      <c r="C7" s="3">
        <v>4</v>
      </c>
      <c r="D7" s="3">
        <v>6</v>
      </c>
      <c r="E7" s="3" t="s">
        <v>83</v>
      </c>
      <c r="I7" s="19" t="s">
        <v>64</v>
      </c>
      <c r="J7" s="9"/>
      <c r="K7" s="14" t="s">
        <v>18</v>
      </c>
    </row>
    <row r="8" spans="1:11" ht="15.75" thickBot="1" x14ac:dyDescent="0.3">
      <c r="A8" s="16" t="s">
        <v>194</v>
      </c>
      <c r="B8" s="3" t="s">
        <v>13</v>
      </c>
      <c r="C8" s="3">
        <v>4</v>
      </c>
      <c r="D8" s="3">
        <v>6</v>
      </c>
      <c r="E8" s="3" t="s">
        <v>83</v>
      </c>
      <c r="I8" s="19" t="s">
        <v>65</v>
      </c>
      <c r="J8" s="9"/>
      <c r="K8" s="14" t="s">
        <v>18</v>
      </c>
    </row>
    <row r="9" spans="1:11" ht="15.75" thickBot="1" x14ac:dyDescent="0.3">
      <c r="I9" s="19" t="s">
        <v>66</v>
      </c>
      <c r="J9" s="9"/>
      <c r="K9" s="14" t="s">
        <v>18</v>
      </c>
    </row>
    <row r="10" spans="1:11" ht="15.75" thickBot="1" x14ac:dyDescent="0.3">
      <c r="I10" s="10" t="s">
        <v>67</v>
      </c>
      <c r="J10" s="10"/>
      <c r="K10" s="10"/>
    </row>
    <row r="11" spans="1:11" ht="15.75" thickBot="1" x14ac:dyDescent="0.3">
      <c r="I11" s="20" t="s">
        <v>1</v>
      </c>
      <c r="J11" s="11" t="s">
        <v>68</v>
      </c>
      <c r="K11" s="23"/>
    </row>
    <row r="12" spans="1:11" ht="26.85" customHeight="1" thickBot="1" x14ac:dyDescent="0.3">
      <c r="I12" s="21"/>
      <c r="J12" s="12"/>
      <c r="K12" s="24"/>
    </row>
    <row r="13" spans="1:11" ht="15.75" thickBot="1" x14ac:dyDescent="0.3">
      <c r="A13" s="39" t="s">
        <v>73</v>
      </c>
      <c r="B13" s="39" t="s">
        <v>16</v>
      </c>
      <c r="I13" s="10" t="s">
        <v>69</v>
      </c>
      <c r="J13" s="10"/>
      <c r="K13" s="10"/>
    </row>
    <row r="14" spans="1:11" ht="15.75" thickBot="1" x14ac:dyDescent="0.3">
      <c r="A14" s="3" t="s">
        <v>74</v>
      </c>
      <c r="B14" s="3"/>
      <c r="I14" s="19" t="s">
        <v>1</v>
      </c>
      <c r="J14" s="9"/>
      <c r="K14" s="14" t="s">
        <v>70</v>
      </c>
    </row>
    <row r="15" spans="1:11" ht="15.75" thickBot="1" x14ac:dyDescent="0.3">
      <c r="A15" s="3" t="s">
        <v>75</v>
      </c>
      <c r="B15" s="3"/>
      <c r="I15" s="19" t="s">
        <v>31</v>
      </c>
      <c r="J15" s="9"/>
      <c r="K15" s="14" t="s">
        <v>71</v>
      </c>
    </row>
    <row r="16" spans="1:11" x14ac:dyDescent="0.25">
      <c r="I16" s="25" t="s">
        <v>72</v>
      </c>
      <c r="J16" s="26"/>
      <c r="K16" s="7"/>
    </row>
    <row r="19" spans="1:3" x14ac:dyDescent="0.25">
      <c r="A19" s="39" t="s">
        <v>76</v>
      </c>
      <c r="B19" s="39" t="s">
        <v>139</v>
      </c>
    </row>
    <row r="20" spans="1:3" x14ac:dyDescent="0.25">
      <c r="A20" s="3" t="s">
        <v>77</v>
      </c>
      <c r="B20" s="3" t="str">
        <f>B1</f>
        <v>ntp_policy</v>
      </c>
    </row>
    <row r="21" spans="1:3" x14ac:dyDescent="0.25">
      <c r="A21" s="3" t="s">
        <v>78</v>
      </c>
      <c r="B21" s="3" t="s">
        <v>16</v>
      </c>
    </row>
    <row r="22" spans="1:3" x14ac:dyDescent="0.25">
      <c r="A22" s="3" t="s">
        <v>79</v>
      </c>
      <c r="B22" s="3" t="s">
        <v>16</v>
      </c>
    </row>
    <row r="23" spans="1:3" x14ac:dyDescent="0.25">
      <c r="A23" s="3" t="s">
        <v>73</v>
      </c>
      <c r="B23" s="3" t="str">
        <f>B13</f>
        <v>Default</v>
      </c>
    </row>
    <row r="24" spans="1:3" x14ac:dyDescent="0.25">
      <c r="A24" s="3" t="s">
        <v>80</v>
      </c>
      <c r="B24" s="3" t="s">
        <v>16</v>
      </c>
    </row>
    <row r="25" spans="1:3" x14ac:dyDescent="0.25">
      <c r="A25" s="3" t="s">
        <v>81</v>
      </c>
      <c r="B25" s="3" t="str">
        <f>K1</f>
        <v>snmp_policy</v>
      </c>
    </row>
    <row r="28" spans="1:3" x14ac:dyDescent="0.25">
      <c r="A28" s="39" t="s">
        <v>82</v>
      </c>
      <c r="B28" s="39" t="s">
        <v>15</v>
      </c>
      <c r="C28" s="39" t="s">
        <v>108</v>
      </c>
    </row>
    <row r="29" spans="1:3" x14ac:dyDescent="0.25">
      <c r="A29" s="44" t="s">
        <v>31</v>
      </c>
      <c r="B29" s="44" t="s">
        <v>83</v>
      </c>
      <c r="C29" s="44"/>
    </row>
    <row r="30" spans="1:3" x14ac:dyDescent="0.25">
      <c r="A30" s="52" t="s">
        <v>84</v>
      </c>
      <c r="B30" s="52"/>
      <c r="C30" s="52"/>
    </row>
    <row r="31" spans="1:3" ht="30" x14ac:dyDescent="0.25">
      <c r="A31" s="33"/>
      <c r="B31" s="33"/>
      <c r="C31" s="44" t="s">
        <v>140</v>
      </c>
    </row>
    <row r="32" spans="1:3" ht="30" x14ac:dyDescent="0.25">
      <c r="A32" s="33"/>
      <c r="B32" s="33"/>
      <c r="C32" s="44" t="s">
        <v>141</v>
      </c>
    </row>
    <row r="33" spans="1:5" x14ac:dyDescent="0.25">
      <c r="A33" s="52" t="s">
        <v>85</v>
      </c>
      <c r="B33" s="52"/>
      <c r="C33" s="52"/>
    </row>
    <row r="34" spans="1:5" ht="30" x14ac:dyDescent="0.25">
      <c r="A34" s="33"/>
      <c r="B34" s="33"/>
      <c r="C34" s="44" t="s">
        <v>142</v>
      </c>
    </row>
    <row r="37" spans="1:5" x14ac:dyDescent="0.25">
      <c r="A37" s="518" t="s">
        <v>143</v>
      </c>
      <c r="B37" s="519"/>
      <c r="D37" s="518" t="s">
        <v>149</v>
      </c>
      <c r="E37" s="519"/>
    </row>
    <row r="38" spans="1:5" x14ac:dyDescent="0.25">
      <c r="A38" s="39" t="s">
        <v>86</v>
      </c>
      <c r="B38" s="2" t="s">
        <v>144</v>
      </c>
      <c r="D38" s="39" t="s">
        <v>86</v>
      </c>
      <c r="E38" s="2" t="s">
        <v>144</v>
      </c>
    </row>
    <row r="39" spans="1:5" x14ac:dyDescent="0.25">
      <c r="A39" s="3" t="s">
        <v>87</v>
      </c>
      <c r="B39" s="41" t="str">
        <f>management!B12</f>
        <v>snmp_trap_receiver</v>
      </c>
      <c r="D39" s="3" t="s">
        <v>87</v>
      </c>
      <c r="E39" s="41" t="str">
        <f>management!B12</f>
        <v>snmp_trap_receiver</v>
      </c>
    </row>
    <row r="41" spans="1:5" x14ac:dyDescent="0.25">
      <c r="A41" s="518" t="s">
        <v>147</v>
      </c>
      <c r="B41" s="519"/>
      <c r="D41" s="518" t="s">
        <v>150</v>
      </c>
      <c r="E41" s="519"/>
    </row>
    <row r="42" spans="1:5" x14ac:dyDescent="0.25">
      <c r="A42" s="39" t="s">
        <v>88</v>
      </c>
      <c r="B42" s="2" t="s">
        <v>148</v>
      </c>
      <c r="D42" s="39" t="s">
        <v>88</v>
      </c>
      <c r="E42" s="2" t="s">
        <v>148</v>
      </c>
    </row>
    <row r="43" spans="1:5" x14ac:dyDescent="0.25">
      <c r="A43" s="3" t="s">
        <v>89</v>
      </c>
      <c r="B43" s="3" t="s">
        <v>146</v>
      </c>
      <c r="D43" s="3" t="s">
        <v>89</v>
      </c>
      <c r="E43" s="3" t="s">
        <v>146</v>
      </c>
    </row>
    <row r="44" spans="1:5" x14ac:dyDescent="0.25">
      <c r="A44" s="3" t="s">
        <v>90</v>
      </c>
      <c r="B44" s="3" t="s">
        <v>91</v>
      </c>
      <c r="D44" s="3" t="s">
        <v>90</v>
      </c>
      <c r="E44" s="3" t="s">
        <v>91</v>
      </c>
    </row>
    <row r="45" spans="1:5" x14ac:dyDescent="0.25">
      <c r="A45" s="3" t="s">
        <v>87</v>
      </c>
      <c r="B45" s="41" t="str">
        <f>syslog_dest_grp[[#Headers],[syslog_srv]]</f>
        <v>syslog_srv</v>
      </c>
      <c r="D45" s="3" t="s">
        <v>87</v>
      </c>
      <c r="E45" s="41" t="str">
        <f>syslog_dest_grp[[#Headers],[syslog_srv]]</f>
        <v>syslog_srv</v>
      </c>
    </row>
  </sheetData>
  <mergeCells count="5">
    <mergeCell ref="A37:B37"/>
    <mergeCell ref="A41:B41"/>
    <mergeCell ref="D37:E37"/>
    <mergeCell ref="D41:E41"/>
    <mergeCell ref="A5:E5"/>
  </mergeCells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6" tint="0.59999389629810485"/>
  </sheetPr>
  <dimension ref="A1:I16"/>
  <sheetViews>
    <sheetView workbookViewId="0">
      <selection activeCell="E8" sqref="B8:E8"/>
    </sheetView>
  </sheetViews>
  <sheetFormatPr defaultColWidth="8.7109375" defaultRowHeight="15" x14ac:dyDescent="0.25"/>
  <cols>
    <col min="1" max="1" width="21.42578125" customWidth="1"/>
    <col min="2" max="2" width="30.140625" customWidth="1"/>
    <col min="3" max="3" width="31.28515625" customWidth="1"/>
    <col min="4" max="4" width="26" customWidth="1"/>
    <col min="5" max="5" width="34.28515625" customWidth="1"/>
    <col min="6" max="6" width="29" customWidth="1"/>
    <col min="7" max="7" width="23.85546875" customWidth="1"/>
    <col min="8" max="8" width="30.7109375" customWidth="1"/>
    <col min="9" max="9" width="18.7109375" customWidth="1"/>
  </cols>
  <sheetData>
    <row r="1" spans="1:9" x14ac:dyDescent="0.25">
      <c r="A1" s="30" t="s">
        <v>196</v>
      </c>
      <c r="B1" s="30" t="s">
        <v>471</v>
      </c>
      <c r="C1" s="30" t="s">
        <v>472</v>
      </c>
      <c r="D1" s="30" t="s">
        <v>240</v>
      </c>
      <c r="E1" s="30" t="s">
        <v>241</v>
      </c>
      <c r="F1" s="30" t="s">
        <v>305</v>
      </c>
      <c r="G1" s="30" t="s">
        <v>677</v>
      </c>
      <c r="H1" s="57" t="s">
        <v>220</v>
      </c>
      <c r="I1" s="57" t="s">
        <v>473</v>
      </c>
    </row>
    <row r="2" spans="1:9" x14ac:dyDescent="0.25">
      <c r="A2" s="31" t="s">
        <v>831</v>
      </c>
      <c r="B2" s="31" t="s">
        <v>424</v>
      </c>
      <c r="C2" s="66" t="str">
        <f t="shared" ref="C2:C16" si="0">REPLACE(A2, LEN(A2)-1, 2, "SL")</f>
        <v>UKWPSPN001_SWSL</v>
      </c>
      <c r="D2" s="31">
        <v>1001</v>
      </c>
      <c r="E2" s="34">
        <f>D2</f>
        <v>1001</v>
      </c>
      <c r="F2" s="115"/>
      <c r="G2" s="115"/>
      <c r="H2" s="133"/>
      <c r="I2" s="133"/>
    </row>
    <row r="3" spans="1:9" x14ac:dyDescent="0.25">
      <c r="A3" s="31" t="s">
        <v>832</v>
      </c>
      <c r="B3" s="31" t="s">
        <v>424</v>
      </c>
      <c r="C3" s="66" t="str">
        <f t="shared" si="0"/>
        <v>UKWPSPN002_SWSL</v>
      </c>
      <c r="D3" s="31">
        <v>1002</v>
      </c>
      <c r="E3" s="34">
        <f t="shared" ref="E3:E16" si="1">D3</f>
        <v>1002</v>
      </c>
      <c r="F3" s="171"/>
      <c r="G3" s="115"/>
      <c r="H3" s="133"/>
      <c r="I3" s="133"/>
    </row>
    <row r="4" spans="1:9" x14ac:dyDescent="0.25">
      <c r="A4" s="31" t="s">
        <v>833</v>
      </c>
      <c r="B4" s="31" t="s">
        <v>424</v>
      </c>
      <c r="C4" s="179" t="str">
        <f>REPLACE(A4, LEN(A4)-1, 2, "SL")</f>
        <v>UKWPSPN003_SWSL</v>
      </c>
      <c r="D4" s="31">
        <v>1003</v>
      </c>
      <c r="E4" s="34">
        <f t="shared" si="1"/>
        <v>1003</v>
      </c>
      <c r="F4" s="171"/>
      <c r="G4" s="115"/>
      <c r="H4" s="133"/>
      <c r="I4" s="133"/>
    </row>
    <row r="5" spans="1:9" x14ac:dyDescent="0.25">
      <c r="A5" s="31" t="s">
        <v>834</v>
      </c>
      <c r="B5" s="31" t="s">
        <v>423</v>
      </c>
      <c r="C5" s="66" t="str">
        <f t="shared" si="0"/>
        <v>UKWPLEF001_SWSL</v>
      </c>
      <c r="D5" s="31">
        <v>2101</v>
      </c>
      <c r="E5" s="34">
        <f t="shared" si="1"/>
        <v>2101</v>
      </c>
      <c r="F5" s="171"/>
      <c r="G5" s="115"/>
      <c r="H5" s="133"/>
      <c r="I5" s="133"/>
    </row>
    <row r="6" spans="1:9" x14ac:dyDescent="0.25">
      <c r="A6" s="170" t="s">
        <v>835</v>
      </c>
      <c r="B6" s="31" t="s">
        <v>423</v>
      </c>
      <c r="C6" s="179" t="str">
        <f t="shared" ref="C6:C11" si="2">REPLACE(A6, LEN(A6)-1, 2, "SL")</f>
        <v>UKWPLEF002_SWSL</v>
      </c>
      <c r="D6" s="31">
        <v>2201</v>
      </c>
      <c r="E6" s="34">
        <f t="shared" si="1"/>
        <v>2201</v>
      </c>
      <c r="F6" s="171"/>
      <c r="G6" s="115"/>
      <c r="H6" s="133"/>
      <c r="I6" s="133"/>
    </row>
    <row r="7" spans="1:9" x14ac:dyDescent="0.25">
      <c r="A7" s="170" t="s">
        <v>836</v>
      </c>
      <c r="B7" s="31" t="s">
        <v>423</v>
      </c>
      <c r="C7" s="179" t="str">
        <f t="shared" si="2"/>
        <v>UKWPLEF003_SWSL</v>
      </c>
      <c r="D7" s="31">
        <v>2102</v>
      </c>
      <c r="E7" s="34">
        <f t="shared" si="1"/>
        <v>2102</v>
      </c>
      <c r="F7" s="171"/>
      <c r="G7" s="115"/>
      <c r="H7" s="133"/>
      <c r="I7" s="133"/>
    </row>
    <row r="8" spans="1:9" x14ac:dyDescent="0.25">
      <c r="A8" s="170" t="s">
        <v>837</v>
      </c>
      <c r="B8" s="31" t="s">
        <v>423</v>
      </c>
      <c r="C8" s="179" t="str">
        <f t="shared" si="2"/>
        <v>UKWPLEF004_SWSL</v>
      </c>
      <c r="D8" s="31">
        <v>2202</v>
      </c>
      <c r="E8" s="34">
        <f t="shared" si="1"/>
        <v>2202</v>
      </c>
      <c r="F8" s="171"/>
      <c r="G8" s="115"/>
      <c r="H8" s="133"/>
      <c r="I8" s="133"/>
    </row>
    <row r="9" spans="1:9" x14ac:dyDescent="0.25">
      <c r="A9" s="170" t="s">
        <v>838</v>
      </c>
      <c r="B9" s="31" t="s">
        <v>423</v>
      </c>
      <c r="C9" s="179" t="str">
        <f t="shared" si="2"/>
        <v>UKWPLEF005_SWSL</v>
      </c>
      <c r="D9" s="31">
        <v>2103</v>
      </c>
      <c r="E9" s="34">
        <f t="shared" si="1"/>
        <v>2103</v>
      </c>
      <c r="F9" s="171"/>
      <c r="G9" s="115"/>
      <c r="H9" s="133"/>
      <c r="I9" s="133"/>
    </row>
    <row r="10" spans="1:9" x14ac:dyDescent="0.25">
      <c r="A10" s="170" t="s">
        <v>839</v>
      </c>
      <c r="B10" s="31" t="s">
        <v>423</v>
      </c>
      <c r="C10" s="179" t="str">
        <f t="shared" si="2"/>
        <v>UKWPLEF006_SWSL</v>
      </c>
      <c r="D10" s="31">
        <v>2203</v>
      </c>
      <c r="E10" s="34">
        <f t="shared" si="1"/>
        <v>2203</v>
      </c>
      <c r="F10" s="171"/>
      <c r="G10" s="115"/>
      <c r="H10" s="133"/>
      <c r="I10" s="133"/>
    </row>
    <row r="11" spans="1:9" x14ac:dyDescent="0.25">
      <c r="A11" s="170" t="s">
        <v>840</v>
      </c>
      <c r="B11" s="31" t="s">
        <v>423</v>
      </c>
      <c r="C11" s="179" t="str">
        <f t="shared" si="2"/>
        <v>UKWPLEF007_SWSL</v>
      </c>
      <c r="D11" s="31">
        <v>2104</v>
      </c>
      <c r="E11" s="34">
        <f t="shared" si="1"/>
        <v>2104</v>
      </c>
      <c r="F11" s="171"/>
      <c r="G11" s="115"/>
      <c r="H11" s="133"/>
      <c r="I11" s="133"/>
    </row>
    <row r="12" spans="1:9" x14ac:dyDescent="0.25">
      <c r="A12" s="170" t="s">
        <v>841</v>
      </c>
      <c r="B12" s="31" t="s">
        <v>423</v>
      </c>
      <c r="C12" s="179" t="str">
        <f t="shared" ref="C12:C13" si="3">REPLACE(A12, LEN(A12)-1, 2, "SL")</f>
        <v>UKWPLEF008_SWSL</v>
      </c>
      <c r="D12" s="31">
        <v>2204</v>
      </c>
      <c r="E12" s="34">
        <f t="shared" si="1"/>
        <v>2204</v>
      </c>
      <c r="F12" s="171"/>
      <c r="G12" s="115"/>
      <c r="H12" s="133"/>
      <c r="I12" s="133"/>
    </row>
    <row r="13" spans="1:9" x14ac:dyDescent="0.25">
      <c r="A13" s="170" t="s">
        <v>842</v>
      </c>
      <c r="B13" s="31" t="s">
        <v>423</v>
      </c>
      <c r="C13" s="179" t="str">
        <f t="shared" si="3"/>
        <v>UKWPLEF009_SWSL</v>
      </c>
      <c r="D13" s="31">
        <v>2105</v>
      </c>
      <c r="E13" s="34">
        <f t="shared" si="1"/>
        <v>2105</v>
      </c>
      <c r="F13" s="171"/>
      <c r="G13" s="115"/>
      <c r="H13" s="133"/>
      <c r="I13" s="133"/>
    </row>
    <row r="14" spans="1:9" x14ac:dyDescent="0.25">
      <c r="A14" s="170" t="s">
        <v>843</v>
      </c>
      <c r="B14" s="31" t="s">
        <v>423</v>
      </c>
      <c r="C14" s="179" t="str">
        <f>REPLACE(A14, LEN(A14)-1, 2, "SL")</f>
        <v>UKWPLEF010_SWSL</v>
      </c>
      <c r="D14" s="31">
        <v>2205</v>
      </c>
      <c r="E14" s="34">
        <f t="shared" si="1"/>
        <v>2205</v>
      </c>
      <c r="F14" s="171"/>
      <c r="G14" s="115"/>
      <c r="H14" s="133"/>
      <c r="I14" s="133"/>
    </row>
    <row r="15" spans="1:9" x14ac:dyDescent="0.25">
      <c r="A15" s="170" t="s">
        <v>844</v>
      </c>
      <c r="B15" s="31" t="s">
        <v>423</v>
      </c>
      <c r="C15" s="179" t="str">
        <f>REPLACE(A15, LEN(A15)-1, 2, "SL")</f>
        <v>UKWPLEF011_SWSL</v>
      </c>
      <c r="D15" s="31">
        <v>2106</v>
      </c>
      <c r="E15" s="34">
        <f t="shared" si="1"/>
        <v>2106</v>
      </c>
      <c r="F15" s="171"/>
      <c r="G15" s="115"/>
      <c r="H15" s="133"/>
      <c r="I15" s="133"/>
    </row>
    <row r="16" spans="1:9" x14ac:dyDescent="0.25">
      <c r="A16" s="170" t="s">
        <v>845</v>
      </c>
      <c r="B16" s="31" t="s">
        <v>423</v>
      </c>
      <c r="C16" s="66" t="str">
        <f t="shared" si="0"/>
        <v>UKWPLEF012_SWSL</v>
      </c>
      <c r="D16" s="31">
        <v>2206</v>
      </c>
      <c r="E16" s="34">
        <f t="shared" si="1"/>
        <v>2206</v>
      </c>
      <c r="F16" s="171"/>
      <c r="G16" s="115"/>
      <c r="H16" s="133"/>
      <c r="I16" s="133"/>
    </row>
  </sheetData>
  <dataValidations count="2">
    <dataValidation type="whole" allowBlank="1" showInputMessage="1" showErrorMessage="1" sqref="D2:D16">
      <formula1>101</formula1>
      <formula2>4000</formula2>
    </dataValidation>
    <dataValidation type="whole" allowBlank="1" showInputMessage="1" showErrorMessage="1" sqref="E2:E16">
      <formula1>D2</formula1>
      <formula2>4000</formula2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data_validation!$K$2:$K$3</xm:f>
          </x14:formula1>
          <xm:sqref>B2:B16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E9"/>
  <sheetViews>
    <sheetView workbookViewId="0">
      <selection activeCell="B9" sqref="B9"/>
    </sheetView>
  </sheetViews>
  <sheetFormatPr defaultColWidth="8.7109375" defaultRowHeight="15" x14ac:dyDescent="0.25"/>
  <cols>
    <col min="1" max="1" width="23.7109375" customWidth="1"/>
    <col min="2" max="2" width="20.140625" customWidth="1"/>
    <col min="3" max="3" width="21.7109375" customWidth="1"/>
    <col min="4" max="4" width="27.140625" customWidth="1"/>
    <col min="5" max="5" width="18.7109375" customWidth="1"/>
    <col min="6" max="6" width="43.42578125" customWidth="1"/>
  </cols>
  <sheetData>
    <row r="1" spans="1:5" x14ac:dyDescent="0.25">
      <c r="A1" s="54" t="s">
        <v>197</v>
      </c>
      <c r="B1" s="55" t="s">
        <v>196</v>
      </c>
      <c r="C1" s="56" t="s">
        <v>220</v>
      </c>
      <c r="D1" s="54" t="s">
        <v>209</v>
      </c>
    </row>
    <row r="2" spans="1:5" x14ac:dyDescent="0.25">
      <c r="A2" t="s">
        <v>976</v>
      </c>
      <c r="B2" t="s">
        <v>977</v>
      </c>
      <c r="D2" t="s">
        <v>980</v>
      </c>
    </row>
    <row r="3" spans="1:5" x14ac:dyDescent="0.25">
      <c r="A3" t="s">
        <v>976</v>
      </c>
      <c r="B3" t="s">
        <v>978</v>
      </c>
      <c r="D3" t="s">
        <v>981</v>
      </c>
    </row>
    <row r="4" spans="1:5" x14ac:dyDescent="0.25">
      <c r="A4" t="s">
        <v>976</v>
      </c>
      <c r="B4" t="s">
        <v>979</v>
      </c>
      <c r="D4" t="s">
        <v>982</v>
      </c>
    </row>
    <row r="7" spans="1:5" x14ac:dyDescent="0.25">
      <c r="A7" s="54" t="s">
        <v>197</v>
      </c>
      <c r="B7" s="55" t="s">
        <v>196</v>
      </c>
      <c r="C7" s="56" t="s">
        <v>985</v>
      </c>
      <c r="D7" s="54" t="s">
        <v>987</v>
      </c>
      <c r="E7" s="54" t="s">
        <v>986</v>
      </c>
    </row>
    <row r="8" spans="1:5" x14ac:dyDescent="0.25">
      <c r="A8" t="s">
        <v>983</v>
      </c>
      <c r="B8" t="s">
        <v>984</v>
      </c>
      <c r="D8" t="s">
        <v>979</v>
      </c>
      <c r="E8" s="116"/>
    </row>
    <row r="9" spans="1:5" x14ac:dyDescent="0.25">
      <c r="A9" t="s">
        <v>988</v>
      </c>
      <c r="B9" t="s">
        <v>989</v>
      </c>
      <c r="D9" t="s">
        <v>979</v>
      </c>
      <c r="E9" s="116"/>
    </row>
  </sheetData>
  <pageMargins left="0.7" right="0.7" top="0.75" bottom="0.75" header="0.3" footer="0.3"/>
  <pageSetup paperSize="9" orientation="portrait" horizontalDpi="4294967292" verticalDpi="4294967292" r:id="rId1"/>
  <tableParts count="2">
    <tablePart r:id="rId2"/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H16"/>
  <sheetViews>
    <sheetView workbookViewId="0">
      <selection activeCell="E25" sqref="E25"/>
    </sheetView>
  </sheetViews>
  <sheetFormatPr defaultColWidth="8.7109375" defaultRowHeight="15" x14ac:dyDescent="0.25"/>
  <cols>
    <col min="1" max="1" width="20.42578125" customWidth="1"/>
    <col min="2" max="2" width="22.7109375" customWidth="1"/>
    <col min="3" max="3" width="20.28515625" customWidth="1"/>
    <col min="4" max="4" width="19.42578125" customWidth="1"/>
    <col min="5" max="5" width="15.42578125" customWidth="1"/>
    <col min="6" max="6" width="14" customWidth="1"/>
    <col min="7" max="7" width="23.85546875" customWidth="1"/>
    <col min="8" max="8" width="16.140625" customWidth="1"/>
    <col min="9" max="9" width="18.7109375" customWidth="1"/>
  </cols>
  <sheetData>
    <row r="1" spans="1:8" x14ac:dyDescent="0.25">
      <c r="A1" s="30" t="s">
        <v>196</v>
      </c>
      <c r="B1" s="30" t="s">
        <v>220</v>
      </c>
      <c r="C1" s="30" t="s">
        <v>471</v>
      </c>
      <c r="D1" s="30" t="s">
        <v>472</v>
      </c>
      <c r="E1" s="30" t="s">
        <v>240</v>
      </c>
      <c r="F1" s="30" t="s">
        <v>241</v>
      </c>
      <c r="G1" s="30" t="s">
        <v>1202</v>
      </c>
      <c r="H1" s="57" t="s">
        <v>473</v>
      </c>
    </row>
    <row r="2" spans="1:8" x14ac:dyDescent="0.25">
      <c r="A2" s="199" t="s">
        <v>831</v>
      </c>
      <c r="B2" s="199"/>
      <c r="C2" s="199" t="s">
        <v>424</v>
      </c>
      <c r="D2" s="200" t="str">
        <f>REPLACE(A2, LEN(A2)-1, 2, "SL")</f>
        <v>UKWPSPN001_SWSL</v>
      </c>
      <c r="E2" s="31">
        <v>1001</v>
      </c>
      <c r="F2" s="34">
        <f>E2</f>
        <v>1001</v>
      </c>
      <c r="G2" t="s">
        <v>984</v>
      </c>
      <c r="H2" s="133"/>
    </row>
    <row r="3" spans="1:8" x14ac:dyDescent="0.25">
      <c r="A3" s="199" t="s">
        <v>832</v>
      </c>
      <c r="B3" s="199"/>
      <c r="C3" s="199" t="s">
        <v>424</v>
      </c>
      <c r="D3" s="200" t="str">
        <f t="shared" ref="D3:D16" si="0">REPLACE(A3, LEN(A3)-1, 2, "SL")</f>
        <v>UKWPSPN002_SWSL</v>
      </c>
      <c r="E3" s="31">
        <v>1002</v>
      </c>
      <c r="F3" s="34">
        <f t="shared" ref="F3:F16" si="1">E3</f>
        <v>1002</v>
      </c>
      <c r="G3" t="s">
        <v>984</v>
      </c>
      <c r="H3" s="133"/>
    </row>
    <row r="4" spans="1:8" x14ac:dyDescent="0.25">
      <c r="A4" s="199" t="s">
        <v>833</v>
      </c>
      <c r="B4" s="199"/>
      <c r="C4" s="199" t="s">
        <v>424</v>
      </c>
      <c r="D4" s="201" t="str">
        <f>REPLACE(A4, LEN(A4)-1, 2, "SL")</f>
        <v>UKWPSPN003_SWSL</v>
      </c>
      <c r="E4" s="31">
        <v>1003</v>
      </c>
      <c r="F4" s="34">
        <f t="shared" si="1"/>
        <v>1003</v>
      </c>
      <c r="G4" t="s">
        <v>984</v>
      </c>
      <c r="H4" s="133"/>
    </row>
    <row r="5" spans="1:8" x14ac:dyDescent="0.25">
      <c r="A5" s="199" t="s">
        <v>834</v>
      </c>
      <c r="B5" s="199"/>
      <c r="C5" s="199" t="s">
        <v>423</v>
      </c>
      <c r="D5" s="200" t="str">
        <f>REPLACE(A5, LEN(A5)-1, 2, "SL")</f>
        <v>UKWPLEF001_SWSL</v>
      </c>
      <c r="E5" s="31">
        <v>2101</v>
      </c>
      <c r="F5" s="34">
        <f t="shared" si="1"/>
        <v>2101</v>
      </c>
      <c r="G5" t="s">
        <v>989</v>
      </c>
      <c r="H5" s="133"/>
    </row>
    <row r="6" spans="1:8" x14ac:dyDescent="0.25">
      <c r="A6" s="202" t="s">
        <v>835</v>
      </c>
      <c r="B6" s="202"/>
      <c r="C6" s="199" t="s">
        <v>423</v>
      </c>
      <c r="D6" s="201" t="str">
        <f t="shared" si="0"/>
        <v>UKWPLEF002_SWSL</v>
      </c>
      <c r="E6" s="31">
        <v>2201</v>
      </c>
      <c r="F6" s="34">
        <f t="shared" si="1"/>
        <v>2201</v>
      </c>
      <c r="G6" t="s">
        <v>989</v>
      </c>
      <c r="H6" s="133"/>
    </row>
    <row r="7" spans="1:8" x14ac:dyDescent="0.25">
      <c r="A7" s="202" t="s">
        <v>836</v>
      </c>
      <c r="B7" s="202"/>
      <c r="C7" s="199" t="s">
        <v>423</v>
      </c>
      <c r="D7" s="201" t="str">
        <f t="shared" si="0"/>
        <v>UKWPLEF003_SWSL</v>
      </c>
      <c r="E7" s="31">
        <v>2102</v>
      </c>
      <c r="F7" s="34">
        <f t="shared" si="1"/>
        <v>2102</v>
      </c>
      <c r="G7" t="s">
        <v>989</v>
      </c>
      <c r="H7" s="133"/>
    </row>
    <row r="8" spans="1:8" x14ac:dyDescent="0.25">
      <c r="A8" s="202" t="s">
        <v>837</v>
      </c>
      <c r="B8" s="202"/>
      <c r="C8" s="199" t="s">
        <v>423</v>
      </c>
      <c r="D8" s="201" t="str">
        <f t="shared" si="0"/>
        <v>UKWPLEF004_SWSL</v>
      </c>
      <c r="E8" s="31">
        <v>2202</v>
      </c>
      <c r="F8" s="34">
        <f t="shared" si="1"/>
        <v>2202</v>
      </c>
      <c r="G8" t="s">
        <v>989</v>
      </c>
      <c r="H8" s="133"/>
    </row>
    <row r="9" spans="1:8" x14ac:dyDescent="0.25">
      <c r="A9" s="202" t="s">
        <v>838</v>
      </c>
      <c r="B9" s="202"/>
      <c r="C9" s="199" t="s">
        <v>423</v>
      </c>
      <c r="D9" s="201" t="str">
        <f t="shared" si="0"/>
        <v>UKWPLEF005_SWSL</v>
      </c>
      <c r="E9" s="31">
        <v>2103</v>
      </c>
      <c r="F9" s="34">
        <f t="shared" si="1"/>
        <v>2103</v>
      </c>
      <c r="G9" t="s">
        <v>989</v>
      </c>
      <c r="H9" s="133"/>
    </row>
    <row r="10" spans="1:8" x14ac:dyDescent="0.25">
      <c r="A10" s="202" t="s">
        <v>839</v>
      </c>
      <c r="B10" s="202"/>
      <c r="C10" s="199" t="s">
        <v>423</v>
      </c>
      <c r="D10" s="201" t="str">
        <f t="shared" si="0"/>
        <v>UKWPLEF006_SWSL</v>
      </c>
      <c r="E10" s="31">
        <v>2203</v>
      </c>
      <c r="F10" s="34">
        <f t="shared" si="1"/>
        <v>2203</v>
      </c>
      <c r="G10" t="s">
        <v>989</v>
      </c>
      <c r="H10" s="133"/>
    </row>
    <row r="11" spans="1:8" x14ac:dyDescent="0.25">
      <c r="A11" s="202" t="s">
        <v>840</v>
      </c>
      <c r="B11" s="202"/>
      <c r="C11" s="199" t="s">
        <v>423</v>
      </c>
      <c r="D11" s="201" t="str">
        <f t="shared" si="0"/>
        <v>UKWPLEF007_SWSL</v>
      </c>
      <c r="E11" s="31">
        <v>2104</v>
      </c>
      <c r="F11" s="34">
        <f t="shared" si="1"/>
        <v>2104</v>
      </c>
      <c r="G11" t="s">
        <v>989</v>
      </c>
      <c r="H11" s="133"/>
    </row>
    <row r="12" spans="1:8" x14ac:dyDescent="0.25">
      <c r="A12" s="202" t="s">
        <v>841</v>
      </c>
      <c r="B12" s="202"/>
      <c r="C12" s="199" t="s">
        <v>423</v>
      </c>
      <c r="D12" s="201" t="str">
        <f t="shared" si="0"/>
        <v>UKWPLEF008_SWSL</v>
      </c>
      <c r="E12" s="31">
        <v>2204</v>
      </c>
      <c r="F12" s="34">
        <f t="shared" si="1"/>
        <v>2204</v>
      </c>
      <c r="G12" t="s">
        <v>989</v>
      </c>
      <c r="H12" s="133"/>
    </row>
    <row r="13" spans="1:8" x14ac:dyDescent="0.25">
      <c r="A13" s="202" t="s">
        <v>842</v>
      </c>
      <c r="B13" s="202"/>
      <c r="C13" s="199" t="s">
        <v>423</v>
      </c>
      <c r="D13" s="201" t="str">
        <f t="shared" si="0"/>
        <v>UKWPLEF009_SWSL</v>
      </c>
      <c r="E13" s="31">
        <v>2105</v>
      </c>
      <c r="F13" s="34">
        <f t="shared" si="1"/>
        <v>2105</v>
      </c>
      <c r="G13" t="s">
        <v>989</v>
      </c>
      <c r="H13" s="133"/>
    </row>
    <row r="14" spans="1:8" x14ac:dyDescent="0.25">
      <c r="A14" s="202" t="s">
        <v>843</v>
      </c>
      <c r="B14" s="202"/>
      <c r="C14" s="199" t="s">
        <v>423</v>
      </c>
      <c r="D14" s="201" t="str">
        <f>REPLACE(A14, LEN(A14)-1, 2, "SL")</f>
        <v>UKWPLEF010_SWSL</v>
      </c>
      <c r="E14" s="31">
        <v>2205</v>
      </c>
      <c r="F14" s="34">
        <f t="shared" si="1"/>
        <v>2205</v>
      </c>
      <c r="G14" t="s">
        <v>989</v>
      </c>
      <c r="H14" s="133"/>
    </row>
    <row r="15" spans="1:8" x14ac:dyDescent="0.25">
      <c r="A15" s="202" t="s">
        <v>844</v>
      </c>
      <c r="B15" s="202"/>
      <c r="C15" s="199" t="s">
        <v>423</v>
      </c>
      <c r="D15" s="201" t="str">
        <f>REPLACE(A15, LEN(A15)-1, 2, "SL")</f>
        <v>UKWPLEF011_SWSL</v>
      </c>
      <c r="E15" s="31">
        <v>2106</v>
      </c>
      <c r="F15" s="34">
        <f t="shared" si="1"/>
        <v>2106</v>
      </c>
      <c r="G15" t="s">
        <v>989</v>
      </c>
      <c r="H15" s="133"/>
    </row>
    <row r="16" spans="1:8" x14ac:dyDescent="0.25">
      <c r="A16" s="202" t="s">
        <v>845</v>
      </c>
      <c r="B16" s="202"/>
      <c r="C16" s="199" t="s">
        <v>423</v>
      </c>
      <c r="D16" s="200" t="str">
        <f t="shared" si="0"/>
        <v>UKWPLEF012_SWSL</v>
      </c>
      <c r="E16" s="31">
        <v>2206</v>
      </c>
      <c r="F16" s="34">
        <f t="shared" si="1"/>
        <v>2206</v>
      </c>
      <c r="G16" t="s">
        <v>989</v>
      </c>
      <c r="H16" s="133"/>
    </row>
  </sheetData>
  <dataValidations count="2">
    <dataValidation type="whole" allowBlank="1" showInputMessage="1" showErrorMessage="1" sqref="F2:F16">
      <formula1>E2</formula1>
      <formula2>4000</formula2>
    </dataValidation>
    <dataValidation type="whole" allowBlank="1" showInputMessage="1" showErrorMessage="1" sqref="E2:E16">
      <formula1>101</formula1>
      <formula2>4000</formula2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data_validation!$K$2:$K$3</xm:f>
          </x14:formula1>
          <xm:sqref>C2:C16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59999389629810485"/>
  </sheetPr>
  <dimension ref="A1:F7"/>
  <sheetViews>
    <sheetView workbookViewId="0">
      <selection activeCell="K32" sqref="K32"/>
    </sheetView>
  </sheetViews>
  <sheetFormatPr defaultColWidth="8.7109375" defaultRowHeight="15" x14ac:dyDescent="0.25"/>
  <cols>
    <col min="1" max="1" width="25.85546875" customWidth="1"/>
    <col min="2" max="2" width="16.7109375" customWidth="1"/>
    <col min="3" max="3" width="17" customWidth="1"/>
    <col min="4" max="4" width="23.28515625" customWidth="1"/>
    <col min="5" max="5" width="18.140625" customWidth="1"/>
    <col min="6" max="6" width="15.28515625" customWidth="1"/>
  </cols>
  <sheetData>
    <row r="1" spans="1:6" x14ac:dyDescent="0.25">
      <c r="A1" t="s">
        <v>196</v>
      </c>
      <c r="B1" t="s">
        <v>233</v>
      </c>
      <c r="C1" t="s">
        <v>264</v>
      </c>
      <c r="D1" t="s">
        <v>265</v>
      </c>
      <c r="E1" t="s">
        <v>234</v>
      </c>
      <c r="F1" t="s">
        <v>473</v>
      </c>
    </row>
    <row r="2" spans="1:6" ht="18" customHeight="1" x14ac:dyDescent="0.25">
      <c r="A2" t="s">
        <v>802</v>
      </c>
      <c r="B2" s="113"/>
      <c r="C2">
        <v>2101</v>
      </c>
      <c r="D2">
        <v>2102</v>
      </c>
      <c r="E2">
        <f t="shared" ref="E2:E7" si="0">C2-2000</f>
        <v>101</v>
      </c>
    </row>
    <row r="3" spans="1:6" x14ac:dyDescent="0.25">
      <c r="A3" s="32" t="s">
        <v>803</v>
      </c>
      <c r="B3" s="180"/>
      <c r="C3">
        <v>2103</v>
      </c>
      <c r="D3">
        <v>2104</v>
      </c>
      <c r="E3">
        <f t="shared" si="0"/>
        <v>103</v>
      </c>
    </row>
    <row r="4" spans="1:6" x14ac:dyDescent="0.25">
      <c r="A4" s="32" t="s">
        <v>804</v>
      </c>
      <c r="B4" s="180"/>
      <c r="C4">
        <v>2105</v>
      </c>
      <c r="D4">
        <v>2106</v>
      </c>
      <c r="E4">
        <f t="shared" si="0"/>
        <v>105</v>
      </c>
    </row>
    <row r="5" spans="1:6" x14ac:dyDescent="0.25">
      <c r="A5" t="s">
        <v>805</v>
      </c>
      <c r="B5" s="180"/>
      <c r="C5">
        <v>2201</v>
      </c>
      <c r="D5">
        <v>2202</v>
      </c>
      <c r="E5">
        <f t="shared" si="0"/>
        <v>201</v>
      </c>
    </row>
    <row r="6" spans="1:6" x14ac:dyDescent="0.25">
      <c r="A6" s="32" t="s">
        <v>806</v>
      </c>
      <c r="B6" s="180"/>
      <c r="C6">
        <v>2203</v>
      </c>
      <c r="D6">
        <v>2204</v>
      </c>
      <c r="E6">
        <f t="shared" si="0"/>
        <v>203</v>
      </c>
    </row>
    <row r="7" spans="1:6" x14ac:dyDescent="0.25">
      <c r="A7" s="32" t="s">
        <v>807</v>
      </c>
      <c r="B7" s="180"/>
      <c r="C7">
        <v>2205</v>
      </c>
      <c r="D7">
        <v>2206</v>
      </c>
      <c r="E7">
        <f t="shared" si="0"/>
        <v>205</v>
      </c>
    </row>
  </sheetData>
  <dataValidations count="2">
    <dataValidation type="whole" allowBlank="1" showInputMessage="1" showErrorMessage="1" sqref="E2:E7">
      <formula1>1</formula1>
      <formula2>1000</formula2>
    </dataValidation>
    <dataValidation type="whole" allowBlank="1" showInputMessage="1" showErrorMessage="1" sqref="C2:D7">
      <formula1>101</formula1>
      <formula2>4000</formula2>
    </dataValidation>
  </dataValidations>
  <pageMargins left="0.7" right="0.7" top="0.75" bottom="0.75" header="0.3" footer="0.3"/>
  <pageSetup paperSize="9" orientation="portrait" horizontalDpi="4294967292" verticalDpi="4294967292" r:id="rId1"/>
  <legacyDrawing r:id="rId2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59999389629810485"/>
  </sheetPr>
  <dimension ref="A1:G1"/>
  <sheetViews>
    <sheetView workbookViewId="0">
      <selection activeCell="S57" sqref="S57"/>
    </sheetView>
  </sheetViews>
  <sheetFormatPr defaultColWidth="11.5703125" defaultRowHeight="15" x14ac:dyDescent="0.25"/>
  <cols>
    <col min="1" max="1" width="13.7109375" customWidth="1"/>
    <col min="2" max="2" width="19.28515625" customWidth="1"/>
    <col min="3" max="3" width="15.28515625" customWidth="1"/>
    <col min="4" max="4" width="11.28515625" bestFit="1" customWidth="1"/>
    <col min="5" max="5" width="11.7109375" bestFit="1" customWidth="1"/>
    <col min="6" max="6" width="9.28515625" bestFit="1" customWidth="1"/>
    <col min="7" max="7" width="9.7109375" bestFit="1" customWidth="1"/>
    <col min="8" max="8" width="16.7109375" customWidth="1"/>
  </cols>
  <sheetData>
    <row r="1" spans="1:7" x14ac:dyDescent="0.25">
      <c r="A1" t="s">
        <v>196</v>
      </c>
      <c r="B1" t="s">
        <v>447</v>
      </c>
      <c r="C1" t="s">
        <v>446</v>
      </c>
      <c r="D1" t="s">
        <v>448</v>
      </c>
      <c r="E1" t="s">
        <v>156</v>
      </c>
      <c r="F1" t="s">
        <v>449</v>
      </c>
      <c r="G1" t="s">
        <v>157</v>
      </c>
    </row>
  </sheetData>
  <dataValidations count="2">
    <dataValidation type="whole" allowBlank="1" showInputMessage="1" showErrorMessage="1" sqref="B2">
      <formula1>101</formula1>
      <formula2>4000</formula2>
    </dataValidation>
    <dataValidation type="whole" operator="greaterThanOrEqual" allowBlank="1" showInputMessage="1" showErrorMessage="1" sqref="D2:G2">
      <formula1>1</formula1>
    </dataValidation>
  </dataValidations>
  <pageMargins left="0.75" right="0.75" top="1" bottom="1" header="0.5" footer="0.5"/>
  <pageSetup paperSize="9" orientation="portrait" horizontalDpi="4294967292" verticalDpi="4294967292" r:id="rId1"/>
  <legacyDrawing r:id="rId2"/>
  <tableParts count="1"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D29" sqref="D29"/>
    </sheetView>
  </sheetViews>
  <sheetFormatPr defaultColWidth="11.140625" defaultRowHeight="15" x14ac:dyDescent="0.25"/>
  <cols>
    <col min="1" max="1" width="23.42578125" customWidth="1"/>
    <col min="2" max="2" width="22" customWidth="1"/>
    <col min="3" max="3" width="20.42578125" customWidth="1"/>
    <col min="4" max="4" width="14.42578125" customWidth="1"/>
    <col min="5" max="5" width="23.140625" customWidth="1"/>
    <col min="6" max="6" width="24" customWidth="1"/>
    <col min="7" max="7" width="22.28515625" customWidth="1"/>
    <col min="8" max="8" width="16.7109375" customWidth="1"/>
    <col min="9" max="9" width="12.140625" customWidth="1"/>
    <col min="10" max="10" width="15.42578125" customWidth="1"/>
    <col min="11" max="11" width="21.42578125" customWidth="1"/>
    <col min="12" max="12" width="18.28515625" customWidth="1"/>
    <col min="13" max="13" width="14.42578125" customWidth="1"/>
  </cols>
  <sheetData>
    <row r="1" spans="1:13" x14ac:dyDescent="0.25">
      <c r="A1" s="157" t="s">
        <v>684</v>
      </c>
      <c r="B1" s="141" t="s">
        <v>685</v>
      </c>
      <c r="C1" s="141" t="s">
        <v>686</v>
      </c>
      <c r="D1" s="141" t="s">
        <v>687</v>
      </c>
      <c r="E1" s="141" t="s">
        <v>688</v>
      </c>
      <c r="F1" s="141" t="s">
        <v>689</v>
      </c>
      <c r="G1" s="141" t="s">
        <v>690</v>
      </c>
      <c r="H1" s="141" t="s">
        <v>691</v>
      </c>
      <c r="I1" s="141" t="s">
        <v>502</v>
      </c>
      <c r="J1" s="157" t="s">
        <v>692</v>
      </c>
      <c r="K1" s="141" t="s">
        <v>693</v>
      </c>
      <c r="L1" s="141" t="s">
        <v>694</v>
      </c>
      <c r="M1" s="157" t="s">
        <v>695</v>
      </c>
    </row>
    <row r="2" spans="1:13" x14ac:dyDescent="0.25">
      <c r="A2" s="159" t="s">
        <v>321</v>
      </c>
      <c r="B2" s="142" t="s">
        <v>17</v>
      </c>
      <c r="C2" s="142" t="s">
        <v>131</v>
      </c>
      <c r="D2" s="142" t="s">
        <v>131</v>
      </c>
      <c r="E2" s="142" t="s">
        <v>17</v>
      </c>
      <c r="F2" s="142" t="s">
        <v>131</v>
      </c>
      <c r="G2" s="142" t="s">
        <v>131</v>
      </c>
      <c r="H2" s="142" t="s">
        <v>131</v>
      </c>
      <c r="I2" s="142" t="s">
        <v>131</v>
      </c>
      <c r="J2" s="142" t="s">
        <v>131</v>
      </c>
      <c r="K2" s="142" t="s">
        <v>131</v>
      </c>
      <c r="L2" s="142" t="s">
        <v>131</v>
      </c>
      <c r="M2" s="158">
        <v>60</v>
      </c>
    </row>
  </sheetData>
  <dataValidations count="1">
    <dataValidation type="whole" allowBlank="1" showInputMessage="1" showErrorMessage="1" sqref="M2">
      <formula1>1</formula1>
      <formula2>255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data_validation!$AH$2:$AH$3</xm:f>
          </x14:formula1>
          <xm:sqref>B2:L2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G15" sqref="G15"/>
    </sheetView>
  </sheetViews>
  <sheetFormatPr defaultColWidth="11.5703125" defaultRowHeight="15" x14ac:dyDescent="0.25"/>
  <cols>
    <col min="1" max="1" width="30.42578125" customWidth="1"/>
    <col min="2" max="2" width="33.28515625" customWidth="1"/>
    <col min="3" max="3" width="22.28515625" customWidth="1"/>
  </cols>
  <sheetData>
    <row r="1" spans="1:3" x14ac:dyDescent="0.25">
      <c r="A1" s="141" t="s">
        <v>603</v>
      </c>
      <c r="B1" s="141" t="s">
        <v>604</v>
      </c>
      <c r="C1" s="141" t="s">
        <v>464</v>
      </c>
    </row>
    <row r="2" spans="1:3" x14ac:dyDescent="0.25">
      <c r="A2" s="142">
        <v>4200000016</v>
      </c>
      <c r="B2" s="142">
        <v>1001</v>
      </c>
      <c r="C2" s="142">
        <v>1</v>
      </c>
    </row>
    <row r="3" spans="1:3" x14ac:dyDescent="0.25">
      <c r="A3" s="142">
        <v>4200000016</v>
      </c>
      <c r="B3" s="142">
        <v>1002</v>
      </c>
      <c r="C3" s="142">
        <v>1</v>
      </c>
    </row>
    <row r="4" spans="1:3" x14ac:dyDescent="0.25">
      <c r="A4" s="172">
        <v>4200000016</v>
      </c>
      <c r="B4" s="172">
        <v>1003</v>
      </c>
      <c r="C4" s="172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D51"/>
  <sheetViews>
    <sheetView topLeftCell="A25" zoomScaleNormal="100" zoomScalePageLayoutView="200" workbookViewId="0">
      <selection activeCell="D19" sqref="D19"/>
    </sheetView>
  </sheetViews>
  <sheetFormatPr defaultColWidth="11.5703125" defaultRowHeight="15" x14ac:dyDescent="0.25"/>
  <cols>
    <col min="1" max="1" width="9.42578125" bestFit="1" customWidth="1"/>
    <col min="2" max="2" width="34.28515625" customWidth="1"/>
    <col min="3" max="3" width="24.42578125" bestFit="1" customWidth="1"/>
    <col min="4" max="4" width="28.7109375" customWidth="1"/>
  </cols>
  <sheetData>
    <row r="1" spans="1:4" x14ac:dyDescent="0.25">
      <c r="A1" t="s">
        <v>417</v>
      </c>
      <c r="B1" t="s">
        <v>220</v>
      </c>
      <c r="C1" t="s">
        <v>372</v>
      </c>
      <c r="D1" t="s">
        <v>371</v>
      </c>
    </row>
    <row r="2" spans="1:4" x14ac:dyDescent="0.25">
      <c r="A2" s="130" t="s">
        <v>190</v>
      </c>
      <c r="B2" s="123" t="s">
        <v>477</v>
      </c>
      <c r="C2" s="123" t="s">
        <v>475</v>
      </c>
      <c r="D2" s="123" t="s">
        <v>478</v>
      </c>
    </row>
    <row r="3" spans="1:4" x14ac:dyDescent="0.25">
      <c r="A3" s="130" t="s">
        <v>190</v>
      </c>
      <c r="B3" s="123" t="s">
        <v>479</v>
      </c>
      <c r="C3" s="123" t="s">
        <v>480</v>
      </c>
      <c r="D3" s="123" t="s">
        <v>481</v>
      </c>
    </row>
    <row r="4" spans="1:4" x14ac:dyDescent="0.25">
      <c r="A4" s="130" t="s">
        <v>190</v>
      </c>
      <c r="B4" s="123" t="s">
        <v>374</v>
      </c>
      <c r="C4" s="227" t="s">
        <v>450</v>
      </c>
      <c r="D4" s="123" t="s">
        <v>373</v>
      </c>
    </row>
    <row r="5" spans="1:4" x14ac:dyDescent="0.25">
      <c r="A5" s="130" t="s">
        <v>190</v>
      </c>
      <c r="B5" s="123" t="s">
        <v>469</v>
      </c>
      <c r="C5" s="123" t="s">
        <v>450</v>
      </c>
      <c r="D5" s="123" t="s">
        <v>375</v>
      </c>
    </row>
    <row r="6" spans="1:4" x14ac:dyDescent="0.25">
      <c r="A6" s="130" t="s">
        <v>190</v>
      </c>
      <c r="B6" s="123" t="s">
        <v>482</v>
      </c>
      <c r="C6" s="123" t="s">
        <v>450</v>
      </c>
      <c r="D6" s="123" t="s">
        <v>483</v>
      </c>
    </row>
    <row r="7" spans="1:4" x14ac:dyDescent="0.25">
      <c r="A7" s="130" t="s">
        <v>190</v>
      </c>
      <c r="B7" s="123" t="s">
        <v>484</v>
      </c>
      <c r="C7" s="123" t="s">
        <v>450</v>
      </c>
      <c r="D7" s="123" t="s">
        <v>485</v>
      </c>
    </row>
    <row r="8" spans="1:4" x14ac:dyDescent="0.25">
      <c r="A8" s="130" t="s">
        <v>190</v>
      </c>
      <c r="B8" s="123" t="s">
        <v>1203</v>
      </c>
      <c r="C8" s="227" t="s">
        <v>1204</v>
      </c>
      <c r="D8" s="123" t="s">
        <v>1205</v>
      </c>
    </row>
    <row r="9" spans="1:4" x14ac:dyDescent="0.25">
      <c r="A9" s="130" t="s">
        <v>190</v>
      </c>
      <c r="B9" s="123" t="s">
        <v>388</v>
      </c>
      <c r="C9" s="227" t="s">
        <v>445</v>
      </c>
      <c r="D9" s="123" t="s">
        <v>387</v>
      </c>
    </row>
    <row r="10" spans="1:4" x14ac:dyDescent="0.25">
      <c r="A10" s="130" t="s">
        <v>190</v>
      </c>
      <c r="B10" s="123" t="s">
        <v>386</v>
      </c>
      <c r="C10" s="227" t="s">
        <v>385</v>
      </c>
      <c r="D10" s="123" t="s">
        <v>384</v>
      </c>
    </row>
    <row r="11" spans="1:4" x14ac:dyDescent="0.25">
      <c r="A11" s="130" t="s">
        <v>190</v>
      </c>
      <c r="B11" s="124" t="s">
        <v>463</v>
      </c>
      <c r="C11" s="124" t="s">
        <v>451</v>
      </c>
      <c r="D11" s="124" t="s">
        <v>452</v>
      </c>
    </row>
    <row r="12" spans="1:4" x14ac:dyDescent="0.25">
      <c r="A12" s="130" t="s">
        <v>190</v>
      </c>
      <c r="B12" s="143" t="s">
        <v>605</v>
      </c>
      <c r="C12" s="228" t="s">
        <v>606</v>
      </c>
      <c r="D12" s="143" t="s">
        <v>607</v>
      </c>
    </row>
    <row r="13" spans="1:4" x14ac:dyDescent="0.25">
      <c r="A13" s="130" t="s">
        <v>190</v>
      </c>
      <c r="B13" s="156" t="s">
        <v>657</v>
      </c>
      <c r="C13" s="156" t="s">
        <v>658</v>
      </c>
      <c r="D13" s="156" t="s">
        <v>659</v>
      </c>
    </row>
    <row r="14" spans="1:4" x14ac:dyDescent="0.25">
      <c r="A14" s="130" t="s">
        <v>190</v>
      </c>
      <c r="B14" s="156" t="s">
        <v>660</v>
      </c>
      <c r="C14" s="156" t="s">
        <v>661</v>
      </c>
      <c r="D14" s="156" t="s">
        <v>662</v>
      </c>
    </row>
    <row r="15" spans="1:4" x14ac:dyDescent="0.25">
      <c r="A15" s="130" t="s">
        <v>190</v>
      </c>
      <c r="B15" s="156" t="s">
        <v>663</v>
      </c>
      <c r="C15" s="156" t="s">
        <v>664</v>
      </c>
      <c r="D15" s="156" t="s">
        <v>665</v>
      </c>
    </row>
    <row r="16" spans="1:4" x14ac:dyDescent="0.25">
      <c r="A16" s="130" t="s">
        <v>190</v>
      </c>
      <c r="B16" s="156" t="s">
        <v>666</v>
      </c>
      <c r="C16" s="156" t="s">
        <v>639</v>
      </c>
      <c r="D16" s="156" t="s">
        <v>667</v>
      </c>
    </row>
    <row r="17" spans="1:4" x14ac:dyDescent="0.25">
      <c r="A17" s="130" t="s">
        <v>190</v>
      </c>
      <c r="B17" s="156" t="s">
        <v>668</v>
      </c>
      <c r="C17" s="156" t="s">
        <v>669</v>
      </c>
      <c r="D17" s="156" t="s">
        <v>670</v>
      </c>
    </row>
    <row r="18" spans="1:4" x14ac:dyDescent="0.25">
      <c r="A18" s="130" t="s">
        <v>190</v>
      </c>
      <c r="B18" s="156" t="s">
        <v>671</v>
      </c>
      <c r="C18" s="156" t="s">
        <v>672</v>
      </c>
      <c r="D18" s="156" t="s">
        <v>673</v>
      </c>
    </row>
    <row r="19" spans="1:4" x14ac:dyDescent="0.25">
      <c r="A19" s="130" t="s">
        <v>190</v>
      </c>
      <c r="B19" s="156" t="s">
        <v>674</v>
      </c>
      <c r="C19" s="156" t="s">
        <v>675</v>
      </c>
      <c r="D19" s="156" t="s">
        <v>676</v>
      </c>
    </row>
    <row r="20" spans="1:4" x14ac:dyDescent="0.25">
      <c r="A20" s="130" t="s">
        <v>190</v>
      </c>
      <c r="B20" s="126" t="s">
        <v>377</v>
      </c>
      <c r="C20" s="229" t="s">
        <v>243</v>
      </c>
      <c r="D20" s="125" t="s">
        <v>376</v>
      </c>
    </row>
    <row r="21" spans="1:4" x14ac:dyDescent="0.25">
      <c r="A21" s="130" t="s">
        <v>190</v>
      </c>
      <c r="B21" s="126" t="s">
        <v>1206</v>
      </c>
      <c r="C21" s="229" t="s">
        <v>1207</v>
      </c>
      <c r="D21" s="125" t="s">
        <v>1208</v>
      </c>
    </row>
    <row r="22" spans="1:4" x14ac:dyDescent="0.25">
      <c r="A22" s="130" t="s">
        <v>190</v>
      </c>
      <c r="B22" s="126" t="s">
        <v>486</v>
      </c>
      <c r="C22" s="229" t="s">
        <v>487</v>
      </c>
      <c r="D22" s="125" t="s">
        <v>1314</v>
      </c>
    </row>
    <row r="23" spans="1:4" x14ac:dyDescent="0.25">
      <c r="A23" s="130" t="s">
        <v>190</v>
      </c>
      <c r="B23" s="126" t="s">
        <v>392</v>
      </c>
      <c r="C23" s="229" t="s">
        <v>391</v>
      </c>
      <c r="D23" s="125" t="s">
        <v>390</v>
      </c>
    </row>
    <row r="24" spans="1:4" x14ac:dyDescent="0.25">
      <c r="A24" s="130" t="s">
        <v>190</v>
      </c>
      <c r="B24" s="126" t="s">
        <v>379</v>
      </c>
      <c r="C24" s="229" t="s">
        <v>272</v>
      </c>
      <c r="D24" s="125" t="s">
        <v>378</v>
      </c>
    </row>
    <row r="25" spans="1:4" x14ac:dyDescent="0.25">
      <c r="A25" s="130" t="s">
        <v>190</v>
      </c>
      <c r="B25" s="126" t="s">
        <v>1219</v>
      </c>
      <c r="C25" s="229" t="s">
        <v>1220</v>
      </c>
      <c r="D25" s="125" t="s">
        <v>1221</v>
      </c>
    </row>
    <row r="26" spans="1:4" x14ac:dyDescent="0.25">
      <c r="A26" s="130" t="s">
        <v>190</v>
      </c>
      <c r="B26" s="126" t="s">
        <v>427</v>
      </c>
      <c r="C26" s="230" t="s">
        <v>430</v>
      </c>
      <c r="D26" s="126" t="s">
        <v>428</v>
      </c>
    </row>
    <row r="27" spans="1:4" x14ac:dyDescent="0.25">
      <c r="A27" s="130" t="s">
        <v>190</v>
      </c>
      <c r="B27" s="125" t="s">
        <v>381</v>
      </c>
      <c r="C27" s="229" t="s">
        <v>488</v>
      </c>
      <c r="D27" s="125" t="s">
        <v>380</v>
      </c>
    </row>
    <row r="28" spans="1:4" x14ac:dyDescent="0.25">
      <c r="A28" s="130" t="s">
        <v>190</v>
      </c>
      <c r="B28" s="125" t="s">
        <v>383</v>
      </c>
      <c r="C28" s="229" t="s">
        <v>444</v>
      </c>
      <c r="D28" s="125" t="s">
        <v>382</v>
      </c>
    </row>
    <row r="29" spans="1:4" x14ac:dyDescent="0.25">
      <c r="A29" s="130" t="s">
        <v>190</v>
      </c>
      <c r="B29" s="125" t="s">
        <v>497</v>
      </c>
      <c r="C29" s="229" t="s">
        <v>468</v>
      </c>
      <c r="D29" s="125" t="s">
        <v>496</v>
      </c>
    </row>
    <row r="30" spans="1:4" x14ac:dyDescent="0.25">
      <c r="A30" s="130" t="s">
        <v>190</v>
      </c>
      <c r="B30" s="125" t="s">
        <v>454</v>
      </c>
      <c r="C30" s="125" t="s">
        <v>455</v>
      </c>
      <c r="D30" s="125" t="s">
        <v>456</v>
      </c>
    </row>
    <row r="31" spans="1:4" x14ac:dyDescent="0.25">
      <c r="A31" s="130" t="s">
        <v>190</v>
      </c>
      <c r="B31" s="129" t="s">
        <v>470</v>
      </c>
      <c r="C31" s="231" t="s">
        <v>453</v>
      </c>
      <c r="D31" s="129" t="s">
        <v>389</v>
      </c>
    </row>
    <row r="32" spans="1:4" x14ac:dyDescent="0.25">
      <c r="A32" s="130" t="s">
        <v>190</v>
      </c>
      <c r="B32" s="127" t="s">
        <v>394</v>
      </c>
      <c r="C32" s="232" t="s">
        <v>244</v>
      </c>
      <c r="D32" s="127" t="s">
        <v>393</v>
      </c>
    </row>
    <row r="33" spans="1:4" x14ac:dyDescent="0.25">
      <c r="A33" s="130" t="s">
        <v>190</v>
      </c>
      <c r="B33" s="127" t="s">
        <v>500</v>
      </c>
      <c r="C33" s="232" t="s">
        <v>317</v>
      </c>
      <c r="D33" s="127" t="s">
        <v>395</v>
      </c>
    </row>
    <row r="34" spans="1:4" x14ac:dyDescent="0.25">
      <c r="A34" s="130" t="s">
        <v>190</v>
      </c>
      <c r="B34" s="127" t="s">
        <v>397</v>
      </c>
      <c r="C34" s="232" t="s">
        <v>261</v>
      </c>
      <c r="D34" s="127" t="s">
        <v>396</v>
      </c>
    </row>
    <row r="35" spans="1:4" x14ac:dyDescent="0.25">
      <c r="A35" s="130" t="s">
        <v>190</v>
      </c>
      <c r="B35" s="127" t="s">
        <v>1302</v>
      </c>
      <c r="C35" s="232" t="s">
        <v>1283</v>
      </c>
      <c r="D35" s="127" t="s">
        <v>1303</v>
      </c>
    </row>
    <row r="36" spans="1:4" x14ac:dyDescent="0.25">
      <c r="A36" s="130" t="s">
        <v>190</v>
      </c>
      <c r="B36" s="127" t="s">
        <v>1304</v>
      </c>
      <c r="C36" s="232" t="s">
        <v>1305</v>
      </c>
      <c r="D36" s="127" t="s">
        <v>1306</v>
      </c>
    </row>
    <row r="37" spans="1:4" x14ac:dyDescent="0.25">
      <c r="A37" s="130" t="s">
        <v>190</v>
      </c>
      <c r="B37" s="127" t="s">
        <v>399</v>
      </c>
      <c r="C37" s="232" t="s">
        <v>1307</v>
      </c>
      <c r="D37" s="127" t="s">
        <v>398</v>
      </c>
    </row>
    <row r="38" spans="1:4" x14ac:dyDescent="0.25">
      <c r="A38" s="130" t="s">
        <v>190</v>
      </c>
      <c r="B38" s="127" t="s">
        <v>338</v>
      </c>
      <c r="C38" s="232" t="s">
        <v>401</v>
      </c>
      <c r="D38" s="127" t="s">
        <v>400</v>
      </c>
    </row>
    <row r="39" spans="1:4" x14ac:dyDescent="0.25">
      <c r="A39" s="130" t="s">
        <v>190</v>
      </c>
      <c r="B39" s="127" t="s">
        <v>3186</v>
      </c>
      <c r="C39" s="232" t="s">
        <v>3183</v>
      </c>
      <c r="D39" s="127" t="s">
        <v>3187</v>
      </c>
    </row>
    <row r="40" spans="1:4" x14ac:dyDescent="0.25">
      <c r="A40" s="130" t="s">
        <v>190</v>
      </c>
      <c r="B40" s="127" t="s">
        <v>1308</v>
      </c>
      <c r="C40" s="232" t="s">
        <v>1309</v>
      </c>
      <c r="D40" s="127" t="s">
        <v>1310</v>
      </c>
    </row>
    <row r="41" spans="1:4" x14ac:dyDescent="0.25">
      <c r="A41" s="130" t="s">
        <v>190</v>
      </c>
      <c r="B41" s="127" t="s">
        <v>404</v>
      </c>
      <c r="C41" s="232" t="s">
        <v>403</v>
      </c>
      <c r="D41" s="127" t="s">
        <v>402</v>
      </c>
    </row>
    <row r="42" spans="1:4" x14ac:dyDescent="0.25">
      <c r="A42" s="130" t="s">
        <v>190</v>
      </c>
      <c r="B42" s="128" t="s">
        <v>406</v>
      </c>
      <c r="C42" s="233" t="s">
        <v>322</v>
      </c>
      <c r="D42" s="128" t="s">
        <v>405</v>
      </c>
    </row>
    <row r="43" spans="1:4" x14ac:dyDescent="0.25">
      <c r="A43" s="130" t="s">
        <v>190</v>
      </c>
      <c r="B43" s="128" t="s">
        <v>408</v>
      </c>
      <c r="C43" s="233" t="s">
        <v>323</v>
      </c>
      <c r="D43" s="128" t="s">
        <v>407</v>
      </c>
    </row>
    <row r="44" spans="1:4" x14ac:dyDescent="0.25">
      <c r="A44" s="130" t="s">
        <v>190</v>
      </c>
      <c r="B44" s="128" t="s">
        <v>1311</v>
      </c>
      <c r="C44" s="233" t="s">
        <v>1312</v>
      </c>
      <c r="D44" s="128" t="s">
        <v>1313</v>
      </c>
    </row>
    <row r="45" spans="1:4" x14ac:dyDescent="0.25">
      <c r="A45" s="130" t="s">
        <v>190</v>
      </c>
      <c r="B45" s="128" t="s">
        <v>411</v>
      </c>
      <c r="C45" s="233" t="s">
        <v>410</v>
      </c>
      <c r="D45" s="128" t="s">
        <v>409</v>
      </c>
    </row>
    <row r="46" spans="1:4" x14ac:dyDescent="0.25">
      <c r="A46" s="130" t="s">
        <v>190</v>
      </c>
      <c r="B46" s="128" t="s">
        <v>414</v>
      </c>
      <c r="C46" s="233" t="s">
        <v>413</v>
      </c>
      <c r="D46" s="128" t="s">
        <v>412</v>
      </c>
    </row>
    <row r="47" spans="1:4" x14ac:dyDescent="0.25">
      <c r="A47" s="130" t="s">
        <v>190</v>
      </c>
      <c r="B47" s="131" t="s">
        <v>598</v>
      </c>
      <c r="C47" s="234" t="s">
        <v>367</v>
      </c>
      <c r="D47" s="131" t="s">
        <v>601</v>
      </c>
    </row>
    <row r="48" spans="1:4" x14ac:dyDescent="0.25">
      <c r="A48" s="130" t="s">
        <v>190</v>
      </c>
      <c r="B48" s="131" t="s">
        <v>599</v>
      </c>
      <c r="C48" s="234" t="s">
        <v>600</v>
      </c>
      <c r="D48" s="131" t="s">
        <v>602</v>
      </c>
    </row>
    <row r="49" spans="1:4" x14ac:dyDescent="0.25">
      <c r="A49" s="130" t="s">
        <v>190</v>
      </c>
      <c r="B49" s="131" t="s">
        <v>416</v>
      </c>
      <c r="C49" s="234" t="s">
        <v>415</v>
      </c>
      <c r="D49" s="131" t="s">
        <v>507</v>
      </c>
    </row>
    <row r="50" spans="1:4" x14ac:dyDescent="0.25">
      <c r="A50" s="130" t="s">
        <v>190</v>
      </c>
      <c r="B50" s="131" t="s">
        <v>537</v>
      </c>
      <c r="C50" s="234" t="s">
        <v>366</v>
      </c>
      <c r="D50" s="131" t="s">
        <v>538</v>
      </c>
    </row>
    <row r="51" spans="1:4" x14ac:dyDescent="0.25">
      <c r="A51" s="130" t="s">
        <v>190</v>
      </c>
      <c r="B51" s="131" t="s">
        <v>461</v>
      </c>
      <c r="C51" s="234" t="s">
        <v>458</v>
      </c>
      <c r="D51" s="131" t="s">
        <v>457</v>
      </c>
    </row>
  </sheetData>
  <hyperlinks>
    <hyperlink ref="C8" location="fabric_switch_profile!A1" display="fabric_switch_profile"/>
    <hyperlink ref="C9" location="switch_profile!A1" display="switch_profile"/>
    <hyperlink ref="C10" location="vpc_domain!A1" display="vpc_domain"/>
    <hyperlink ref="C12" location="bgp_rr!A1" display="bgp_rr"/>
    <hyperlink ref="C20" location="vlan_pool!A1" display="vlan_pool"/>
    <hyperlink ref="C21" location="vlan_encap_block!A1" display="vlan_encap_block"/>
    <hyperlink ref="C22" location="domain!A1" display="domain"/>
    <hyperlink ref="C23" location="vmm_domain!A1" display="vmm_domain"/>
    <hyperlink ref="C24" location="aaep!A1" display="aaep"/>
    <hyperlink ref="C25" location="aeep_domain_association!A1" display="aeep_domain_association"/>
    <hyperlink ref="C26" location="interface_policies!A1" display="interface_policies"/>
    <hyperlink ref="C27" location="interface_policy_group!A1" display="interface_policy_group"/>
    <hyperlink ref="C28" location="interface_profile!A1" display="interface_profile"/>
    <hyperlink ref="C29" location="interface_selector!A1" display="interface_selector"/>
    <hyperlink ref="C31" location="sw_prof_int_prof!A1" display="sw_prof_int_prof"/>
    <hyperlink ref="C32" location="tenant!A1" display="tenant"/>
    <hyperlink ref="C33" location="vrf!A1" display="vrf"/>
    <hyperlink ref="C34" location="bridge_domain!A1" display="bridge_domain"/>
    <hyperlink ref="C35" location="bd_subnet!A1" display="bd_subnet"/>
    <hyperlink ref="C36" location="bd_l3out!A1" display="bd_l3out"/>
    <hyperlink ref="C37" location="application_profile!A1" display="application_profile"/>
    <hyperlink ref="C38" location="end_point_group!A1" display="end_point_group"/>
    <hyperlink ref="C40" location="epg_domain_association!A1" display="epg_domain_association"/>
    <hyperlink ref="C41" location="epg_static_binding!A1" display="epg_static_binding"/>
    <hyperlink ref="C42" location="l3out!A1" display="l3out"/>
    <hyperlink ref="C43" location="l3out_node_profile!A1" display="l3out_node_profile"/>
    <hyperlink ref="C44" location="nodeBgpPeer!A1" display="nodeBgpPeer"/>
    <hyperlink ref="C45" location="l3out_int_profile!A1" display="l3out_int_profile"/>
    <hyperlink ref="C46" location="external_epg!A1" display="external_epg"/>
    <hyperlink ref="C47" location="filter!A1" display="filter"/>
    <hyperlink ref="C48" location="filter_entry!A1" display="filter_entry"/>
    <hyperlink ref="C49" location="contract!A1" display="contract"/>
    <hyperlink ref="C50" location="subject!A1" display="subject"/>
    <hyperlink ref="C51" location="epg_contract!A1" display="epg_contract"/>
    <hyperlink ref="C4" location="node_provisioning!A1" display="node_provisioning"/>
    <hyperlink ref="C39" location="epg_subnet!A1" display="epg_subnet"/>
  </hyperlinks>
  <pageMargins left="0.75" right="0.75" top="1" bottom="1" header="0.5" footer="0.5"/>
  <pageSetup paperSize="9" orientation="portrait" horizontalDpi="4294967292" verticalDpi="42949672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data_validation!$H$2:$H$3</xm:f>
          </x14:formula1>
          <xm:sqref>A2:A51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1"/>
  <sheetViews>
    <sheetView workbookViewId="0">
      <selection activeCell="B2" sqref="B2"/>
    </sheetView>
  </sheetViews>
  <sheetFormatPr defaultColWidth="11.5703125" defaultRowHeight="15" x14ac:dyDescent="0.25"/>
  <cols>
    <col min="1" max="1" width="23.28515625" customWidth="1"/>
    <col min="2" max="2" width="27.42578125" customWidth="1"/>
    <col min="3" max="3" width="38.42578125" customWidth="1"/>
  </cols>
  <sheetData>
    <row r="1" spans="1:3" x14ac:dyDescent="0.25">
      <c r="A1" t="s">
        <v>464</v>
      </c>
      <c r="B1" t="s">
        <v>634</v>
      </c>
      <c r="C1" t="s">
        <v>473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F2"/>
  <sheetViews>
    <sheetView workbookViewId="0">
      <selection activeCell="A2" sqref="A2"/>
    </sheetView>
  </sheetViews>
  <sheetFormatPr defaultColWidth="11.5703125" defaultRowHeight="15" x14ac:dyDescent="0.25"/>
  <cols>
    <col min="1" max="1" width="23" customWidth="1"/>
    <col min="2" max="2" width="26.140625" customWidth="1"/>
    <col min="3" max="3" width="18.140625" customWidth="1"/>
    <col min="4" max="4" width="14.7109375" customWidth="1"/>
    <col min="5" max="5" width="27.7109375" customWidth="1"/>
    <col min="6" max="6" width="8.140625" customWidth="1"/>
  </cols>
  <sheetData>
    <row r="1" spans="1:6" x14ac:dyDescent="0.25">
      <c r="A1" s="149" t="s">
        <v>635</v>
      </c>
      <c r="B1" s="150" t="s">
        <v>636</v>
      </c>
      <c r="C1" s="150" t="s">
        <v>637</v>
      </c>
      <c r="D1" s="150" t="s">
        <v>638</v>
      </c>
      <c r="E1" s="150" t="s">
        <v>639</v>
      </c>
      <c r="F1" s="151" t="s">
        <v>473</v>
      </c>
    </row>
    <row r="2" spans="1:6" x14ac:dyDescent="0.25">
      <c r="A2" s="4" t="s">
        <v>678</v>
      </c>
      <c r="B2" t="s">
        <v>643</v>
      </c>
      <c r="C2" t="s">
        <v>190</v>
      </c>
      <c r="E2" t="s">
        <v>647</v>
      </c>
    </row>
  </sheetData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data_validation!$AI$2:$AI$3</xm:f>
          </x14:formula1>
          <xm:sqref>B2</xm:sqref>
        </x14:dataValidation>
        <x14:dataValidation type="list" allowBlank="1" showInputMessage="1" showErrorMessage="1">
          <x14:formula1>
            <xm:f>data_validation!$H$2:$H$3</xm:f>
          </x14:formula1>
          <xm:sqref>C2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2"/>
  <sheetViews>
    <sheetView workbookViewId="0">
      <selection activeCell="B3" sqref="B3"/>
    </sheetView>
  </sheetViews>
  <sheetFormatPr defaultColWidth="11.5703125" defaultRowHeight="15" x14ac:dyDescent="0.25"/>
  <cols>
    <col min="1" max="1" width="41" customWidth="1"/>
    <col min="2" max="2" width="26.7109375" customWidth="1"/>
    <col min="3" max="3" width="20.7109375" customWidth="1"/>
  </cols>
  <sheetData>
    <row r="1" spans="1:3" x14ac:dyDescent="0.25">
      <c r="A1" s="146" t="s">
        <v>464</v>
      </c>
      <c r="B1" s="147" t="s">
        <v>648</v>
      </c>
      <c r="C1" s="148" t="s">
        <v>473</v>
      </c>
    </row>
    <row r="2" spans="1:3" x14ac:dyDescent="0.25">
      <c r="A2" s="152"/>
      <c r="B2" s="153"/>
      <c r="C2" s="15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2"/>
  <sheetViews>
    <sheetView workbookViewId="0">
      <selection activeCell="B2" sqref="B2"/>
    </sheetView>
  </sheetViews>
  <sheetFormatPr defaultColWidth="11.5703125" defaultRowHeight="15" x14ac:dyDescent="0.25"/>
  <cols>
    <col min="1" max="1" width="35.42578125" customWidth="1"/>
    <col min="2" max="2" width="18.28515625" bestFit="1" customWidth="1"/>
    <col min="3" max="3" width="33.140625" customWidth="1"/>
  </cols>
  <sheetData>
    <row r="1" spans="1:3" x14ac:dyDescent="0.25">
      <c r="A1" s="150" t="s">
        <v>639</v>
      </c>
      <c r="B1" s="150" t="s">
        <v>646</v>
      </c>
      <c r="C1" s="150" t="s">
        <v>473</v>
      </c>
    </row>
    <row r="2" spans="1:3" x14ac:dyDescent="0.25">
      <c r="A2" s="155"/>
      <c r="B2" s="155"/>
      <c r="C2" s="155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fabric_conn_prof!$E:$E</xm:f>
          </x14:formula1>
          <xm:sqref>A2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1"/>
  <sheetViews>
    <sheetView workbookViewId="0">
      <selection activeCell="E2" sqref="E2"/>
    </sheetView>
  </sheetViews>
  <sheetFormatPr defaultColWidth="11.5703125" defaultRowHeight="15" x14ac:dyDescent="0.25"/>
  <cols>
    <col min="1" max="1" width="24.7109375" customWidth="1"/>
    <col min="2" max="2" width="21.28515625" customWidth="1"/>
    <col min="3" max="3" width="21.7109375" customWidth="1"/>
    <col min="4" max="4" width="39.140625" customWidth="1"/>
    <col min="5" max="5" width="25" customWidth="1"/>
  </cols>
  <sheetData>
    <row r="1" spans="1:5" x14ac:dyDescent="0.25">
      <c r="A1" t="s">
        <v>196</v>
      </c>
      <c r="B1" t="s">
        <v>649</v>
      </c>
      <c r="C1" t="s">
        <v>319</v>
      </c>
      <c r="D1" t="s">
        <v>650</v>
      </c>
      <c r="E1" t="s">
        <v>473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data_validation!$T$2:$T$4</xm:f>
          </x14:formula1>
          <xm:sqref>C2</xm:sqref>
        </x14:dataValidation>
        <x14:dataValidation type="list" allowBlank="1" showInputMessage="1" showErrorMessage="1">
          <x14:formula1>
            <xm:f>domain!$A:$A</xm:f>
          </x14:formula1>
          <xm:sqref>D2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2"/>
  <sheetViews>
    <sheetView workbookViewId="0">
      <selection activeCell="F2" sqref="F2"/>
    </sheetView>
  </sheetViews>
  <sheetFormatPr defaultColWidth="11.5703125" defaultRowHeight="15" x14ac:dyDescent="0.25"/>
  <cols>
    <col min="1" max="1" width="21.7109375" customWidth="1"/>
    <col min="2" max="2" width="33" customWidth="1"/>
    <col min="3" max="3" width="24.28515625" customWidth="1"/>
    <col min="4" max="4" width="18.7109375" customWidth="1"/>
    <col min="5" max="5" width="29.7109375" customWidth="1"/>
    <col min="6" max="6" width="24.140625" customWidth="1"/>
  </cols>
  <sheetData>
    <row r="1" spans="1:6" x14ac:dyDescent="0.25">
      <c r="A1" t="s">
        <v>196</v>
      </c>
      <c r="B1" t="s">
        <v>651</v>
      </c>
      <c r="C1" t="s">
        <v>652</v>
      </c>
      <c r="D1" t="s">
        <v>464</v>
      </c>
      <c r="E1" t="s">
        <v>303</v>
      </c>
      <c r="F1" t="s">
        <v>473</v>
      </c>
    </row>
    <row r="2" spans="1:6" x14ac:dyDescent="0.25">
      <c r="D2">
        <v>1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multi_pod_l3out!$A:$A</xm:f>
          </x14:formula1>
          <xm:sqref>B2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2"/>
  <sheetViews>
    <sheetView workbookViewId="0">
      <selection activeCell="J3" sqref="J3"/>
    </sheetView>
  </sheetViews>
  <sheetFormatPr defaultColWidth="11.5703125" defaultRowHeight="15" x14ac:dyDescent="0.25"/>
  <cols>
    <col min="1" max="1" width="16" customWidth="1"/>
    <col min="2" max="2" width="23.7109375" customWidth="1"/>
    <col min="3" max="3" width="11.7109375" customWidth="1"/>
    <col min="4" max="4" width="10" customWidth="1"/>
    <col min="5" max="5" width="19.28515625" customWidth="1"/>
    <col min="6" max="6" width="20.140625" bestFit="1" customWidth="1"/>
    <col min="7" max="7" width="17.28515625" bestFit="1" customWidth="1"/>
    <col min="8" max="8" width="9" bestFit="1" customWidth="1"/>
    <col min="9" max="9" width="10" bestFit="1" customWidth="1"/>
    <col min="10" max="10" width="10.7109375" bestFit="1" customWidth="1"/>
  </cols>
  <sheetData>
    <row r="1" spans="1:10" x14ac:dyDescent="0.25">
      <c r="A1" t="s">
        <v>196</v>
      </c>
      <c r="B1" t="s">
        <v>651</v>
      </c>
      <c r="C1" t="s">
        <v>323</v>
      </c>
      <c r="D1" t="s">
        <v>653</v>
      </c>
      <c r="E1" t="s">
        <v>654</v>
      </c>
      <c r="F1" t="s">
        <v>418</v>
      </c>
      <c r="G1" t="s">
        <v>655</v>
      </c>
      <c r="H1" t="s">
        <v>464</v>
      </c>
      <c r="I1" t="s">
        <v>303</v>
      </c>
      <c r="J1" t="s">
        <v>656</v>
      </c>
    </row>
    <row r="2" spans="1:10" x14ac:dyDescent="0.25">
      <c r="J2" s="4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multi_pod_l3out!$A:$A</xm:f>
          </x14:formula1>
          <xm:sqref>B2</xm:sqref>
        </x14:dataValidation>
        <x14:dataValidation type="list" allowBlank="1" showInputMessage="1" showErrorMessage="1">
          <x14:formula1>
            <xm:f>data_validation!$AJ$2:$AJ$4</xm:f>
          </x14:formula1>
          <xm:sqref>D2</xm:sqref>
        </x14:dataValidation>
        <x14:dataValidation type="list" allowBlank="1" showInputMessage="1" showErrorMessage="1">
          <x14:formula1>
            <xm:f>multi_pod_l3_node_profile!$A:$A</xm:f>
          </x14:formula1>
          <xm:sqref>C2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B2" sqref="B2"/>
    </sheetView>
  </sheetViews>
  <sheetFormatPr defaultRowHeight="15" x14ac:dyDescent="0.25"/>
  <cols>
    <col min="1" max="1" width="19" customWidth="1"/>
    <col min="2" max="2" width="34.5703125" customWidth="1"/>
    <col min="3" max="3" width="13.5703125" customWidth="1"/>
    <col min="4" max="4" width="12.42578125" customWidth="1"/>
    <col min="5" max="5" width="13.85546875" customWidth="1"/>
    <col min="6" max="6" width="11.5703125" customWidth="1"/>
    <col min="7" max="7" width="18.42578125" customWidth="1"/>
    <col min="8" max="8" width="14.140625" customWidth="1"/>
    <col min="9" max="9" width="13.42578125" customWidth="1"/>
  </cols>
  <sheetData>
    <row r="1" spans="1:9" x14ac:dyDescent="0.25">
      <c r="A1" t="s">
        <v>196</v>
      </c>
      <c r="B1" t="s">
        <v>220</v>
      </c>
      <c r="C1" t="s">
        <v>1209</v>
      </c>
      <c r="D1" t="s">
        <v>1210</v>
      </c>
      <c r="E1" t="s">
        <v>1211</v>
      </c>
      <c r="F1" t="s">
        <v>1212</v>
      </c>
      <c r="G1" t="s">
        <v>1213</v>
      </c>
      <c r="H1" t="s">
        <v>1214</v>
      </c>
      <c r="I1" t="s">
        <v>1571</v>
      </c>
    </row>
    <row r="2" spans="1:9" x14ac:dyDescent="0.25">
      <c r="A2" t="s">
        <v>1572</v>
      </c>
      <c r="B2" t="s">
        <v>1574</v>
      </c>
      <c r="C2" t="s">
        <v>15</v>
      </c>
      <c r="D2" t="s">
        <v>15</v>
      </c>
      <c r="E2" t="s">
        <v>15</v>
      </c>
      <c r="F2" t="s">
        <v>15</v>
      </c>
      <c r="G2" t="s">
        <v>15</v>
      </c>
      <c r="H2" t="s">
        <v>15</v>
      </c>
      <c r="I2" t="s">
        <v>15</v>
      </c>
    </row>
  </sheetData>
  <dataValidations count="7">
    <dataValidation allowBlank="1" showInputMessage="1" showErrorMessage="1" prompt="Management Access Policy Name" sqref="I2"/>
    <dataValidation allowBlank="1" showInputMessage="1" showErrorMessage="1" prompt="MACsec Policy Name" sqref="H2"/>
    <dataValidation allowBlank="1" showInputMessage="1" showErrorMessage="1" prompt="BGP Route Reflector Policy Name" sqref="F2"/>
    <dataValidation allowBlank="1" showInputMessage="1" showErrorMessage="1" prompt="COOP Policy Name" sqref="E2"/>
    <dataValidation allowBlank="1" showInputMessage="1" showErrorMessage="1" prompt="ISIS POD Pollicy Name" sqref="D2"/>
    <dataValidation allowBlank="1" showInputMessage="1" showErrorMessage="1" prompt="SNMP POD Policy Name" sqref="C2"/>
    <dataValidation allowBlank="1" showInputMessage="1" showErrorMessage="1" prompt="POD Policy Group Name" sqref="A2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Date Time Policy Name">
          <x14:formula1>
            <xm:f>datetime_pol!$A:$A</xm:f>
          </x14:formula1>
          <xm:sqref>G2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K6" sqref="K6"/>
    </sheetView>
  </sheetViews>
  <sheetFormatPr defaultRowHeight="15" x14ac:dyDescent="0.25"/>
  <cols>
    <col min="1" max="1" width="17.140625" customWidth="1"/>
    <col min="2" max="2" width="26.28515625" customWidth="1"/>
    <col min="3" max="3" width="21.140625" customWidth="1"/>
  </cols>
  <sheetData>
    <row r="1" spans="1:3" x14ac:dyDescent="0.25">
      <c r="A1" t="s">
        <v>196</v>
      </c>
      <c r="B1" t="s">
        <v>220</v>
      </c>
      <c r="C1" t="s">
        <v>1215</v>
      </c>
    </row>
    <row r="2" spans="1:3" x14ac:dyDescent="0.25">
      <c r="A2" t="s">
        <v>15</v>
      </c>
      <c r="B2" t="s">
        <v>1573</v>
      </c>
      <c r="C2" t="s">
        <v>1572</v>
      </c>
    </row>
  </sheetData>
  <dataValidations disablePrompts="1" count="2">
    <dataValidation allowBlank="1" showInputMessage="1" showErrorMessage="1" prompt="POD Profile description" sqref="B2"/>
    <dataValidation allowBlank="1" showInputMessage="1" showErrorMessage="1" prompt="POD Profile Name" sqref="A2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prompt="POD Policy Group Name">
          <x14:formula1>
            <xm:f>pod_policy_group!$A:$A</xm:f>
          </x14:formula1>
          <xm:sqref>C2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B2" sqref="B2"/>
    </sheetView>
  </sheetViews>
  <sheetFormatPr defaultRowHeight="15" x14ac:dyDescent="0.25"/>
  <cols>
    <col min="1" max="1" width="17" customWidth="1"/>
    <col min="2" max="2" width="29.7109375" customWidth="1"/>
    <col min="3" max="3" width="9.42578125" customWidth="1"/>
    <col min="4" max="4" width="10.5703125" customWidth="1"/>
    <col min="5" max="5" width="23.140625" customWidth="1"/>
    <col min="6" max="6" width="17.28515625" customWidth="1"/>
    <col min="7" max="7" width="24.140625" customWidth="1"/>
  </cols>
  <sheetData>
    <row r="1" spans="1:7" x14ac:dyDescent="0.25">
      <c r="A1" s="205" t="s">
        <v>196</v>
      </c>
      <c r="B1" s="205" t="s">
        <v>1253</v>
      </c>
      <c r="C1" s="205" t="s">
        <v>20</v>
      </c>
      <c r="D1" s="205" t="s">
        <v>1224</v>
      </c>
      <c r="E1" s="205" t="s">
        <v>1225</v>
      </c>
      <c r="F1" s="205" t="s">
        <v>1226</v>
      </c>
      <c r="G1" s="205" t="s">
        <v>1227</v>
      </c>
    </row>
    <row r="2" spans="1:7" x14ac:dyDescent="0.25">
      <c r="A2" s="207" t="s">
        <v>1852</v>
      </c>
      <c r="B2" s="206" t="s">
        <v>763</v>
      </c>
      <c r="C2" s="208">
        <v>161</v>
      </c>
      <c r="D2" s="206" t="s">
        <v>758</v>
      </c>
      <c r="E2" s="206" t="s">
        <v>1845</v>
      </c>
      <c r="F2" s="206" t="s">
        <v>1846</v>
      </c>
      <c r="G2" s="206" t="s">
        <v>848</v>
      </c>
    </row>
  </sheetData>
  <dataValidations count="6">
    <dataValidation type="list" allowBlank="1" showInputMessage="1" showErrorMessage="1" prompt="SNMP Version" sqref="D2">
      <formula1>"v1,v2c,v3"</formula1>
    </dataValidation>
    <dataValidation allowBlank="1" showInputMessage="1" showErrorMessage="1" prompt="SNMP Community or. SNMP user if version 3 is used" sqref="E2"/>
    <dataValidation type="list" allowBlank="1" showInputMessage="1" showErrorMessage="1" prompt="SNMP version 3 security level_x000a__x000a_Only relevant is SNMP version 3 is selected" sqref="F2">
      <formula1>"auth,noauth,priv"</formula1>
    </dataValidation>
    <dataValidation type="list" allowBlank="1" showInputMessage="1" showErrorMessage="1" prompt="Management EPG_x000a__x000a_inb = default inband.     oob = default out of band" sqref="G2">
      <formula1>"inb,oob"</formula1>
    </dataValidation>
    <dataValidation allowBlank="1" showInputMessage="1" showErrorMessage="1" prompt="SNMP TRAP receiver hostname or IP " sqref="A2:B2"/>
    <dataValidation allowBlank="1" showInputMessage="1" showErrorMessage="1" prompt="SNMP Port number_x000a__x000a_Default to 162 if not defined " sqref="C2"/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F49"/>
  <sheetViews>
    <sheetView topLeftCell="A13" zoomScaleNormal="100" workbookViewId="0">
      <selection activeCell="G26" sqref="G26"/>
    </sheetView>
  </sheetViews>
  <sheetFormatPr defaultColWidth="8.7109375" defaultRowHeight="15" x14ac:dyDescent="0.25"/>
  <cols>
    <col min="1" max="1" width="19.7109375" customWidth="1"/>
    <col min="2" max="2" width="26.28515625" customWidth="1"/>
    <col min="3" max="3" width="19.85546875" customWidth="1"/>
    <col min="4" max="4" width="22" style="74" customWidth="1"/>
    <col min="5" max="5" width="13.5703125" customWidth="1"/>
    <col min="6" max="6" width="15.42578125" customWidth="1"/>
    <col min="7" max="7" width="22.42578125" customWidth="1"/>
    <col min="10" max="10" width="31.42578125" bestFit="1" customWidth="1"/>
  </cols>
  <sheetData>
    <row r="1" spans="1:6" x14ac:dyDescent="0.25">
      <c r="A1" t="s">
        <v>306</v>
      </c>
      <c r="B1" t="s">
        <v>307</v>
      </c>
      <c r="C1" t="s">
        <v>870</v>
      </c>
      <c r="D1" t="s">
        <v>301</v>
      </c>
      <c r="E1" t="s">
        <v>310</v>
      </c>
      <c r="F1" s="112" t="s">
        <v>419</v>
      </c>
    </row>
    <row r="2" spans="1:6" x14ac:dyDescent="0.25">
      <c r="A2" s="114" t="s">
        <v>770</v>
      </c>
      <c r="B2" t="s">
        <v>757</v>
      </c>
      <c r="C2" t="s">
        <v>871</v>
      </c>
      <c r="D2" t="s">
        <v>1013</v>
      </c>
      <c r="E2" t="s">
        <v>773</v>
      </c>
      <c r="F2" s="74" t="s">
        <v>776</v>
      </c>
    </row>
    <row r="3" spans="1:6" x14ac:dyDescent="0.25">
      <c r="A3" s="114" t="s">
        <v>771</v>
      </c>
      <c r="B3" t="s">
        <v>757</v>
      </c>
      <c r="C3" t="s">
        <v>871</v>
      </c>
      <c r="D3" t="s">
        <v>1014</v>
      </c>
      <c r="E3" t="s">
        <v>773</v>
      </c>
      <c r="F3" s="169" t="s">
        <v>775</v>
      </c>
    </row>
    <row r="4" spans="1:6" x14ac:dyDescent="0.25">
      <c r="A4" s="114" t="s">
        <v>772</v>
      </c>
      <c r="B4" t="s">
        <v>757</v>
      </c>
      <c r="C4" t="s">
        <v>871</v>
      </c>
      <c r="D4" t="s">
        <v>1015</v>
      </c>
      <c r="E4" t="s">
        <v>773</v>
      </c>
      <c r="F4" s="169" t="s">
        <v>774</v>
      </c>
    </row>
    <row r="5" spans="1:6" x14ac:dyDescent="0.25">
      <c r="A5" s="168" t="s">
        <v>789</v>
      </c>
      <c r="B5" t="s">
        <v>994</v>
      </c>
      <c r="C5" t="s">
        <v>872</v>
      </c>
      <c r="D5" t="s">
        <v>1016</v>
      </c>
      <c r="E5" t="s">
        <v>773</v>
      </c>
      <c r="F5" s="169" t="s">
        <v>777</v>
      </c>
    </row>
    <row r="6" spans="1:6" x14ac:dyDescent="0.25">
      <c r="A6" s="168" t="s">
        <v>790</v>
      </c>
      <c r="B6" t="s">
        <v>995</v>
      </c>
      <c r="C6" t="s">
        <v>872</v>
      </c>
      <c r="D6" t="s">
        <v>1017</v>
      </c>
      <c r="E6" t="s">
        <v>773</v>
      </c>
      <c r="F6" s="169" t="s">
        <v>778</v>
      </c>
    </row>
    <row r="7" spans="1:6" x14ac:dyDescent="0.25">
      <c r="A7" s="168" t="s">
        <v>791</v>
      </c>
      <c r="B7" t="s">
        <v>996</v>
      </c>
      <c r="C7" t="s">
        <v>872</v>
      </c>
      <c r="D7" t="s">
        <v>1018</v>
      </c>
      <c r="E7" t="s">
        <v>773</v>
      </c>
      <c r="F7" s="169" t="s">
        <v>779</v>
      </c>
    </row>
    <row r="8" spans="1:6" x14ac:dyDescent="0.25">
      <c r="A8" s="168" t="s">
        <v>792</v>
      </c>
      <c r="B8" t="s">
        <v>997</v>
      </c>
      <c r="C8" t="s">
        <v>872</v>
      </c>
      <c r="D8" t="s">
        <v>1019</v>
      </c>
      <c r="E8" t="s">
        <v>773</v>
      </c>
      <c r="F8" s="169" t="s">
        <v>780</v>
      </c>
    </row>
    <row r="9" spans="1:6" x14ac:dyDescent="0.25">
      <c r="A9" s="168" t="s">
        <v>793</v>
      </c>
      <c r="B9" t="s">
        <v>998</v>
      </c>
      <c r="C9" t="s">
        <v>873</v>
      </c>
      <c r="D9" t="s">
        <v>1020</v>
      </c>
      <c r="E9" t="s">
        <v>773</v>
      </c>
      <c r="F9" s="169" t="s">
        <v>781</v>
      </c>
    </row>
    <row r="10" spans="1:6" x14ac:dyDescent="0.25">
      <c r="A10" s="168" t="s">
        <v>794</v>
      </c>
      <c r="B10" t="s">
        <v>999</v>
      </c>
      <c r="C10" t="s">
        <v>873</v>
      </c>
      <c r="D10" t="s">
        <v>1021</v>
      </c>
      <c r="E10" t="s">
        <v>773</v>
      </c>
      <c r="F10" s="169" t="s">
        <v>782</v>
      </c>
    </row>
    <row r="11" spans="1:6" x14ac:dyDescent="0.25">
      <c r="A11" s="168" t="s">
        <v>795</v>
      </c>
      <c r="B11" t="s">
        <v>1000</v>
      </c>
      <c r="C11" t="s">
        <v>873</v>
      </c>
      <c r="D11" t="s">
        <v>1022</v>
      </c>
      <c r="E11" t="s">
        <v>773</v>
      </c>
      <c r="F11" s="169" t="s">
        <v>783</v>
      </c>
    </row>
    <row r="12" spans="1:6" x14ac:dyDescent="0.25">
      <c r="A12" s="168" t="s">
        <v>796</v>
      </c>
      <c r="B12" t="s">
        <v>1001</v>
      </c>
      <c r="C12" t="s">
        <v>873</v>
      </c>
      <c r="D12" t="s">
        <v>1023</v>
      </c>
      <c r="E12" t="s">
        <v>773</v>
      </c>
      <c r="F12" s="169" t="s">
        <v>784</v>
      </c>
    </row>
    <row r="13" spans="1:6" x14ac:dyDescent="0.25">
      <c r="A13" s="168" t="s">
        <v>797</v>
      </c>
      <c r="B13" t="s">
        <v>1002</v>
      </c>
      <c r="C13" t="s">
        <v>874</v>
      </c>
      <c r="D13" t="s">
        <v>1185</v>
      </c>
      <c r="E13" t="s">
        <v>773</v>
      </c>
      <c r="F13" s="74" t="s">
        <v>785</v>
      </c>
    </row>
    <row r="14" spans="1:6" x14ac:dyDescent="0.25">
      <c r="A14" s="168" t="s">
        <v>798</v>
      </c>
      <c r="B14" t="s">
        <v>1193</v>
      </c>
      <c r="C14" t="s">
        <v>874</v>
      </c>
      <c r="D14" t="s">
        <v>1024</v>
      </c>
      <c r="E14" t="s">
        <v>773</v>
      </c>
      <c r="F14" s="169" t="s">
        <v>787</v>
      </c>
    </row>
    <row r="15" spans="1:6" x14ac:dyDescent="0.25">
      <c r="A15" s="168" t="s">
        <v>799</v>
      </c>
      <c r="B15" t="s">
        <v>1194</v>
      </c>
      <c r="C15" t="s">
        <v>874</v>
      </c>
      <c r="D15" t="s">
        <v>1025</v>
      </c>
      <c r="E15" t="s">
        <v>773</v>
      </c>
      <c r="F15" s="74" t="s">
        <v>786</v>
      </c>
    </row>
    <row r="16" spans="1:6" x14ac:dyDescent="0.25">
      <c r="A16" s="168" t="s">
        <v>800</v>
      </c>
      <c r="B16" t="s">
        <v>1003</v>
      </c>
      <c r="C16" t="s">
        <v>874</v>
      </c>
      <c r="D16" t="s">
        <v>1026</v>
      </c>
      <c r="E16" t="s">
        <v>773</v>
      </c>
      <c r="F16" s="169" t="s">
        <v>788</v>
      </c>
    </row>
    <row r="17" spans="1:6" x14ac:dyDescent="0.25">
      <c r="A17" s="168" t="s">
        <v>884</v>
      </c>
      <c r="B17" t="s">
        <v>888</v>
      </c>
      <c r="C17" t="s">
        <v>892</v>
      </c>
      <c r="D17" s="5" t="s">
        <v>2223</v>
      </c>
      <c r="E17" t="s">
        <v>773</v>
      </c>
      <c r="F17" s="169" t="s">
        <v>894</v>
      </c>
    </row>
    <row r="18" spans="1:6" x14ac:dyDescent="0.25">
      <c r="A18" s="168" t="s">
        <v>885</v>
      </c>
      <c r="B18" t="s">
        <v>888</v>
      </c>
      <c r="C18" t="s">
        <v>892</v>
      </c>
      <c r="D18" s="5" t="s">
        <v>2224</v>
      </c>
      <c r="E18" t="s">
        <v>773</v>
      </c>
      <c r="F18" s="169" t="s">
        <v>895</v>
      </c>
    </row>
    <row r="19" spans="1:6" x14ac:dyDescent="0.25">
      <c r="A19" s="168" t="s">
        <v>886</v>
      </c>
      <c r="B19" t="s">
        <v>888</v>
      </c>
      <c r="C19" t="s">
        <v>892</v>
      </c>
      <c r="D19" s="5" t="s">
        <v>2225</v>
      </c>
      <c r="E19" t="s">
        <v>773</v>
      </c>
      <c r="F19" s="169" t="s">
        <v>896</v>
      </c>
    </row>
    <row r="20" spans="1:6" x14ac:dyDescent="0.25">
      <c r="A20" s="168" t="s">
        <v>887</v>
      </c>
      <c r="B20" t="s">
        <v>888</v>
      </c>
      <c r="C20" t="s">
        <v>892</v>
      </c>
      <c r="D20" s="5" t="s">
        <v>2226</v>
      </c>
      <c r="E20" t="s">
        <v>773</v>
      </c>
      <c r="F20" s="169" t="s">
        <v>897</v>
      </c>
    </row>
    <row r="21" spans="1:6" x14ac:dyDescent="0.25">
      <c r="A21" s="114" t="s">
        <v>2146</v>
      </c>
      <c r="B21" t="s">
        <v>889</v>
      </c>
      <c r="C21" t="s">
        <v>893</v>
      </c>
      <c r="D21" t="s">
        <v>1027</v>
      </c>
      <c r="E21" t="s">
        <v>773</v>
      </c>
      <c r="F21" s="169" t="s">
        <v>898</v>
      </c>
    </row>
    <row r="22" spans="1:6" x14ac:dyDescent="0.25">
      <c r="A22" s="114" t="s">
        <v>2147</v>
      </c>
      <c r="B22" t="s">
        <v>889</v>
      </c>
      <c r="C22" t="s">
        <v>893</v>
      </c>
      <c r="D22" t="s">
        <v>1031</v>
      </c>
      <c r="E22" t="s">
        <v>773</v>
      </c>
      <c r="F22" s="169" t="s">
        <v>899</v>
      </c>
    </row>
    <row r="23" spans="1:6" x14ac:dyDescent="0.25">
      <c r="A23" s="114" t="s">
        <v>2148</v>
      </c>
      <c r="B23" t="s">
        <v>889</v>
      </c>
      <c r="C23" t="s">
        <v>893</v>
      </c>
      <c r="D23" t="s">
        <v>1028</v>
      </c>
      <c r="E23" t="s">
        <v>773</v>
      </c>
      <c r="F23" s="169" t="s">
        <v>900</v>
      </c>
    </row>
    <row r="24" spans="1:6" x14ac:dyDescent="0.25">
      <c r="A24" s="114" t="s">
        <v>2149</v>
      </c>
      <c r="B24" t="s">
        <v>889</v>
      </c>
      <c r="C24" t="s">
        <v>893</v>
      </c>
      <c r="D24" t="s">
        <v>1032</v>
      </c>
      <c r="E24" t="s">
        <v>773</v>
      </c>
      <c r="F24" s="169" t="s">
        <v>901</v>
      </c>
    </row>
    <row r="25" spans="1:6" x14ac:dyDescent="0.25">
      <c r="A25" s="114" t="s">
        <v>2150</v>
      </c>
      <c r="B25" t="s">
        <v>890</v>
      </c>
      <c r="C25" t="s">
        <v>893</v>
      </c>
      <c r="D25" t="s">
        <v>1029</v>
      </c>
      <c r="E25" t="s">
        <v>773</v>
      </c>
      <c r="F25" s="169" t="s">
        <v>902</v>
      </c>
    </row>
    <row r="26" spans="1:6" x14ac:dyDescent="0.25">
      <c r="A26" s="114" t="s">
        <v>2151</v>
      </c>
      <c r="B26" t="s">
        <v>890</v>
      </c>
      <c r="C26" t="s">
        <v>893</v>
      </c>
      <c r="D26" t="s">
        <v>1033</v>
      </c>
      <c r="E26" t="s">
        <v>773</v>
      </c>
      <c r="F26" s="169" t="s">
        <v>903</v>
      </c>
    </row>
    <row r="27" spans="1:6" x14ac:dyDescent="0.25">
      <c r="A27" s="114" t="s">
        <v>2152</v>
      </c>
      <c r="B27" t="s">
        <v>890</v>
      </c>
      <c r="C27" t="s">
        <v>893</v>
      </c>
      <c r="D27" t="s">
        <v>1030</v>
      </c>
      <c r="E27" t="s">
        <v>773</v>
      </c>
      <c r="F27" s="169" t="s">
        <v>904</v>
      </c>
    </row>
    <row r="28" spans="1:6" x14ac:dyDescent="0.25">
      <c r="A28" s="114" t="s">
        <v>2153</v>
      </c>
      <c r="B28" t="s">
        <v>890</v>
      </c>
      <c r="C28" t="s">
        <v>893</v>
      </c>
      <c r="D28" t="s">
        <v>1034</v>
      </c>
      <c r="E28" t="s">
        <v>773</v>
      </c>
      <c r="F28" s="169" t="s">
        <v>905</v>
      </c>
    </row>
    <row r="29" spans="1:6" x14ac:dyDescent="0.25">
      <c r="A29" s="114" t="s">
        <v>2154</v>
      </c>
      <c r="B29" t="s">
        <v>891</v>
      </c>
      <c r="C29" t="s">
        <v>893</v>
      </c>
      <c r="D29" s="194"/>
      <c r="E29" t="s">
        <v>773</v>
      </c>
      <c r="F29" s="169" t="s">
        <v>906</v>
      </c>
    </row>
    <row r="30" spans="1:6" x14ac:dyDescent="0.25">
      <c r="A30" s="193" t="s">
        <v>2156</v>
      </c>
      <c r="B30" t="s">
        <v>891</v>
      </c>
      <c r="C30" t="s">
        <v>893</v>
      </c>
      <c r="D30"/>
      <c r="E30" t="s">
        <v>773</v>
      </c>
      <c r="F30" s="74"/>
    </row>
    <row r="31" spans="1:6" x14ac:dyDescent="0.25">
      <c r="A31" s="114" t="s">
        <v>2155</v>
      </c>
      <c r="B31" t="s">
        <v>891</v>
      </c>
      <c r="C31" t="s">
        <v>893</v>
      </c>
      <c r="D31" s="194"/>
      <c r="E31" t="s">
        <v>773</v>
      </c>
      <c r="F31" s="169" t="s">
        <v>907</v>
      </c>
    </row>
    <row r="32" spans="1:6" x14ac:dyDescent="0.25">
      <c r="A32" s="193" t="s">
        <v>2157</v>
      </c>
      <c r="B32" t="s">
        <v>891</v>
      </c>
      <c r="C32" t="s">
        <v>893</v>
      </c>
      <c r="D32"/>
      <c r="E32" t="s">
        <v>773</v>
      </c>
      <c r="F32" s="74"/>
    </row>
    <row r="33" spans="1:6" x14ac:dyDescent="0.25">
      <c r="A33" s="168" t="s">
        <v>913</v>
      </c>
      <c r="B33" t="s">
        <v>956</v>
      </c>
      <c r="D33"/>
      <c r="E33" t="s">
        <v>773</v>
      </c>
      <c r="F33" s="169" t="s">
        <v>919</v>
      </c>
    </row>
    <row r="34" spans="1:6" x14ac:dyDescent="0.25">
      <c r="A34" s="168" t="s">
        <v>914</v>
      </c>
      <c r="B34" t="s">
        <v>957</v>
      </c>
      <c r="D34"/>
      <c r="E34" t="s">
        <v>773</v>
      </c>
      <c r="F34" s="169" t="s">
        <v>920</v>
      </c>
    </row>
    <row r="35" spans="1:6" x14ac:dyDescent="0.25">
      <c r="A35" s="114" t="s">
        <v>928</v>
      </c>
      <c r="B35" t="s">
        <v>958</v>
      </c>
      <c r="D35"/>
      <c r="E35" t="s">
        <v>773</v>
      </c>
      <c r="F35" s="169" t="s">
        <v>929</v>
      </c>
    </row>
    <row r="36" spans="1:6" x14ac:dyDescent="0.25">
      <c r="A36" s="114" t="s">
        <v>927</v>
      </c>
      <c r="B36" t="s">
        <v>959</v>
      </c>
      <c r="D36"/>
      <c r="E36" t="s">
        <v>773</v>
      </c>
      <c r="F36" s="169" t="s">
        <v>930</v>
      </c>
    </row>
    <row r="37" spans="1:6" x14ac:dyDescent="0.25">
      <c r="A37" s="168" t="s">
        <v>915</v>
      </c>
      <c r="B37" t="s">
        <v>954</v>
      </c>
      <c r="D37"/>
      <c r="E37" t="s">
        <v>773</v>
      </c>
      <c r="F37" s="169" t="s">
        <v>917</v>
      </c>
    </row>
    <row r="38" spans="1:6" x14ac:dyDescent="0.25">
      <c r="A38" s="168" t="s">
        <v>916</v>
      </c>
      <c r="B38" t="s">
        <v>955</v>
      </c>
      <c r="D38"/>
      <c r="E38" t="s">
        <v>773</v>
      </c>
      <c r="F38" s="169" t="s">
        <v>918</v>
      </c>
    </row>
    <row r="39" spans="1:6" x14ac:dyDescent="0.25">
      <c r="A39" s="168" t="s">
        <v>970</v>
      </c>
      <c r="B39" t="s">
        <v>972</v>
      </c>
      <c r="D39"/>
      <c r="E39" t="s">
        <v>773</v>
      </c>
      <c r="F39" s="169" t="s">
        <v>974</v>
      </c>
    </row>
    <row r="40" spans="1:6" x14ac:dyDescent="0.25">
      <c r="A40" s="168" t="s">
        <v>971</v>
      </c>
      <c r="B40" t="s">
        <v>973</v>
      </c>
      <c r="D40"/>
      <c r="E40" t="s">
        <v>773</v>
      </c>
      <c r="F40" s="169" t="s">
        <v>975</v>
      </c>
    </row>
    <row r="41" spans="1:6" x14ac:dyDescent="0.25">
      <c r="A41" s="168" t="s">
        <v>934</v>
      </c>
      <c r="B41" t="s">
        <v>945</v>
      </c>
      <c r="C41" t="s">
        <v>871</v>
      </c>
      <c r="D41" t="s">
        <v>1035</v>
      </c>
      <c r="E41" t="s">
        <v>773</v>
      </c>
      <c r="F41" s="169" t="s">
        <v>960</v>
      </c>
    </row>
    <row r="42" spans="1:6" x14ac:dyDescent="0.25">
      <c r="A42" s="168" t="s">
        <v>935</v>
      </c>
      <c r="B42" t="s">
        <v>946</v>
      </c>
      <c r="C42" t="s">
        <v>873</v>
      </c>
      <c r="D42" t="s">
        <v>1036</v>
      </c>
      <c r="E42" t="s">
        <v>773</v>
      </c>
      <c r="F42" s="169" t="s">
        <v>961</v>
      </c>
    </row>
    <row r="43" spans="1:6" x14ac:dyDescent="0.25">
      <c r="A43" s="168" t="s">
        <v>936</v>
      </c>
      <c r="B43" t="s">
        <v>947</v>
      </c>
      <c r="C43" t="s">
        <v>873</v>
      </c>
      <c r="D43" t="s">
        <v>1039</v>
      </c>
      <c r="E43" t="s">
        <v>773</v>
      </c>
      <c r="F43" s="169" t="s">
        <v>962</v>
      </c>
    </row>
    <row r="44" spans="1:6" x14ac:dyDescent="0.25">
      <c r="A44" s="168" t="s">
        <v>937</v>
      </c>
      <c r="B44" t="s">
        <v>948</v>
      </c>
      <c r="C44" t="s">
        <v>871</v>
      </c>
      <c r="D44" t="s">
        <v>1037</v>
      </c>
      <c r="E44" t="s">
        <v>773</v>
      </c>
      <c r="F44" s="169" t="s">
        <v>963</v>
      </c>
    </row>
    <row r="45" spans="1:6" x14ac:dyDescent="0.25">
      <c r="A45" s="168" t="s">
        <v>938</v>
      </c>
      <c r="B45" t="s">
        <v>949</v>
      </c>
      <c r="C45" t="s">
        <v>873</v>
      </c>
      <c r="D45" t="s">
        <v>1038</v>
      </c>
      <c r="E45" t="s">
        <v>773</v>
      </c>
      <c r="F45" s="169" t="s">
        <v>964</v>
      </c>
    </row>
    <row r="46" spans="1:6" x14ac:dyDescent="0.25">
      <c r="A46" s="168" t="s">
        <v>939</v>
      </c>
      <c r="B46" t="s">
        <v>950</v>
      </c>
      <c r="C46" t="s">
        <v>873</v>
      </c>
      <c r="D46" t="s">
        <v>1040</v>
      </c>
      <c r="E46" t="s">
        <v>773</v>
      </c>
      <c r="F46" s="169" t="s">
        <v>965</v>
      </c>
    </row>
    <row r="47" spans="1:6" x14ac:dyDescent="0.25">
      <c r="A47" s="168" t="s">
        <v>940</v>
      </c>
      <c r="B47" t="s">
        <v>951</v>
      </c>
      <c r="C47" t="s">
        <v>943</v>
      </c>
      <c r="D47" t="s">
        <v>1041</v>
      </c>
      <c r="E47" t="s">
        <v>773</v>
      </c>
      <c r="F47" s="169" t="s">
        <v>966</v>
      </c>
    </row>
    <row r="48" spans="1:6" x14ac:dyDescent="0.25">
      <c r="A48" s="168" t="s">
        <v>941</v>
      </c>
      <c r="B48" t="s">
        <v>952</v>
      </c>
      <c r="C48" t="s">
        <v>943</v>
      </c>
      <c r="D48" t="s">
        <v>1042</v>
      </c>
      <c r="E48" t="s">
        <v>773</v>
      </c>
      <c r="F48" s="169" t="s">
        <v>967</v>
      </c>
    </row>
    <row r="49" spans="1:6" x14ac:dyDescent="0.25">
      <c r="A49" s="168" t="s">
        <v>942</v>
      </c>
      <c r="B49" t="s">
        <v>953</v>
      </c>
      <c r="C49" t="s">
        <v>944</v>
      </c>
      <c r="D49" s="194"/>
      <c r="E49" t="s">
        <v>773</v>
      </c>
      <c r="F49" s="169" t="s">
        <v>968</v>
      </c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F12" sqref="F12"/>
    </sheetView>
  </sheetViews>
  <sheetFormatPr defaultRowHeight="15" x14ac:dyDescent="0.25"/>
  <cols>
    <col min="1" max="1" width="22.5703125" bestFit="1" customWidth="1"/>
    <col min="2" max="2" width="29.7109375" customWidth="1"/>
    <col min="3" max="3" width="9.42578125" customWidth="1"/>
    <col min="4" max="4" width="10.5703125" customWidth="1"/>
    <col min="5" max="5" width="23.140625" customWidth="1"/>
    <col min="6" max="6" width="17.28515625" customWidth="1"/>
    <col min="7" max="7" width="24.140625" customWidth="1"/>
  </cols>
  <sheetData>
    <row r="1" spans="1:7" x14ac:dyDescent="0.25">
      <c r="A1" s="205" t="s">
        <v>196</v>
      </c>
      <c r="B1" s="205" t="s">
        <v>1223</v>
      </c>
      <c r="C1" s="205" t="s">
        <v>20</v>
      </c>
      <c r="D1" s="205" t="s">
        <v>1224</v>
      </c>
      <c r="E1" s="205" t="s">
        <v>1225</v>
      </c>
      <c r="F1" s="205" t="s">
        <v>1226</v>
      </c>
      <c r="G1" s="205" t="s">
        <v>1227</v>
      </c>
    </row>
    <row r="2" spans="1:7" x14ac:dyDescent="0.25">
      <c r="A2" s="207" t="s">
        <v>1844</v>
      </c>
      <c r="B2" s="206" t="s">
        <v>808</v>
      </c>
      <c r="C2" s="208">
        <v>162</v>
      </c>
      <c r="D2" s="206" t="s">
        <v>758</v>
      </c>
      <c r="E2" s="206" t="s">
        <v>1845</v>
      </c>
      <c r="F2" s="206" t="s">
        <v>1846</v>
      </c>
      <c r="G2" s="206" t="s">
        <v>848</v>
      </c>
    </row>
  </sheetData>
  <dataValidations count="6">
    <dataValidation allowBlank="1" showInputMessage="1" showErrorMessage="1" prompt="SNMP Port number_x000a__x000a_Default to 162 if not defined " sqref="C2"/>
    <dataValidation allowBlank="1" showInputMessage="1" showErrorMessage="1" prompt="SNMP TRAP receiver hostname or IP " sqref="A2:B2"/>
    <dataValidation type="list" allowBlank="1" showInputMessage="1" showErrorMessage="1" prompt="Management EPG_x000a__x000a_inb = default inband.     oob = default out of band" sqref="G2">
      <formula1>"inb,oob"</formula1>
    </dataValidation>
    <dataValidation type="list" allowBlank="1" showInputMessage="1" showErrorMessage="1" prompt="SNMP version 3 security level_x000a__x000a_Only relevant is SNMP version 3 is selected" sqref="F2">
      <formula1>"auth,noauth,priv"</formula1>
    </dataValidation>
    <dataValidation allowBlank="1" showInputMessage="1" showErrorMessage="1" prompt="SNMP Community or. SNMP user if version 3 is used" sqref="E2"/>
    <dataValidation type="list" allowBlank="1" showInputMessage="1" showErrorMessage="1" prompt="SNMP Version" sqref="D2">
      <formula1>"v1,v2c,v3"</formula1>
    </dataValidation>
  </dataValidations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H33" sqref="H33"/>
    </sheetView>
  </sheetViews>
  <sheetFormatPr defaultRowHeight="15" x14ac:dyDescent="0.25"/>
  <cols>
    <col min="1" max="1" width="20.42578125" customWidth="1"/>
    <col min="2" max="2" width="27" customWidth="1"/>
    <col min="3" max="3" width="25.42578125" customWidth="1"/>
    <col min="4" max="4" width="29.5703125" customWidth="1"/>
    <col min="5" max="5" width="24.7109375" customWidth="1"/>
    <col min="6" max="6" width="27.85546875" customWidth="1"/>
    <col min="7" max="7" width="23.42578125" customWidth="1"/>
  </cols>
  <sheetData>
    <row r="1" spans="1:7" x14ac:dyDescent="0.25">
      <c r="A1" t="s">
        <v>196</v>
      </c>
      <c r="B1" t="s">
        <v>220</v>
      </c>
      <c r="C1" t="s">
        <v>1228</v>
      </c>
      <c r="D1" t="s">
        <v>1229</v>
      </c>
      <c r="E1" t="s">
        <v>1230</v>
      </c>
      <c r="F1" t="s">
        <v>1231</v>
      </c>
      <c r="G1" t="s">
        <v>1232</v>
      </c>
    </row>
    <row r="2" spans="1:7" x14ac:dyDescent="0.25">
      <c r="A2" s="244" t="s">
        <v>1854</v>
      </c>
      <c r="B2" t="s">
        <v>1853</v>
      </c>
      <c r="C2" t="s">
        <v>131</v>
      </c>
      <c r="D2" t="s">
        <v>131</v>
      </c>
      <c r="E2" t="s">
        <v>703</v>
      </c>
      <c r="F2" t="s">
        <v>131</v>
      </c>
      <c r="G2" t="s">
        <v>1233</v>
      </c>
    </row>
  </sheetData>
  <dataValidations count="5">
    <dataValidation type="list" allowBlank="1" showInputMessage="1" showErrorMessage="1" prompt="Syslog Local File Severity " sqref="E2">
      <formula1>"emergencies,alerts,critical,errors,warnings,notifications,information,debugging"</formula1>
    </dataValidation>
    <dataValidation type="list" allowBlank="1" showInputMessage="1" showErrorMessage="1" sqref="G2">
      <formula1>"emergencies,alerts,critical"</formula1>
    </dataValidation>
    <dataValidation type="list" allowBlank="1" showInputMessage="1" showErrorMessage="1" prompt="Syslog Console logging admin state" sqref="F2">
      <formula1>"enabled,disbaled"</formula1>
    </dataValidation>
    <dataValidation type="list" allowBlank="1" showInputMessage="1" showErrorMessage="1" prompt="Syslog Local File logging admin state" sqref="D2">
      <formula1>"enabled,disabled"</formula1>
    </dataValidation>
    <dataValidation type="list" allowBlank="1" showInputMessage="1" showErrorMessage="1" prompt="Syslog Profile Admin State" sqref="C2">
      <formula1>"enabled,disabled"</formula1>
    </dataValidation>
  </dataValidations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D2" sqref="D2"/>
    </sheetView>
  </sheetViews>
  <sheetFormatPr defaultRowHeight="15" x14ac:dyDescent="0.25"/>
  <cols>
    <col min="1" max="1" width="20.5703125" customWidth="1"/>
    <col min="2" max="2" width="21.140625" customWidth="1"/>
    <col min="3" max="3" width="16.28515625" customWidth="1"/>
    <col min="4" max="4" width="17.85546875" customWidth="1"/>
    <col min="5" max="5" width="9.42578125" customWidth="1"/>
    <col min="6" max="6" width="13.28515625" customWidth="1"/>
    <col min="7" max="7" width="26.28515625" customWidth="1"/>
    <col min="8" max="8" width="20.28515625" customWidth="1"/>
    <col min="9" max="9" width="20.42578125" customWidth="1"/>
  </cols>
  <sheetData>
    <row r="1" spans="1:10" x14ac:dyDescent="0.25">
      <c r="A1" t="s">
        <v>196</v>
      </c>
      <c r="B1" t="s">
        <v>220</v>
      </c>
      <c r="C1" t="s">
        <v>1234</v>
      </c>
      <c r="D1" t="s">
        <v>1235</v>
      </c>
      <c r="E1" t="s">
        <v>20</v>
      </c>
      <c r="F1" t="s">
        <v>117</v>
      </c>
      <c r="G1" t="s">
        <v>1236</v>
      </c>
      <c r="H1" t="s">
        <v>1227</v>
      </c>
      <c r="I1" t="s">
        <v>1237</v>
      </c>
      <c r="J1" t="s">
        <v>473</v>
      </c>
    </row>
    <row r="2" spans="1:10" x14ac:dyDescent="0.25">
      <c r="A2" t="s">
        <v>1851</v>
      </c>
      <c r="C2" t="s">
        <v>1854</v>
      </c>
      <c r="D2" t="s">
        <v>809</v>
      </c>
      <c r="E2" s="73">
        <v>514</v>
      </c>
      <c r="F2" t="s">
        <v>703</v>
      </c>
      <c r="G2" t="s">
        <v>131</v>
      </c>
      <c r="H2" t="s">
        <v>848</v>
      </c>
      <c r="I2" t="s">
        <v>1238</v>
      </c>
    </row>
  </sheetData>
  <dataValidations count="7">
    <dataValidation allowBlank="1" showInputMessage="1" showErrorMessage="1" prompt="Syslog destination FQDN or IP address" sqref="D2"/>
    <dataValidation allowBlank="1" showInputMessage="1" showErrorMessage="1" prompt="Syslog destinaton name" sqref="A2"/>
    <dataValidation type="list" allowBlank="1" showInputMessage="1" showErrorMessage="1" prompt="Syslog Forwarding facility" sqref="I2">
      <formula1>"local0,local1,local2,local3,local4,local5,local6,local7"</formula1>
    </dataValidation>
    <dataValidation type="list" allowBlank="1" showInputMessage="1" showErrorMessage="1" prompt="management EPG" sqref="H2">
      <formula1>"inb,oob"</formula1>
    </dataValidation>
    <dataValidation type="list" allowBlank="1" showInputMessage="1" showErrorMessage="1" prompt="Syslog destination admin state" sqref="G2">
      <formula1>"enabled,disabled"</formula1>
    </dataValidation>
    <dataValidation type="whole" allowBlank="1" showInputMessage="1" showErrorMessage="1" prompt="Syslog Port_x000a__x000a_Default value: 514" sqref="E2">
      <formula1>1</formula1>
      <formula2>65535</formula2>
    </dataValidation>
    <dataValidation type="list" allowBlank="1" showInputMessage="1" showErrorMessage="1" prompt="Syslog Severity_x000a__x000a_Deault value &quot;warning&quot;" sqref="F2">
      <formula1>"emergencies,alerts,critical,errors,warnings,notification,information,debugging"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syslog_group!$A:$A</xm:f>
          </x14:formula1>
          <xm:sqref>C2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2" sqref="E2"/>
    </sheetView>
  </sheetViews>
  <sheetFormatPr defaultRowHeight="15" x14ac:dyDescent="0.25"/>
  <cols>
    <col min="1" max="1" width="16.42578125" customWidth="1"/>
    <col min="2" max="2" width="19.7109375" customWidth="1"/>
    <col min="3" max="3" width="20.140625" customWidth="1"/>
    <col min="4" max="4" width="17.5703125" customWidth="1"/>
    <col min="5" max="5" width="21.140625" customWidth="1"/>
    <col min="6" max="6" width="12.7109375" customWidth="1"/>
  </cols>
  <sheetData>
    <row r="1" spans="1:6" x14ac:dyDescent="0.25">
      <c r="A1" t="s">
        <v>196</v>
      </c>
      <c r="B1" t="s">
        <v>220</v>
      </c>
      <c r="C1" t="s">
        <v>1227</v>
      </c>
      <c r="D1" t="s">
        <v>696</v>
      </c>
      <c r="E1" t="s">
        <v>1239</v>
      </c>
      <c r="F1" t="s">
        <v>473</v>
      </c>
    </row>
    <row r="2" spans="1:6" x14ac:dyDescent="0.25">
      <c r="A2" t="s">
        <v>15</v>
      </c>
      <c r="C2" t="s">
        <v>848</v>
      </c>
      <c r="D2" t="s">
        <v>761</v>
      </c>
      <c r="E2" t="s">
        <v>189</v>
      </c>
    </row>
  </sheetData>
  <dataValidations count="3">
    <dataValidation type="list" allowBlank="1" showInputMessage="1" showErrorMessage="1" sqref="E2">
      <formula1>"yes,no"</formula1>
    </dataValidation>
    <dataValidation allowBlank="1" showInputMessage="1" showErrorMessage="1" prompt="DNS Profile Name" sqref="A2"/>
    <dataValidation type="list" allowBlank="1" showInputMessage="1" showErrorMessage="1" prompt="Management EPG " sqref="C2">
      <formula1>"inb,oob"</formula1>
    </dataValidation>
  </dataValidations>
  <pageMargins left="0.7" right="0.7" top="0.75" bottom="0.75" header="0.3" footer="0.3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3" sqref="D3"/>
    </sheetView>
  </sheetViews>
  <sheetFormatPr defaultRowHeight="15" x14ac:dyDescent="0.25"/>
  <cols>
    <col min="1" max="1" width="20.7109375" customWidth="1"/>
    <col min="2" max="2" width="21.85546875" customWidth="1"/>
    <col min="3" max="3" width="20.7109375" customWidth="1"/>
    <col min="4" max="4" width="20.140625" customWidth="1"/>
    <col min="5" max="5" width="17.140625" customWidth="1"/>
  </cols>
  <sheetData>
    <row r="1" spans="1:5" x14ac:dyDescent="0.25">
      <c r="A1" t="s">
        <v>1240</v>
      </c>
      <c r="B1" t="s">
        <v>1241</v>
      </c>
      <c r="C1" t="s">
        <v>1242</v>
      </c>
      <c r="D1" t="s">
        <v>1243</v>
      </c>
      <c r="E1" t="s">
        <v>473</v>
      </c>
    </row>
    <row r="2" spans="1:5" x14ac:dyDescent="0.25">
      <c r="A2" t="s">
        <v>1849</v>
      </c>
      <c r="B2" t="s">
        <v>759</v>
      </c>
      <c r="C2" t="s">
        <v>15</v>
      </c>
      <c r="D2" t="s">
        <v>190</v>
      </c>
    </row>
    <row r="3" spans="1:5" x14ac:dyDescent="0.25">
      <c r="A3" t="s">
        <v>1850</v>
      </c>
      <c r="B3" t="s">
        <v>760</v>
      </c>
      <c r="C3" t="s">
        <v>15</v>
      </c>
      <c r="D3" t="s">
        <v>190</v>
      </c>
    </row>
  </sheetData>
  <dataValidations count="1">
    <dataValidation type="list" allowBlank="1" showInputMessage="1" showErrorMessage="1" sqref="D2:D3">
      <formula1>"yes,no"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dns_profile!$A:$A</xm:f>
          </x14:formula1>
          <xm:sqref>C2:C3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A2" sqref="A2"/>
    </sheetView>
  </sheetViews>
  <sheetFormatPr defaultRowHeight="15" x14ac:dyDescent="0.25"/>
  <cols>
    <col min="1" max="1" width="15.140625" customWidth="1"/>
    <col min="2" max="2" width="17.85546875" customWidth="1"/>
    <col min="3" max="3" width="17.140625" customWidth="1"/>
    <col min="4" max="4" width="24" customWidth="1"/>
    <col min="5" max="5" width="15.7109375" customWidth="1"/>
    <col min="6" max="6" width="17" customWidth="1"/>
    <col min="7" max="7" width="16.140625" customWidth="1"/>
    <col min="8" max="8" width="11.28515625" customWidth="1"/>
  </cols>
  <sheetData>
    <row r="1" spans="1:8" x14ac:dyDescent="0.25">
      <c r="A1" t="s">
        <v>196</v>
      </c>
      <c r="B1" t="s">
        <v>220</v>
      </c>
      <c r="C1" t="s">
        <v>204</v>
      </c>
      <c r="D1" t="s">
        <v>1244</v>
      </c>
      <c r="E1" t="s">
        <v>1245</v>
      </c>
      <c r="F1" t="s">
        <v>1246</v>
      </c>
      <c r="G1" t="s">
        <v>1247</v>
      </c>
      <c r="H1" t="s">
        <v>473</v>
      </c>
    </row>
    <row r="2" spans="1:8" x14ac:dyDescent="0.25">
      <c r="A2" t="s">
        <v>15</v>
      </c>
      <c r="C2" t="s">
        <v>131</v>
      </c>
      <c r="D2" t="s">
        <v>17</v>
      </c>
      <c r="E2" t="s">
        <v>17</v>
      </c>
      <c r="F2" t="s">
        <v>17</v>
      </c>
    </row>
  </sheetData>
  <dataValidations count="4">
    <dataValidation type="list" allowBlank="1" showInputMessage="1" showErrorMessage="1" prompt="Enable Master mode _x000a_only relevant if server_state is set to enabled" sqref="F2">
      <formula1>"enabled,disabled"</formula1>
    </dataValidation>
    <dataValidation type="list" allowBlank="1" showInputMessage="1" showErrorMessage="1" prompt="Enable or disable NTP Server State" sqref="E2">
      <formula1>"enabled,disabled"</formula1>
    </dataValidation>
    <dataValidation type="whole" allowBlank="1" showInputMessage="1" showErrorMessage="1" prompt="Stratum Value._x000a_Only relevant if master mode is enabled_x000a_Optional default value is 8" sqref="G2">
      <formula1>1</formula1>
      <formula2>14</formula2>
    </dataValidation>
    <dataValidation type="list" allowBlank="1" showInputMessage="1" showErrorMessage="1" sqref="C2:D2">
      <formula1>"enabled,disabled"</formula1>
    </dataValidation>
  </dataValidations>
  <pageMargins left="0.7" right="0.7" top="0.75" bottom="0.75" header="0.3" footer="0.3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F3" sqref="F3"/>
    </sheetView>
  </sheetViews>
  <sheetFormatPr defaultRowHeight="15" x14ac:dyDescent="0.25"/>
  <cols>
    <col min="1" max="1" width="19.140625" customWidth="1"/>
    <col min="2" max="2" width="19.85546875" customWidth="1"/>
    <col min="3" max="3" width="22.42578125" customWidth="1"/>
    <col min="4" max="4" width="15.140625" customWidth="1"/>
    <col min="5" max="5" width="14.42578125" customWidth="1"/>
    <col min="6" max="6" width="16.5703125" customWidth="1"/>
    <col min="7" max="7" width="13.140625" customWidth="1"/>
    <col min="8" max="8" width="21.5703125" customWidth="1"/>
    <col min="9" max="9" width="12.140625" customWidth="1"/>
  </cols>
  <sheetData>
    <row r="1" spans="1:9" x14ac:dyDescent="0.25">
      <c r="A1" t="s">
        <v>196</v>
      </c>
      <c r="B1" t="s">
        <v>220</v>
      </c>
      <c r="C1" t="s">
        <v>1248</v>
      </c>
      <c r="D1" t="s">
        <v>1249</v>
      </c>
      <c r="E1" t="s">
        <v>1250</v>
      </c>
      <c r="F1" t="s">
        <v>1251</v>
      </c>
      <c r="G1" t="s">
        <v>1252</v>
      </c>
      <c r="H1" t="s">
        <v>1227</v>
      </c>
      <c r="I1" t="s">
        <v>473</v>
      </c>
    </row>
    <row r="2" spans="1:9" x14ac:dyDescent="0.25">
      <c r="A2" t="s">
        <v>759</v>
      </c>
      <c r="C2" t="s">
        <v>15</v>
      </c>
      <c r="F2" t="s">
        <v>190</v>
      </c>
      <c r="H2" t="s">
        <v>848</v>
      </c>
    </row>
    <row r="3" spans="1:9" x14ac:dyDescent="0.25">
      <c r="A3" t="s">
        <v>760</v>
      </c>
      <c r="C3" t="s">
        <v>15</v>
      </c>
      <c r="F3" t="s">
        <v>190</v>
      </c>
      <c r="H3" t="s">
        <v>848</v>
      </c>
    </row>
  </sheetData>
  <dataValidations count="6">
    <dataValidation allowBlank="1" showInputMessage="1" showErrorMessage="1" prompt="Authentication Key id _x000a_Use key Id '0' if no auth is used._x000a__x000a_Authentication should be created under the datetime Policy" sqref="G2:G3"/>
    <dataValidation allowBlank="1" showInputMessage="1" showErrorMessage="1" prompt="Maximum Poll Time (in seconds)_x000a__x000a_Default value is 6 sec" sqref="E2:E3"/>
    <dataValidation allowBlank="1" showInputMessage="1" showErrorMessage="1" prompt="Minimum Poll Time (in seconds)_x000a__x000a_Default value is 4 sec" sqref="D2:D3"/>
    <dataValidation allowBlank="1" showInputMessage="1" showErrorMessage="1" prompt="NTP FQDN or IP address" sqref="A2:A3"/>
    <dataValidation type="list" allowBlank="1" showInputMessage="1" showErrorMessage="1" prompt="Management EPG " sqref="H2:H3">
      <formula1>"inb,oob"</formula1>
    </dataValidation>
    <dataValidation type="list" allowBlank="1" showInputMessage="1" showErrorMessage="1" prompt="Define the NTP server as preferred" sqref="F2:F3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Parent Datetime Policy Name">
          <x14:formula1>
            <xm:f>datetime_pol!$A:$A</xm:f>
          </x14:formula1>
          <xm:sqref>C2:C3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I3" sqref="I3"/>
    </sheetView>
  </sheetViews>
  <sheetFormatPr defaultRowHeight="15" x14ac:dyDescent="0.25"/>
  <cols>
    <col min="1" max="1" width="13.7109375" customWidth="1"/>
    <col min="2" max="2" width="23" customWidth="1"/>
    <col min="3" max="3" width="16.5703125" customWidth="1"/>
    <col min="4" max="4" width="9.5703125" customWidth="1"/>
    <col min="5" max="5" width="13.7109375" customWidth="1"/>
    <col min="6" max="6" width="16" customWidth="1"/>
    <col min="7" max="7" width="14.85546875" customWidth="1"/>
    <col min="8" max="8" width="19.5703125" customWidth="1"/>
    <col min="9" max="9" width="9" customWidth="1"/>
    <col min="11" max="11" width="11.42578125" customWidth="1"/>
    <col min="12" max="12" width="18.85546875" customWidth="1"/>
  </cols>
  <sheetData>
    <row r="1" spans="1:13" x14ac:dyDescent="0.25">
      <c r="A1" t="s">
        <v>1261</v>
      </c>
      <c r="B1" t="s">
        <v>1235</v>
      </c>
      <c r="C1" t="s">
        <v>1254</v>
      </c>
      <c r="D1" t="s">
        <v>1255</v>
      </c>
      <c r="E1" t="s">
        <v>220</v>
      </c>
      <c r="F1" t="s">
        <v>1256</v>
      </c>
      <c r="G1" t="s">
        <v>1257</v>
      </c>
      <c r="H1" t="s">
        <v>1258</v>
      </c>
      <c r="I1" t="s">
        <v>20</v>
      </c>
      <c r="J1" t="s">
        <v>1259</v>
      </c>
      <c r="K1" t="s">
        <v>1260</v>
      </c>
      <c r="L1" t="s">
        <v>1227</v>
      </c>
      <c r="M1" t="s">
        <v>473</v>
      </c>
    </row>
    <row r="2" spans="1:13" x14ac:dyDescent="0.25">
      <c r="A2" t="s">
        <v>1262</v>
      </c>
      <c r="B2" s="244" t="s">
        <v>1847</v>
      </c>
      <c r="C2" t="s">
        <v>1855</v>
      </c>
      <c r="F2" t="s">
        <v>17</v>
      </c>
      <c r="I2">
        <v>1812</v>
      </c>
      <c r="J2">
        <v>1</v>
      </c>
      <c r="K2">
        <v>5</v>
      </c>
      <c r="L2" t="s">
        <v>848</v>
      </c>
    </row>
    <row r="3" spans="1:13" x14ac:dyDescent="0.25">
      <c r="A3" t="s">
        <v>1262</v>
      </c>
      <c r="B3" s="244" t="s">
        <v>1848</v>
      </c>
      <c r="C3" t="s">
        <v>1855</v>
      </c>
      <c r="F3" t="s">
        <v>17</v>
      </c>
      <c r="I3">
        <v>1812</v>
      </c>
      <c r="J3">
        <v>1</v>
      </c>
      <c r="K3">
        <v>5</v>
      </c>
      <c r="L3" t="s">
        <v>848</v>
      </c>
    </row>
  </sheetData>
  <dataValidations count="10">
    <dataValidation allowBlank="1" showInputMessage="1" showErrorMessage="1" prompt="The TACACS+ authentication Key" sqref="D2:D3"/>
    <dataValidation allowBlank="1" showInputMessage="1" showErrorMessage="1" prompt="Password for Tacacs Server monitoring_x000a_only relevant if monitor server is enabled " sqref="H2:H3"/>
    <dataValidation allowBlank="1" showInputMessage="1" showErrorMessage="1" prompt="User for Tacacs Server monitoring_x000a_only relevant if monitor server is enabled " sqref="G2:G3"/>
    <dataValidation type="whole" allowBlank="1" showInputMessage="1" showErrorMessage="1" prompt="The length of time in seconds the system should spend trying to contact the TACACS+ endpoint before it times out. The range is from 1 to 60 seconds. The default is 5 seconds." sqref="K2:K3">
      <formula1>1</formula1>
      <formula2>60</formula2>
    </dataValidation>
    <dataValidation type="whole" allowBlank="1" showInputMessage="1" showErrorMessage="1" prompt="The number of retries when contacting the TACACS+ endpoint_x000a_If not defined the template will default to &quot;1&quot;" sqref="J2:J3">
      <formula1>1</formula1>
      <formula2>5</formula2>
    </dataValidation>
    <dataValidation allowBlank="1" showInputMessage="1" showErrorMessage="1" prompt="TACACS Port Number_x000a_If not defined the template will default to port 49" sqref="I2:I3"/>
    <dataValidation type="list" allowBlank="1" showInputMessage="1" showErrorMessage="1" prompt="Enable or Disable Server Monitoring_x000a_If not defined the template will default to disabled_x000a_" sqref="F2:F3">
      <formula1>"disabled,enabled"</formula1>
    </dataValidation>
    <dataValidation type="list" allowBlank="1" showInputMessage="1" showErrorMessage="1" prompt="The TACACS+ authentication protocol_x000a__x000a_The default is PAP" sqref="C2:C3">
      <formula1>"pap,chap,mschap"</formula1>
    </dataValidation>
    <dataValidation type="list" allowBlank="1" showInputMessage="1" showErrorMessage="1" prompt="Provider EPG _x000a_- inb:  Default Inband EPG_x000a_- oob: Default OutOfBand EPG" sqref="L2:M3">
      <formula1>"oob,inb"</formula1>
    </dataValidation>
    <dataValidation type="list" allowBlank="1" showInputMessage="1" showErrorMessage="1" sqref="A2:A3">
      <formula1>"local,tacacs,radius,ldap"</formula1>
    </dataValidation>
  </dataValidations>
  <pageMargins left="0.7" right="0.7" top="0.75" bottom="0.75" header="0.3" footer="0.3"/>
  <tableParts count="1">
    <tablePart r:id="rId1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A2" sqref="A2"/>
    </sheetView>
  </sheetViews>
  <sheetFormatPr defaultRowHeight="15" x14ac:dyDescent="0.25"/>
  <cols>
    <col min="1" max="1" width="15" customWidth="1"/>
    <col min="2" max="2" width="14.7109375" customWidth="1"/>
    <col min="3" max="3" width="26.42578125" customWidth="1"/>
    <col min="4" max="4" width="17" customWidth="1"/>
    <col min="5" max="5" width="16.85546875" customWidth="1"/>
    <col min="6" max="6" width="15.7109375" customWidth="1"/>
    <col min="7" max="7" width="16.140625" customWidth="1"/>
    <col min="8" max="8" width="13.85546875" customWidth="1"/>
    <col min="9" max="9" width="14.5703125" customWidth="1"/>
  </cols>
  <sheetData>
    <row r="1" spans="1:12" x14ac:dyDescent="0.25">
      <c r="A1" t="s">
        <v>196</v>
      </c>
      <c r="B1" t="s">
        <v>220</v>
      </c>
      <c r="C1" t="s">
        <v>2169</v>
      </c>
      <c r="D1" t="s">
        <v>2171</v>
      </c>
      <c r="E1" t="s">
        <v>2175</v>
      </c>
      <c r="F1" t="s">
        <v>2176</v>
      </c>
      <c r="G1" t="s">
        <v>2177</v>
      </c>
      <c r="H1" t="s">
        <v>2173</v>
      </c>
      <c r="I1" t="s">
        <v>1263</v>
      </c>
      <c r="J1" t="s">
        <v>1264</v>
      </c>
      <c r="K1" t="s">
        <v>1265</v>
      </c>
      <c r="L1" t="s">
        <v>473</v>
      </c>
    </row>
    <row r="2" spans="1:12" x14ac:dyDescent="0.25">
      <c r="C2" t="s">
        <v>2170</v>
      </c>
      <c r="D2" t="b">
        <v>0</v>
      </c>
      <c r="E2" t="s">
        <v>1262</v>
      </c>
      <c r="F2" t="s">
        <v>2172</v>
      </c>
      <c r="G2" t="b">
        <v>0</v>
      </c>
      <c r="H2" t="s">
        <v>2174</v>
      </c>
    </row>
  </sheetData>
  <pageMargins left="0.7" right="0.7" top="0.75" bottom="0.75" header="0.3" footer="0.3"/>
  <tableParts count="1">
    <tablePart r:id="rId1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zoomScaleNormal="100" workbookViewId="0">
      <selection activeCell="C4" sqref="C4"/>
    </sheetView>
  </sheetViews>
  <sheetFormatPr defaultColWidth="11" defaultRowHeight="15" x14ac:dyDescent="0.25"/>
  <cols>
    <col min="1" max="1" width="21.140625" customWidth="1"/>
    <col min="2" max="2" width="18.85546875" customWidth="1"/>
    <col min="3" max="3" width="18.28515625" customWidth="1"/>
    <col min="4" max="4" width="19.7109375" customWidth="1"/>
    <col min="5" max="5" width="18.7109375" customWidth="1"/>
    <col min="6" max="6" width="34.42578125" customWidth="1"/>
    <col min="7" max="7" width="19.140625" customWidth="1"/>
    <col min="8" max="8" width="16.5703125" customWidth="1"/>
    <col min="9" max="9" width="19.140625" customWidth="1"/>
    <col min="10" max="10" width="16.5703125" customWidth="1"/>
    <col min="11" max="11" width="19.85546875" customWidth="1"/>
    <col min="12" max="12" width="13.140625" customWidth="1"/>
    <col min="13" max="13" width="32.85546875" customWidth="1"/>
    <col min="15" max="15" width="19.140625" bestFit="1" customWidth="1"/>
    <col min="16" max="16" width="18.42578125" customWidth="1"/>
    <col min="19" max="19" width="33.42578125" customWidth="1"/>
  </cols>
  <sheetData>
    <row r="1" spans="1:6" x14ac:dyDescent="0.25">
      <c r="A1" s="141" t="s">
        <v>697</v>
      </c>
      <c r="B1" s="141" t="s">
        <v>698</v>
      </c>
      <c r="C1" s="141" t="s">
        <v>699</v>
      </c>
      <c r="D1" s="141" t="s">
        <v>700</v>
      </c>
      <c r="E1" s="141" t="s">
        <v>701</v>
      </c>
      <c r="F1" s="141" t="s">
        <v>702</v>
      </c>
    </row>
    <row r="2" spans="1:6" x14ac:dyDescent="0.25">
      <c r="A2" s="142"/>
      <c r="B2" s="142" t="s">
        <v>810</v>
      </c>
      <c r="C2" s="142" t="s">
        <v>811</v>
      </c>
      <c r="D2" s="142" t="s">
        <v>762</v>
      </c>
      <c r="E2" s="209">
        <v>22</v>
      </c>
      <c r="F2" s="142" t="s">
        <v>812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 tint="0.39997558519241921"/>
  </sheetPr>
  <dimension ref="A1:N235"/>
  <sheetViews>
    <sheetView workbookViewId="0">
      <pane ySplit="1" topLeftCell="A2" activePane="bottomLeft" state="frozen"/>
      <selection pane="bottomLeft" activeCell="F99" sqref="F99"/>
    </sheetView>
  </sheetViews>
  <sheetFormatPr defaultColWidth="8.7109375" defaultRowHeight="15" x14ac:dyDescent="0.25"/>
  <cols>
    <col min="1" max="1" width="15.140625" customWidth="1"/>
    <col min="2" max="2" width="17.7109375" customWidth="1"/>
    <col min="3" max="3" width="13.140625" customWidth="1"/>
    <col min="4" max="4" width="11.5703125" style="4" customWidth="1"/>
    <col min="5" max="5" width="14.5703125" style="4" customWidth="1"/>
    <col min="6" max="6" width="14.28515625" style="4" customWidth="1"/>
    <col min="7" max="7" width="9.85546875" style="4" customWidth="1"/>
    <col min="8" max="8" width="12.5703125" style="4" customWidth="1"/>
    <col min="9" max="9" width="10.42578125" style="4" customWidth="1"/>
    <col min="10" max="10" width="17.28515625" style="4" customWidth="1"/>
    <col min="11" max="11" width="12.7109375" customWidth="1"/>
    <col min="12" max="12" width="10.7109375" customWidth="1"/>
    <col min="13" max="13" width="14.42578125" style="73" customWidth="1"/>
    <col min="14" max="14" width="13.42578125" customWidth="1"/>
  </cols>
  <sheetData>
    <row r="1" spans="1:14" x14ac:dyDescent="0.25">
      <c r="A1" s="49" t="s">
        <v>99</v>
      </c>
      <c r="B1" s="49" t="s">
        <v>683</v>
      </c>
      <c r="C1" s="50" t="s">
        <v>156</v>
      </c>
      <c r="D1" s="50" t="s">
        <v>158</v>
      </c>
      <c r="E1" s="50" t="s">
        <v>155</v>
      </c>
      <c r="F1" s="51" t="s">
        <v>157</v>
      </c>
      <c r="G1" s="49" t="s">
        <v>159</v>
      </c>
      <c r="H1" s="50" t="s">
        <v>160</v>
      </c>
      <c r="I1" s="50" t="s">
        <v>849</v>
      </c>
      <c r="J1" s="50" t="s">
        <v>161</v>
      </c>
      <c r="K1" s="70" t="s">
        <v>240</v>
      </c>
      <c r="L1" s="70" t="s">
        <v>241</v>
      </c>
      <c r="M1" s="76" t="s">
        <v>311</v>
      </c>
      <c r="N1" s="76" t="s">
        <v>312</v>
      </c>
    </row>
    <row r="2" spans="1:14" x14ac:dyDescent="0.25">
      <c r="A2" s="187" t="s">
        <v>101</v>
      </c>
      <c r="B2" s="187" t="s">
        <v>770</v>
      </c>
      <c r="C2" s="187" t="s">
        <v>850</v>
      </c>
      <c r="D2" s="187"/>
      <c r="E2" s="187" t="s">
        <v>793</v>
      </c>
      <c r="F2" s="187" t="s">
        <v>875</v>
      </c>
      <c r="G2" s="188"/>
      <c r="H2" s="187"/>
      <c r="I2" s="187" t="s">
        <v>208</v>
      </c>
      <c r="J2" s="188"/>
      <c r="K2" s="189">
        <f>VLOOKUP(Cabling[from_node],devices_node_id_ip[#All],7,FALSE)</f>
        <v>1001</v>
      </c>
      <c r="L2" s="189">
        <f>VLOOKUP(Cabling[to_node],devices_node_id_ip[#All],7,FALSE)</f>
        <v>2103</v>
      </c>
      <c r="M2" s="189" t="str">
        <f>VLOOKUP(Cabling[from_node],Table37[#All],5,FALSE)</f>
        <v>BCA</v>
      </c>
      <c r="N2" s="189" t="str">
        <f>VLOOKUP(Cabling[to_node],Table37[#All],5,FALSE)</f>
        <v>BCA</v>
      </c>
    </row>
    <row r="3" spans="1:14" x14ac:dyDescent="0.25">
      <c r="A3" s="187" t="s">
        <v>101</v>
      </c>
      <c r="B3" s="187" t="s">
        <v>770</v>
      </c>
      <c r="C3" s="187" t="s">
        <v>851</v>
      </c>
      <c r="D3" s="187"/>
      <c r="E3" s="187" t="s">
        <v>793</v>
      </c>
      <c r="F3" s="187" t="s">
        <v>876</v>
      </c>
      <c r="G3" s="188"/>
      <c r="H3" s="187"/>
      <c r="I3" s="187" t="s">
        <v>208</v>
      </c>
      <c r="J3" s="188"/>
      <c r="K3" s="189">
        <f>VLOOKUP(Cabling[from_node],devices_node_id_ip[#All],7,FALSE)</f>
        <v>1001</v>
      </c>
      <c r="L3" s="189">
        <f>VLOOKUP(Cabling[to_node],devices_node_id_ip[#All],7,FALSE)</f>
        <v>2103</v>
      </c>
      <c r="M3" s="189" t="str">
        <f>VLOOKUP(Cabling[from_node],Table37[#All],5,FALSE)</f>
        <v>BCA</v>
      </c>
      <c r="N3" s="189" t="str">
        <f>VLOOKUP(Cabling[to_node],Table37[#All],5,FALSE)</f>
        <v>BCA</v>
      </c>
    </row>
    <row r="4" spans="1:14" x14ac:dyDescent="0.25">
      <c r="A4" s="187" t="s">
        <v>101</v>
      </c>
      <c r="B4" s="187" t="s">
        <v>770</v>
      </c>
      <c r="C4" s="187" t="s">
        <v>852</v>
      </c>
      <c r="D4" s="187"/>
      <c r="E4" s="187" t="s">
        <v>795</v>
      </c>
      <c r="F4" s="187" t="s">
        <v>875</v>
      </c>
      <c r="G4" s="188"/>
      <c r="H4" s="187"/>
      <c r="I4" s="187" t="s">
        <v>208</v>
      </c>
      <c r="J4" s="188"/>
      <c r="K4" s="189">
        <f>VLOOKUP(Cabling[from_node],devices_node_id_ip[#All],7,FALSE)</f>
        <v>1001</v>
      </c>
      <c r="L4" s="189">
        <f>VLOOKUP(Cabling[to_node],devices_node_id_ip[#All],7,FALSE)</f>
        <v>2104</v>
      </c>
      <c r="M4" s="189" t="str">
        <f>VLOOKUP(Cabling[from_node],Table37[#All],5,FALSE)</f>
        <v>BCA</v>
      </c>
      <c r="N4" s="189" t="str">
        <f>VLOOKUP(Cabling[to_node],Table37[#All],5,FALSE)</f>
        <v>BCA</v>
      </c>
    </row>
    <row r="5" spans="1:14" x14ac:dyDescent="0.25">
      <c r="A5" s="187" t="s">
        <v>101</v>
      </c>
      <c r="B5" s="187" t="s">
        <v>770</v>
      </c>
      <c r="C5" s="187" t="s">
        <v>853</v>
      </c>
      <c r="D5" s="187"/>
      <c r="E5" s="187" t="s">
        <v>795</v>
      </c>
      <c r="F5" s="187" t="s">
        <v>876</v>
      </c>
      <c r="G5" s="188"/>
      <c r="H5" s="187"/>
      <c r="I5" s="187" t="s">
        <v>208</v>
      </c>
      <c r="J5" s="188"/>
      <c r="K5" s="189">
        <f>VLOOKUP(Cabling[from_node],devices_node_id_ip[#All],7,FALSE)</f>
        <v>1001</v>
      </c>
      <c r="L5" s="189">
        <f>VLOOKUP(Cabling[to_node],devices_node_id_ip[#All],7,FALSE)</f>
        <v>2104</v>
      </c>
      <c r="M5" s="189" t="str">
        <f>VLOOKUP(Cabling[from_node],Table37[#All],5,FALSE)</f>
        <v>BCA</v>
      </c>
      <c r="N5" s="189" t="str">
        <f>VLOOKUP(Cabling[to_node],Table37[#All],5,FALSE)</f>
        <v>BCA</v>
      </c>
    </row>
    <row r="6" spans="1:14" x14ac:dyDescent="0.25">
      <c r="A6" s="187" t="s">
        <v>101</v>
      </c>
      <c r="B6" s="187" t="s">
        <v>770</v>
      </c>
      <c r="C6" s="187" t="s">
        <v>854</v>
      </c>
      <c r="D6" s="187"/>
      <c r="E6" s="187" t="s">
        <v>789</v>
      </c>
      <c r="F6" s="187" t="s">
        <v>877</v>
      </c>
      <c r="G6" s="188"/>
      <c r="H6" s="187"/>
      <c r="I6" s="187" t="s">
        <v>208</v>
      </c>
      <c r="J6" s="188"/>
      <c r="K6" s="189">
        <f>VLOOKUP(Cabling[from_node],devices_node_id_ip[#All],7,FALSE)</f>
        <v>1001</v>
      </c>
      <c r="L6" s="189">
        <f>VLOOKUP(Cabling[to_node],devices_node_id_ip[#All],7,FALSE)</f>
        <v>2101</v>
      </c>
      <c r="M6" s="189" t="str">
        <f>VLOOKUP(Cabling[from_node],Table37[#All],5,FALSE)</f>
        <v>BCA</v>
      </c>
      <c r="N6" s="189" t="str">
        <f>VLOOKUP(Cabling[to_node],Table37[#All],5,FALSE)</f>
        <v>BCA</v>
      </c>
    </row>
    <row r="7" spans="1:14" x14ac:dyDescent="0.25">
      <c r="A7" s="187" t="s">
        <v>101</v>
      </c>
      <c r="B7" s="187" t="s">
        <v>770</v>
      </c>
      <c r="C7" s="187" t="s">
        <v>855</v>
      </c>
      <c r="D7" s="187"/>
      <c r="E7" s="187" t="s">
        <v>789</v>
      </c>
      <c r="F7" s="187" t="s">
        <v>878</v>
      </c>
      <c r="G7" s="188"/>
      <c r="H7" s="187"/>
      <c r="I7" s="187" t="s">
        <v>208</v>
      </c>
      <c r="J7" s="188"/>
      <c r="K7" s="189">
        <f>VLOOKUP(Cabling[from_node],devices_node_id_ip[#All],7,FALSE)</f>
        <v>1001</v>
      </c>
      <c r="L7" s="189">
        <f>VLOOKUP(Cabling[to_node],devices_node_id_ip[#All],7,FALSE)</f>
        <v>2101</v>
      </c>
      <c r="M7" s="189" t="str">
        <f>VLOOKUP(Cabling[from_node],Table37[#All],5,FALSE)</f>
        <v>BCA</v>
      </c>
      <c r="N7" s="189" t="str">
        <f>VLOOKUP(Cabling[to_node],Table37[#All],5,FALSE)</f>
        <v>BCA</v>
      </c>
    </row>
    <row r="8" spans="1:14" x14ac:dyDescent="0.25">
      <c r="A8" s="187" t="s">
        <v>101</v>
      </c>
      <c r="B8" s="187" t="s">
        <v>770</v>
      </c>
      <c r="C8" s="187" t="s">
        <v>856</v>
      </c>
      <c r="D8" s="187"/>
      <c r="E8" s="187" t="s">
        <v>791</v>
      </c>
      <c r="F8" s="187" t="s">
        <v>877</v>
      </c>
      <c r="G8" s="188"/>
      <c r="H8" s="187"/>
      <c r="I8" s="187" t="s">
        <v>208</v>
      </c>
      <c r="J8" s="188"/>
      <c r="K8" s="189">
        <f>VLOOKUP(Cabling[from_node],devices_node_id_ip[#All],7,FALSE)</f>
        <v>1001</v>
      </c>
      <c r="L8" s="189">
        <f>VLOOKUP(Cabling[to_node],devices_node_id_ip[#All],7,FALSE)</f>
        <v>2102</v>
      </c>
      <c r="M8" s="189" t="str">
        <f>VLOOKUP(Cabling[from_node],Table37[#All],5,FALSE)</f>
        <v>BCA</v>
      </c>
      <c r="N8" s="189" t="str">
        <f>VLOOKUP(Cabling[to_node],Table37[#All],5,FALSE)</f>
        <v>BCA</v>
      </c>
    </row>
    <row r="9" spans="1:14" x14ac:dyDescent="0.25">
      <c r="A9" s="187" t="s">
        <v>101</v>
      </c>
      <c r="B9" s="187" t="s">
        <v>770</v>
      </c>
      <c r="C9" s="187" t="s">
        <v>857</v>
      </c>
      <c r="D9" s="187"/>
      <c r="E9" s="187" t="s">
        <v>791</v>
      </c>
      <c r="F9" s="187" t="s">
        <v>878</v>
      </c>
      <c r="G9" s="188"/>
      <c r="H9" s="187"/>
      <c r="I9" s="187" t="s">
        <v>208</v>
      </c>
      <c r="J9" s="188"/>
      <c r="K9" s="189">
        <f>VLOOKUP(Cabling[from_node],devices_node_id_ip[#All],7,FALSE)</f>
        <v>1001</v>
      </c>
      <c r="L9" s="189">
        <f>VLOOKUP(Cabling[to_node],devices_node_id_ip[#All],7,FALSE)</f>
        <v>2102</v>
      </c>
      <c r="M9" s="189" t="str">
        <f>VLOOKUP(Cabling[from_node],Table37[#All],5,FALSE)</f>
        <v>BCA</v>
      </c>
      <c r="N9" s="189" t="str">
        <f>VLOOKUP(Cabling[to_node],Table37[#All],5,FALSE)</f>
        <v>BCA</v>
      </c>
    </row>
    <row r="10" spans="1:14" x14ac:dyDescent="0.25">
      <c r="A10" s="187" t="s">
        <v>101</v>
      </c>
      <c r="B10" s="187" t="s">
        <v>770</v>
      </c>
      <c r="C10" s="187" t="s">
        <v>858</v>
      </c>
      <c r="D10" s="187"/>
      <c r="E10" s="187" t="s">
        <v>797</v>
      </c>
      <c r="F10" s="187" t="s">
        <v>882</v>
      </c>
      <c r="G10" s="188"/>
      <c r="H10" s="187"/>
      <c r="I10" s="187" t="s">
        <v>208</v>
      </c>
      <c r="J10" s="188"/>
      <c r="K10" s="189">
        <f>VLOOKUP(Cabling[from_node],devices_node_id_ip[#All],7,FALSE)</f>
        <v>1001</v>
      </c>
      <c r="L10" s="189">
        <f>VLOOKUP(Cabling[to_node],devices_node_id_ip[#All],7,FALSE)</f>
        <v>2105</v>
      </c>
      <c r="M10" s="189" t="str">
        <f>VLOOKUP(Cabling[from_node],Table37[#All],5,FALSE)</f>
        <v>BCA</v>
      </c>
      <c r="N10" s="189" t="str">
        <f>VLOOKUP(Cabling[to_node],Table37[#All],5,FALSE)</f>
        <v>BCA</v>
      </c>
    </row>
    <row r="11" spans="1:14" x14ac:dyDescent="0.25">
      <c r="A11" s="187" t="s">
        <v>101</v>
      </c>
      <c r="B11" s="187" t="s">
        <v>770</v>
      </c>
      <c r="C11" s="187" t="s">
        <v>859</v>
      </c>
      <c r="D11" s="187"/>
      <c r="E11" s="187" t="s">
        <v>799</v>
      </c>
      <c r="F11" s="187" t="s">
        <v>883</v>
      </c>
      <c r="G11" s="188"/>
      <c r="H11" s="187"/>
      <c r="I11" s="187" t="s">
        <v>208</v>
      </c>
      <c r="J11" s="188"/>
      <c r="K11" s="189">
        <f>VLOOKUP(Cabling[from_node],devices_node_id_ip[#All],7,FALSE)</f>
        <v>1001</v>
      </c>
      <c r="L11" s="189">
        <f>VLOOKUP(Cabling[to_node],devices_node_id_ip[#All],7,FALSE)</f>
        <v>2106</v>
      </c>
      <c r="M11" s="189" t="str">
        <f>VLOOKUP(Cabling[from_node],Table37[#All],5,FALSE)</f>
        <v>BCA</v>
      </c>
      <c r="N11" s="189" t="str">
        <f>VLOOKUP(Cabling[to_node],Table37[#All],5,FALSE)</f>
        <v>BCA</v>
      </c>
    </row>
    <row r="12" spans="1:14" x14ac:dyDescent="0.25">
      <c r="A12" s="187" t="s">
        <v>101</v>
      </c>
      <c r="B12" s="187" t="s">
        <v>770</v>
      </c>
      <c r="C12" s="187" t="s">
        <v>860</v>
      </c>
      <c r="D12" s="187"/>
      <c r="E12" s="187" t="s">
        <v>794</v>
      </c>
      <c r="F12" s="187" t="s">
        <v>875</v>
      </c>
      <c r="G12" s="188"/>
      <c r="H12" s="187"/>
      <c r="I12" s="187" t="s">
        <v>208</v>
      </c>
      <c r="J12" s="188"/>
      <c r="K12" s="189">
        <f>VLOOKUP(Cabling[from_node],devices_node_id_ip[#All],7,FALSE)</f>
        <v>1001</v>
      </c>
      <c r="L12" s="189">
        <f>VLOOKUP(Cabling[to_node],devices_node_id_ip[#All],7,FALSE)</f>
        <v>2203</v>
      </c>
      <c r="M12" s="189" t="str">
        <f>VLOOKUP(Cabling[from_node],Table37[#All],5,FALSE)</f>
        <v>BCA</v>
      </c>
      <c r="N12" s="189" t="str">
        <f>VLOOKUP(Cabling[to_node],Table37[#All],5,FALSE)</f>
        <v>BCA</v>
      </c>
    </row>
    <row r="13" spans="1:14" x14ac:dyDescent="0.25">
      <c r="A13" s="187" t="s">
        <v>101</v>
      </c>
      <c r="B13" s="187" t="s">
        <v>770</v>
      </c>
      <c r="C13" s="187" t="s">
        <v>861</v>
      </c>
      <c r="D13" s="187"/>
      <c r="E13" s="187" t="s">
        <v>794</v>
      </c>
      <c r="F13" s="187" t="s">
        <v>876</v>
      </c>
      <c r="G13" s="188"/>
      <c r="H13" s="187"/>
      <c r="I13" s="187" t="s">
        <v>208</v>
      </c>
      <c r="J13" s="188"/>
      <c r="K13" s="189">
        <f>VLOOKUP(Cabling[from_node],devices_node_id_ip[#All],7,FALSE)</f>
        <v>1001</v>
      </c>
      <c r="L13" s="189">
        <f>VLOOKUP(Cabling[to_node],devices_node_id_ip[#All],7,FALSE)</f>
        <v>2203</v>
      </c>
      <c r="M13" s="189" t="str">
        <f>VLOOKUP(Cabling[from_node],Table37[#All],5,FALSE)</f>
        <v>BCA</v>
      </c>
      <c r="N13" s="189" t="str">
        <f>VLOOKUP(Cabling[to_node],Table37[#All],5,FALSE)</f>
        <v>BCA</v>
      </c>
    </row>
    <row r="14" spans="1:14" x14ac:dyDescent="0.25">
      <c r="A14" s="187" t="s">
        <v>101</v>
      </c>
      <c r="B14" s="187" t="s">
        <v>770</v>
      </c>
      <c r="C14" s="187" t="s">
        <v>862</v>
      </c>
      <c r="D14" s="187"/>
      <c r="E14" s="187" t="s">
        <v>796</v>
      </c>
      <c r="F14" s="187" t="s">
        <v>875</v>
      </c>
      <c r="G14" s="188"/>
      <c r="H14" s="187"/>
      <c r="I14" s="187" t="s">
        <v>208</v>
      </c>
      <c r="J14" s="188"/>
      <c r="K14" s="189">
        <f>VLOOKUP(Cabling[from_node],devices_node_id_ip[#All],7,FALSE)</f>
        <v>1001</v>
      </c>
      <c r="L14" s="189">
        <f>VLOOKUP(Cabling[to_node],devices_node_id_ip[#All],7,FALSE)</f>
        <v>2204</v>
      </c>
      <c r="M14" s="189" t="str">
        <f>VLOOKUP(Cabling[from_node],Table37[#All],5,FALSE)</f>
        <v>BCA</v>
      </c>
      <c r="N14" s="189" t="str">
        <f>VLOOKUP(Cabling[to_node],Table37[#All],5,FALSE)</f>
        <v>BCA</v>
      </c>
    </row>
    <row r="15" spans="1:14" x14ac:dyDescent="0.25">
      <c r="A15" s="187" t="s">
        <v>101</v>
      </c>
      <c r="B15" s="187" t="s">
        <v>770</v>
      </c>
      <c r="C15" s="187" t="s">
        <v>863</v>
      </c>
      <c r="D15" s="187"/>
      <c r="E15" s="187" t="s">
        <v>796</v>
      </c>
      <c r="F15" s="187" t="s">
        <v>876</v>
      </c>
      <c r="G15" s="188"/>
      <c r="H15" s="187"/>
      <c r="I15" s="187" t="s">
        <v>208</v>
      </c>
      <c r="J15" s="188"/>
      <c r="K15" s="189">
        <f>VLOOKUP(Cabling[from_node],devices_node_id_ip[#All],7,FALSE)</f>
        <v>1001</v>
      </c>
      <c r="L15" s="189">
        <f>VLOOKUP(Cabling[to_node],devices_node_id_ip[#All],7,FALSE)</f>
        <v>2204</v>
      </c>
      <c r="M15" s="189" t="str">
        <f>VLOOKUP(Cabling[from_node],Table37[#All],5,FALSE)</f>
        <v>BCA</v>
      </c>
      <c r="N15" s="189" t="str">
        <f>VLOOKUP(Cabling[to_node],Table37[#All],5,FALSE)</f>
        <v>BCA</v>
      </c>
    </row>
    <row r="16" spans="1:14" x14ac:dyDescent="0.25">
      <c r="A16" s="187" t="s">
        <v>101</v>
      </c>
      <c r="B16" s="187" t="s">
        <v>770</v>
      </c>
      <c r="C16" s="187" t="s">
        <v>864</v>
      </c>
      <c r="D16" s="187"/>
      <c r="E16" s="187" t="s">
        <v>790</v>
      </c>
      <c r="F16" s="187" t="s">
        <v>877</v>
      </c>
      <c r="G16" s="188"/>
      <c r="H16" s="187"/>
      <c r="I16" s="187" t="s">
        <v>208</v>
      </c>
      <c r="J16" s="188"/>
      <c r="K16" s="189">
        <f>VLOOKUP(Cabling[from_node],devices_node_id_ip[#All],7,FALSE)</f>
        <v>1001</v>
      </c>
      <c r="L16" s="189">
        <f>VLOOKUP(Cabling[to_node],devices_node_id_ip[#All],7,FALSE)</f>
        <v>2201</v>
      </c>
      <c r="M16" s="189" t="str">
        <f>VLOOKUP(Cabling[from_node],Table37[#All],5,FALSE)</f>
        <v>BCA</v>
      </c>
      <c r="N16" s="189" t="str">
        <f>VLOOKUP(Cabling[to_node],Table37[#All],5,FALSE)</f>
        <v>BCA</v>
      </c>
    </row>
    <row r="17" spans="1:14" x14ac:dyDescent="0.25">
      <c r="A17" s="187" t="s">
        <v>101</v>
      </c>
      <c r="B17" s="187" t="s">
        <v>770</v>
      </c>
      <c r="C17" s="187" t="s">
        <v>865</v>
      </c>
      <c r="D17" s="187"/>
      <c r="E17" s="187" t="s">
        <v>790</v>
      </c>
      <c r="F17" s="187" t="s">
        <v>878</v>
      </c>
      <c r="G17" s="188"/>
      <c r="H17" s="187"/>
      <c r="I17" s="187" t="s">
        <v>208</v>
      </c>
      <c r="J17" s="188"/>
      <c r="K17" s="189">
        <f>VLOOKUP(Cabling[from_node],devices_node_id_ip[#All],7,FALSE)</f>
        <v>1001</v>
      </c>
      <c r="L17" s="189">
        <f>VLOOKUP(Cabling[to_node],devices_node_id_ip[#All],7,FALSE)</f>
        <v>2201</v>
      </c>
      <c r="M17" s="189" t="str">
        <f>VLOOKUP(Cabling[from_node],Table37[#All],5,FALSE)</f>
        <v>BCA</v>
      </c>
      <c r="N17" s="189" t="str">
        <f>VLOOKUP(Cabling[to_node],Table37[#All],5,FALSE)</f>
        <v>BCA</v>
      </c>
    </row>
    <row r="18" spans="1:14" x14ac:dyDescent="0.25">
      <c r="A18" s="187" t="s">
        <v>101</v>
      </c>
      <c r="B18" s="187" t="s">
        <v>770</v>
      </c>
      <c r="C18" s="187" t="s">
        <v>866</v>
      </c>
      <c r="D18" s="187"/>
      <c r="E18" s="187" t="s">
        <v>792</v>
      </c>
      <c r="F18" s="187" t="s">
        <v>877</v>
      </c>
      <c r="G18" s="188"/>
      <c r="H18" s="187"/>
      <c r="I18" s="187" t="s">
        <v>208</v>
      </c>
      <c r="J18" s="188"/>
      <c r="K18" s="189">
        <f>VLOOKUP(Cabling[from_node],devices_node_id_ip[#All],7,FALSE)</f>
        <v>1001</v>
      </c>
      <c r="L18" s="189">
        <f>VLOOKUP(Cabling[to_node],devices_node_id_ip[#All],7,FALSE)</f>
        <v>2202</v>
      </c>
      <c r="M18" s="189" t="str">
        <f>VLOOKUP(Cabling[from_node],Table37[#All],5,FALSE)</f>
        <v>BCA</v>
      </c>
      <c r="N18" s="189" t="str">
        <f>VLOOKUP(Cabling[to_node],Table37[#All],5,FALSE)</f>
        <v>BCA</v>
      </c>
    </row>
    <row r="19" spans="1:14" x14ac:dyDescent="0.25">
      <c r="A19" s="187" t="s">
        <v>101</v>
      </c>
      <c r="B19" s="187" t="s">
        <v>770</v>
      </c>
      <c r="C19" s="187" t="s">
        <v>867</v>
      </c>
      <c r="D19" s="187"/>
      <c r="E19" s="187" t="s">
        <v>792</v>
      </c>
      <c r="F19" s="187" t="s">
        <v>878</v>
      </c>
      <c r="G19" s="188"/>
      <c r="H19" s="187"/>
      <c r="I19" s="187" t="s">
        <v>208</v>
      </c>
      <c r="J19" s="188"/>
      <c r="K19" s="189">
        <f>VLOOKUP(Cabling[from_node],devices_node_id_ip[#All],7,FALSE)</f>
        <v>1001</v>
      </c>
      <c r="L19" s="189">
        <f>VLOOKUP(Cabling[to_node],devices_node_id_ip[#All],7,FALSE)</f>
        <v>2202</v>
      </c>
      <c r="M19" s="189" t="str">
        <f>VLOOKUP(Cabling[from_node],Table37[#All],5,FALSE)</f>
        <v>BCA</v>
      </c>
      <c r="N19" s="189" t="str">
        <f>VLOOKUP(Cabling[to_node],Table37[#All],5,FALSE)</f>
        <v>BCA</v>
      </c>
    </row>
    <row r="20" spans="1:14" x14ac:dyDescent="0.25">
      <c r="A20" s="187" t="s">
        <v>101</v>
      </c>
      <c r="B20" s="187" t="s">
        <v>770</v>
      </c>
      <c r="C20" s="187" t="s">
        <v>868</v>
      </c>
      <c r="D20" s="187"/>
      <c r="E20" s="187" t="s">
        <v>798</v>
      </c>
      <c r="F20" s="187" t="s">
        <v>882</v>
      </c>
      <c r="G20" s="188"/>
      <c r="H20" s="187"/>
      <c r="I20" s="187" t="s">
        <v>208</v>
      </c>
      <c r="J20" s="188"/>
      <c r="K20" s="189">
        <f>VLOOKUP(Cabling[from_node],devices_node_id_ip[#All],7,FALSE)</f>
        <v>1001</v>
      </c>
      <c r="L20" s="189">
        <f>VLOOKUP(Cabling[to_node],devices_node_id_ip[#All],7,FALSE)</f>
        <v>2205</v>
      </c>
      <c r="M20" s="189" t="str">
        <f>VLOOKUP(Cabling[from_node],Table37[#All],5,FALSE)</f>
        <v>BCA</v>
      </c>
      <c r="N20" s="189" t="str">
        <f>VLOOKUP(Cabling[to_node],Table37[#All],5,FALSE)</f>
        <v>BCA</v>
      </c>
    </row>
    <row r="21" spans="1:14" x14ac:dyDescent="0.25">
      <c r="A21" s="187" t="s">
        <v>101</v>
      </c>
      <c r="B21" s="187" t="s">
        <v>770</v>
      </c>
      <c r="C21" s="187" t="s">
        <v>869</v>
      </c>
      <c r="D21" s="187"/>
      <c r="E21" s="187" t="s">
        <v>800</v>
      </c>
      <c r="F21" s="187" t="s">
        <v>883</v>
      </c>
      <c r="G21" s="188"/>
      <c r="H21" s="187"/>
      <c r="I21" s="187" t="s">
        <v>208</v>
      </c>
      <c r="J21" s="188"/>
      <c r="K21" s="189">
        <f>VLOOKUP(Cabling[from_node],devices_node_id_ip[#All],7,FALSE)</f>
        <v>1001</v>
      </c>
      <c r="L21" s="189">
        <f>VLOOKUP(Cabling[to_node],devices_node_id_ip[#All],7,FALSE)</f>
        <v>2206</v>
      </c>
      <c r="M21" s="189" t="str">
        <f>VLOOKUP(Cabling[from_node],Table37[#All],5,FALSE)</f>
        <v>BCA</v>
      </c>
      <c r="N21" s="189" t="str">
        <f>VLOOKUP(Cabling[to_node],Table37[#All],5,FALSE)</f>
        <v>BCA</v>
      </c>
    </row>
    <row r="22" spans="1:14" x14ac:dyDescent="0.25">
      <c r="A22" s="187" t="s">
        <v>101</v>
      </c>
      <c r="B22" s="187" t="s">
        <v>771</v>
      </c>
      <c r="C22" s="187" t="s">
        <v>850</v>
      </c>
      <c r="D22" s="187"/>
      <c r="E22" s="187" t="s">
        <v>793</v>
      </c>
      <c r="F22" s="187" t="s">
        <v>879</v>
      </c>
      <c r="G22" s="188"/>
      <c r="H22" s="187"/>
      <c r="I22" s="187" t="s">
        <v>208</v>
      </c>
      <c r="J22" s="188"/>
      <c r="K22" s="189">
        <f>VLOOKUP(Cabling[from_node],devices_node_id_ip[#All],7,FALSE)</f>
        <v>1002</v>
      </c>
      <c r="L22" s="189">
        <f>VLOOKUP(Cabling[to_node],devices_node_id_ip[#All],7,FALSE)</f>
        <v>2103</v>
      </c>
      <c r="M22" s="189" t="str">
        <f>VLOOKUP(Cabling[from_node],Table37[#All],5,FALSE)</f>
        <v>BCA</v>
      </c>
      <c r="N22" s="189" t="str">
        <f>VLOOKUP(Cabling[to_node],Table37[#All],5,FALSE)</f>
        <v>BCA</v>
      </c>
    </row>
    <row r="23" spans="1:14" x14ac:dyDescent="0.25">
      <c r="A23" s="187" t="s">
        <v>101</v>
      </c>
      <c r="B23" s="187" t="s">
        <v>771</v>
      </c>
      <c r="C23" s="187" t="s">
        <v>851</v>
      </c>
      <c r="D23" s="187"/>
      <c r="E23" s="187" t="s">
        <v>793</v>
      </c>
      <c r="F23" s="187" t="s">
        <v>880</v>
      </c>
      <c r="G23" s="188"/>
      <c r="H23" s="187"/>
      <c r="I23" s="187" t="s">
        <v>208</v>
      </c>
      <c r="J23" s="188"/>
      <c r="K23" s="189">
        <f>VLOOKUP(Cabling[from_node],devices_node_id_ip[#All],7,FALSE)</f>
        <v>1002</v>
      </c>
      <c r="L23" s="189">
        <f>VLOOKUP(Cabling[to_node],devices_node_id_ip[#All],7,FALSE)</f>
        <v>2103</v>
      </c>
      <c r="M23" s="189" t="str">
        <f>VLOOKUP(Cabling[from_node],Table37[#All],5,FALSE)</f>
        <v>BCA</v>
      </c>
      <c r="N23" s="189" t="str">
        <f>VLOOKUP(Cabling[to_node],Table37[#All],5,FALSE)</f>
        <v>BCA</v>
      </c>
    </row>
    <row r="24" spans="1:14" x14ac:dyDescent="0.25">
      <c r="A24" s="187" t="s">
        <v>101</v>
      </c>
      <c r="B24" s="187" t="s">
        <v>771</v>
      </c>
      <c r="C24" s="187" t="s">
        <v>852</v>
      </c>
      <c r="D24" s="187"/>
      <c r="E24" s="187" t="s">
        <v>795</v>
      </c>
      <c r="F24" s="187" t="s">
        <v>879</v>
      </c>
      <c r="G24" s="188"/>
      <c r="H24" s="187"/>
      <c r="I24" s="187" t="s">
        <v>208</v>
      </c>
      <c r="J24" s="188"/>
      <c r="K24" s="189">
        <f>VLOOKUP(Cabling[from_node],devices_node_id_ip[#All],7,FALSE)</f>
        <v>1002</v>
      </c>
      <c r="L24" s="189">
        <f>VLOOKUP(Cabling[to_node],devices_node_id_ip[#All],7,FALSE)</f>
        <v>2104</v>
      </c>
      <c r="M24" s="189" t="str">
        <f>VLOOKUP(Cabling[from_node],Table37[#All],5,FALSE)</f>
        <v>BCA</v>
      </c>
      <c r="N24" s="189" t="str">
        <f>VLOOKUP(Cabling[to_node],Table37[#All],5,FALSE)</f>
        <v>BCA</v>
      </c>
    </row>
    <row r="25" spans="1:14" x14ac:dyDescent="0.25">
      <c r="A25" s="187" t="s">
        <v>101</v>
      </c>
      <c r="B25" s="187" t="s">
        <v>771</v>
      </c>
      <c r="C25" s="187" t="s">
        <v>853</v>
      </c>
      <c r="D25" s="187"/>
      <c r="E25" s="187" t="s">
        <v>795</v>
      </c>
      <c r="F25" s="187" t="s">
        <v>880</v>
      </c>
      <c r="G25" s="188"/>
      <c r="H25" s="187"/>
      <c r="I25" s="187" t="s">
        <v>208</v>
      </c>
      <c r="J25" s="188"/>
      <c r="K25" s="189">
        <f>VLOOKUP(Cabling[from_node],devices_node_id_ip[#All],7,FALSE)</f>
        <v>1002</v>
      </c>
      <c r="L25" s="189">
        <f>VLOOKUP(Cabling[to_node],devices_node_id_ip[#All],7,FALSE)</f>
        <v>2104</v>
      </c>
      <c r="M25" s="189" t="str">
        <f>VLOOKUP(Cabling[from_node],Table37[#All],5,FALSE)</f>
        <v>BCA</v>
      </c>
      <c r="N25" s="189" t="str">
        <f>VLOOKUP(Cabling[to_node],Table37[#All],5,FALSE)</f>
        <v>BCA</v>
      </c>
    </row>
    <row r="26" spans="1:14" x14ac:dyDescent="0.25">
      <c r="A26" s="187" t="s">
        <v>101</v>
      </c>
      <c r="B26" s="187" t="s">
        <v>771</v>
      </c>
      <c r="C26" s="187" t="s">
        <v>854</v>
      </c>
      <c r="D26" s="187"/>
      <c r="E26" s="187" t="s">
        <v>789</v>
      </c>
      <c r="F26" s="187" t="s">
        <v>864</v>
      </c>
      <c r="G26" s="188"/>
      <c r="H26" s="187"/>
      <c r="I26" s="187" t="s">
        <v>208</v>
      </c>
      <c r="J26" s="188"/>
      <c r="K26" s="189">
        <f>VLOOKUP(Cabling[from_node],devices_node_id_ip[#All],7,FALSE)</f>
        <v>1002</v>
      </c>
      <c r="L26" s="189">
        <f>VLOOKUP(Cabling[to_node],devices_node_id_ip[#All],7,FALSE)</f>
        <v>2101</v>
      </c>
      <c r="M26" s="189" t="str">
        <f>VLOOKUP(Cabling[from_node],Table37[#All],5,FALSE)</f>
        <v>BCA</v>
      </c>
      <c r="N26" s="189" t="str">
        <f>VLOOKUP(Cabling[to_node],Table37[#All],5,FALSE)</f>
        <v>BCA</v>
      </c>
    </row>
    <row r="27" spans="1:14" x14ac:dyDescent="0.25">
      <c r="A27" s="187" t="s">
        <v>101</v>
      </c>
      <c r="B27" s="187" t="s">
        <v>771</v>
      </c>
      <c r="C27" s="187" t="s">
        <v>855</v>
      </c>
      <c r="D27" s="187"/>
      <c r="E27" s="187" t="s">
        <v>789</v>
      </c>
      <c r="F27" s="187" t="s">
        <v>865</v>
      </c>
      <c r="G27" s="188"/>
      <c r="H27" s="187"/>
      <c r="I27" s="187" t="s">
        <v>208</v>
      </c>
      <c r="J27" s="188"/>
      <c r="K27" s="189">
        <f>VLOOKUP(Cabling[from_node],devices_node_id_ip[#All],7,FALSE)</f>
        <v>1002</v>
      </c>
      <c r="L27" s="189">
        <f>VLOOKUP(Cabling[to_node],devices_node_id_ip[#All],7,FALSE)</f>
        <v>2101</v>
      </c>
      <c r="M27" s="189" t="str">
        <f>VLOOKUP(Cabling[from_node],Table37[#All],5,FALSE)</f>
        <v>BCA</v>
      </c>
      <c r="N27" s="189" t="str">
        <f>VLOOKUP(Cabling[to_node],Table37[#All],5,FALSE)</f>
        <v>BCA</v>
      </c>
    </row>
    <row r="28" spans="1:14" x14ac:dyDescent="0.25">
      <c r="A28" s="187" t="s">
        <v>101</v>
      </c>
      <c r="B28" s="187" t="s">
        <v>771</v>
      </c>
      <c r="C28" s="187" t="s">
        <v>856</v>
      </c>
      <c r="D28" s="187"/>
      <c r="E28" s="187" t="s">
        <v>791</v>
      </c>
      <c r="F28" s="187" t="s">
        <v>864</v>
      </c>
      <c r="G28" s="188"/>
      <c r="H28" s="187"/>
      <c r="I28" s="187" t="s">
        <v>208</v>
      </c>
      <c r="J28" s="188"/>
      <c r="K28" s="189">
        <f>VLOOKUP(Cabling[from_node],devices_node_id_ip[#All],7,FALSE)</f>
        <v>1002</v>
      </c>
      <c r="L28" s="189">
        <f>VLOOKUP(Cabling[to_node],devices_node_id_ip[#All],7,FALSE)</f>
        <v>2102</v>
      </c>
      <c r="M28" s="189" t="str">
        <f>VLOOKUP(Cabling[from_node],Table37[#All],5,FALSE)</f>
        <v>BCA</v>
      </c>
      <c r="N28" s="189" t="str">
        <f>VLOOKUP(Cabling[to_node],Table37[#All],5,FALSE)</f>
        <v>BCA</v>
      </c>
    </row>
    <row r="29" spans="1:14" x14ac:dyDescent="0.25">
      <c r="A29" s="187" t="s">
        <v>101</v>
      </c>
      <c r="B29" s="187" t="s">
        <v>771</v>
      </c>
      <c r="C29" s="187" t="s">
        <v>857</v>
      </c>
      <c r="D29" s="187"/>
      <c r="E29" s="187" t="s">
        <v>791</v>
      </c>
      <c r="F29" s="187" t="s">
        <v>865</v>
      </c>
      <c r="G29" s="188"/>
      <c r="H29" s="187"/>
      <c r="I29" s="187" t="s">
        <v>208</v>
      </c>
      <c r="J29" s="188"/>
      <c r="K29" s="189">
        <f>VLOOKUP(Cabling[from_node],devices_node_id_ip[#All],7,FALSE)</f>
        <v>1002</v>
      </c>
      <c r="L29" s="189">
        <f>VLOOKUP(Cabling[to_node],devices_node_id_ip[#All],7,FALSE)</f>
        <v>2102</v>
      </c>
      <c r="M29" s="189" t="str">
        <f>VLOOKUP(Cabling[from_node],Table37[#All],5,FALSE)</f>
        <v>BCA</v>
      </c>
      <c r="N29" s="189" t="str">
        <f>VLOOKUP(Cabling[to_node],Table37[#All],5,FALSE)</f>
        <v>BCA</v>
      </c>
    </row>
    <row r="30" spans="1:14" x14ac:dyDescent="0.25">
      <c r="A30" s="187" t="s">
        <v>101</v>
      </c>
      <c r="B30" s="187" t="s">
        <v>771</v>
      </c>
      <c r="C30" s="187" t="s">
        <v>858</v>
      </c>
      <c r="D30" s="187"/>
      <c r="E30" s="187" t="s">
        <v>797</v>
      </c>
      <c r="F30" s="187" t="s">
        <v>883</v>
      </c>
      <c r="G30" s="188"/>
      <c r="H30" s="187"/>
      <c r="I30" s="187" t="s">
        <v>208</v>
      </c>
      <c r="J30" s="188"/>
      <c r="K30" s="189">
        <f>VLOOKUP(Cabling[from_node],devices_node_id_ip[#All],7,FALSE)</f>
        <v>1002</v>
      </c>
      <c r="L30" s="189">
        <f>VLOOKUP(Cabling[to_node],devices_node_id_ip[#All],7,FALSE)</f>
        <v>2105</v>
      </c>
      <c r="M30" s="189" t="str">
        <f>VLOOKUP(Cabling[from_node],Table37[#All],5,FALSE)</f>
        <v>BCA</v>
      </c>
      <c r="N30" s="189" t="str">
        <f>VLOOKUP(Cabling[to_node],Table37[#All],5,FALSE)</f>
        <v>BCA</v>
      </c>
    </row>
    <row r="31" spans="1:14" x14ac:dyDescent="0.25">
      <c r="A31" s="187" t="s">
        <v>101</v>
      </c>
      <c r="B31" s="187" t="s">
        <v>771</v>
      </c>
      <c r="C31" s="187" t="s">
        <v>860</v>
      </c>
      <c r="D31" s="187"/>
      <c r="E31" s="187" t="s">
        <v>794</v>
      </c>
      <c r="F31" s="187" t="s">
        <v>879</v>
      </c>
      <c r="G31" s="188"/>
      <c r="H31" s="187"/>
      <c r="I31" s="187" t="s">
        <v>208</v>
      </c>
      <c r="J31" s="188"/>
      <c r="K31" s="189">
        <f>VLOOKUP(Cabling[from_node],devices_node_id_ip[#All],7,FALSE)</f>
        <v>1002</v>
      </c>
      <c r="L31" s="189">
        <f>VLOOKUP(Cabling[to_node],devices_node_id_ip[#All],7,FALSE)</f>
        <v>2203</v>
      </c>
      <c r="M31" s="189" t="str">
        <f>VLOOKUP(Cabling[from_node],Table37[#All],5,FALSE)</f>
        <v>BCA</v>
      </c>
      <c r="N31" s="189" t="str">
        <f>VLOOKUP(Cabling[to_node],Table37[#All],5,FALSE)</f>
        <v>BCA</v>
      </c>
    </row>
    <row r="32" spans="1:14" x14ac:dyDescent="0.25">
      <c r="A32" s="187" t="s">
        <v>101</v>
      </c>
      <c r="B32" s="187" t="s">
        <v>771</v>
      </c>
      <c r="C32" s="187" t="s">
        <v>861</v>
      </c>
      <c r="D32" s="187"/>
      <c r="E32" s="187" t="s">
        <v>794</v>
      </c>
      <c r="F32" s="187" t="s">
        <v>880</v>
      </c>
      <c r="G32" s="188"/>
      <c r="H32" s="187"/>
      <c r="I32" s="187" t="s">
        <v>208</v>
      </c>
      <c r="J32" s="188"/>
      <c r="K32" s="189">
        <f>VLOOKUP(Cabling[from_node],devices_node_id_ip[#All],7,FALSE)</f>
        <v>1002</v>
      </c>
      <c r="L32" s="189">
        <f>VLOOKUP(Cabling[to_node],devices_node_id_ip[#All],7,FALSE)</f>
        <v>2203</v>
      </c>
      <c r="M32" s="189" t="str">
        <f>VLOOKUP(Cabling[from_node],Table37[#All],5,FALSE)</f>
        <v>BCA</v>
      </c>
      <c r="N32" s="189" t="str">
        <f>VLOOKUP(Cabling[to_node],Table37[#All],5,FALSE)</f>
        <v>BCA</v>
      </c>
    </row>
    <row r="33" spans="1:14" x14ac:dyDescent="0.25">
      <c r="A33" s="187" t="s">
        <v>101</v>
      </c>
      <c r="B33" s="187" t="s">
        <v>771</v>
      </c>
      <c r="C33" s="187" t="s">
        <v>862</v>
      </c>
      <c r="D33" s="187"/>
      <c r="E33" s="187" t="s">
        <v>796</v>
      </c>
      <c r="F33" s="187" t="s">
        <v>879</v>
      </c>
      <c r="G33" s="188"/>
      <c r="H33" s="187"/>
      <c r="I33" s="187" t="s">
        <v>208</v>
      </c>
      <c r="J33" s="188"/>
      <c r="K33" s="189">
        <f>VLOOKUP(Cabling[from_node],devices_node_id_ip[#All],7,FALSE)</f>
        <v>1002</v>
      </c>
      <c r="L33" s="189">
        <f>VLOOKUP(Cabling[to_node],devices_node_id_ip[#All],7,FALSE)</f>
        <v>2204</v>
      </c>
      <c r="M33" s="189" t="str">
        <f>VLOOKUP(Cabling[from_node],Table37[#All],5,FALSE)</f>
        <v>BCA</v>
      </c>
      <c r="N33" s="189" t="str">
        <f>VLOOKUP(Cabling[to_node],Table37[#All],5,FALSE)</f>
        <v>BCA</v>
      </c>
    </row>
    <row r="34" spans="1:14" x14ac:dyDescent="0.25">
      <c r="A34" s="187" t="s">
        <v>101</v>
      </c>
      <c r="B34" s="187" t="s">
        <v>771</v>
      </c>
      <c r="C34" s="187" t="s">
        <v>863</v>
      </c>
      <c r="D34" s="187"/>
      <c r="E34" s="187" t="s">
        <v>796</v>
      </c>
      <c r="F34" s="187" t="s">
        <v>880</v>
      </c>
      <c r="G34" s="188"/>
      <c r="H34" s="187"/>
      <c r="I34" s="187" t="s">
        <v>208</v>
      </c>
      <c r="J34" s="188"/>
      <c r="K34" s="189">
        <f>VLOOKUP(Cabling[from_node],devices_node_id_ip[#All],7,FALSE)</f>
        <v>1002</v>
      </c>
      <c r="L34" s="189">
        <f>VLOOKUP(Cabling[to_node],devices_node_id_ip[#All],7,FALSE)</f>
        <v>2204</v>
      </c>
      <c r="M34" s="189" t="str">
        <f>VLOOKUP(Cabling[from_node],Table37[#All],5,FALSE)</f>
        <v>BCA</v>
      </c>
      <c r="N34" s="189" t="str">
        <f>VLOOKUP(Cabling[to_node],Table37[#All],5,FALSE)</f>
        <v>BCA</v>
      </c>
    </row>
    <row r="35" spans="1:14" x14ac:dyDescent="0.25">
      <c r="A35" s="187" t="s">
        <v>101</v>
      </c>
      <c r="B35" s="187" t="s">
        <v>771</v>
      </c>
      <c r="C35" s="187" t="s">
        <v>864</v>
      </c>
      <c r="D35" s="187"/>
      <c r="E35" s="187" t="s">
        <v>790</v>
      </c>
      <c r="F35" s="187" t="s">
        <v>864</v>
      </c>
      <c r="G35" s="188"/>
      <c r="H35" s="187"/>
      <c r="I35" s="187" t="s">
        <v>208</v>
      </c>
      <c r="J35" s="188"/>
      <c r="K35" s="189">
        <f>VLOOKUP(Cabling[from_node],devices_node_id_ip[#All],7,FALSE)</f>
        <v>1002</v>
      </c>
      <c r="L35" s="189">
        <f>VLOOKUP(Cabling[to_node],devices_node_id_ip[#All],7,FALSE)</f>
        <v>2201</v>
      </c>
      <c r="M35" s="189" t="str">
        <f>VLOOKUP(Cabling[from_node],Table37[#All],5,FALSE)</f>
        <v>BCA</v>
      </c>
      <c r="N35" s="189" t="str">
        <f>VLOOKUP(Cabling[to_node],Table37[#All],5,FALSE)</f>
        <v>BCA</v>
      </c>
    </row>
    <row r="36" spans="1:14" x14ac:dyDescent="0.25">
      <c r="A36" s="187" t="s">
        <v>101</v>
      </c>
      <c r="B36" s="187" t="s">
        <v>771</v>
      </c>
      <c r="C36" s="187" t="s">
        <v>865</v>
      </c>
      <c r="D36" s="187"/>
      <c r="E36" s="187" t="s">
        <v>790</v>
      </c>
      <c r="F36" s="187" t="s">
        <v>865</v>
      </c>
      <c r="G36" s="188"/>
      <c r="H36" s="187"/>
      <c r="I36" s="187" t="s">
        <v>208</v>
      </c>
      <c r="J36" s="188"/>
      <c r="K36" s="189">
        <f>VLOOKUP(Cabling[from_node],devices_node_id_ip[#All],7,FALSE)</f>
        <v>1002</v>
      </c>
      <c r="L36" s="189">
        <f>VLOOKUP(Cabling[to_node],devices_node_id_ip[#All],7,FALSE)</f>
        <v>2201</v>
      </c>
      <c r="M36" s="189" t="str">
        <f>VLOOKUP(Cabling[from_node],Table37[#All],5,FALSE)</f>
        <v>BCA</v>
      </c>
      <c r="N36" s="189" t="str">
        <f>VLOOKUP(Cabling[to_node],Table37[#All],5,FALSE)</f>
        <v>BCA</v>
      </c>
    </row>
    <row r="37" spans="1:14" x14ac:dyDescent="0.25">
      <c r="A37" s="187" t="s">
        <v>101</v>
      </c>
      <c r="B37" s="187" t="s">
        <v>771</v>
      </c>
      <c r="C37" s="187" t="s">
        <v>866</v>
      </c>
      <c r="D37" s="187"/>
      <c r="E37" s="187" t="s">
        <v>792</v>
      </c>
      <c r="F37" s="187" t="s">
        <v>864</v>
      </c>
      <c r="G37" s="188"/>
      <c r="H37" s="187"/>
      <c r="I37" s="187" t="s">
        <v>208</v>
      </c>
      <c r="J37" s="188"/>
      <c r="K37" s="189">
        <f>VLOOKUP(Cabling[from_node],devices_node_id_ip[#All],7,FALSE)</f>
        <v>1002</v>
      </c>
      <c r="L37" s="189">
        <f>VLOOKUP(Cabling[to_node],devices_node_id_ip[#All],7,FALSE)</f>
        <v>2202</v>
      </c>
      <c r="M37" s="189" t="str">
        <f>VLOOKUP(Cabling[from_node],Table37[#All],5,FALSE)</f>
        <v>BCA</v>
      </c>
      <c r="N37" s="189" t="str">
        <f>VLOOKUP(Cabling[to_node],Table37[#All],5,FALSE)</f>
        <v>BCA</v>
      </c>
    </row>
    <row r="38" spans="1:14" x14ac:dyDescent="0.25">
      <c r="A38" s="187" t="s">
        <v>101</v>
      </c>
      <c r="B38" s="187" t="s">
        <v>771</v>
      </c>
      <c r="C38" s="187" t="s">
        <v>867</v>
      </c>
      <c r="D38" s="187"/>
      <c r="E38" s="187" t="s">
        <v>792</v>
      </c>
      <c r="F38" s="187" t="s">
        <v>865</v>
      </c>
      <c r="G38" s="188"/>
      <c r="H38" s="187"/>
      <c r="I38" s="187" t="s">
        <v>208</v>
      </c>
      <c r="J38" s="188"/>
      <c r="K38" s="189">
        <f>VLOOKUP(Cabling[from_node],devices_node_id_ip[#All],7,FALSE)</f>
        <v>1002</v>
      </c>
      <c r="L38" s="189">
        <f>VLOOKUP(Cabling[to_node],devices_node_id_ip[#All],7,FALSE)</f>
        <v>2202</v>
      </c>
      <c r="M38" s="189" t="str">
        <f>VLOOKUP(Cabling[from_node],Table37[#All],5,FALSE)</f>
        <v>BCA</v>
      </c>
      <c r="N38" s="189" t="str">
        <f>VLOOKUP(Cabling[to_node],Table37[#All],5,FALSE)</f>
        <v>BCA</v>
      </c>
    </row>
    <row r="39" spans="1:14" x14ac:dyDescent="0.25">
      <c r="A39" s="187" t="s">
        <v>101</v>
      </c>
      <c r="B39" s="187" t="s">
        <v>771</v>
      </c>
      <c r="C39" s="187" t="s">
        <v>868</v>
      </c>
      <c r="D39" s="187"/>
      <c r="E39" s="187" t="s">
        <v>798</v>
      </c>
      <c r="F39" s="187" t="s">
        <v>883</v>
      </c>
      <c r="G39" s="188"/>
      <c r="H39" s="187"/>
      <c r="I39" s="187" t="s">
        <v>208</v>
      </c>
      <c r="J39" s="188"/>
      <c r="K39" s="189">
        <f>VLOOKUP(Cabling[from_node],devices_node_id_ip[#All],7,FALSE)</f>
        <v>1002</v>
      </c>
      <c r="L39" s="189">
        <f>VLOOKUP(Cabling[to_node],devices_node_id_ip[#All],7,FALSE)</f>
        <v>2205</v>
      </c>
      <c r="M39" s="189" t="str">
        <f>VLOOKUP(Cabling[from_node],Table37[#All],5,FALSE)</f>
        <v>BCA</v>
      </c>
      <c r="N39" s="189" t="str">
        <f>VLOOKUP(Cabling[to_node],Table37[#All],5,FALSE)</f>
        <v>BCA</v>
      </c>
    </row>
    <row r="40" spans="1:14" x14ac:dyDescent="0.25">
      <c r="A40" s="187" t="s">
        <v>101</v>
      </c>
      <c r="B40" s="187" t="s">
        <v>772</v>
      </c>
      <c r="C40" s="187" t="s">
        <v>850</v>
      </c>
      <c r="D40" s="187"/>
      <c r="E40" s="187" t="s">
        <v>793</v>
      </c>
      <c r="F40" s="187" t="s">
        <v>882</v>
      </c>
      <c r="G40" s="188"/>
      <c r="H40" s="187"/>
      <c r="I40" s="187" t="s">
        <v>208</v>
      </c>
      <c r="J40" s="188"/>
      <c r="K40" s="189">
        <f>VLOOKUP(Cabling[from_node],devices_node_id_ip[#All],7,FALSE)</f>
        <v>1003</v>
      </c>
      <c r="L40" s="189">
        <f>VLOOKUP(Cabling[to_node],devices_node_id_ip[#All],7,FALSE)</f>
        <v>2103</v>
      </c>
      <c r="M40" s="189" t="str">
        <f>VLOOKUP(Cabling[from_node],Table37[#All],5,FALSE)</f>
        <v>BCA</v>
      </c>
      <c r="N40" s="189" t="str">
        <f>VLOOKUP(Cabling[to_node],Table37[#All],5,FALSE)</f>
        <v>BCA</v>
      </c>
    </row>
    <row r="41" spans="1:14" x14ac:dyDescent="0.25">
      <c r="A41" s="187" t="s">
        <v>101</v>
      </c>
      <c r="B41" s="187" t="s">
        <v>772</v>
      </c>
      <c r="C41" s="187" t="s">
        <v>851</v>
      </c>
      <c r="D41" s="187"/>
      <c r="E41" s="187" t="s">
        <v>793</v>
      </c>
      <c r="F41" s="187" t="s">
        <v>883</v>
      </c>
      <c r="G41" s="188"/>
      <c r="H41" s="187"/>
      <c r="I41" s="187" t="s">
        <v>208</v>
      </c>
      <c r="J41" s="188"/>
      <c r="K41" s="189">
        <f>VLOOKUP(Cabling[from_node],devices_node_id_ip[#All],7,FALSE)</f>
        <v>1003</v>
      </c>
      <c r="L41" s="189">
        <f>VLOOKUP(Cabling[to_node],devices_node_id_ip[#All],7,FALSE)</f>
        <v>2103</v>
      </c>
      <c r="M41" s="189" t="str">
        <f>VLOOKUP(Cabling[from_node],Table37[#All],5,FALSE)</f>
        <v>BCA</v>
      </c>
      <c r="N41" s="189" t="str">
        <f>VLOOKUP(Cabling[to_node],Table37[#All],5,FALSE)</f>
        <v>BCA</v>
      </c>
    </row>
    <row r="42" spans="1:14" x14ac:dyDescent="0.25">
      <c r="A42" s="187" t="s">
        <v>101</v>
      </c>
      <c r="B42" s="187" t="s">
        <v>772</v>
      </c>
      <c r="C42" s="187" t="s">
        <v>852</v>
      </c>
      <c r="D42" s="187"/>
      <c r="E42" s="187" t="s">
        <v>795</v>
      </c>
      <c r="F42" s="187" t="s">
        <v>882</v>
      </c>
      <c r="G42" s="188"/>
      <c r="H42" s="187"/>
      <c r="I42" s="187" t="s">
        <v>208</v>
      </c>
      <c r="J42" s="188"/>
      <c r="K42" s="189">
        <f>VLOOKUP(Cabling[from_node],devices_node_id_ip[#All],7,FALSE)</f>
        <v>1003</v>
      </c>
      <c r="L42" s="189">
        <f>VLOOKUP(Cabling[to_node],devices_node_id_ip[#All],7,FALSE)</f>
        <v>2104</v>
      </c>
      <c r="M42" s="189" t="str">
        <f>VLOOKUP(Cabling[from_node],Table37[#All],5,FALSE)</f>
        <v>BCA</v>
      </c>
      <c r="N42" s="189" t="str">
        <f>VLOOKUP(Cabling[to_node],Table37[#All],5,FALSE)</f>
        <v>BCA</v>
      </c>
    </row>
    <row r="43" spans="1:14" x14ac:dyDescent="0.25">
      <c r="A43" s="187" t="s">
        <v>101</v>
      </c>
      <c r="B43" s="187" t="s">
        <v>772</v>
      </c>
      <c r="C43" s="187" t="s">
        <v>853</v>
      </c>
      <c r="D43" s="187"/>
      <c r="E43" s="187" t="s">
        <v>795</v>
      </c>
      <c r="F43" s="187" t="s">
        <v>883</v>
      </c>
      <c r="G43" s="188"/>
      <c r="H43" s="187"/>
      <c r="I43" s="187" t="s">
        <v>208</v>
      </c>
      <c r="J43" s="188"/>
      <c r="K43" s="189">
        <f>VLOOKUP(Cabling[from_node],devices_node_id_ip[#All],7,FALSE)</f>
        <v>1003</v>
      </c>
      <c r="L43" s="189">
        <f>VLOOKUP(Cabling[to_node],devices_node_id_ip[#All],7,FALSE)</f>
        <v>2104</v>
      </c>
      <c r="M43" s="189" t="str">
        <f>VLOOKUP(Cabling[from_node],Table37[#All],5,FALSE)</f>
        <v>BCA</v>
      </c>
      <c r="N43" s="189" t="str">
        <f>VLOOKUP(Cabling[to_node],Table37[#All],5,FALSE)</f>
        <v>BCA</v>
      </c>
    </row>
    <row r="44" spans="1:14" x14ac:dyDescent="0.25">
      <c r="A44" s="187" t="s">
        <v>101</v>
      </c>
      <c r="B44" s="187" t="s">
        <v>772</v>
      </c>
      <c r="C44" s="187" t="s">
        <v>854</v>
      </c>
      <c r="D44" s="187"/>
      <c r="E44" s="187" t="s">
        <v>789</v>
      </c>
      <c r="F44" s="187" t="s">
        <v>866</v>
      </c>
      <c r="G44" s="188"/>
      <c r="H44" s="187"/>
      <c r="I44" s="187" t="s">
        <v>208</v>
      </c>
      <c r="J44" s="188"/>
      <c r="K44" s="189">
        <f>VLOOKUP(Cabling[from_node],devices_node_id_ip[#All],7,FALSE)</f>
        <v>1003</v>
      </c>
      <c r="L44" s="189">
        <f>VLOOKUP(Cabling[to_node],devices_node_id_ip[#All],7,FALSE)</f>
        <v>2101</v>
      </c>
      <c r="M44" s="189" t="str">
        <f>VLOOKUP(Cabling[from_node],Table37[#All],5,FALSE)</f>
        <v>BCA</v>
      </c>
      <c r="N44" s="189" t="str">
        <f>VLOOKUP(Cabling[to_node],Table37[#All],5,FALSE)</f>
        <v>BCA</v>
      </c>
    </row>
    <row r="45" spans="1:14" x14ac:dyDescent="0.25">
      <c r="A45" s="187" t="s">
        <v>101</v>
      </c>
      <c r="B45" s="187" t="s">
        <v>772</v>
      </c>
      <c r="C45" s="187" t="s">
        <v>855</v>
      </c>
      <c r="D45" s="187"/>
      <c r="E45" s="187" t="s">
        <v>789</v>
      </c>
      <c r="F45" s="187" t="s">
        <v>867</v>
      </c>
      <c r="G45" s="188"/>
      <c r="H45" s="187"/>
      <c r="I45" s="187" t="s">
        <v>208</v>
      </c>
      <c r="J45" s="188"/>
      <c r="K45" s="189">
        <f>VLOOKUP(Cabling[from_node],devices_node_id_ip[#All],7,FALSE)</f>
        <v>1003</v>
      </c>
      <c r="L45" s="189">
        <f>VLOOKUP(Cabling[to_node],devices_node_id_ip[#All],7,FALSE)</f>
        <v>2101</v>
      </c>
      <c r="M45" s="189" t="str">
        <f>VLOOKUP(Cabling[from_node],Table37[#All],5,FALSE)</f>
        <v>BCA</v>
      </c>
      <c r="N45" s="189" t="str">
        <f>VLOOKUP(Cabling[to_node],Table37[#All],5,FALSE)</f>
        <v>BCA</v>
      </c>
    </row>
    <row r="46" spans="1:14" x14ac:dyDescent="0.25">
      <c r="A46" s="187" t="s">
        <v>101</v>
      </c>
      <c r="B46" s="187" t="s">
        <v>772</v>
      </c>
      <c r="C46" s="187" t="s">
        <v>856</v>
      </c>
      <c r="D46" s="187"/>
      <c r="E46" s="187" t="s">
        <v>791</v>
      </c>
      <c r="F46" s="187" t="s">
        <v>866</v>
      </c>
      <c r="G46" s="188"/>
      <c r="H46" s="187"/>
      <c r="I46" s="187" t="s">
        <v>208</v>
      </c>
      <c r="J46" s="188"/>
      <c r="K46" s="189">
        <f>VLOOKUP(Cabling[from_node],devices_node_id_ip[#All],7,FALSE)</f>
        <v>1003</v>
      </c>
      <c r="L46" s="189">
        <f>VLOOKUP(Cabling[to_node],devices_node_id_ip[#All],7,FALSE)</f>
        <v>2102</v>
      </c>
      <c r="M46" s="189" t="str">
        <f>VLOOKUP(Cabling[from_node],Table37[#All],5,FALSE)</f>
        <v>BCA</v>
      </c>
      <c r="N46" s="189" t="str">
        <f>VLOOKUP(Cabling[to_node],Table37[#All],5,FALSE)</f>
        <v>BCA</v>
      </c>
    </row>
    <row r="47" spans="1:14" x14ac:dyDescent="0.25">
      <c r="A47" s="187" t="s">
        <v>101</v>
      </c>
      <c r="B47" s="187" t="s">
        <v>772</v>
      </c>
      <c r="C47" s="187" t="s">
        <v>857</v>
      </c>
      <c r="D47" s="187"/>
      <c r="E47" s="187" t="s">
        <v>791</v>
      </c>
      <c r="F47" s="187" t="s">
        <v>867</v>
      </c>
      <c r="G47" s="188"/>
      <c r="H47" s="187"/>
      <c r="I47" s="187" t="s">
        <v>208</v>
      </c>
      <c r="J47" s="188"/>
      <c r="K47" s="189">
        <f>VLOOKUP(Cabling[from_node],devices_node_id_ip[#All],7,FALSE)</f>
        <v>1003</v>
      </c>
      <c r="L47" s="189">
        <f>VLOOKUP(Cabling[to_node],devices_node_id_ip[#All],7,FALSE)</f>
        <v>2102</v>
      </c>
      <c r="M47" s="189" t="str">
        <f>VLOOKUP(Cabling[from_node],Table37[#All],5,FALSE)</f>
        <v>BCA</v>
      </c>
      <c r="N47" s="189" t="str">
        <f>VLOOKUP(Cabling[to_node],Table37[#All],5,FALSE)</f>
        <v>BCA</v>
      </c>
    </row>
    <row r="48" spans="1:14" x14ac:dyDescent="0.25">
      <c r="A48" s="187" t="s">
        <v>101</v>
      </c>
      <c r="B48" s="187" t="s">
        <v>772</v>
      </c>
      <c r="C48" s="187" t="s">
        <v>858</v>
      </c>
      <c r="D48" s="187"/>
      <c r="E48" s="187" t="s">
        <v>799</v>
      </c>
      <c r="F48" s="187" t="s">
        <v>882</v>
      </c>
      <c r="G48" s="188"/>
      <c r="H48" s="187"/>
      <c r="I48" s="187" t="s">
        <v>208</v>
      </c>
      <c r="J48" s="188"/>
      <c r="K48" s="189">
        <f>VLOOKUP(Cabling[from_node],devices_node_id_ip[#All],7,FALSE)</f>
        <v>1003</v>
      </c>
      <c r="L48" s="189">
        <f>VLOOKUP(Cabling[to_node],devices_node_id_ip[#All],7,FALSE)</f>
        <v>2106</v>
      </c>
      <c r="M48" s="189" t="str">
        <f>VLOOKUP(Cabling[from_node],Table37[#All],5,FALSE)</f>
        <v>BCA</v>
      </c>
      <c r="N48" s="189" t="str">
        <f>VLOOKUP(Cabling[to_node],Table37[#All],5,FALSE)</f>
        <v>BCA</v>
      </c>
    </row>
    <row r="49" spans="1:14" x14ac:dyDescent="0.25">
      <c r="A49" s="187" t="s">
        <v>101</v>
      </c>
      <c r="B49" s="187" t="s">
        <v>772</v>
      </c>
      <c r="C49" s="187" t="s">
        <v>860</v>
      </c>
      <c r="D49" s="187"/>
      <c r="E49" s="187" t="s">
        <v>794</v>
      </c>
      <c r="F49" s="187" t="s">
        <v>882</v>
      </c>
      <c r="G49" s="188"/>
      <c r="H49" s="187"/>
      <c r="I49" s="187" t="s">
        <v>208</v>
      </c>
      <c r="J49" s="188"/>
      <c r="K49" s="189">
        <f>VLOOKUP(Cabling[from_node],devices_node_id_ip[#All],7,FALSE)</f>
        <v>1003</v>
      </c>
      <c r="L49" s="189">
        <f>VLOOKUP(Cabling[to_node],devices_node_id_ip[#All],7,FALSE)</f>
        <v>2203</v>
      </c>
      <c r="M49" s="189" t="str">
        <f>VLOOKUP(Cabling[from_node],Table37[#All],5,FALSE)</f>
        <v>BCA</v>
      </c>
      <c r="N49" s="189" t="str">
        <f>VLOOKUP(Cabling[to_node],Table37[#All],5,FALSE)</f>
        <v>BCA</v>
      </c>
    </row>
    <row r="50" spans="1:14" x14ac:dyDescent="0.25">
      <c r="A50" s="187" t="s">
        <v>101</v>
      </c>
      <c r="B50" s="187" t="s">
        <v>772</v>
      </c>
      <c r="C50" s="187" t="s">
        <v>861</v>
      </c>
      <c r="D50" s="187"/>
      <c r="E50" s="187" t="s">
        <v>794</v>
      </c>
      <c r="F50" s="187" t="s">
        <v>883</v>
      </c>
      <c r="G50" s="188"/>
      <c r="H50" s="187"/>
      <c r="I50" s="187" t="s">
        <v>208</v>
      </c>
      <c r="J50" s="188"/>
      <c r="K50" s="189">
        <f>VLOOKUP(Cabling[from_node],devices_node_id_ip[#All],7,FALSE)</f>
        <v>1003</v>
      </c>
      <c r="L50" s="189">
        <f>VLOOKUP(Cabling[to_node],devices_node_id_ip[#All],7,FALSE)</f>
        <v>2203</v>
      </c>
      <c r="M50" s="189" t="str">
        <f>VLOOKUP(Cabling[from_node],Table37[#All],5,FALSE)</f>
        <v>BCA</v>
      </c>
      <c r="N50" s="189" t="str">
        <f>VLOOKUP(Cabling[to_node],Table37[#All],5,FALSE)</f>
        <v>BCA</v>
      </c>
    </row>
    <row r="51" spans="1:14" x14ac:dyDescent="0.25">
      <c r="A51" s="187" t="s">
        <v>101</v>
      </c>
      <c r="B51" s="187" t="s">
        <v>772</v>
      </c>
      <c r="C51" s="187" t="s">
        <v>862</v>
      </c>
      <c r="D51" s="187"/>
      <c r="E51" s="187" t="s">
        <v>796</v>
      </c>
      <c r="F51" s="187" t="s">
        <v>882</v>
      </c>
      <c r="G51" s="188"/>
      <c r="H51" s="187"/>
      <c r="I51" s="187" t="s">
        <v>208</v>
      </c>
      <c r="J51" s="188"/>
      <c r="K51" s="189">
        <f>VLOOKUP(Cabling[from_node],devices_node_id_ip[#All],7,FALSE)</f>
        <v>1003</v>
      </c>
      <c r="L51" s="189">
        <f>VLOOKUP(Cabling[to_node],devices_node_id_ip[#All],7,FALSE)</f>
        <v>2204</v>
      </c>
      <c r="M51" s="189" t="str">
        <f>VLOOKUP(Cabling[from_node],Table37[#All],5,FALSE)</f>
        <v>BCA</v>
      </c>
      <c r="N51" s="189" t="str">
        <f>VLOOKUP(Cabling[to_node],Table37[#All],5,FALSE)</f>
        <v>BCA</v>
      </c>
    </row>
    <row r="52" spans="1:14" x14ac:dyDescent="0.25">
      <c r="A52" s="187" t="s">
        <v>101</v>
      </c>
      <c r="B52" s="187" t="s">
        <v>772</v>
      </c>
      <c r="C52" s="187" t="s">
        <v>863</v>
      </c>
      <c r="D52" s="187"/>
      <c r="E52" s="187" t="s">
        <v>796</v>
      </c>
      <c r="F52" s="187" t="s">
        <v>883</v>
      </c>
      <c r="G52" s="188"/>
      <c r="H52" s="187"/>
      <c r="I52" s="187" t="s">
        <v>208</v>
      </c>
      <c r="J52" s="188"/>
      <c r="K52" s="189">
        <f>VLOOKUP(Cabling[from_node],devices_node_id_ip[#All],7,FALSE)</f>
        <v>1003</v>
      </c>
      <c r="L52" s="189">
        <f>VLOOKUP(Cabling[to_node],devices_node_id_ip[#All],7,FALSE)</f>
        <v>2204</v>
      </c>
      <c r="M52" s="189" t="str">
        <f>VLOOKUP(Cabling[from_node],Table37[#All],5,FALSE)</f>
        <v>BCA</v>
      </c>
      <c r="N52" s="189" t="str">
        <f>VLOOKUP(Cabling[to_node],Table37[#All],5,FALSE)</f>
        <v>BCA</v>
      </c>
    </row>
    <row r="53" spans="1:14" x14ac:dyDescent="0.25">
      <c r="A53" s="187" t="s">
        <v>101</v>
      </c>
      <c r="B53" s="187" t="s">
        <v>772</v>
      </c>
      <c r="C53" s="187" t="s">
        <v>864</v>
      </c>
      <c r="D53" s="187"/>
      <c r="E53" s="187" t="s">
        <v>790</v>
      </c>
      <c r="F53" s="187" t="s">
        <v>866</v>
      </c>
      <c r="G53" s="188"/>
      <c r="H53" s="187"/>
      <c r="I53" s="187" t="s">
        <v>208</v>
      </c>
      <c r="J53" s="188"/>
      <c r="K53" s="189">
        <f>VLOOKUP(Cabling[from_node],devices_node_id_ip[#All],7,FALSE)</f>
        <v>1003</v>
      </c>
      <c r="L53" s="189">
        <f>VLOOKUP(Cabling[to_node],devices_node_id_ip[#All],7,FALSE)</f>
        <v>2201</v>
      </c>
      <c r="M53" s="189" t="str">
        <f>VLOOKUP(Cabling[from_node],Table37[#All],5,FALSE)</f>
        <v>BCA</v>
      </c>
      <c r="N53" s="189" t="str">
        <f>VLOOKUP(Cabling[to_node],Table37[#All],5,FALSE)</f>
        <v>BCA</v>
      </c>
    </row>
    <row r="54" spans="1:14" x14ac:dyDescent="0.25">
      <c r="A54" s="187" t="s">
        <v>101</v>
      </c>
      <c r="B54" s="187" t="s">
        <v>772</v>
      </c>
      <c r="C54" s="187" t="s">
        <v>865</v>
      </c>
      <c r="D54" s="187"/>
      <c r="E54" s="187" t="s">
        <v>790</v>
      </c>
      <c r="F54" s="187" t="s">
        <v>867</v>
      </c>
      <c r="G54" s="188"/>
      <c r="H54" s="187"/>
      <c r="I54" s="187" t="s">
        <v>208</v>
      </c>
      <c r="J54" s="188"/>
      <c r="K54" s="189">
        <f>VLOOKUP(Cabling[from_node],devices_node_id_ip[#All],7,FALSE)</f>
        <v>1003</v>
      </c>
      <c r="L54" s="189">
        <f>VLOOKUP(Cabling[to_node],devices_node_id_ip[#All],7,FALSE)</f>
        <v>2201</v>
      </c>
      <c r="M54" s="189" t="str">
        <f>VLOOKUP(Cabling[from_node],Table37[#All],5,FALSE)</f>
        <v>BCA</v>
      </c>
      <c r="N54" s="189" t="str">
        <f>VLOOKUP(Cabling[to_node],Table37[#All],5,FALSE)</f>
        <v>BCA</v>
      </c>
    </row>
    <row r="55" spans="1:14" x14ac:dyDescent="0.25">
      <c r="A55" s="187" t="s">
        <v>101</v>
      </c>
      <c r="B55" s="187" t="s">
        <v>772</v>
      </c>
      <c r="C55" s="187" t="s">
        <v>866</v>
      </c>
      <c r="D55" s="187"/>
      <c r="E55" s="187" t="s">
        <v>792</v>
      </c>
      <c r="F55" s="187" t="s">
        <v>866</v>
      </c>
      <c r="G55" s="188"/>
      <c r="H55" s="187"/>
      <c r="I55" s="187" t="s">
        <v>208</v>
      </c>
      <c r="J55" s="188"/>
      <c r="K55" s="189">
        <f>VLOOKUP(Cabling[from_node],devices_node_id_ip[#All],7,FALSE)</f>
        <v>1003</v>
      </c>
      <c r="L55" s="189">
        <f>VLOOKUP(Cabling[to_node],devices_node_id_ip[#All],7,FALSE)</f>
        <v>2202</v>
      </c>
      <c r="M55" s="189" t="str">
        <f>VLOOKUP(Cabling[from_node],Table37[#All],5,FALSE)</f>
        <v>BCA</v>
      </c>
      <c r="N55" s="189" t="str">
        <f>VLOOKUP(Cabling[to_node],Table37[#All],5,FALSE)</f>
        <v>BCA</v>
      </c>
    </row>
    <row r="56" spans="1:14" x14ac:dyDescent="0.25">
      <c r="A56" s="187" t="s">
        <v>101</v>
      </c>
      <c r="B56" s="187" t="s">
        <v>772</v>
      </c>
      <c r="C56" s="187" t="s">
        <v>867</v>
      </c>
      <c r="D56" s="187"/>
      <c r="E56" s="187" t="s">
        <v>792</v>
      </c>
      <c r="F56" s="187" t="s">
        <v>867</v>
      </c>
      <c r="G56" s="188"/>
      <c r="H56" s="187"/>
      <c r="I56" s="187" t="s">
        <v>208</v>
      </c>
      <c r="J56" s="188"/>
      <c r="K56" s="189">
        <f>VLOOKUP(Cabling[from_node],devices_node_id_ip[#All],7,FALSE)</f>
        <v>1003</v>
      </c>
      <c r="L56" s="189">
        <f>VLOOKUP(Cabling[to_node],devices_node_id_ip[#All],7,FALSE)</f>
        <v>2202</v>
      </c>
      <c r="M56" s="189" t="str">
        <f>VLOOKUP(Cabling[from_node],Table37[#All],5,FALSE)</f>
        <v>BCA</v>
      </c>
      <c r="N56" s="189" t="str">
        <f>VLOOKUP(Cabling[to_node],Table37[#All],5,FALSE)</f>
        <v>BCA</v>
      </c>
    </row>
    <row r="57" spans="1:14" x14ac:dyDescent="0.25">
      <c r="A57" s="187" t="s">
        <v>101</v>
      </c>
      <c r="B57" s="187" t="s">
        <v>772</v>
      </c>
      <c r="C57" s="187" t="s">
        <v>868</v>
      </c>
      <c r="D57" s="187"/>
      <c r="E57" s="187" t="s">
        <v>800</v>
      </c>
      <c r="F57" s="187" t="s">
        <v>882</v>
      </c>
      <c r="G57" s="188"/>
      <c r="H57" s="187"/>
      <c r="I57" s="187" t="s">
        <v>208</v>
      </c>
      <c r="J57" s="188"/>
      <c r="K57" s="189">
        <f>VLOOKUP(Cabling[from_node],devices_node_id_ip[#All],7,FALSE)</f>
        <v>1003</v>
      </c>
      <c r="L57" s="189">
        <f>VLOOKUP(Cabling[to_node],devices_node_id_ip[#All],7,FALSE)</f>
        <v>2206</v>
      </c>
      <c r="M57" s="189" t="str">
        <f>VLOOKUP(Cabling[from_node],Table37[#All],5,FALSE)</f>
        <v>BCA</v>
      </c>
      <c r="N57" s="189" t="str">
        <f>VLOOKUP(Cabling[to_node],Table37[#All],5,FALSE)</f>
        <v>BCA</v>
      </c>
    </row>
    <row r="58" spans="1:14" x14ac:dyDescent="0.25">
      <c r="A58" s="187" t="s">
        <v>102</v>
      </c>
      <c r="B58" s="187" t="s">
        <v>789</v>
      </c>
      <c r="C58" s="187" t="s">
        <v>850</v>
      </c>
      <c r="D58" s="187"/>
      <c r="E58" s="187" t="s">
        <v>2146</v>
      </c>
      <c r="F58" s="187" t="s">
        <v>912</v>
      </c>
      <c r="G58" s="188"/>
      <c r="H58" s="187"/>
      <c r="I58" s="187" t="s">
        <v>208</v>
      </c>
      <c r="J58" s="188"/>
      <c r="K58" s="189">
        <f>VLOOKUP(Cabling[from_node],devices_node_id_ip[#All],7,FALSE)</f>
        <v>2101</v>
      </c>
      <c r="L58" s="189" t="e">
        <f>VLOOKUP(Cabling[to_node],devices_node_id_ip[#All],7,FALSE)</f>
        <v>#N/A</v>
      </c>
      <c r="M58" s="189" t="str">
        <f>VLOOKUP(Cabling[from_node],Table37[#All],5,FALSE)</f>
        <v>BCA</v>
      </c>
      <c r="N58" s="189" t="str">
        <f>VLOOKUP(Cabling[to_node],Table37[#All],5,FALSE)</f>
        <v>BCA</v>
      </c>
    </row>
    <row r="59" spans="1:14" x14ac:dyDescent="0.25">
      <c r="A59" s="187" t="s">
        <v>102</v>
      </c>
      <c r="B59" s="187" t="s">
        <v>789</v>
      </c>
      <c r="C59" s="187" t="s">
        <v>851</v>
      </c>
      <c r="D59" s="187"/>
      <c r="E59" s="187" t="s">
        <v>2146</v>
      </c>
      <c r="F59" s="187" t="s">
        <v>881</v>
      </c>
      <c r="G59" s="188"/>
      <c r="H59" s="187"/>
      <c r="I59" s="187" t="s">
        <v>208</v>
      </c>
      <c r="J59" s="188"/>
      <c r="K59" s="189">
        <f>VLOOKUP(Cabling[from_node],devices_node_id_ip[#All],7,FALSE)</f>
        <v>2101</v>
      </c>
      <c r="L59" s="189" t="e">
        <f>VLOOKUP(Cabling[to_node],devices_node_id_ip[#All],7,FALSE)</f>
        <v>#N/A</v>
      </c>
      <c r="M59" s="189" t="str">
        <f>VLOOKUP(Cabling[from_node],Table37[#All],5,FALSE)</f>
        <v>BCA</v>
      </c>
      <c r="N59" s="189" t="str">
        <f>VLOOKUP(Cabling[to_node],Table37[#All],5,FALSE)</f>
        <v>BCA</v>
      </c>
    </row>
    <row r="60" spans="1:14" x14ac:dyDescent="0.25">
      <c r="A60" s="187" t="s">
        <v>102</v>
      </c>
      <c r="B60" s="187" t="s">
        <v>789</v>
      </c>
      <c r="C60" s="187" t="s">
        <v>852</v>
      </c>
      <c r="D60" s="187"/>
      <c r="E60" s="187" t="s">
        <v>2148</v>
      </c>
      <c r="F60" s="187" t="s">
        <v>912</v>
      </c>
      <c r="G60" s="188"/>
      <c r="H60" s="187"/>
      <c r="I60" s="187" t="s">
        <v>208</v>
      </c>
      <c r="J60" s="188"/>
      <c r="K60" s="189">
        <f>VLOOKUP(Cabling[from_node],devices_node_id_ip[#All],7,FALSE)</f>
        <v>2101</v>
      </c>
      <c r="L60" s="189" t="e">
        <f>VLOOKUP(Cabling[to_node],devices_node_id_ip[#All],7,FALSE)</f>
        <v>#N/A</v>
      </c>
      <c r="M60" s="189" t="str">
        <f>VLOOKUP(Cabling[from_node],Table37[#All],5,FALSE)</f>
        <v>BCA</v>
      </c>
      <c r="N60" s="189" t="str">
        <f>VLOOKUP(Cabling[to_node],Table37[#All],5,FALSE)</f>
        <v>BCA</v>
      </c>
    </row>
    <row r="61" spans="1:14" x14ac:dyDescent="0.25">
      <c r="A61" s="187" t="s">
        <v>102</v>
      </c>
      <c r="B61" s="187" t="s">
        <v>789</v>
      </c>
      <c r="C61" s="187" t="s">
        <v>853</v>
      </c>
      <c r="D61" s="187"/>
      <c r="E61" s="187" t="s">
        <v>2148</v>
      </c>
      <c r="F61" s="187" t="s">
        <v>881</v>
      </c>
      <c r="G61" s="188"/>
      <c r="H61" s="187"/>
      <c r="I61" s="187" t="s">
        <v>208</v>
      </c>
      <c r="J61" s="188"/>
      <c r="K61" s="189">
        <f>VLOOKUP(Cabling[from_node],devices_node_id_ip[#All],7,FALSE)</f>
        <v>2101</v>
      </c>
      <c r="L61" s="189" t="e">
        <f>VLOOKUP(Cabling[to_node],devices_node_id_ip[#All],7,FALSE)</f>
        <v>#N/A</v>
      </c>
      <c r="M61" s="189" t="str">
        <f>VLOOKUP(Cabling[from_node],Table37[#All],5,FALSE)</f>
        <v>BCA</v>
      </c>
      <c r="N61" s="189" t="str">
        <f>VLOOKUP(Cabling[to_node],Table37[#All],5,FALSE)</f>
        <v>BCA</v>
      </c>
    </row>
    <row r="62" spans="1:14" x14ac:dyDescent="0.25">
      <c r="A62" s="187" t="s">
        <v>102</v>
      </c>
      <c r="B62" s="187" t="s">
        <v>789</v>
      </c>
      <c r="C62" s="187" t="s">
        <v>908</v>
      </c>
      <c r="D62" s="187"/>
      <c r="E62" s="187" t="s">
        <v>2150</v>
      </c>
      <c r="F62" s="187" t="s">
        <v>912</v>
      </c>
      <c r="G62" s="188"/>
      <c r="H62" s="187"/>
      <c r="I62" s="187" t="s">
        <v>208</v>
      </c>
      <c r="J62" s="188"/>
      <c r="K62" s="189">
        <f>VLOOKUP(Cabling[from_node],devices_node_id_ip[#All],7,FALSE)</f>
        <v>2101</v>
      </c>
      <c r="L62" s="189" t="e">
        <f>VLOOKUP(Cabling[to_node],devices_node_id_ip[#All],7,FALSE)</f>
        <v>#N/A</v>
      </c>
      <c r="M62" s="189" t="str">
        <f>VLOOKUP(Cabling[from_node],Table37[#All],5,FALSE)</f>
        <v>BCA</v>
      </c>
      <c r="N62" s="189" t="str">
        <f>VLOOKUP(Cabling[to_node],Table37[#All],5,FALSE)</f>
        <v>BCA</v>
      </c>
    </row>
    <row r="63" spans="1:14" x14ac:dyDescent="0.25">
      <c r="A63" s="187" t="s">
        <v>102</v>
      </c>
      <c r="B63" s="187" t="s">
        <v>789</v>
      </c>
      <c r="C63" s="187" t="s">
        <v>909</v>
      </c>
      <c r="D63" s="187"/>
      <c r="E63" s="187" t="s">
        <v>2150</v>
      </c>
      <c r="F63" s="187" t="s">
        <v>881</v>
      </c>
      <c r="G63" s="188"/>
      <c r="H63" s="187"/>
      <c r="I63" s="187" t="s">
        <v>208</v>
      </c>
      <c r="J63" s="188"/>
      <c r="K63" s="189">
        <f>VLOOKUP(Cabling[from_node],devices_node_id_ip[#All],7,FALSE)</f>
        <v>2101</v>
      </c>
      <c r="L63" s="189" t="e">
        <f>VLOOKUP(Cabling[to_node],devices_node_id_ip[#All],7,FALSE)</f>
        <v>#N/A</v>
      </c>
      <c r="M63" s="189" t="str">
        <f>VLOOKUP(Cabling[from_node],Table37[#All],5,FALSE)</f>
        <v>BCA</v>
      </c>
      <c r="N63" s="189" t="str">
        <f>VLOOKUP(Cabling[to_node],Table37[#All],5,FALSE)</f>
        <v>BCA</v>
      </c>
    </row>
    <row r="64" spans="1:14" x14ac:dyDescent="0.25">
      <c r="A64" s="187" t="s">
        <v>102</v>
      </c>
      <c r="B64" s="187" t="s">
        <v>789</v>
      </c>
      <c r="C64" s="187" t="s">
        <v>910</v>
      </c>
      <c r="D64" s="187"/>
      <c r="E64" s="187" t="s">
        <v>2152</v>
      </c>
      <c r="F64" s="187" t="s">
        <v>912</v>
      </c>
      <c r="G64" s="188"/>
      <c r="H64" s="187"/>
      <c r="I64" s="187" t="s">
        <v>208</v>
      </c>
      <c r="J64" s="188"/>
      <c r="K64" s="189">
        <f>VLOOKUP(Cabling[from_node],devices_node_id_ip[#All],7,FALSE)</f>
        <v>2101</v>
      </c>
      <c r="L64" s="189" t="e">
        <f>VLOOKUP(Cabling[to_node],devices_node_id_ip[#All],7,FALSE)</f>
        <v>#N/A</v>
      </c>
      <c r="M64" s="189" t="str">
        <f>VLOOKUP(Cabling[from_node],Table37[#All],5,FALSE)</f>
        <v>BCA</v>
      </c>
      <c r="N64" s="189" t="str">
        <f>VLOOKUP(Cabling[to_node],Table37[#All],5,FALSE)</f>
        <v>BCA</v>
      </c>
    </row>
    <row r="65" spans="1:14" x14ac:dyDescent="0.25">
      <c r="A65" s="187" t="s">
        <v>102</v>
      </c>
      <c r="B65" s="187" t="s">
        <v>789</v>
      </c>
      <c r="C65" s="187" t="s">
        <v>911</v>
      </c>
      <c r="D65" s="187"/>
      <c r="E65" s="187" t="s">
        <v>2152</v>
      </c>
      <c r="F65" s="187" t="s">
        <v>881</v>
      </c>
      <c r="G65" s="188"/>
      <c r="H65" s="187"/>
      <c r="I65" s="187" t="s">
        <v>208</v>
      </c>
      <c r="J65" s="188"/>
      <c r="K65" s="189">
        <f>VLOOKUP(Cabling[from_node],devices_node_id_ip[#All],7,FALSE)</f>
        <v>2101</v>
      </c>
      <c r="L65" s="189" t="e">
        <f>VLOOKUP(Cabling[to_node],devices_node_id_ip[#All],7,FALSE)</f>
        <v>#N/A</v>
      </c>
      <c r="M65" s="189" t="str">
        <f>VLOOKUP(Cabling[from_node],Table37[#All],5,FALSE)</f>
        <v>BCA</v>
      </c>
      <c r="N65" s="189" t="str">
        <f>VLOOKUP(Cabling[to_node],Table37[#All],5,FALSE)</f>
        <v>BCA</v>
      </c>
    </row>
    <row r="66" spans="1:14" x14ac:dyDescent="0.25">
      <c r="A66" s="187" t="s">
        <v>102</v>
      </c>
      <c r="B66" s="187" t="s">
        <v>789</v>
      </c>
      <c r="C66" s="187" t="s">
        <v>854</v>
      </c>
      <c r="D66" s="187"/>
      <c r="E66" s="187" t="s">
        <v>2154</v>
      </c>
      <c r="F66" s="187" t="s">
        <v>912</v>
      </c>
      <c r="G66" s="188"/>
      <c r="H66" s="187"/>
      <c r="I66" s="187" t="s">
        <v>208</v>
      </c>
      <c r="J66" s="188"/>
      <c r="K66" s="189">
        <f>VLOOKUP(Cabling[from_node],devices_node_id_ip[#All],7,FALSE)</f>
        <v>2101</v>
      </c>
      <c r="L66" s="189" t="e">
        <f>VLOOKUP(Cabling[to_node],devices_node_id_ip[#All],7,FALSE)</f>
        <v>#N/A</v>
      </c>
      <c r="M66" s="189" t="str">
        <f>VLOOKUP(Cabling[from_node],Table37[#All],5,FALSE)</f>
        <v>BCA</v>
      </c>
      <c r="N66" s="189" t="str">
        <f>VLOOKUP(Cabling[to_node],Table37[#All],5,FALSE)</f>
        <v>BCA</v>
      </c>
    </row>
    <row r="67" spans="1:14" x14ac:dyDescent="0.25">
      <c r="A67" s="187" t="s">
        <v>102</v>
      </c>
      <c r="B67" s="187" t="s">
        <v>789</v>
      </c>
      <c r="C67" s="187" t="s">
        <v>855</v>
      </c>
      <c r="D67" s="187"/>
      <c r="E67" s="187" t="s">
        <v>2154</v>
      </c>
      <c r="F67" s="187" t="s">
        <v>881</v>
      </c>
      <c r="G67" s="188"/>
      <c r="H67" s="187"/>
      <c r="I67" s="187" t="s">
        <v>208</v>
      </c>
      <c r="J67" s="188"/>
      <c r="K67" s="189">
        <f>VLOOKUP(Cabling[from_node],devices_node_id_ip[#All],7,FALSE)</f>
        <v>2101</v>
      </c>
      <c r="L67" s="189" t="e">
        <f>VLOOKUP(Cabling[to_node],devices_node_id_ip[#All],7,FALSE)</f>
        <v>#N/A</v>
      </c>
      <c r="M67" s="189" t="str">
        <f>VLOOKUP(Cabling[from_node],Table37[#All],5,FALSE)</f>
        <v>BCA</v>
      </c>
      <c r="N67" s="189" t="str">
        <f>VLOOKUP(Cabling[to_node],Table37[#All],5,FALSE)</f>
        <v>BCA</v>
      </c>
    </row>
    <row r="68" spans="1:14" x14ac:dyDescent="0.25">
      <c r="A68" s="187" t="s">
        <v>102</v>
      </c>
      <c r="B68" s="187" t="s">
        <v>789</v>
      </c>
      <c r="C68" s="187" t="s">
        <v>856</v>
      </c>
      <c r="D68" s="187"/>
      <c r="E68" s="187" t="s">
        <v>2155</v>
      </c>
      <c r="F68" s="187" t="s">
        <v>912</v>
      </c>
      <c r="G68" s="188"/>
      <c r="H68" s="187"/>
      <c r="I68" s="187" t="s">
        <v>208</v>
      </c>
      <c r="J68" s="188"/>
      <c r="K68" s="189">
        <f>VLOOKUP(Cabling[from_node],devices_node_id_ip[#All],7,FALSE)</f>
        <v>2101</v>
      </c>
      <c r="L68" s="189" t="e">
        <f>VLOOKUP(Cabling[to_node],devices_node_id_ip[#All],7,FALSE)</f>
        <v>#N/A</v>
      </c>
      <c r="M68" s="189" t="str">
        <f>VLOOKUP(Cabling[from_node],Table37[#All],5,FALSE)</f>
        <v>BCA</v>
      </c>
      <c r="N68" s="189" t="str">
        <f>VLOOKUP(Cabling[to_node],Table37[#All],5,FALSE)</f>
        <v>BCA</v>
      </c>
    </row>
    <row r="69" spans="1:14" x14ac:dyDescent="0.25">
      <c r="A69" s="187" t="s">
        <v>102</v>
      </c>
      <c r="B69" s="187" t="s">
        <v>789</v>
      </c>
      <c r="C69" s="187" t="s">
        <v>857</v>
      </c>
      <c r="D69" s="187"/>
      <c r="E69" s="187" t="s">
        <v>2155</v>
      </c>
      <c r="F69" s="187" t="s">
        <v>881</v>
      </c>
      <c r="G69" s="188"/>
      <c r="H69" s="187"/>
      <c r="I69" s="187" t="s">
        <v>208</v>
      </c>
      <c r="J69" s="188"/>
      <c r="K69" s="189">
        <f>VLOOKUP(Cabling[from_node],devices_node_id_ip[#All],7,FALSE)</f>
        <v>2101</v>
      </c>
      <c r="L69" s="189" t="e">
        <f>VLOOKUP(Cabling[to_node],devices_node_id_ip[#All],7,FALSE)</f>
        <v>#N/A</v>
      </c>
      <c r="M69" s="189" t="str">
        <f>VLOOKUP(Cabling[from_node],Table37[#All],5,FALSE)</f>
        <v>BCA</v>
      </c>
      <c r="N69" s="189" t="str">
        <f>VLOOKUP(Cabling[to_node],Table37[#All],5,FALSE)</f>
        <v>BCA</v>
      </c>
    </row>
    <row r="70" spans="1:14" x14ac:dyDescent="0.25">
      <c r="A70" s="187" t="s">
        <v>923</v>
      </c>
      <c r="B70" s="187" t="s">
        <v>789</v>
      </c>
      <c r="C70" s="187" t="s">
        <v>921</v>
      </c>
      <c r="D70" s="187"/>
      <c r="E70" s="187" t="s">
        <v>913</v>
      </c>
      <c r="F70" s="187" t="s">
        <v>492</v>
      </c>
      <c r="G70" s="188"/>
      <c r="H70" s="187"/>
      <c r="I70" s="187" t="s">
        <v>208</v>
      </c>
      <c r="J70" s="188"/>
      <c r="K70" s="189">
        <f>VLOOKUP(Cabling[from_node],devices_node_id_ip[#All],7,FALSE)</f>
        <v>2101</v>
      </c>
      <c r="L70" s="189" t="e">
        <f>VLOOKUP(Cabling[to_node],devices_node_id_ip[#All],7,FALSE)</f>
        <v>#N/A</v>
      </c>
      <c r="M70" s="189" t="str">
        <f>VLOOKUP(Cabling[from_node],Table37[#All],5,FALSE)</f>
        <v>BCA</v>
      </c>
      <c r="N70" s="189" t="str">
        <f>VLOOKUP(Cabling[to_node],Table37[#All],5,FALSE)</f>
        <v>BCA</v>
      </c>
    </row>
    <row r="71" spans="1:14" x14ac:dyDescent="0.25">
      <c r="A71" s="187" t="s">
        <v>923</v>
      </c>
      <c r="B71" s="187" t="s">
        <v>789</v>
      </c>
      <c r="C71" s="187" t="s">
        <v>922</v>
      </c>
      <c r="D71" s="187"/>
      <c r="E71" s="187" t="s">
        <v>927</v>
      </c>
      <c r="F71" s="187" t="s">
        <v>492</v>
      </c>
      <c r="G71" s="188"/>
      <c r="H71" s="187"/>
      <c r="I71" s="187" t="s">
        <v>208</v>
      </c>
      <c r="J71" s="188"/>
      <c r="K71" s="189">
        <f>VLOOKUP(Cabling[from_node],devices_node_id_ip[#All],7,FALSE)</f>
        <v>2101</v>
      </c>
      <c r="L71" s="189" t="e">
        <f>VLOOKUP(Cabling[to_node],devices_node_id_ip[#All],7,FALSE)</f>
        <v>#N/A</v>
      </c>
      <c r="M71" s="189" t="str">
        <f>VLOOKUP(Cabling[from_node],Table37[#All],5,FALSE)</f>
        <v>BCA</v>
      </c>
      <c r="N71" s="189" t="str">
        <f>VLOOKUP(Cabling[to_node],Table37[#All],5,FALSE)</f>
        <v>BCA</v>
      </c>
    </row>
    <row r="72" spans="1:14" x14ac:dyDescent="0.25">
      <c r="A72" s="187" t="s">
        <v>923</v>
      </c>
      <c r="B72" s="187" t="s">
        <v>789</v>
      </c>
      <c r="C72" s="187" t="s">
        <v>860</v>
      </c>
      <c r="D72" s="187"/>
      <c r="E72" s="187" t="s">
        <v>915</v>
      </c>
      <c r="F72" s="187" t="s">
        <v>492</v>
      </c>
      <c r="G72" s="188"/>
      <c r="H72" s="187"/>
      <c r="I72" s="187" t="s">
        <v>208</v>
      </c>
      <c r="J72" s="188"/>
      <c r="K72" s="189">
        <f>VLOOKUP(Cabling[from_node],devices_node_id_ip[#All],7,FALSE)</f>
        <v>2101</v>
      </c>
      <c r="L72" s="189" t="e">
        <f>VLOOKUP(Cabling[to_node],devices_node_id_ip[#All],7,FALSE)</f>
        <v>#N/A</v>
      </c>
      <c r="M72" s="189" t="str">
        <f>VLOOKUP(Cabling[from_node],Table37[#All],5,FALSE)</f>
        <v>BCA</v>
      </c>
      <c r="N72" s="189" t="str">
        <f>VLOOKUP(Cabling[to_node],Table37[#All],5,FALSE)</f>
        <v>BCA</v>
      </c>
    </row>
    <row r="73" spans="1:14" x14ac:dyDescent="0.25">
      <c r="A73" s="187" t="s">
        <v>923</v>
      </c>
      <c r="B73" s="187" t="s">
        <v>789</v>
      </c>
      <c r="C73" s="187" t="s">
        <v>861</v>
      </c>
      <c r="D73" s="187"/>
      <c r="E73" s="187" t="s">
        <v>916</v>
      </c>
      <c r="F73" s="187" t="s">
        <v>492</v>
      </c>
      <c r="G73" s="188"/>
      <c r="H73" s="187"/>
      <c r="I73" s="187" t="s">
        <v>208</v>
      </c>
      <c r="J73" s="188"/>
      <c r="K73" s="189">
        <f>VLOOKUP(Cabling[from_node],devices_node_id_ip[#All],7,FALSE)</f>
        <v>2101</v>
      </c>
      <c r="L73" s="189" t="e">
        <f>VLOOKUP(Cabling[to_node],devices_node_id_ip[#All],7,FALSE)</f>
        <v>#N/A</v>
      </c>
      <c r="M73" s="189" t="str">
        <f>VLOOKUP(Cabling[from_node],Table37[#All],5,FALSE)</f>
        <v>BCA</v>
      </c>
      <c r="N73" s="189" t="str">
        <f>VLOOKUP(Cabling[to_node],Table37[#All],5,FALSE)</f>
        <v>BCA</v>
      </c>
    </row>
    <row r="74" spans="1:14" x14ac:dyDescent="0.25">
      <c r="A74" s="187" t="s">
        <v>102</v>
      </c>
      <c r="B74" s="187" t="s">
        <v>791</v>
      </c>
      <c r="C74" s="187" t="s">
        <v>850</v>
      </c>
      <c r="D74" s="187"/>
      <c r="E74" s="187" t="s">
        <v>2146</v>
      </c>
      <c r="F74" s="187" t="s">
        <v>877</v>
      </c>
      <c r="G74" s="188"/>
      <c r="H74" s="187"/>
      <c r="I74" s="187" t="s">
        <v>208</v>
      </c>
      <c r="J74" s="188"/>
      <c r="K74" s="189">
        <f>VLOOKUP(Cabling[from_node],devices_node_id_ip[#All],7,FALSE)</f>
        <v>2102</v>
      </c>
      <c r="L74" s="189" t="e">
        <f>VLOOKUP(Cabling[to_node],devices_node_id_ip[#All],7,FALSE)</f>
        <v>#N/A</v>
      </c>
      <c r="M74" s="189" t="str">
        <f>VLOOKUP(Cabling[from_node],Table37[#All],5,FALSE)</f>
        <v>BCA</v>
      </c>
      <c r="N74" s="189" t="str">
        <f>VLOOKUP(Cabling[to_node],Table37[#All],5,FALSE)</f>
        <v>BCA</v>
      </c>
    </row>
    <row r="75" spans="1:14" x14ac:dyDescent="0.25">
      <c r="A75" s="187" t="s">
        <v>102</v>
      </c>
      <c r="B75" s="187" t="s">
        <v>791</v>
      </c>
      <c r="C75" s="187" t="s">
        <v>851</v>
      </c>
      <c r="D75" s="187"/>
      <c r="E75" s="187" t="s">
        <v>2146</v>
      </c>
      <c r="F75" s="187" t="s">
        <v>878</v>
      </c>
      <c r="G75" s="188"/>
      <c r="H75" s="187"/>
      <c r="I75" s="187" t="s">
        <v>208</v>
      </c>
      <c r="J75" s="188"/>
      <c r="K75" s="189">
        <f>VLOOKUP(Cabling[from_node],devices_node_id_ip[#All],7,FALSE)</f>
        <v>2102</v>
      </c>
      <c r="L75" s="189" t="e">
        <f>VLOOKUP(Cabling[to_node],devices_node_id_ip[#All],7,FALSE)</f>
        <v>#N/A</v>
      </c>
      <c r="M75" s="189" t="str">
        <f>VLOOKUP(Cabling[from_node],Table37[#All],5,FALSE)</f>
        <v>BCA</v>
      </c>
      <c r="N75" s="189" t="str">
        <f>VLOOKUP(Cabling[to_node],Table37[#All],5,FALSE)</f>
        <v>BCA</v>
      </c>
    </row>
    <row r="76" spans="1:14" x14ac:dyDescent="0.25">
      <c r="A76" s="187" t="s">
        <v>102</v>
      </c>
      <c r="B76" s="187" t="s">
        <v>791</v>
      </c>
      <c r="C76" s="187" t="s">
        <v>852</v>
      </c>
      <c r="D76" s="187"/>
      <c r="E76" s="187" t="s">
        <v>2148</v>
      </c>
      <c r="F76" s="187" t="s">
        <v>877</v>
      </c>
      <c r="G76" s="188"/>
      <c r="H76" s="187"/>
      <c r="I76" s="187" t="s">
        <v>208</v>
      </c>
      <c r="J76" s="188"/>
      <c r="K76" s="189">
        <f>VLOOKUP(Cabling[from_node],devices_node_id_ip[#All],7,FALSE)</f>
        <v>2102</v>
      </c>
      <c r="L76" s="189" t="e">
        <f>VLOOKUP(Cabling[to_node],devices_node_id_ip[#All],7,FALSE)</f>
        <v>#N/A</v>
      </c>
      <c r="M76" s="189" t="str">
        <f>VLOOKUP(Cabling[from_node],Table37[#All],5,FALSE)</f>
        <v>BCA</v>
      </c>
      <c r="N76" s="189" t="str">
        <f>VLOOKUP(Cabling[to_node],Table37[#All],5,FALSE)</f>
        <v>BCA</v>
      </c>
    </row>
    <row r="77" spans="1:14" x14ac:dyDescent="0.25">
      <c r="A77" s="187" t="s">
        <v>102</v>
      </c>
      <c r="B77" s="187" t="s">
        <v>791</v>
      </c>
      <c r="C77" s="187" t="s">
        <v>853</v>
      </c>
      <c r="D77" s="187"/>
      <c r="E77" s="187" t="s">
        <v>2148</v>
      </c>
      <c r="F77" s="187" t="s">
        <v>878</v>
      </c>
      <c r="G77" s="188"/>
      <c r="H77" s="187"/>
      <c r="I77" s="187" t="s">
        <v>208</v>
      </c>
      <c r="J77" s="188"/>
      <c r="K77" s="189">
        <f>VLOOKUP(Cabling[from_node],devices_node_id_ip[#All],7,FALSE)</f>
        <v>2102</v>
      </c>
      <c r="L77" s="189" t="e">
        <f>VLOOKUP(Cabling[to_node],devices_node_id_ip[#All],7,FALSE)</f>
        <v>#N/A</v>
      </c>
      <c r="M77" s="189" t="str">
        <f>VLOOKUP(Cabling[from_node],Table37[#All],5,FALSE)</f>
        <v>BCA</v>
      </c>
      <c r="N77" s="189" t="str">
        <f>VLOOKUP(Cabling[to_node],Table37[#All],5,FALSE)</f>
        <v>BCA</v>
      </c>
    </row>
    <row r="78" spans="1:14" x14ac:dyDescent="0.25">
      <c r="A78" s="187" t="s">
        <v>102</v>
      </c>
      <c r="B78" s="187" t="s">
        <v>791</v>
      </c>
      <c r="C78" s="187" t="s">
        <v>908</v>
      </c>
      <c r="D78" s="187"/>
      <c r="E78" s="187" t="s">
        <v>2150</v>
      </c>
      <c r="F78" s="187" t="s">
        <v>877</v>
      </c>
      <c r="G78" s="188"/>
      <c r="H78" s="187"/>
      <c r="I78" s="187" t="s">
        <v>208</v>
      </c>
      <c r="J78" s="188"/>
      <c r="K78" s="189">
        <f>VLOOKUP(Cabling[from_node],devices_node_id_ip[#All],7,FALSE)</f>
        <v>2102</v>
      </c>
      <c r="L78" s="189" t="e">
        <f>VLOOKUP(Cabling[to_node],devices_node_id_ip[#All],7,FALSE)</f>
        <v>#N/A</v>
      </c>
      <c r="M78" s="189" t="str">
        <f>VLOOKUP(Cabling[from_node],Table37[#All],5,FALSE)</f>
        <v>BCA</v>
      </c>
      <c r="N78" s="189" t="str">
        <f>VLOOKUP(Cabling[to_node],Table37[#All],5,FALSE)</f>
        <v>BCA</v>
      </c>
    </row>
    <row r="79" spans="1:14" x14ac:dyDescent="0.25">
      <c r="A79" s="187" t="s">
        <v>102</v>
      </c>
      <c r="B79" s="187" t="s">
        <v>791</v>
      </c>
      <c r="C79" s="187" t="s">
        <v>909</v>
      </c>
      <c r="D79" s="187"/>
      <c r="E79" s="187" t="s">
        <v>2150</v>
      </c>
      <c r="F79" s="187" t="s">
        <v>878</v>
      </c>
      <c r="G79" s="188"/>
      <c r="H79" s="187"/>
      <c r="I79" s="187" t="s">
        <v>208</v>
      </c>
      <c r="J79" s="188"/>
      <c r="K79" s="189">
        <f>VLOOKUP(Cabling[from_node],devices_node_id_ip[#All],7,FALSE)</f>
        <v>2102</v>
      </c>
      <c r="L79" s="189" t="e">
        <f>VLOOKUP(Cabling[to_node],devices_node_id_ip[#All],7,FALSE)</f>
        <v>#N/A</v>
      </c>
      <c r="M79" s="189" t="str">
        <f>VLOOKUP(Cabling[from_node],Table37[#All],5,FALSE)</f>
        <v>BCA</v>
      </c>
      <c r="N79" s="189" t="str">
        <f>VLOOKUP(Cabling[to_node],Table37[#All],5,FALSE)</f>
        <v>BCA</v>
      </c>
    </row>
    <row r="80" spans="1:14" x14ac:dyDescent="0.25">
      <c r="A80" s="187" t="s">
        <v>102</v>
      </c>
      <c r="B80" s="187" t="s">
        <v>791</v>
      </c>
      <c r="C80" s="187" t="s">
        <v>910</v>
      </c>
      <c r="D80" s="187"/>
      <c r="E80" s="187" t="s">
        <v>2152</v>
      </c>
      <c r="F80" s="187" t="s">
        <v>877</v>
      </c>
      <c r="G80" s="188"/>
      <c r="H80" s="187"/>
      <c r="I80" s="187" t="s">
        <v>208</v>
      </c>
      <c r="J80" s="188"/>
      <c r="K80" s="189">
        <f>VLOOKUP(Cabling[from_node],devices_node_id_ip[#All],7,FALSE)</f>
        <v>2102</v>
      </c>
      <c r="L80" s="189" t="e">
        <f>VLOOKUP(Cabling[to_node],devices_node_id_ip[#All],7,FALSE)</f>
        <v>#N/A</v>
      </c>
      <c r="M80" s="189" t="str">
        <f>VLOOKUP(Cabling[from_node],Table37[#All],5,FALSE)</f>
        <v>BCA</v>
      </c>
      <c r="N80" s="189" t="str">
        <f>VLOOKUP(Cabling[to_node],Table37[#All],5,FALSE)</f>
        <v>BCA</v>
      </c>
    </row>
    <row r="81" spans="1:14" x14ac:dyDescent="0.25">
      <c r="A81" s="187" t="s">
        <v>102</v>
      </c>
      <c r="B81" s="187" t="s">
        <v>791</v>
      </c>
      <c r="C81" s="187" t="s">
        <v>911</v>
      </c>
      <c r="D81" s="187"/>
      <c r="E81" s="187" t="s">
        <v>2152</v>
      </c>
      <c r="F81" s="187" t="s">
        <v>878</v>
      </c>
      <c r="G81" s="188"/>
      <c r="H81" s="187"/>
      <c r="I81" s="187" t="s">
        <v>208</v>
      </c>
      <c r="J81" s="188"/>
      <c r="K81" s="189">
        <f>VLOOKUP(Cabling[from_node],devices_node_id_ip[#All],7,FALSE)</f>
        <v>2102</v>
      </c>
      <c r="L81" s="189" t="e">
        <f>VLOOKUP(Cabling[to_node],devices_node_id_ip[#All],7,FALSE)</f>
        <v>#N/A</v>
      </c>
      <c r="M81" s="189" t="str">
        <f>VLOOKUP(Cabling[from_node],Table37[#All],5,FALSE)</f>
        <v>BCA</v>
      </c>
      <c r="N81" s="189" t="str">
        <f>VLOOKUP(Cabling[to_node],Table37[#All],5,FALSE)</f>
        <v>BCA</v>
      </c>
    </row>
    <row r="82" spans="1:14" x14ac:dyDescent="0.25">
      <c r="A82" s="187" t="s">
        <v>102</v>
      </c>
      <c r="B82" s="187" t="s">
        <v>791</v>
      </c>
      <c r="C82" s="187" t="s">
        <v>854</v>
      </c>
      <c r="D82" s="187"/>
      <c r="E82" s="187" t="s">
        <v>2154</v>
      </c>
      <c r="F82" s="187" t="s">
        <v>877</v>
      </c>
      <c r="G82" s="188"/>
      <c r="H82" s="187"/>
      <c r="I82" s="187" t="s">
        <v>208</v>
      </c>
      <c r="J82" s="188"/>
      <c r="K82" s="189">
        <f>VLOOKUP(Cabling[from_node],devices_node_id_ip[#All],7,FALSE)</f>
        <v>2102</v>
      </c>
      <c r="L82" s="189" t="e">
        <f>VLOOKUP(Cabling[to_node],devices_node_id_ip[#All],7,FALSE)</f>
        <v>#N/A</v>
      </c>
      <c r="M82" s="189" t="str">
        <f>VLOOKUP(Cabling[from_node],Table37[#All],5,FALSE)</f>
        <v>BCA</v>
      </c>
      <c r="N82" s="189" t="str">
        <f>VLOOKUP(Cabling[to_node],Table37[#All],5,FALSE)</f>
        <v>BCA</v>
      </c>
    </row>
    <row r="83" spans="1:14" x14ac:dyDescent="0.25">
      <c r="A83" s="187" t="s">
        <v>102</v>
      </c>
      <c r="B83" s="187" t="s">
        <v>791</v>
      </c>
      <c r="C83" s="187" t="s">
        <v>855</v>
      </c>
      <c r="D83" s="187"/>
      <c r="E83" s="187" t="s">
        <v>2154</v>
      </c>
      <c r="F83" s="187" t="s">
        <v>878</v>
      </c>
      <c r="G83" s="188"/>
      <c r="H83" s="187"/>
      <c r="I83" s="187" t="s">
        <v>208</v>
      </c>
      <c r="J83" s="188"/>
      <c r="K83" s="189">
        <f>VLOOKUP(Cabling[from_node],devices_node_id_ip[#All],7,FALSE)</f>
        <v>2102</v>
      </c>
      <c r="L83" s="189" t="e">
        <f>VLOOKUP(Cabling[to_node],devices_node_id_ip[#All],7,FALSE)</f>
        <v>#N/A</v>
      </c>
      <c r="M83" s="189" t="str">
        <f>VLOOKUP(Cabling[from_node],Table37[#All],5,FALSE)</f>
        <v>BCA</v>
      </c>
      <c r="N83" s="189" t="str">
        <f>VLOOKUP(Cabling[to_node],Table37[#All],5,FALSE)</f>
        <v>BCA</v>
      </c>
    </row>
    <row r="84" spans="1:14" x14ac:dyDescent="0.25">
      <c r="A84" s="187" t="s">
        <v>102</v>
      </c>
      <c r="B84" s="187" t="s">
        <v>791</v>
      </c>
      <c r="C84" s="187" t="s">
        <v>856</v>
      </c>
      <c r="D84" s="187"/>
      <c r="E84" s="187" t="s">
        <v>2155</v>
      </c>
      <c r="F84" s="187" t="s">
        <v>877</v>
      </c>
      <c r="G84" s="188"/>
      <c r="H84" s="187"/>
      <c r="I84" s="187" t="s">
        <v>208</v>
      </c>
      <c r="J84" s="188"/>
      <c r="K84" s="189">
        <f>VLOOKUP(Cabling[from_node],devices_node_id_ip[#All],7,FALSE)</f>
        <v>2102</v>
      </c>
      <c r="L84" s="189" t="e">
        <f>VLOOKUP(Cabling[to_node],devices_node_id_ip[#All],7,FALSE)</f>
        <v>#N/A</v>
      </c>
      <c r="M84" s="189" t="str">
        <f>VLOOKUP(Cabling[from_node],Table37[#All],5,FALSE)</f>
        <v>BCA</v>
      </c>
      <c r="N84" s="189" t="str">
        <f>VLOOKUP(Cabling[to_node],Table37[#All],5,FALSE)</f>
        <v>BCA</v>
      </c>
    </row>
    <row r="85" spans="1:14" x14ac:dyDescent="0.25">
      <c r="A85" s="187" t="s">
        <v>102</v>
      </c>
      <c r="B85" s="187" t="s">
        <v>791</v>
      </c>
      <c r="C85" s="187" t="s">
        <v>857</v>
      </c>
      <c r="D85" s="187"/>
      <c r="E85" s="187" t="s">
        <v>2155</v>
      </c>
      <c r="F85" s="187" t="s">
        <v>878</v>
      </c>
      <c r="G85" s="188"/>
      <c r="H85" s="187"/>
      <c r="I85" s="187" t="s">
        <v>208</v>
      </c>
      <c r="J85" s="188"/>
      <c r="K85" s="189">
        <f>VLOOKUP(Cabling[from_node],devices_node_id_ip[#All],7,FALSE)</f>
        <v>2102</v>
      </c>
      <c r="L85" s="189" t="e">
        <f>VLOOKUP(Cabling[to_node],devices_node_id_ip[#All],7,FALSE)</f>
        <v>#N/A</v>
      </c>
      <c r="M85" s="189" t="str">
        <f>VLOOKUP(Cabling[from_node],Table37[#All],5,FALSE)</f>
        <v>BCA</v>
      </c>
      <c r="N85" s="189" t="str">
        <f>VLOOKUP(Cabling[to_node],Table37[#All],5,FALSE)</f>
        <v>BCA</v>
      </c>
    </row>
    <row r="86" spans="1:14" x14ac:dyDescent="0.25">
      <c r="A86" s="187" t="s">
        <v>923</v>
      </c>
      <c r="B86" s="187" t="s">
        <v>791</v>
      </c>
      <c r="C86" s="187" t="s">
        <v>921</v>
      </c>
      <c r="D86" s="187"/>
      <c r="E86" s="187" t="s">
        <v>913</v>
      </c>
      <c r="F86" s="187" t="s">
        <v>931</v>
      </c>
      <c r="G86" s="188"/>
      <c r="H86" s="187"/>
      <c r="I86" s="187" t="s">
        <v>208</v>
      </c>
      <c r="J86" s="188"/>
      <c r="K86" s="189">
        <f>VLOOKUP(Cabling[from_node],devices_node_id_ip[#All],7,FALSE)</f>
        <v>2102</v>
      </c>
      <c r="L86" s="189" t="e">
        <f>VLOOKUP(Cabling[to_node],devices_node_id_ip[#All],7,FALSE)</f>
        <v>#N/A</v>
      </c>
      <c r="M86" s="189" t="str">
        <f>VLOOKUP(Cabling[from_node],Table37[#All],5,FALSE)</f>
        <v>BCA</v>
      </c>
      <c r="N86" s="189" t="str">
        <f>VLOOKUP(Cabling[to_node],Table37[#All],5,FALSE)</f>
        <v>BCA</v>
      </c>
    </row>
    <row r="87" spans="1:14" x14ac:dyDescent="0.25">
      <c r="A87" s="187" t="s">
        <v>923</v>
      </c>
      <c r="B87" s="187" t="s">
        <v>791</v>
      </c>
      <c r="C87" s="187" t="s">
        <v>922</v>
      </c>
      <c r="D87" s="187"/>
      <c r="E87" s="187" t="s">
        <v>914</v>
      </c>
      <c r="F87" s="187" t="s">
        <v>931</v>
      </c>
      <c r="G87" s="188"/>
      <c r="H87" s="187"/>
      <c r="I87" s="187" t="s">
        <v>208</v>
      </c>
      <c r="J87" s="188"/>
      <c r="K87" s="189">
        <f>VLOOKUP(Cabling[from_node],devices_node_id_ip[#All],7,FALSE)</f>
        <v>2102</v>
      </c>
      <c r="L87" s="189" t="e">
        <f>VLOOKUP(Cabling[to_node],devices_node_id_ip[#All],7,FALSE)</f>
        <v>#N/A</v>
      </c>
      <c r="M87" s="189" t="str">
        <f>VLOOKUP(Cabling[from_node],Table37[#All],5,FALSE)</f>
        <v>BCA</v>
      </c>
      <c r="N87" s="189" t="str">
        <f>VLOOKUP(Cabling[to_node],Table37[#All],5,FALSE)</f>
        <v>BCA</v>
      </c>
    </row>
    <row r="88" spans="1:14" x14ac:dyDescent="0.25">
      <c r="A88" s="187" t="s">
        <v>923</v>
      </c>
      <c r="B88" s="187" t="s">
        <v>791</v>
      </c>
      <c r="C88" s="187" t="s">
        <v>860</v>
      </c>
      <c r="D88" s="187"/>
      <c r="E88" s="187" t="s">
        <v>915</v>
      </c>
      <c r="F88" s="187" t="s">
        <v>931</v>
      </c>
      <c r="G88" s="188"/>
      <c r="H88" s="187"/>
      <c r="I88" s="187" t="s">
        <v>208</v>
      </c>
      <c r="J88" s="188"/>
      <c r="K88" s="189">
        <f>VLOOKUP(Cabling[from_node],devices_node_id_ip[#All],7,FALSE)</f>
        <v>2102</v>
      </c>
      <c r="L88" s="189" t="e">
        <f>VLOOKUP(Cabling[to_node],devices_node_id_ip[#All],7,FALSE)</f>
        <v>#N/A</v>
      </c>
      <c r="M88" s="189" t="str">
        <f>VLOOKUP(Cabling[from_node],Table37[#All],5,FALSE)</f>
        <v>BCA</v>
      </c>
      <c r="N88" s="189" t="str">
        <f>VLOOKUP(Cabling[to_node],Table37[#All],5,FALSE)</f>
        <v>BCA</v>
      </c>
    </row>
    <row r="89" spans="1:14" x14ac:dyDescent="0.25">
      <c r="A89" s="187" t="s">
        <v>923</v>
      </c>
      <c r="B89" s="187" t="s">
        <v>791</v>
      </c>
      <c r="C89" s="187" t="s">
        <v>861</v>
      </c>
      <c r="D89" s="187"/>
      <c r="E89" s="187" t="s">
        <v>916</v>
      </c>
      <c r="F89" s="187" t="s">
        <v>931</v>
      </c>
      <c r="G89" s="188"/>
      <c r="H89" s="187"/>
      <c r="I89" s="187" t="s">
        <v>208</v>
      </c>
      <c r="J89" s="188"/>
      <c r="K89" s="189">
        <f>VLOOKUP(Cabling[from_node],devices_node_id_ip[#All],7,FALSE)</f>
        <v>2102</v>
      </c>
      <c r="L89" s="189" t="e">
        <f>VLOOKUP(Cabling[to_node],devices_node_id_ip[#All],7,FALSE)</f>
        <v>#N/A</v>
      </c>
      <c r="M89" s="189" t="str">
        <f>VLOOKUP(Cabling[from_node],Table37[#All],5,FALSE)</f>
        <v>BCA</v>
      </c>
      <c r="N89" s="189" t="str">
        <f>VLOOKUP(Cabling[to_node],Table37[#All],5,FALSE)</f>
        <v>BCA</v>
      </c>
    </row>
    <row r="90" spans="1:14" x14ac:dyDescent="0.25">
      <c r="A90" s="187" t="s">
        <v>103</v>
      </c>
      <c r="B90" s="187" t="s">
        <v>793</v>
      </c>
      <c r="C90" s="187" t="s">
        <v>850</v>
      </c>
      <c r="D90" s="187"/>
      <c r="E90" s="187" t="s">
        <v>884</v>
      </c>
      <c r="F90" s="187" t="s">
        <v>932</v>
      </c>
      <c r="G90" s="188"/>
      <c r="H90" s="187"/>
      <c r="I90" s="187" t="s">
        <v>208</v>
      </c>
      <c r="J90" s="188"/>
      <c r="K90" s="189">
        <f>VLOOKUP(Cabling[from_node],devices_node_id_ip[#All],7,FALSE)</f>
        <v>2103</v>
      </c>
      <c r="L90" s="189" t="e">
        <f>VLOOKUP(Cabling[to_node],devices_node_id_ip[#All],7,FALSE)</f>
        <v>#N/A</v>
      </c>
      <c r="M90" s="189" t="str">
        <f>VLOOKUP(Cabling[from_node],Table37[#All],5,FALSE)</f>
        <v>BCA</v>
      </c>
      <c r="N90" s="189" t="str">
        <f>VLOOKUP(Cabling[to_node],Table37[#All],5,FALSE)</f>
        <v>BCA</v>
      </c>
    </row>
    <row r="91" spans="1:14" x14ac:dyDescent="0.25">
      <c r="A91" s="187" t="s">
        <v>103</v>
      </c>
      <c r="B91" s="187" t="s">
        <v>793</v>
      </c>
      <c r="C91" s="187" t="s">
        <v>851</v>
      </c>
      <c r="D91" s="187"/>
      <c r="E91" s="187" t="s">
        <v>887</v>
      </c>
      <c r="F91" s="187" t="s">
        <v>932</v>
      </c>
      <c r="G91" s="188"/>
      <c r="H91" s="187"/>
      <c r="I91" s="187" t="s">
        <v>208</v>
      </c>
      <c r="J91" s="188"/>
      <c r="K91" s="189">
        <f>VLOOKUP(Cabling[from_node],devices_node_id_ip[#All],7,FALSE)</f>
        <v>2103</v>
      </c>
      <c r="L91" s="189" t="e">
        <f>VLOOKUP(Cabling[to_node],devices_node_id_ip[#All],7,FALSE)</f>
        <v>#N/A</v>
      </c>
      <c r="M91" s="189" t="str">
        <f>VLOOKUP(Cabling[from_node],Table37[#All],5,FALSE)</f>
        <v>BCA</v>
      </c>
      <c r="N91" s="189" t="str">
        <f>VLOOKUP(Cabling[to_node],Table37[#All],5,FALSE)</f>
        <v>BCA</v>
      </c>
    </row>
    <row r="92" spans="1:14" x14ac:dyDescent="0.25">
      <c r="A92" s="187" t="s">
        <v>103</v>
      </c>
      <c r="B92" s="187" t="s">
        <v>795</v>
      </c>
      <c r="C92" s="187" t="s">
        <v>850</v>
      </c>
      <c r="D92" s="187"/>
      <c r="E92" s="187" t="s">
        <v>884</v>
      </c>
      <c r="F92" s="187" t="s">
        <v>933</v>
      </c>
      <c r="G92" s="188"/>
      <c r="H92" s="187"/>
      <c r="I92" s="187" t="s">
        <v>208</v>
      </c>
      <c r="J92" s="188"/>
      <c r="K92" s="189">
        <f>VLOOKUP(Cabling[from_node],devices_node_id_ip[#All],7,FALSE)</f>
        <v>2104</v>
      </c>
      <c r="L92" s="189" t="e">
        <f>VLOOKUP(Cabling[to_node],devices_node_id_ip[#All],7,FALSE)</f>
        <v>#N/A</v>
      </c>
      <c r="M92" s="189" t="str">
        <f>VLOOKUP(Cabling[from_node],Table37[#All],5,FALSE)</f>
        <v>BCA</v>
      </c>
      <c r="N92" s="189" t="str">
        <f>VLOOKUP(Cabling[to_node],Table37[#All],5,FALSE)</f>
        <v>BCA</v>
      </c>
    </row>
    <row r="93" spans="1:14" x14ac:dyDescent="0.25">
      <c r="A93" s="187" t="s">
        <v>103</v>
      </c>
      <c r="B93" s="187" t="s">
        <v>795</v>
      </c>
      <c r="C93" s="187" t="s">
        <v>851</v>
      </c>
      <c r="D93" s="187"/>
      <c r="E93" s="187" t="s">
        <v>886</v>
      </c>
      <c r="F93" s="187" t="s">
        <v>932</v>
      </c>
      <c r="G93" s="188"/>
      <c r="H93" s="187"/>
      <c r="I93" s="187" t="s">
        <v>208</v>
      </c>
      <c r="J93" s="188"/>
      <c r="K93" s="189">
        <f>VLOOKUP(Cabling[from_node],devices_node_id_ip[#All],7,FALSE)</f>
        <v>2104</v>
      </c>
      <c r="L93" s="189" t="e">
        <f>VLOOKUP(Cabling[to_node],devices_node_id_ip[#All],7,FALSE)</f>
        <v>#N/A</v>
      </c>
      <c r="M93" s="189" t="str">
        <f>VLOOKUP(Cabling[from_node],Table37[#All],5,FALSE)</f>
        <v>BCA</v>
      </c>
      <c r="N93" s="189" t="str">
        <f>VLOOKUP(Cabling[to_node],Table37[#All],5,FALSE)</f>
        <v>BCA</v>
      </c>
    </row>
    <row r="94" spans="1:14" x14ac:dyDescent="0.25">
      <c r="A94" s="187" t="s">
        <v>104</v>
      </c>
      <c r="B94" s="187" t="s">
        <v>797</v>
      </c>
      <c r="C94" s="187" t="s">
        <v>850</v>
      </c>
      <c r="D94" s="187"/>
      <c r="E94" s="187" t="s">
        <v>934</v>
      </c>
      <c r="F94" s="187" t="s">
        <v>969</v>
      </c>
      <c r="G94" s="188"/>
      <c r="H94" s="187"/>
      <c r="I94" s="187" t="s">
        <v>205</v>
      </c>
      <c r="J94" s="188"/>
      <c r="K94" s="189">
        <f>VLOOKUP(Cabling[from_node],devices_node_id_ip[#All],7,FALSE)</f>
        <v>2105</v>
      </c>
      <c r="L94" s="189" t="e">
        <f>VLOOKUP(Cabling[to_node],devices_node_id_ip[#All],7,FALSE)</f>
        <v>#N/A</v>
      </c>
      <c r="M94" s="189" t="str">
        <f>VLOOKUP(Cabling[from_node],Table37[#All],5,FALSE)</f>
        <v>BCA</v>
      </c>
      <c r="N94" s="189" t="str">
        <f>VLOOKUP(Cabling[to_node],Table37[#All],5,FALSE)</f>
        <v>BCA</v>
      </c>
    </row>
    <row r="95" spans="1:14" x14ac:dyDescent="0.25">
      <c r="A95" s="187" t="s">
        <v>104</v>
      </c>
      <c r="B95" s="187" t="s">
        <v>797</v>
      </c>
      <c r="C95" s="187" t="s">
        <v>851</v>
      </c>
      <c r="D95" s="187"/>
      <c r="E95" s="187" t="s">
        <v>936</v>
      </c>
      <c r="F95" s="187" t="s">
        <v>969</v>
      </c>
      <c r="G95" s="188"/>
      <c r="H95" s="187"/>
      <c r="I95" s="187" t="s">
        <v>205</v>
      </c>
      <c r="J95" s="188"/>
      <c r="K95" s="189">
        <f>VLOOKUP(Cabling[from_node],devices_node_id_ip[#All],7,FALSE)</f>
        <v>2105</v>
      </c>
      <c r="L95" s="189" t="e">
        <f>VLOOKUP(Cabling[to_node],devices_node_id_ip[#All],7,FALSE)</f>
        <v>#N/A</v>
      </c>
      <c r="M95" s="189" t="str">
        <f>VLOOKUP(Cabling[from_node],Table37[#All],5,FALSE)</f>
        <v>BCA</v>
      </c>
      <c r="N95" s="189" t="str">
        <f>VLOOKUP(Cabling[to_node],Table37[#All],5,FALSE)</f>
        <v>BCA</v>
      </c>
    </row>
    <row r="96" spans="1:14" x14ac:dyDescent="0.25">
      <c r="A96" s="187" t="s">
        <v>104</v>
      </c>
      <c r="B96" s="187" t="s">
        <v>797</v>
      </c>
      <c r="C96" s="187" t="s">
        <v>852</v>
      </c>
      <c r="D96" s="187"/>
      <c r="E96" s="187" t="s">
        <v>2146</v>
      </c>
      <c r="F96" s="187" t="s">
        <v>969</v>
      </c>
      <c r="G96" s="188"/>
      <c r="H96" s="187"/>
      <c r="I96" s="187" t="s">
        <v>205</v>
      </c>
      <c r="J96" s="188"/>
      <c r="K96" s="189">
        <f>VLOOKUP(Cabling[from_node],devices_node_id_ip[#All],7,FALSE)</f>
        <v>2105</v>
      </c>
      <c r="L96" s="189" t="e">
        <f>VLOOKUP(Cabling[to_node],devices_node_id_ip[#All],7,FALSE)</f>
        <v>#N/A</v>
      </c>
      <c r="M96" s="189" t="str">
        <f>VLOOKUP(Cabling[from_node],Table37[#All],5,FALSE)</f>
        <v>BCA</v>
      </c>
      <c r="N96" s="189" t="str">
        <f>VLOOKUP(Cabling[to_node],Table37[#All],5,FALSE)</f>
        <v>BCA</v>
      </c>
    </row>
    <row r="97" spans="1:14" x14ac:dyDescent="0.25">
      <c r="A97" s="187" t="s">
        <v>104</v>
      </c>
      <c r="B97" s="187" t="s">
        <v>797</v>
      </c>
      <c r="C97" s="187" t="s">
        <v>853</v>
      </c>
      <c r="D97" s="187"/>
      <c r="E97" s="187" t="s">
        <v>2150</v>
      </c>
      <c r="F97" s="187" t="s">
        <v>969</v>
      </c>
      <c r="G97" s="188"/>
      <c r="H97" s="187"/>
      <c r="I97" s="187" t="s">
        <v>205</v>
      </c>
      <c r="J97" s="188"/>
      <c r="K97" s="189">
        <f>VLOOKUP(Cabling[from_node],devices_node_id_ip[#All],7,FALSE)</f>
        <v>2105</v>
      </c>
      <c r="L97" s="189" t="e">
        <f>VLOOKUP(Cabling[to_node],devices_node_id_ip[#All],7,FALSE)</f>
        <v>#N/A</v>
      </c>
      <c r="M97" s="189" t="str">
        <f>VLOOKUP(Cabling[from_node],Table37[#All],5,FALSE)</f>
        <v>BCA</v>
      </c>
      <c r="N97" s="189" t="str">
        <f>VLOOKUP(Cabling[to_node],Table37[#All],5,FALSE)</f>
        <v>BCA</v>
      </c>
    </row>
    <row r="98" spans="1:14" x14ac:dyDescent="0.25">
      <c r="A98" s="187" t="s">
        <v>104</v>
      </c>
      <c r="B98" s="187" t="s">
        <v>797</v>
      </c>
      <c r="C98" s="187" t="s">
        <v>908</v>
      </c>
      <c r="D98" s="187"/>
      <c r="E98" s="187" t="s">
        <v>2154</v>
      </c>
      <c r="F98" s="187" t="s">
        <v>969</v>
      </c>
      <c r="G98" s="188"/>
      <c r="H98" s="187"/>
      <c r="I98" s="187" t="s">
        <v>205</v>
      </c>
      <c r="J98" s="188"/>
      <c r="K98" s="189">
        <f>VLOOKUP(Cabling[from_node],devices_node_id_ip[#All],7,FALSE)</f>
        <v>2105</v>
      </c>
      <c r="L98" s="189" t="e">
        <f>VLOOKUP(Cabling[to_node],devices_node_id_ip[#All],7,FALSE)</f>
        <v>#N/A</v>
      </c>
      <c r="M98" s="189" t="str">
        <f>VLOOKUP(Cabling[from_node],Table37[#All],5,FALSE)</f>
        <v>BCA</v>
      </c>
      <c r="N98" s="189" t="str">
        <f>VLOOKUP(Cabling[to_node],Table37[#All],5,FALSE)</f>
        <v>BCA</v>
      </c>
    </row>
    <row r="99" spans="1:14" x14ac:dyDescent="0.25">
      <c r="A99" s="187" t="s">
        <v>104</v>
      </c>
      <c r="B99" s="187" t="s">
        <v>799</v>
      </c>
      <c r="C99" s="187" t="s">
        <v>850</v>
      </c>
      <c r="D99" s="187"/>
      <c r="E99" s="187" t="s">
        <v>935</v>
      </c>
      <c r="F99" s="187" t="s">
        <v>969</v>
      </c>
      <c r="G99" s="188"/>
      <c r="H99" s="187"/>
      <c r="I99" s="187" t="s">
        <v>205</v>
      </c>
      <c r="J99" s="188"/>
      <c r="K99" s="189">
        <f>VLOOKUP(Cabling[from_node],devices_node_id_ip[#All],7,FALSE)</f>
        <v>2106</v>
      </c>
      <c r="L99" s="189" t="e">
        <f>VLOOKUP(Cabling[to_node],devices_node_id_ip[#All],7,FALSE)</f>
        <v>#N/A</v>
      </c>
      <c r="M99" s="189" t="str">
        <f>VLOOKUP(Cabling[from_node],Table37[#All],5,FALSE)</f>
        <v>BCA</v>
      </c>
      <c r="N99" s="189" t="str">
        <f>VLOOKUP(Cabling[to_node],Table37[#All],5,FALSE)</f>
        <v>BCA</v>
      </c>
    </row>
    <row r="100" spans="1:14" x14ac:dyDescent="0.25">
      <c r="A100" s="187" t="s">
        <v>104</v>
      </c>
      <c r="B100" s="187" t="s">
        <v>799</v>
      </c>
      <c r="C100" s="187" t="s">
        <v>852</v>
      </c>
      <c r="D100" s="187"/>
      <c r="E100" s="187" t="s">
        <v>2148</v>
      </c>
      <c r="F100" s="187" t="s">
        <v>969</v>
      </c>
      <c r="G100" s="188"/>
      <c r="H100" s="187"/>
      <c r="I100" s="187" t="s">
        <v>205</v>
      </c>
      <c r="J100" s="188"/>
      <c r="K100" s="189">
        <f>VLOOKUP(Cabling[from_node],devices_node_id_ip[#All],7,FALSE)</f>
        <v>2106</v>
      </c>
      <c r="L100" s="189" t="e">
        <f>VLOOKUP(Cabling[to_node],devices_node_id_ip[#All],7,FALSE)</f>
        <v>#N/A</v>
      </c>
      <c r="M100" s="189" t="str">
        <f>VLOOKUP(Cabling[from_node],Table37[#All],5,FALSE)</f>
        <v>BCA</v>
      </c>
      <c r="N100" s="189" t="str">
        <f>VLOOKUP(Cabling[to_node],Table37[#All],5,FALSE)</f>
        <v>BCA</v>
      </c>
    </row>
    <row r="101" spans="1:14" x14ac:dyDescent="0.25">
      <c r="A101" s="187" t="s">
        <v>104</v>
      </c>
      <c r="B101" s="187" t="s">
        <v>799</v>
      </c>
      <c r="C101" s="187" t="s">
        <v>853</v>
      </c>
      <c r="D101" s="187"/>
      <c r="E101" s="187" t="s">
        <v>2152</v>
      </c>
      <c r="F101" s="187" t="s">
        <v>969</v>
      </c>
      <c r="G101" s="188"/>
      <c r="H101" s="187"/>
      <c r="I101" s="187" t="s">
        <v>205</v>
      </c>
      <c r="J101" s="188"/>
      <c r="K101" s="189">
        <f>VLOOKUP(Cabling[from_node],devices_node_id_ip[#All],7,FALSE)</f>
        <v>2106</v>
      </c>
      <c r="L101" s="189" t="e">
        <f>VLOOKUP(Cabling[to_node],devices_node_id_ip[#All],7,FALSE)</f>
        <v>#N/A</v>
      </c>
      <c r="M101" s="189" t="str">
        <f>VLOOKUP(Cabling[from_node],Table37[#All],5,FALSE)</f>
        <v>BCA</v>
      </c>
      <c r="N101" s="189" t="str">
        <f>VLOOKUP(Cabling[to_node],Table37[#All],5,FALSE)</f>
        <v>BCA</v>
      </c>
    </row>
    <row r="102" spans="1:14" x14ac:dyDescent="0.25">
      <c r="A102" s="187" t="s">
        <v>104</v>
      </c>
      <c r="B102" s="187" t="s">
        <v>799</v>
      </c>
      <c r="C102" s="187" t="s">
        <v>908</v>
      </c>
      <c r="D102" s="187"/>
      <c r="E102" s="187" t="s">
        <v>2155</v>
      </c>
      <c r="F102" s="187" t="s">
        <v>969</v>
      </c>
      <c r="G102" s="188"/>
      <c r="H102" s="187"/>
      <c r="I102" s="187" t="s">
        <v>205</v>
      </c>
      <c r="J102" s="188"/>
      <c r="K102" s="189">
        <f>VLOOKUP(Cabling[from_node],devices_node_id_ip[#All],7,FALSE)</f>
        <v>2106</v>
      </c>
      <c r="L102" s="189" t="e">
        <f>VLOOKUP(Cabling[to_node],devices_node_id_ip[#All],7,FALSE)</f>
        <v>#N/A</v>
      </c>
      <c r="M102" s="189" t="str">
        <f>VLOOKUP(Cabling[from_node],Table37[#All],5,FALSE)</f>
        <v>BCA</v>
      </c>
      <c r="N102" s="189" t="str">
        <f>VLOOKUP(Cabling[to_node],Table37[#All],5,FALSE)</f>
        <v>BCA</v>
      </c>
    </row>
    <row r="103" spans="1:14" x14ac:dyDescent="0.25">
      <c r="A103" s="187" t="s">
        <v>102</v>
      </c>
      <c r="B103" s="187" t="s">
        <v>790</v>
      </c>
      <c r="C103" s="187" t="s">
        <v>850</v>
      </c>
      <c r="D103" s="187"/>
      <c r="E103" s="187" t="s">
        <v>2147</v>
      </c>
      <c r="F103" s="187" t="s">
        <v>912</v>
      </c>
      <c r="G103" s="188"/>
      <c r="H103" s="187"/>
      <c r="I103" s="187" t="s">
        <v>208</v>
      </c>
      <c r="J103" s="188"/>
      <c r="K103" s="189">
        <f>VLOOKUP(Cabling[from_node],devices_node_id_ip[#All],7,FALSE)</f>
        <v>2201</v>
      </c>
      <c r="L103" s="189" t="e">
        <f>VLOOKUP(Cabling[to_node],devices_node_id_ip[#All],7,FALSE)</f>
        <v>#N/A</v>
      </c>
      <c r="M103" s="189" t="str">
        <f>VLOOKUP(Cabling[from_node],Table37[#All],5,FALSE)</f>
        <v>BCA</v>
      </c>
      <c r="N103" s="189" t="str">
        <f>VLOOKUP(Cabling[to_node],Table37[#All],5,FALSE)</f>
        <v>BCA</v>
      </c>
    </row>
    <row r="104" spans="1:14" x14ac:dyDescent="0.25">
      <c r="A104" s="187" t="s">
        <v>102</v>
      </c>
      <c r="B104" s="187" t="s">
        <v>790</v>
      </c>
      <c r="C104" s="187" t="s">
        <v>851</v>
      </c>
      <c r="D104" s="187"/>
      <c r="E104" s="187" t="s">
        <v>2147</v>
      </c>
      <c r="F104" s="187" t="s">
        <v>881</v>
      </c>
      <c r="G104" s="188"/>
      <c r="H104" s="187"/>
      <c r="I104" s="187" t="s">
        <v>208</v>
      </c>
      <c r="J104" s="188"/>
      <c r="K104" s="189">
        <f>VLOOKUP(Cabling[from_node],devices_node_id_ip[#All],7,FALSE)</f>
        <v>2201</v>
      </c>
      <c r="L104" s="189" t="e">
        <f>VLOOKUP(Cabling[to_node],devices_node_id_ip[#All],7,FALSE)</f>
        <v>#N/A</v>
      </c>
      <c r="M104" s="189" t="str">
        <f>VLOOKUP(Cabling[from_node],Table37[#All],5,FALSE)</f>
        <v>BCA</v>
      </c>
      <c r="N104" s="189" t="str">
        <f>VLOOKUP(Cabling[to_node],Table37[#All],5,FALSE)</f>
        <v>BCA</v>
      </c>
    </row>
    <row r="105" spans="1:14" x14ac:dyDescent="0.25">
      <c r="A105" s="187" t="s">
        <v>102</v>
      </c>
      <c r="B105" s="187" t="s">
        <v>790</v>
      </c>
      <c r="C105" s="187" t="s">
        <v>852</v>
      </c>
      <c r="D105" s="187"/>
      <c r="E105" s="187" t="s">
        <v>2149</v>
      </c>
      <c r="F105" s="187" t="s">
        <v>912</v>
      </c>
      <c r="G105" s="188"/>
      <c r="H105" s="187"/>
      <c r="I105" s="187" t="s">
        <v>208</v>
      </c>
      <c r="J105" s="188"/>
      <c r="K105" s="189">
        <f>VLOOKUP(Cabling[from_node],devices_node_id_ip[#All],7,FALSE)</f>
        <v>2201</v>
      </c>
      <c r="L105" s="189" t="e">
        <f>VLOOKUP(Cabling[to_node],devices_node_id_ip[#All],7,FALSE)</f>
        <v>#N/A</v>
      </c>
      <c r="M105" s="189" t="str">
        <f>VLOOKUP(Cabling[from_node],Table37[#All],5,FALSE)</f>
        <v>BCA</v>
      </c>
      <c r="N105" s="189" t="str">
        <f>VLOOKUP(Cabling[to_node],Table37[#All],5,FALSE)</f>
        <v>BCA</v>
      </c>
    </row>
    <row r="106" spans="1:14" x14ac:dyDescent="0.25">
      <c r="A106" s="187" t="s">
        <v>102</v>
      </c>
      <c r="B106" s="187" t="s">
        <v>790</v>
      </c>
      <c r="C106" s="187" t="s">
        <v>853</v>
      </c>
      <c r="D106" s="187"/>
      <c r="E106" s="187" t="s">
        <v>2149</v>
      </c>
      <c r="F106" s="187" t="s">
        <v>881</v>
      </c>
      <c r="G106" s="188"/>
      <c r="H106" s="187"/>
      <c r="I106" s="187" t="s">
        <v>208</v>
      </c>
      <c r="J106" s="188"/>
      <c r="K106" s="189">
        <f>VLOOKUP(Cabling[from_node],devices_node_id_ip[#All],7,FALSE)</f>
        <v>2201</v>
      </c>
      <c r="L106" s="189" t="e">
        <f>VLOOKUP(Cabling[to_node],devices_node_id_ip[#All],7,FALSE)</f>
        <v>#N/A</v>
      </c>
      <c r="M106" s="189" t="str">
        <f>VLOOKUP(Cabling[from_node],Table37[#All],5,FALSE)</f>
        <v>BCA</v>
      </c>
      <c r="N106" s="189" t="str">
        <f>VLOOKUP(Cabling[to_node],Table37[#All],5,FALSE)</f>
        <v>BCA</v>
      </c>
    </row>
    <row r="107" spans="1:14" x14ac:dyDescent="0.25">
      <c r="A107" s="187" t="s">
        <v>102</v>
      </c>
      <c r="B107" s="187" t="s">
        <v>790</v>
      </c>
      <c r="C107" s="187" t="s">
        <v>908</v>
      </c>
      <c r="D107" s="187"/>
      <c r="E107" s="187" t="s">
        <v>2151</v>
      </c>
      <c r="F107" s="187" t="s">
        <v>912</v>
      </c>
      <c r="G107" s="188"/>
      <c r="H107" s="187"/>
      <c r="I107" s="187" t="s">
        <v>208</v>
      </c>
      <c r="J107" s="188"/>
      <c r="K107" s="189">
        <f>VLOOKUP(Cabling[from_node],devices_node_id_ip[#All],7,FALSE)</f>
        <v>2201</v>
      </c>
      <c r="L107" s="189" t="e">
        <f>VLOOKUP(Cabling[to_node],devices_node_id_ip[#All],7,FALSE)</f>
        <v>#N/A</v>
      </c>
      <c r="M107" s="189" t="str">
        <f>VLOOKUP(Cabling[from_node],Table37[#All],5,FALSE)</f>
        <v>BCA</v>
      </c>
      <c r="N107" s="189" t="str">
        <f>VLOOKUP(Cabling[to_node],Table37[#All],5,FALSE)</f>
        <v>BCA</v>
      </c>
    </row>
    <row r="108" spans="1:14" x14ac:dyDescent="0.25">
      <c r="A108" s="187" t="s">
        <v>102</v>
      </c>
      <c r="B108" s="187" t="s">
        <v>790</v>
      </c>
      <c r="C108" s="187" t="s">
        <v>909</v>
      </c>
      <c r="D108" s="187"/>
      <c r="E108" s="187" t="s">
        <v>2151</v>
      </c>
      <c r="F108" s="187" t="s">
        <v>881</v>
      </c>
      <c r="G108" s="188"/>
      <c r="H108" s="187"/>
      <c r="I108" s="187" t="s">
        <v>208</v>
      </c>
      <c r="J108" s="188"/>
      <c r="K108" s="189">
        <f>VLOOKUP(Cabling[from_node],devices_node_id_ip[#All],7,FALSE)</f>
        <v>2201</v>
      </c>
      <c r="L108" s="189" t="e">
        <f>VLOOKUP(Cabling[to_node],devices_node_id_ip[#All],7,FALSE)</f>
        <v>#N/A</v>
      </c>
      <c r="M108" s="189" t="str">
        <f>VLOOKUP(Cabling[from_node],Table37[#All],5,FALSE)</f>
        <v>BCA</v>
      </c>
      <c r="N108" s="189" t="str">
        <f>VLOOKUP(Cabling[to_node],Table37[#All],5,FALSE)</f>
        <v>BCA</v>
      </c>
    </row>
    <row r="109" spans="1:14" x14ac:dyDescent="0.25">
      <c r="A109" s="187" t="s">
        <v>102</v>
      </c>
      <c r="B109" s="187" t="s">
        <v>790</v>
      </c>
      <c r="C109" s="187" t="s">
        <v>910</v>
      </c>
      <c r="D109" s="187"/>
      <c r="E109" s="187" t="s">
        <v>2153</v>
      </c>
      <c r="F109" s="187" t="s">
        <v>912</v>
      </c>
      <c r="G109" s="188"/>
      <c r="H109" s="187"/>
      <c r="I109" s="187" t="s">
        <v>208</v>
      </c>
      <c r="J109" s="188"/>
      <c r="K109" s="189">
        <f>VLOOKUP(Cabling[from_node],devices_node_id_ip[#All],7,FALSE)</f>
        <v>2201</v>
      </c>
      <c r="L109" s="189" t="e">
        <f>VLOOKUP(Cabling[to_node],devices_node_id_ip[#All],7,FALSE)</f>
        <v>#N/A</v>
      </c>
      <c r="M109" s="189" t="str">
        <f>VLOOKUP(Cabling[from_node],Table37[#All],5,FALSE)</f>
        <v>BCA</v>
      </c>
      <c r="N109" s="189" t="str">
        <f>VLOOKUP(Cabling[to_node],Table37[#All],5,FALSE)</f>
        <v>BCA</v>
      </c>
    </row>
    <row r="110" spans="1:14" x14ac:dyDescent="0.25">
      <c r="A110" s="187" t="s">
        <v>102</v>
      </c>
      <c r="B110" s="187" t="s">
        <v>790</v>
      </c>
      <c r="C110" s="187" t="s">
        <v>911</v>
      </c>
      <c r="D110" s="187"/>
      <c r="E110" s="187" t="s">
        <v>2153</v>
      </c>
      <c r="F110" s="187" t="s">
        <v>881</v>
      </c>
      <c r="G110" s="188"/>
      <c r="H110" s="187"/>
      <c r="I110" s="187" t="s">
        <v>208</v>
      </c>
      <c r="J110" s="188"/>
      <c r="K110" s="189">
        <f>VLOOKUP(Cabling[from_node],devices_node_id_ip[#All],7,FALSE)</f>
        <v>2201</v>
      </c>
      <c r="L110" s="189" t="e">
        <f>VLOOKUP(Cabling[to_node],devices_node_id_ip[#All],7,FALSE)</f>
        <v>#N/A</v>
      </c>
      <c r="M110" s="189" t="str">
        <f>VLOOKUP(Cabling[from_node],Table37[#All],5,FALSE)</f>
        <v>BCA</v>
      </c>
      <c r="N110" s="189" t="str">
        <f>VLOOKUP(Cabling[to_node],Table37[#All],5,FALSE)</f>
        <v>BCA</v>
      </c>
    </row>
    <row r="111" spans="1:14" x14ac:dyDescent="0.25">
      <c r="A111" s="187" t="s">
        <v>102</v>
      </c>
      <c r="B111" s="192" t="s">
        <v>790</v>
      </c>
      <c r="C111" s="192" t="s">
        <v>854</v>
      </c>
      <c r="D111" s="187"/>
      <c r="E111" s="192" t="s">
        <v>2156</v>
      </c>
      <c r="F111" s="192" t="s">
        <v>912</v>
      </c>
      <c r="G111" s="188"/>
      <c r="H111" s="187"/>
      <c r="I111" s="187" t="s">
        <v>208</v>
      </c>
      <c r="J111" s="188"/>
      <c r="K111" s="189">
        <f>VLOOKUP(Cabling[from_node],devices_node_id_ip[#All],7,FALSE)</f>
        <v>2201</v>
      </c>
      <c r="L111" s="189" t="e">
        <f>VLOOKUP(Cabling[to_node],devices_node_id_ip[#All],7,FALSE)</f>
        <v>#N/A</v>
      </c>
      <c r="M111" s="189" t="str">
        <f>VLOOKUP(Cabling[from_node],Table37[#All],5,FALSE)</f>
        <v>BCA</v>
      </c>
      <c r="N111" s="189" t="str">
        <f>VLOOKUP(Cabling[to_node],Table37[#All],5,FALSE)</f>
        <v>BCA</v>
      </c>
    </row>
    <row r="112" spans="1:14" x14ac:dyDescent="0.25">
      <c r="A112" s="187" t="s">
        <v>102</v>
      </c>
      <c r="B112" s="192" t="s">
        <v>790</v>
      </c>
      <c r="C112" s="192" t="s">
        <v>855</v>
      </c>
      <c r="D112" s="187"/>
      <c r="E112" s="192" t="s">
        <v>2156</v>
      </c>
      <c r="F112" s="192" t="s">
        <v>881</v>
      </c>
      <c r="G112" s="188"/>
      <c r="H112" s="187"/>
      <c r="I112" s="187" t="s">
        <v>208</v>
      </c>
      <c r="J112" s="188"/>
      <c r="K112" s="189">
        <f>VLOOKUP(Cabling[from_node],devices_node_id_ip[#All],7,FALSE)</f>
        <v>2201</v>
      </c>
      <c r="L112" s="189" t="e">
        <f>VLOOKUP(Cabling[to_node],devices_node_id_ip[#All],7,FALSE)</f>
        <v>#N/A</v>
      </c>
      <c r="M112" s="189" t="str">
        <f>VLOOKUP(Cabling[from_node],Table37[#All],5,FALSE)</f>
        <v>BCA</v>
      </c>
      <c r="N112" s="189" t="str">
        <f>VLOOKUP(Cabling[to_node],Table37[#All],5,FALSE)</f>
        <v>BCA</v>
      </c>
    </row>
    <row r="113" spans="1:14" x14ac:dyDescent="0.25">
      <c r="A113" s="187" t="s">
        <v>102</v>
      </c>
      <c r="B113" s="192" t="s">
        <v>790</v>
      </c>
      <c r="C113" s="192" t="s">
        <v>856</v>
      </c>
      <c r="D113" s="187"/>
      <c r="E113" s="192" t="s">
        <v>2157</v>
      </c>
      <c r="F113" s="192" t="s">
        <v>912</v>
      </c>
      <c r="G113" s="188"/>
      <c r="H113" s="187"/>
      <c r="I113" s="187" t="s">
        <v>208</v>
      </c>
      <c r="J113" s="188"/>
      <c r="K113" s="189">
        <f>VLOOKUP(Cabling[from_node],devices_node_id_ip[#All],7,FALSE)</f>
        <v>2201</v>
      </c>
      <c r="L113" s="189" t="e">
        <f>VLOOKUP(Cabling[to_node],devices_node_id_ip[#All],7,FALSE)</f>
        <v>#N/A</v>
      </c>
      <c r="M113" s="189" t="str">
        <f>VLOOKUP(Cabling[from_node],Table37[#All],5,FALSE)</f>
        <v>BCA</v>
      </c>
      <c r="N113" s="189" t="str">
        <f>VLOOKUP(Cabling[to_node],Table37[#All],5,FALSE)</f>
        <v>BCA</v>
      </c>
    </row>
    <row r="114" spans="1:14" x14ac:dyDescent="0.25">
      <c r="A114" s="187" t="s">
        <v>102</v>
      </c>
      <c r="B114" s="192" t="s">
        <v>790</v>
      </c>
      <c r="C114" s="192" t="s">
        <v>857</v>
      </c>
      <c r="D114" s="187"/>
      <c r="E114" s="192" t="s">
        <v>2157</v>
      </c>
      <c r="F114" s="192" t="s">
        <v>881</v>
      </c>
      <c r="G114" s="188"/>
      <c r="H114" s="187"/>
      <c r="I114" s="187" t="s">
        <v>208</v>
      </c>
      <c r="J114" s="188"/>
      <c r="K114" s="189">
        <f>VLOOKUP(Cabling[from_node],devices_node_id_ip[#All],7,FALSE)</f>
        <v>2201</v>
      </c>
      <c r="L114" s="189" t="e">
        <f>VLOOKUP(Cabling[to_node],devices_node_id_ip[#All],7,FALSE)</f>
        <v>#N/A</v>
      </c>
      <c r="M114" s="189" t="str">
        <f>VLOOKUP(Cabling[from_node],Table37[#All],5,FALSE)</f>
        <v>BCA</v>
      </c>
      <c r="N114" s="189" t="str">
        <f>VLOOKUP(Cabling[to_node],Table37[#All],5,FALSE)</f>
        <v>BCA</v>
      </c>
    </row>
    <row r="115" spans="1:14" x14ac:dyDescent="0.25">
      <c r="A115" s="187" t="s">
        <v>923</v>
      </c>
      <c r="B115" s="187" t="s">
        <v>790</v>
      </c>
      <c r="C115" s="187" t="s">
        <v>921</v>
      </c>
      <c r="D115" s="187"/>
      <c r="E115" s="187" t="s">
        <v>914</v>
      </c>
      <c r="F115" s="187" t="s">
        <v>492</v>
      </c>
      <c r="G115" s="188"/>
      <c r="H115" s="187"/>
      <c r="I115" s="187" t="s">
        <v>208</v>
      </c>
      <c r="J115" s="188"/>
      <c r="K115" s="189">
        <f>VLOOKUP(Cabling[from_node],devices_node_id_ip[#All],7,FALSE)</f>
        <v>2201</v>
      </c>
      <c r="L115" s="189" t="e">
        <f>VLOOKUP(Cabling[to_node],devices_node_id_ip[#All],7,FALSE)</f>
        <v>#N/A</v>
      </c>
      <c r="M115" s="189" t="str">
        <f>VLOOKUP(Cabling[from_node],Table37[#All],5,FALSE)</f>
        <v>BCA</v>
      </c>
      <c r="N115" s="189" t="str">
        <f>VLOOKUP(Cabling[to_node],Table37[#All],5,FALSE)</f>
        <v>BCA</v>
      </c>
    </row>
    <row r="116" spans="1:14" x14ac:dyDescent="0.25">
      <c r="A116" s="187" t="s">
        <v>923</v>
      </c>
      <c r="B116" s="187" t="s">
        <v>790</v>
      </c>
      <c r="C116" s="187" t="s">
        <v>922</v>
      </c>
      <c r="D116" s="187"/>
      <c r="E116" s="187" t="s">
        <v>928</v>
      </c>
      <c r="F116" s="187" t="s">
        <v>492</v>
      </c>
      <c r="G116" s="188"/>
      <c r="H116" s="187"/>
      <c r="I116" s="187" t="s">
        <v>208</v>
      </c>
      <c r="J116" s="188"/>
      <c r="K116" s="189">
        <f>VLOOKUP(Cabling[from_node],devices_node_id_ip[#All],7,FALSE)</f>
        <v>2201</v>
      </c>
      <c r="L116" s="189" t="e">
        <f>VLOOKUP(Cabling[to_node],devices_node_id_ip[#All],7,FALSE)</f>
        <v>#N/A</v>
      </c>
      <c r="M116" s="189" t="str">
        <f>VLOOKUP(Cabling[from_node],Table37[#All],5,FALSE)</f>
        <v>BCA</v>
      </c>
      <c r="N116" s="189" t="str">
        <f>VLOOKUP(Cabling[to_node],Table37[#All],5,FALSE)</f>
        <v>BCA</v>
      </c>
    </row>
    <row r="117" spans="1:14" x14ac:dyDescent="0.25">
      <c r="A117" s="187" t="s">
        <v>923</v>
      </c>
      <c r="B117" s="187" t="s">
        <v>790</v>
      </c>
      <c r="C117" s="187" t="s">
        <v>860</v>
      </c>
      <c r="D117" s="187"/>
      <c r="E117" s="187" t="s">
        <v>970</v>
      </c>
      <c r="F117" s="187" t="s">
        <v>492</v>
      </c>
      <c r="G117" s="188"/>
      <c r="H117" s="187"/>
      <c r="I117" s="187" t="s">
        <v>208</v>
      </c>
      <c r="J117" s="188"/>
      <c r="K117" s="189">
        <f>VLOOKUP(Cabling[from_node],devices_node_id_ip[#All],7,FALSE)</f>
        <v>2201</v>
      </c>
      <c r="L117" s="189" t="e">
        <f>VLOOKUP(Cabling[to_node],devices_node_id_ip[#All],7,FALSE)</f>
        <v>#N/A</v>
      </c>
      <c r="M117" s="189" t="str">
        <f>VLOOKUP(Cabling[from_node],Table37[#All],5,FALSE)</f>
        <v>BCA</v>
      </c>
      <c r="N117" s="189" t="str">
        <f>VLOOKUP(Cabling[to_node],Table37[#All],5,FALSE)</f>
        <v>BCA</v>
      </c>
    </row>
    <row r="118" spans="1:14" x14ac:dyDescent="0.25">
      <c r="A118" s="187" t="s">
        <v>923</v>
      </c>
      <c r="B118" s="187" t="s">
        <v>790</v>
      </c>
      <c r="C118" s="187" t="s">
        <v>861</v>
      </c>
      <c r="D118" s="187"/>
      <c r="E118" s="187" t="s">
        <v>971</v>
      </c>
      <c r="F118" s="187" t="s">
        <v>492</v>
      </c>
      <c r="G118" s="188"/>
      <c r="H118" s="187"/>
      <c r="I118" s="187" t="s">
        <v>208</v>
      </c>
      <c r="J118" s="188"/>
      <c r="K118" s="189">
        <f>VLOOKUP(Cabling[from_node],devices_node_id_ip[#All],7,FALSE)</f>
        <v>2201</v>
      </c>
      <c r="L118" s="189" t="e">
        <f>VLOOKUP(Cabling[to_node],devices_node_id_ip[#All],7,FALSE)</f>
        <v>#N/A</v>
      </c>
      <c r="M118" s="189" t="str">
        <f>VLOOKUP(Cabling[from_node],Table37[#All],5,FALSE)</f>
        <v>BCA</v>
      </c>
      <c r="N118" s="189" t="str">
        <f>VLOOKUP(Cabling[to_node],Table37[#All],5,FALSE)</f>
        <v>BCA</v>
      </c>
    </row>
    <row r="119" spans="1:14" x14ac:dyDescent="0.25">
      <c r="A119" s="187" t="s">
        <v>102</v>
      </c>
      <c r="B119" s="187" t="s">
        <v>792</v>
      </c>
      <c r="C119" s="187" t="s">
        <v>850</v>
      </c>
      <c r="D119" s="187"/>
      <c r="E119" s="187" t="s">
        <v>2147</v>
      </c>
      <c r="F119" s="187" t="s">
        <v>877</v>
      </c>
      <c r="G119" s="188"/>
      <c r="H119" s="187"/>
      <c r="I119" s="187" t="s">
        <v>208</v>
      </c>
      <c r="J119" s="188"/>
      <c r="K119" s="189">
        <f>VLOOKUP(Cabling[from_node],devices_node_id_ip[#All],7,FALSE)</f>
        <v>2202</v>
      </c>
      <c r="L119" s="189" t="e">
        <f>VLOOKUP(Cabling[to_node],devices_node_id_ip[#All],7,FALSE)</f>
        <v>#N/A</v>
      </c>
      <c r="M119" s="189" t="str">
        <f>VLOOKUP(Cabling[from_node],Table37[#All],5,FALSE)</f>
        <v>BCA</v>
      </c>
      <c r="N119" s="189" t="str">
        <f>VLOOKUP(Cabling[to_node],Table37[#All],5,FALSE)</f>
        <v>BCA</v>
      </c>
    </row>
    <row r="120" spans="1:14" x14ac:dyDescent="0.25">
      <c r="A120" s="187" t="s">
        <v>102</v>
      </c>
      <c r="B120" s="187" t="s">
        <v>792</v>
      </c>
      <c r="C120" s="187" t="s">
        <v>851</v>
      </c>
      <c r="D120" s="187"/>
      <c r="E120" s="187" t="s">
        <v>2147</v>
      </c>
      <c r="F120" s="187" t="s">
        <v>878</v>
      </c>
      <c r="G120" s="188"/>
      <c r="H120" s="187"/>
      <c r="I120" s="187" t="s">
        <v>208</v>
      </c>
      <c r="J120" s="188"/>
      <c r="K120" s="189">
        <f>VLOOKUP(Cabling[from_node],devices_node_id_ip[#All],7,FALSE)</f>
        <v>2202</v>
      </c>
      <c r="L120" s="189" t="e">
        <f>VLOOKUP(Cabling[to_node],devices_node_id_ip[#All],7,FALSE)</f>
        <v>#N/A</v>
      </c>
      <c r="M120" s="189" t="str">
        <f>VLOOKUP(Cabling[from_node],Table37[#All],5,FALSE)</f>
        <v>BCA</v>
      </c>
      <c r="N120" s="189" t="str">
        <f>VLOOKUP(Cabling[to_node],Table37[#All],5,FALSE)</f>
        <v>BCA</v>
      </c>
    </row>
    <row r="121" spans="1:14" x14ac:dyDescent="0.25">
      <c r="A121" s="187" t="s">
        <v>102</v>
      </c>
      <c r="B121" s="187" t="s">
        <v>792</v>
      </c>
      <c r="C121" s="187" t="s">
        <v>852</v>
      </c>
      <c r="D121" s="187"/>
      <c r="E121" s="187" t="s">
        <v>2149</v>
      </c>
      <c r="F121" s="187" t="s">
        <v>877</v>
      </c>
      <c r="G121" s="188"/>
      <c r="H121" s="187"/>
      <c r="I121" s="187" t="s">
        <v>208</v>
      </c>
      <c r="J121" s="188"/>
      <c r="K121" s="189">
        <f>VLOOKUP(Cabling[from_node],devices_node_id_ip[#All],7,FALSE)</f>
        <v>2202</v>
      </c>
      <c r="L121" s="189" t="e">
        <f>VLOOKUP(Cabling[to_node],devices_node_id_ip[#All],7,FALSE)</f>
        <v>#N/A</v>
      </c>
      <c r="M121" s="189" t="str">
        <f>VLOOKUP(Cabling[from_node],Table37[#All],5,FALSE)</f>
        <v>BCA</v>
      </c>
      <c r="N121" s="189" t="str">
        <f>VLOOKUP(Cabling[to_node],Table37[#All],5,FALSE)</f>
        <v>BCA</v>
      </c>
    </row>
    <row r="122" spans="1:14" x14ac:dyDescent="0.25">
      <c r="A122" s="187" t="s">
        <v>102</v>
      </c>
      <c r="B122" s="187" t="s">
        <v>792</v>
      </c>
      <c r="C122" s="187" t="s">
        <v>853</v>
      </c>
      <c r="D122" s="187"/>
      <c r="E122" s="187" t="s">
        <v>2149</v>
      </c>
      <c r="F122" s="187" t="s">
        <v>878</v>
      </c>
      <c r="G122" s="188"/>
      <c r="H122" s="187"/>
      <c r="I122" s="187" t="s">
        <v>208</v>
      </c>
      <c r="J122" s="188"/>
      <c r="K122" s="189">
        <f>VLOOKUP(Cabling[from_node],devices_node_id_ip[#All],7,FALSE)</f>
        <v>2202</v>
      </c>
      <c r="L122" s="189" t="e">
        <f>VLOOKUP(Cabling[to_node],devices_node_id_ip[#All],7,FALSE)</f>
        <v>#N/A</v>
      </c>
      <c r="M122" s="189" t="str">
        <f>VLOOKUP(Cabling[from_node],Table37[#All],5,FALSE)</f>
        <v>BCA</v>
      </c>
      <c r="N122" s="189" t="str">
        <f>VLOOKUP(Cabling[to_node],Table37[#All],5,FALSE)</f>
        <v>BCA</v>
      </c>
    </row>
    <row r="123" spans="1:14" x14ac:dyDescent="0.25">
      <c r="A123" s="187" t="s">
        <v>102</v>
      </c>
      <c r="B123" s="187" t="s">
        <v>792</v>
      </c>
      <c r="C123" s="187" t="s">
        <v>908</v>
      </c>
      <c r="D123" s="187"/>
      <c r="E123" s="187" t="s">
        <v>2151</v>
      </c>
      <c r="F123" s="187" t="s">
        <v>877</v>
      </c>
      <c r="G123" s="188"/>
      <c r="H123" s="187"/>
      <c r="I123" s="187" t="s">
        <v>208</v>
      </c>
      <c r="J123" s="188"/>
      <c r="K123" s="189">
        <f>VLOOKUP(Cabling[from_node],devices_node_id_ip[#All],7,FALSE)</f>
        <v>2202</v>
      </c>
      <c r="L123" s="189" t="e">
        <f>VLOOKUP(Cabling[to_node],devices_node_id_ip[#All],7,FALSE)</f>
        <v>#N/A</v>
      </c>
      <c r="M123" s="189" t="str">
        <f>VLOOKUP(Cabling[from_node],Table37[#All],5,FALSE)</f>
        <v>BCA</v>
      </c>
      <c r="N123" s="189" t="str">
        <f>VLOOKUP(Cabling[to_node],Table37[#All],5,FALSE)</f>
        <v>BCA</v>
      </c>
    </row>
    <row r="124" spans="1:14" x14ac:dyDescent="0.25">
      <c r="A124" s="187" t="s">
        <v>102</v>
      </c>
      <c r="B124" s="187" t="s">
        <v>792</v>
      </c>
      <c r="C124" s="187" t="s">
        <v>909</v>
      </c>
      <c r="D124" s="187"/>
      <c r="E124" s="187" t="s">
        <v>2151</v>
      </c>
      <c r="F124" s="187" t="s">
        <v>878</v>
      </c>
      <c r="G124" s="188"/>
      <c r="H124" s="187"/>
      <c r="I124" s="187" t="s">
        <v>208</v>
      </c>
      <c r="J124" s="188"/>
      <c r="K124" s="189">
        <f>VLOOKUP(Cabling[from_node],devices_node_id_ip[#All],7,FALSE)</f>
        <v>2202</v>
      </c>
      <c r="L124" s="189" t="e">
        <f>VLOOKUP(Cabling[to_node],devices_node_id_ip[#All],7,FALSE)</f>
        <v>#N/A</v>
      </c>
      <c r="M124" s="189" t="str">
        <f>VLOOKUP(Cabling[from_node],Table37[#All],5,FALSE)</f>
        <v>BCA</v>
      </c>
      <c r="N124" s="189" t="str">
        <f>VLOOKUP(Cabling[to_node],Table37[#All],5,FALSE)</f>
        <v>BCA</v>
      </c>
    </row>
    <row r="125" spans="1:14" x14ac:dyDescent="0.25">
      <c r="A125" s="187" t="s">
        <v>102</v>
      </c>
      <c r="B125" s="187" t="s">
        <v>792</v>
      </c>
      <c r="C125" s="187" t="s">
        <v>910</v>
      </c>
      <c r="D125" s="187"/>
      <c r="E125" s="187" t="s">
        <v>2153</v>
      </c>
      <c r="F125" s="187" t="s">
        <v>877</v>
      </c>
      <c r="G125" s="188"/>
      <c r="H125" s="187"/>
      <c r="I125" s="187" t="s">
        <v>208</v>
      </c>
      <c r="J125" s="188"/>
      <c r="K125" s="189">
        <f>VLOOKUP(Cabling[from_node],devices_node_id_ip[#All],7,FALSE)</f>
        <v>2202</v>
      </c>
      <c r="L125" s="189" t="e">
        <f>VLOOKUP(Cabling[to_node],devices_node_id_ip[#All],7,FALSE)</f>
        <v>#N/A</v>
      </c>
      <c r="M125" s="189" t="str">
        <f>VLOOKUP(Cabling[from_node],Table37[#All],5,FALSE)</f>
        <v>BCA</v>
      </c>
      <c r="N125" s="189" t="str">
        <f>VLOOKUP(Cabling[to_node],Table37[#All],5,FALSE)</f>
        <v>BCA</v>
      </c>
    </row>
    <row r="126" spans="1:14" x14ac:dyDescent="0.25">
      <c r="A126" s="187" t="s">
        <v>102</v>
      </c>
      <c r="B126" s="187" t="s">
        <v>792</v>
      </c>
      <c r="C126" s="187" t="s">
        <v>911</v>
      </c>
      <c r="D126" s="187"/>
      <c r="E126" s="187" t="s">
        <v>2153</v>
      </c>
      <c r="F126" s="187" t="s">
        <v>878</v>
      </c>
      <c r="G126" s="188"/>
      <c r="H126" s="187"/>
      <c r="I126" s="187" t="s">
        <v>208</v>
      </c>
      <c r="J126" s="188"/>
      <c r="K126" s="189">
        <f>VLOOKUP(Cabling[from_node],devices_node_id_ip[#All],7,FALSE)</f>
        <v>2202</v>
      </c>
      <c r="L126" s="189" t="e">
        <f>VLOOKUP(Cabling[to_node],devices_node_id_ip[#All],7,FALSE)</f>
        <v>#N/A</v>
      </c>
      <c r="M126" s="189" t="str">
        <f>VLOOKUP(Cabling[from_node],Table37[#All],5,FALSE)</f>
        <v>BCA</v>
      </c>
      <c r="N126" s="189" t="str">
        <f>VLOOKUP(Cabling[to_node],Table37[#All],5,FALSE)</f>
        <v>BCA</v>
      </c>
    </row>
    <row r="127" spans="1:14" x14ac:dyDescent="0.25">
      <c r="A127" s="187" t="s">
        <v>102</v>
      </c>
      <c r="B127" s="192" t="s">
        <v>792</v>
      </c>
      <c r="C127" s="192" t="s">
        <v>854</v>
      </c>
      <c r="D127" s="187"/>
      <c r="E127" s="192" t="s">
        <v>2156</v>
      </c>
      <c r="F127" s="192" t="s">
        <v>877</v>
      </c>
      <c r="G127" s="188"/>
      <c r="H127" s="187"/>
      <c r="I127" s="187" t="s">
        <v>208</v>
      </c>
      <c r="J127" s="188"/>
      <c r="K127" s="189">
        <f>VLOOKUP(Cabling[from_node],devices_node_id_ip[#All],7,FALSE)</f>
        <v>2202</v>
      </c>
      <c r="L127" s="189" t="e">
        <f>VLOOKUP(Cabling[to_node],devices_node_id_ip[#All],7,FALSE)</f>
        <v>#N/A</v>
      </c>
      <c r="M127" s="189" t="str">
        <f>VLOOKUP(Cabling[from_node],Table37[#All],5,FALSE)</f>
        <v>BCA</v>
      </c>
      <c r="N127" s="189" t="str">
        <f>VLOOKUP(Cabling[to_node],Table37[#All],5,FALSE)</f>
        <v>BCA</v>
      </c>
    </row>
    <row r="128" spans="1:14" x14ac:dyDescent="0.25">
      <c r="A128" s="187" t="s">
        <v>102</v>
      </c>
      <c r="B128" s="192" t="s">
        <v>792</v>
      </c>
      <c r="C128" s="192" t="s">
        <v>855</v>
      </c>
      <c r="D128" s="187"/>
      <c r="E128" s="192" t="s">
        <v>2156</v>
      </c>
      <c r="F128" s="192" t="s">
        <v>878</v>
      </c>
      <c r="G128" s="188"/>
      <c r="H128" s="187"/>
      <c r="I128" s="187" t="s">
        <v>208</v>
      </c>
      <c r="J128" s="188"/>
      <c r="K128" s="189">
        <f>VLOOKUP(Cabling[from_node],devices_node_id_ip[#All],7,FALSE)</f>
        <v>2202</v>
      </c>
      <c r="L128" s="189" t="e">
        <f>VLOOKUP(Cabling[to_node],devices_node_id_ip[#All],7,FALSE)</f>
        <v>#N/A</v>
      </c>
      <c r="M128" s="189" t="str">
        <f>VLOOKUP(Cabling[from_node],Table37[#All],5,FALSE)</f>
        <v>BCA</v>
      </c>
      <c r="N128" s="189" t="str">
        <f>VLOOKUP(Cabling[to_node],Table37[#All],5,FALSE)</f>
        <v>BCA</v>
      </c>
    </row>
    <row r="129" spans="1:14" x14ac:dyDescent="0.25">
      <c r="A129" s="187" t="s">
        <v>102</v>
      </c>
      <c r="B129" s="192" t="s">
        <v>792</v>
      </c>
      <c r="C129" s="192" t="s">
        <v>856</v>
      </c>
      <c r="D129" s="187"/>
      <c r="E129" s="192" t="s">
        <v>2157</v>
      </c>
      <c r="F129" s="192" t="s">
        <v>877</v>
      </c>
      <c r="G129" s="188"/>
      <c r="H129" s="187"/>
      <c r="I129" s="187" t="s">
        <v>208</v>
      </c>
      <c r="J129" s="188"/>
      <c r="K129" s="189">
        <f>VLOOKUP(Cabling[from_node],devices_node_id_ip[#All],7,FALSE)</f>
        <v>2202</v>
      </c>
      <c r="L129" s="189" t="e">
        <f>VLOOKUP(Cabling[to_node],devices_node_id_ip[#All],7,FALSE)</f>
        <v>#N/A</v>
      </c>
      <c r="M129" s="189" t="str">
        <f>VLOOKUP(Cabling[from_node],Table37[#All],5,FALSE)</f>
        <v>BCA</v>
      </c>
      <c r="N129" s="189" t="str">
        <f>VLOOKUP(Cabling[to_node],Table37[#All],5,FALSE)</f>
        <v>BCA</v>
      </c>
    </row>
    <row r="130" spans="1:14" x14ac:dyDescent="0.25">
      <c r="A130" s="187" t="s">
        <v>102</v>
      </c>
      <c r="B130" s="192" t="s">
        <v>792</v>
      </c>
      <c r="C130" s="192" t="s">
        <v>857</v>
      </c>
      <c r="D130" s="187"/>
      <c r="E130" s="192" t="s">
        <v>2157</v>
      </c>
      <c r="F130" s="192" t="s">
        <v>878</v>
      </c>
      <c r="G130" s="188"/>
      <c r="H130" s="187"/>
      <c r="I130" s="187" t="s">
        <v>208</v>
      </c>
      <c r="J130" s="188"/>
      <c r="K130" s="189">
        <f>VLOOKUP(Cabling[from_node],devices_node_id_ip[#All],7,FALSE)</f>
        <v>2202</v>
      </c>
      <c r="L130" s="189" t="e">
        <f>VLOOKUP(Cabling[to_node],devices_node_id_ip[#All],7,FALSE)</f>
        <v>#N/A</v>
      </c>
      <c r="M130" s="189" t="str">
        <f>VLOOKUP(Cabling[from_node],Table37[#All],5,FALSE)</f>
        <v>BCA</v>
      </c>
      <c r="N130" s="189" t="str">
        <f>VLOOKUP(Cabling[to_node],Table37[#All],5,FALSE)</f>
        <v>BCA</v>
      </c>
    </row>
    <row r="131" spans="1:14" x14ac:dyDescent="0.25">
      <c r="A131" s="187" t="s">
        <v>923</v>
      </c>
      <c r="B131" s="187" t="s">
        <v>792</v>
      </c>
      <c r="C131" s="187" t="s">
        <v>921</v>
      </c>
      <c r="D131" s="187"/>
      <c r="E131" s="187" t="s">
        <v>928</v>
      </c>
      <c r="F131" s="187" t="s">
        <v>931</v>
      </c>
      <c r="G131" s="188"/>
      <c r="H131" s="187"/>
      <c r="I131" s="187" t="s">
        <v>208</v>
      </c>
      <c r="J131" s="188"/>
      <c r="K131" s="189">
        <f>VLOOKUP(Cabling[from_node],devices_node_id_ip[#All],7,FALSE)</f>
        <v>2202</v>
      </c>
      <c r="L131" s="189" t="e">
        <f>VLOOKUP(Cabling[to_node],devices_node_id_ip[#All],7,FALSE)</f>
        <v>#N/A</v>
      </c>
      <c r="M131" s="189" t="str">
        <f>VLOOKUP(Cabling[from_node],Table37[#All],5,FALSE)</f>
        <v>BCA</v>
      </c>
      <c r="N131" s="189" t="str">
        <f>VLOOKUP(Cabling[to_node],Table37[#All],5,FALSE)</f>
        <v>BCA</v>
      </c>
    </row>
    <row r="132" spans="1:14" x14ac:dyDescent="0.25">
      <c r="A132" s="187" t="s">
        <v>923</v>
      </c>
      <c r="B132" s="187" t="s">
        <v>792</v>
      </c>
      <c r="C132" s="187" t="s">
        <v>922</v>
      </c>
      <c r="D132" s="187"/>
      <c r="E132" s="187" t="s">
        <v>927</v>
      </c>
      <c r="F132" s="187" t="s">
        <v>931</v>
      </c>
      <c r="G132" s="188"/>
      <c r="H132" s="187"/>
      <c r="I132" s="187" t="s">
        <v>208</v>
      </c>
      <c r="J132" s="188"/>
      <c r="K132" s="189">
        <f>VLOOKUP(Cabling[from_node],devices_node_id_ip[#All],7,FALSE)</f>
        <v>2202</v>
      </c>
      <c r="L132" s="189" t="e">
        <f>VLOOKUP(Cabling[to_node],devices_node_id_ip[#All],7,FALSE)</f>
        <v>#N/A</v>
      </c>
      <c r="M132" s="189" t="str">
        <f>VLOOKUP(Cabling[from_node],Table37[#All],5,FALSE)</f>
        <v>BCA</v>
      </c>
      <c r="N132" s="189" t="str">
        <f>VLOOKUP(Cabling[to_node],Table37[#All],5,FALSE)</f>
        <v>BCA</v>
      </c>
    </row>
    <row r="133" spans="1:14" x14ac:dyDescent="0.25">
      <c r="A133" s="187" t="s">
        <v>923</v>
      </c>
      <c r="B133" s="187" t="s">
        <v>792</v>
      </c>
      <c r="C133" s="187" t="s">
        <v>860</v>
      </c>
      <c r="D133" s="187"/>
      <c r="E133" s="187" t="s">
        <v>970</v>
      </c>
      <c r="F133" s="187" t="s">
        <v>931</v>
      </c>
      <c r="G133" s="188"/>
      <c r="H133" s="187"/>
      <c r="I133" s="187" t="s">
        <v>208</v>
      </c>
      <c r="J133" s="188"/>
      <c r="K133" s="189">
        <f>VLOOKUP(Cabling[from_node],devices_node_id_ip[#All],7,FALSE)</f>
        <v>2202</v>
      </c>
      <c r="L133" s="189" t="e">
        <f>VLOOKUP(Cabling[to_node],devices_node_id_ip[#All],7,FALSE)</f>
        <v>#N/A</v>
      </c>
      <c r="M133" s="189" t="str">
        <f>VLOOKUP(Cabling[from_node],Table37[#All],5,FALSE)</f>
        <v>BCA</v>
      </c>
      <c r="N133" s="189" t="str">
        <f>VLOOKUP(Cabling[to_node],Table37[#All],5,FALSE)</f>
        <v>BCA</v>
      </c>
    </row>
    <row r="134" spans="1:14" x14ac:dyDescent="0.25">
      <c r="A134" s="187" t="s">
        <v>923</v>
      </c>
      <c r="B134" s="187" t="s">
        <v>792</v>
      </c>
      <c r="C134" s="187" t="s">
        <v>861</v>
      </c>
      <c r="D134" s="187"/>
      <c r="E134" s="187" t="s">
        <v>971</v>
      </c>
      <c r="F134" s="187" t="s">
        <v>931</v>
      </c>
      <c r="G134" s="188"/>
      <c r="H134" s="187"/>
      <c r="I134" s="187" t="s">
        <v>208</v>
      </c>
      <c r="J134" s="188"/>
      <c r="K134" s="189">
        <f>VLOOKUP(Cabling[from_node],devices_node_id_ip[#All],7,FALSE)</f>
        <v>2202</v>
      </c>
      <c r="L134" s="189" t="e">
        <f>VLOOKUP(Cabling[to_node],devices_node_id_ip[#All],7,FALSE)</f>
        <v>#N/A</v>
      </c>
      <c r="M134" s="189" t="str">
        <f>VLOOKUP(Cabling[from_node],Table37[#All],5,FALSE)</f>
        <v>BCA</v>
      </c>
      <c r="N134" s="189" t="str">
        <f>VLOOKUP(Cabling[to_node],Table37[#All],5,FALSE)</f>
        <v>BCA</v>
      </c>
    </row>
    <row r="135" spans="1:14" x14ac:dyDescent="0.25">
      <c r="A135" s="187" t="s">
        <v>103</v>
      </c>
      <c r="B135" s="187" t="s">
        <v>794</v>
      </c>
      <c r="C135" s="187" t="s">
        <v>850</v>
      </c>
      <c r="D135" s="187"/>
      <c r="E135" s="187" t="s">
        <v>885</v>
      </c>
      <c r="F135" s="187" t="s">
        <v>932</v>
      </c>
      <c r="G135" s="188"/>
      <c r="H135" s="187"/>
      <c r="I135" s="187" t="s">
        <v>208</v>
      </c>
      <c r="J135" s="188"/>
      <c r="K135" s="189">
        <f>VLOOKUP(Cabling[from_node],devices_node_id_ip[#All],7,FALSE)</f>
        <v>2203</v>
      </c>
      <c r="L135" s="189" t="e">
        <f>VLOOKUP(Cabling[to_node],devices_node_id_ip[#All],7,FALSE)</f>
        <v>#N/A</v>
      </c>
      <c r="M135" s="189" t="str">
        <f>VLOOKUP(Cabling[from_node],Table37[#All],5,FALSE)</f>
        <v>BCA</v>
      </c>
      <c r="N135" s="189" t="str">
        <f>VLOOKUP(Cabling[to_node],Table37[#All],5,FALSE)</f>
        <v>BCA</v>
      </c>
    </row>
    <row r="136" spans="1:14" x14ac:dyDescent="0.25">
      <c r="A136" s="187" t="s">
        <v>103</v>
      </c>
      <c r="B136" s="187" t="s">
        <v>794</v>
      </c>
      <c r="C136" s="187" t="s">
        <v>851</v>
      </c>
      <c r="D136" s="187"/>
      <c r="E136" s="187" t="s">
        <v>886</v>
      </c>
      <c r="F136" s="187" t="s">
        <v>933</v>
      </c>
      <c r="G136" s="188"/>
      <c r="H136" s="187"/>
      <c r="I136" s="187" t="s">
        <v>208</v>
      </c>
      <c r="J136" s="188"/>
      <c r="K136" s="189">
        <f>VLOOKUP(Cabling[from_node],devices_node_id_ip[#All],7,FALSE)</f>
        <v>2203</v>
      </c>
      <c r="L136" s="189" t="e">
        <f>VLOOKUP(Cabling[to_node],devices_node_id_ip[#All],7,FALSE)</f>
        <v>#N/A</v>
      </c>
      <c r="M136" s="189" t="str">
        <f>VLOOKUP(Cabling[from_node],Table37[#All],5,FALSE)</f>
        <v>BCA</v>
      </c>
      <c r="N136" s="189" t="str">
        <f>VLOOKUP(Cabling[to_node],Table37[#All],5,FALSE)</f>
        <v>BCA</v>
      </c>
    </row>
    <row r="137" spans="1:14" x14ac:dyDescent="0.25">
      <c r="A137" s="187" t="s">
        <v>103</v>
      </c>
      <c r="B137" s="187" t="s">
        <v>796</v>
      </c>
      <c r="C137" s="187" t="s">
        <v>850</v>
      </c>
      <c r="D137" s="187"/>
      <c r="E137" s="187" t="s">
        <v>885</v>
      </c>
      <c r="F137" s="187" t="s">
        <v>933</v>
      </c>
      <c r="G137" s="188"/>
      <c r="H137" s="187"/>
      <c r="I137" s="187" t="s">
        <v>208</v>
      </c>
      <c r="J137" s="188"/>
      <c r="K137" s="189">
        <f>VLOOKUP(Cabling[from_node],devices_node_id_ip[#All],7,FALSE)</f>
        <v>2204</v>
      </c>
      <c r="L137" s="189" t="e">
        <f>VLOOKUP(Cabling[to_node],devices_node_id_ip[#All],7,FALSE)</f>
        <v>#N/A</v>
      </c>
      <c r="M137" s="189" t="str">
        <f>VLOOKUP(Cabling[from_node],Table37[#All],5,FALSE)</f>
        <v>BCA</v>
      </c>
      <c r="N137" s="189" t="str">
        <f>VLOOKUP(Cabling[to_node],Table37[#All],5,FALSE)</f>
        <v>BCA</v>
      </c>
    </row>
    <row r="138" spans="1:14" x14ac:dyDescent="0.25">
      <c r="A138" s="187" t="s">
        <v>103</v>
      </c>
      <c r="B138" s="187" t="s">
        <v>796</v>
      </c>
      <c r="C138" s="187" t="s">
        <v>851</v>
      </c>
      <c r="D138" s="187"/>
      <c r="E138" s="187" t="s">
        <v>887</v>
      </c>
      <c r="F138" s="187" t="s">
        <v>933</v>
      </c>
      <c r="G138" s="188"/>
      <c r="H138" s="187"/>
      <c r="I138" s="187" t="s">
        <v>208</v>
      </c>
      <c r="J138" s="188"/>
      <c r="K138" s="189">
        <f>VLOOKUP(Cabling[from_node],devices_node_id_ip[#All],7,FALSE)</f>
        <v>2204</v>
      </c>
      <c r="L138" s="189" t="e">
        <f>VLOOKUP(Cabling[to_node],devices_node_id_ip[#All],7,FALSE)</f>
        <v>#N/A</v>
      </c>
      <c r="M138" s="189" t="str">
        <f>VLOOKUP(Cabling[from_node],Table37[#All],5,FALSE)</f>
        <v>BCA</v>
      </c>
      <c r="N138" s="189" t="str">
        <f>VLOOKUP(Cabling[to_node],Table37[#All],5,FALSE)</f>
        <v>BCA</v>
      </c>
    </row>
    <row r="139" spans="1:14" x14ac:dyDescent="0.25">
      <c r="A139" s="187" t="s">
        <v>104</v>
      </c>
      <c r="B139" s="187" t="s">
        <v>798</v>
      </c>
      <c r="C139" s="187" t="s">
        <v>850</v>
      </c>
      <c r="D139" s="187"/>
      <c r="E139" s="187" t="s">
        <v>937</v>
      </c>
      <c r="F139" s="187" t="s">
        <v>969</v>
      </c>
      <c r="G139" s="188"/>
      <c r="H139" s="187"/>
      <c r="I139" s="187" t="s">
        <v>205</v>
      </c>
      <c r="J139" s="188"/>
      <c r="K139" s="189">
        <f>VLOOKUP(Cabling[from_node],devices_node_id_ip[#All],7,FALSE)</f>
        <v>2205</v>
      </c>
      <c r="L139" s="189" t="e">
        <f>VLOOKUP(Cabling[to_node],devices_node_id_ip[#All],7,FALSE)</f>
        <v>#N/A</v>
      </c>
      <c r="M139" s="189" t="str">
        <f>VLOOKUP(Cabling[from_node],Table37[#All],5,FALSE)</f>
        <v>BCA</v>
      </c>
      <c r="N139" s="189" t="str">
        <f>VLOOKUP(Cabling[to_node],Table37[#All],5,FALSE)</f>
        <v>BCA</v>
      </c>
    </row>
    <row r="140" spans="1:14" x14ac:dyDescent="0.25">
      <c r="A140" s="187" t="s">
        <v>104</v>
      </c>
      <c r="B140" s="187" t="s">
        <v>798</v>
      </c>
      <c r="C140" s="187" t="s">
        <v>851</v>
      </c>
      <c r="D140" s="187"/>
      <c r="E140" s="187" t="s">
        <v>939</v>
      </c>
      <c r="F140" s="187" t="s">
        <v>969</v>
      </c>
      <c r="G140" s="188"/>
      <c r="H140" s="187"/>
      <c r="I140" s="187" t="s">
        <v>205</v>
      </c>
      <c r="J140" s="188"/>
      <c r="K140" s="189">
        <f>VLOOKUP(Cabling[from_node],devices_node_id_ip[#All],7,FALSE)</f>
        <v>2205</v>
      </c>
      <c r="L140" s="189" t="e">
        <f>VLOOKUP(Cabling[to_node],devices_node_id_ip[#All],7,FALSE)</f>
        <v>#N/A</v>
      </c>
      <c r="M140" s="189" t="str">
        <f>VLOOKUP(Cabling[from_node],Table37[#All],5,FALSE)</f>
        <v>BCA</v>
      </c>
      <c r="N140" s="189" t="str">
        <f>VLOOKUP(Cabling[to_node],Table37[#All],5,FALSE)</f>
        <v>BCA</v>
      </c>
    </row>
    <row r="141" spans="1:14" x14ac:dyDescent="0.25">
      <c r="A141" s="187" t="s">
        <v>104</v>
      </c>
      <c r="B141" s="187" t="s">
        <v>798</v>
      </c>
      <c r="C141" s="187" t="s">
        <v>852</v>
      </c>
      <c r="D141" s="187"/>
      <c r="E141" s="187" t="s">
        <v>2147</v>
      </c>
      <c r="F141" s="187" t="s">
        <v>969</v>
      </c>
      <c r="G141" s="188"/>
      <c r="H141" s="187"/>
      <c r="I141" s="187" t="s">
        <v>205</v>
      </c>
      <c r="J141" s="188"/>
      <c r="K141" s="189">
        <f>VLOOKUP(Cabling[from_node],devices_node_id_ip[#All],7,FALSE)</f>
        <v>2205</v>
      </c>
      <c r="L141" s="189" t="e">
        <f>VLOOKUP(Cabling[to_node],devices_node_id_ip[#All],7,FALSE)</f>
        <v>#N/A</v>
      </c>
      <c r="M141" s="189" t="str">
        <f>VLOOKUP(Cabling[from_node],Table37[#All],5,FALSE)</f>
        <v>BCA</v>
      </c>
      <c r="N141" s="189" t="str">
        <f>VLOOKUP(Cabling[to_node],Table37[#All],5,FALSE)</f>
        <v>BCA</v>
      </c>
    </row>
    <row r="142" spans="1:14" x14ac:dyDescent="0.25">
      <c r="A142" s="187" t="s">
        <v>104</v>
      </c>
      <c r="B142" s="187" t="s">
        <v>798</v>
      </c>
      <c r="C142" s="187" t="s">
        <v>853</v>
      </c>
      <c r="D142" s="187"/>
      <c r="E142" s="187" t="s">
        <v>2151</v>
      </c>
      <c r="F142" s="187" t="s">
        <v>969</v>
      </c>
      <c r="G142" s="188"/>
      <c r="H142" s="187"/>
      <c r="I142" s="187" t="s">
        <v>205</v>
      </c>
      <c r="J142" s="188"/>
      <c r="K142" s="189">
        <f>VLOOKUP(Cabling[from_node],devices_node_id_ip[#All],7,FALSE)</f>
        <v>2205</v>
      </c>
      <c r="L142" s="189" t="e">
        <f>VLOOKUP(Cabling[to_node],devices_node_id_ip[#All],7,FALSE)</f>
        <v>#N/A</v>
      </c>
      <c r="M142" s="189" t="str">
        <f>VLOOKUP(Cabling[from_node],Table37[#All],5,FALSE)</f>
        <v>BCA</v>
      </c>
      <c r="N142" s="189" t="str">
        <f>VLOOKUP(Cabling[to_node],Table37[#All],5,FALSE)</f>
        <v>BCA</v>
      </c>
    </row>
    <row r="143" spans="1:14" x14ac:dyDescent="0.25">
      <c r="A143" s="187" t="s">
        <v>104</v>
      </c>
      <c r="B143" s="192" t="s">
        <v>798</v>
      </c>
      <c r="C143" s="192" t="s">
        <v>908</v>
      </c>
      <c r="D143" s="187"/>
      <c r="E143" s="192" t="s">
        <v>2156</v>
      </c>
      <c r="F143" s="192" t="s">
        <v>969</v>
      </c>
      <c r="G143" s="188"/>
      <c r="H143" s="187"/>
      <c r="I143" s="187" t="s">
        <v>205</v>
      </c>
      <c r="J143" s="188"/>
      <c r="K143" s="189">
        <f>VLOOKUP(Cabling[from_node],devices_node_id_ip[#All],7,FALSE)</f>
        <v>2205</v>
      </c>
      <c r="L143" s="189" t="e">
        <f>VLOOKUP(Cabling[to_node],devices_node_id_ip[#All],7,FALSE)</f>
        <v>#N/A</v>
      </c>
      <c r="M143" s="189" t="str">
        <f>VLOOKUP(Cabling[from_node],Table37[#All],5,FALSE)</f>
        <v>BCA</v>
      </c>
      <c r="N143" s="189" t="str">
        <f>VLOOKUP(Cabling[to_node],Table37[#All],5,FALSE)</f>
        <v>BCA</v>
      </c>
    </row>
    <row r="144" spans="1:14" x14ac:dyDescent="0.25">
      <c r="A144" s="187" t="s">
        <v>104</v>
      </c>
      <c r="B144" s="187" t="s">
        <v>800</v>
      </c>
      <c r="C144" s="187" t="s">
        <v>850</v>
      </c>
      <c r="D144" s="187"/>
      <c r="E144" s="187" t="s">
        <v>938</v>
      </c>
      <c r="F144" s="187" t="s">
        <v>969</v>
      </c>
      <c r="G144" s="188"/>
      <c r="H144" s="187"/>
      <c r="I144" s="187" t="s">
        <v>205</v>
      </c>
      <c r="J144" s="188"/>
      <c r="K144" s="189">
        <f>VLOOKUP(Cabling[from_node],devices_node_id_ip[#All],7,FALSE)</f>
        <v>2206</v>
      </c>
      <c r="L144" s="189" t="e">
        <f>VLOOKUP(Cabling[to_node],devices_node_id_ip[#All],7,FALSE)</f>
        <v>#N/A</v>
      </c>
      <c r="M144" s="189" t="str">
        <f>VLOOKUP(Cabling[from_node],Table37[#All],5,FALSE)</f>
        <v>BCA</v>
      </c>
      <c r="N144" s="189" t="str">
        <f>VLOOKUP(Cabling[to_node],Table37[#All],5,FALSE)</f>
        <v>BCA</v>
      </c>
    </row>
    <row r="145" spans="1:14" x14ac:dyDescent="0.25">
      <c r="A145" s="187" t="s">
        <v>104</v>
      </c>
      <c r="B145" s="187" t="s">
        <v>800</v>
      </c>
      <c r="C145" s="187" t="s">
        <v>852</v>
      </c>
      <c r="D145" s="187"/>
      <c r="E145" s="187" t="s">
        <v>2149</v>
      </c>
      <c r="F145" s="187" t="s">
        <v>969</v>
      </c>
      <c r="G145" s="188"/>
      <c r="H145" s="187"/>
      <c r="I145" s="187" t="s">
        <v>205</v>
      </c>
      <c r="J145" s="188"/>
      <c r="K145" s="189">
        <f>VLOOKUP(Cabling[from_node],devices_node_id_ip[#All],7,FALSE)</f>
        <v>2206</v>
      </c>
      <c r="L145" s="189" t="e">
        <f>VLOOKUP(Cabling[to_node],devices_node_id_ip[#All],7,FALSE)</f>
        <v>#N/A</v>
      </c>
      <c r="M145" s="189" t="str">
        <f>VLOOKUP(Cabling[from_node],Table37[#All],5,FALSE)</f>
        <v>BCA</v>
      </c>
      <c r="N145" s="189" t="str">
        <f>VLOOKUP(Cabling[to_node],Table37[#All],5,FALSE)</f>
        <v>BCA</v>
      </c>
    </row>
    <row r="146" spans="1:14" x14ac:dyDescent="0.25">
      <c r="A146" s="187" t="s">
        <v>104</v>
      </c>
      <c r="B146" s="187" t="s">
        <v>800</v>
      </c>
      <c r="C146" s="187" t="s">
        <v>853</v>
      </c>
      <c r="D146" s="187"/>
      <c r="E146" s="187" t="s">
        <v>2153</v>
      </c>
      <c r="F146" s="187" t="s">
        <v>969</v>
      </c>
      <c r="G146" s="188"/>
      <c r="H146" s="187"/>
      <c r="I146" s="187" t="s">
        <v>205</v>
      </c>
      <c r="J146" s="188"/>
      <c r="K146" s="189">
        <f>VLOOKUP(Cabling[from_node],devices_node_id_ip[#All],7,FALSE)</f>
        <v>2206</v>
      </c>
      <c r="L146" s="189" t="e">
        <f>VLOOKUP(Cabling[to_node],devices_node_id_ip[#All],7,FALSE)</f>
        <v>#N/A</v>
      </c>
      <c r="M146" s="189" t="str">
        <f>VLOOKUP(Cabling[from_node],Table37[#All],5,FALSE)</f>
        <v>BCA</v>
      </c>
      <c r="N146" s="189" t="str">
        <f>VLOOKUP(Cabling[to_node],Table37[#All],5,FALSE)</f>
        <v>BCA</v>
      </c>
    </row>
    <row r="147" spans="1:14" x14ac:dyDescent="0.25">
      <c r="A147" s="187" t="s">
        <v>104</v>
      </c>
      <c r="B147" s="192" t="s">
        <v>800</v>
      </c>
      <c r="C147" s="192" t="s">
        <v>908</v>
      </c>
      <c r="D147" s="187"/>
      <c r="E147" s="192" t="s">
        <v>2157</v>
      </c>
      <c r="F147" s="192" t="s">
        <v>969</v>
      </c>
      <c r="G147" s="188"/>
      <c r="H147" s="187"/>
      <c r="I147" s="187" t="s">
        <v>205</v>
      </c>
      <c r="J147" s="188"/>
      <c r="K147" s="189">
        <f>VLOOKUP(Cabling[from_node],devices_node_id_ip[#All],7,FALSE)</f>
        <v>2206</v>
      </c>
      <c r="L147" s="189" t="e">
        <f>VLOOKUP(Cabling[to_node],devices_node_id_ip[#All],7,FALSE)</f>
        <v>#N/A</v>
      </c>
      <c r="M147" s="189" t="str">
        <f>VLOOKUP(Cabling[from_node],Table37[#All],5,FALSE)</f>
        <v>BCA</v>
      </c>
      <c r="N147" s="189" t="str">
        <f>VLOOKUP(Cabling[to_node],Table37[#All],5,FALSE)</f>
        <v>BCA</v>
      </c>
    </row>
    <row r="148" spans="1:14" x14ac:dyDescent="0.25">
      <c r="A148" s="187" t="s">
        <v>1004</v>
      </c>
      <c r="B148" s="187" t="s">
        <v>797</v>
      </c>
      <c r="C148" s="187" t="s">
        <v>856</v>
      </c>
      <c r="D148" s="187"/>
      <c r="E148" s="187"/>
      <c r="F148" s="187"/>
      <c r="G148" s="188"/>
      <c r="H148" s="187"/>
      <c r="I148" s="187"/>
      <c r="J148" s="188"/>
      <c r="K148" s="189">
        <f>VLOOKUP(Cabling[from_node],devices_node_id_ip[#All],7,FALSE)</f>
        <v>2105</v>
      </c>
      <c r="L148" s="189" t="e">
        <f>VLOOKUP(Cabling[to_node],devices_node_id_ip[#All],7,FALSE)</f>
        <v>#N/A</v>
      </c>
      <c r="M148" s="189" t="str">
        <f>VLOOKUP(Cabling[from_node],Table37[#All],5,FALSE)</f>
        <v>BCA</v>
      </c>
      <c r="N148" s="189" t="e">
        <f>VLOOKUP(Cabling[to_node],Table37[#All],5,FALSE)</f>
        <v>#N/A</v>
      </c>
    </row>
    <row r="149" spans="1:14" x14ac:dyDescent="0.25">
      <c r="A149" s="187" t="s">
        <v>1004</v>
      </c>
      <c r="B149" s="187" t="s">
        <v>797</v>
      </c>
      <c r="C149" s="187" t="s">
        <v>857</v>
      </c>
      <c r="D149" s="187"/>
      <c r="E149" s="187"/>
      <c r="F149" s="187"/>
      <c r="G149" s="188"/>
      <c r="H149" s="187"/>
      <c r="I149" s="187"/>
      <c r="J149" s="188"/>
      <c r="K149" s="189">
        <f>VLOOKUP(Cabling[from_node],devices_node_id_ip[#All],7,FALSE)</f>
        <v>2105</v>
      </c>
      <c r="L149" s="189" t="e">
        <f>VLOOKUP(Cabling[to_node],devices_node_id_ip[#All],7,FALSE)</f>
        <v>#N/A</v>
      </c>
      <c r="M149" s="189" t="str">
        <f>VLOOKUP(Cabling[from_node],Table37[#All],5,FALSE)</f>
        <v>BCA</v>
      </c>
      <c r="N149" s="189" t="e">
        <f>VLOOKUP(Cabling[to_node],Table37[#All],5,FALSE)</f>
        <v>#N/A</v>
      </c>
    </row>
    <row r="150" spans="1:14" x14ac:dyDescent="0.25">
      <c r="A150" s="187" t="s">
        <v>1004</v>
      </c>
      <c r="B150" s="187" t="s">
        <v>797</v>
      </c>
      <c r="C150" s="187" t="s">
        <v>1005</v>
      </c>
      <c r="D150" s="187"/>
      <c r="E150" s="187"/>
      <c r="F150" s="187"/>
      <c r="G150" s="188"/>
      <c r="H150" s="187"/>
      <c r="I150" s="187"/>
      <c r="J150" s="188"/>
      <c r="K150" s="189">
        <f>VLOOKUP(Cabling[from_node],devices_node_id_ip[#All],7,FALSE)</f>
        <v>2105</v>
      </c>
      <c r="L150" s="189" t="e">
        <f>VLOOKUP(Cabling[to_node],devices_node_id_ip[#All],7,FALSE)</f>
        <v>#N/A</v>
      </c>
      <c r="M150" s="189" t="str">
        <f>VLOOKUP(Cabling[from_node],Table37[#All],5,FALSE)</f>
        <v>BCA</v>
      </c>
      <c r="N150" s="189" t="e">
        <f>VLOOKUP(Cabling[to_node],Table37[#All],5,FALSE)</f>
        <v>#N/A</v>
      </c>
    </row>
    <row r="151" spans="1:14" x14ac:dyDescent="0.25">
      <c r="A151" s="187" t="s">
        <v>1004</v>
      </c>
      <c r="B151" s="187" t="s">
        <v>797</v>
      </c>
      <c r="C151" s="187" t="s">
        <v>1006</v>
      </c>
      <c r="D151" s="187"/>
      <c r="E151" s="187"/>
      <c r="F151" s="187"/>
      <c r="G151" s="188"/>
      <c r="H151" s="187"/>
      <c r="I151" s="187"/>
      <c r="J151" s="188"/>
      <c r="K151" s="189">
        <f>VLOOKUP(Cabling[from_node],devices_node_id_ip[#All],7,FALSE)</f>
        <v>2105</v>
      </c>
      <c r="L151" s="189" t="e">
        <f>VLOOKUP(Cabling[to_node],devices_node_id_ip[#All],7,FALSE)</f>
        <v>#N/A</v>
      </c>
      <c r="M151" s="189" t="str">
        <f>VLOOKUP(Cabling[from_node],Table37[#All],5,FALSE)</f>
        <v>BCA</v>
      </c>
      <c r="N151" s="189" t="e">
        <f>VLOOKUP(Cabling[to_node],Table37[#All],5,FALSE)</f>
        <v>#N/A</v>
      </c>
    </row>
    <row r="152" spans="1:14" x14ac:dyDescent="0.25">
      <c r="A152" s="187" t="s">
        <v>1004</v>
      </c>
      <c r="B152" s="187" t="s">
        <v>797</v>
      </c>
      <c r="C152" s="187" t="s">
        <v>1007</v>
      </c>
      <c r="D152" s="187"/>
      <c r="E152" s="187"/>
      <c r="F152" s="187"/>
      <c r="G152" s="188"/>
      <c r="H152" s="187"/>
      <c r="I152" s="187"/>
      <c r="J152" s="188"/>
      <c r="K152" s="189">
        <f>VLOOKUP(Cabling[from_node],devices_node_id_ip[#All],7,FALSE)</f>
        <v>2105</v>
      </c>
      <c r="L152" s="189" t="e">
        <f>VLOOKUP(Cabling[to_node],devices_node_id_ip[#All],7,FALSE)</f>
        <v>#N/A</v>
      </c>
      <c r="M152" s="189" t="str">
        <f>VLOOKUP(Cabling[from_node],Table37[#All],5,FALSE)</f>
        <v>BCA</v>
      </c>
      <c r="N152" s="189" t="e">
        <f>VLOOKUP(Cabling[to_node],Table37[#All],5,FALSE)</f>
        <v>#N/A</v>
      </c>
    </row>
    <row r="153" spans="1:14" x14ac:dyDescent="0.25">
      <c r="A153" s="187" t="s">
        <v>1004</v>
      </c>
      <c r="B153" s="187" t="s">
        <v>797</v>
      </c>
      <c r="C153" s="187" t="s">
        <v>1008</v>
      </c>
      <c r="D153" s="187"/>
      <c r="E153" s="187"/>
      <c r="F153" s="187"/>
      <c r="G153" s="188"/>
      <c r="H153" s="187"/>
      <c r="I153" s="187"/>
      <c r="J153" s="188"/>
      <c r="K153" s="189">
        <f>VLOOKUP(Cabling[from_node],devices_node_id_ip[#All],7,FALSE)</f>
        <v>2105</v>
      </c>
      <c r="L153" s="189" t="e">
        <f>VLOOKUP(Cabling[to_node],devices_node_id_ip[#All],7,FALSE)</f>
        <v>#N/A</v>
      </c>
      <c r="M153" s="189" t="str">
        <f>VLOOKUP(Cabling[from_node],Table37[#All],5,FALSE)</f>
        <v>BCA</v>
      </c>
      <c r="N153" s="189" t="e">
        <f>VLOOKUP(Cabling[to_node],Table37[#All],5,FALSE)</f>
        <v>#N/A</v>
      </c>
    </row>
    <row r="154" spans="1:14" x14ac:dyDescent="0.25">
      <c r="A154" s="187" t="s">
        <v>1004</v>
      </c>
      <c r="B154" s="187" t="s">
        <v>797</v>
      </c>
      <c r="C154" s="187" t="s">
        <v>1009</v>
      </c>
      <c r="D154" s="187"/>
      <c r="E154" s="187"/>
      <c r="F154" s="187"/>
      <c r="G154" s="188"/>
      <c r="H154" s="187"/>
      <c r="I154" s="187"/>
      <c r="J154" s="188"/>
      <c r="K154" s="189">
        <f>VLOOKUP(Cabling[from_node],devices_node_id_ip[#All],7,FALSE)</f>
        <v>2105</v>
      </c>
      <c r="L154" s="189" t="e">
        <f>VLOOKUP(Cabling[to_node],devices_node_id_ip[#All],7,FALSE)</f>
        <v>#N/A</v>
      </c>
      <c r="M154" s="189" t="str">
        <f>VLOOKUP(Cabling[from_node],Table37[#All],5,FALSE)</f>
        <v>BCA</v>
      </c>
      <c r="N154" s="189" t="e">
        <f>VLOOKUP(Cabling[to_node],Table37[#All],5,FALSE)</f>
        <v>#N/A</v>
      </c>
    </row>
    <row r="155" spans="1:14" x14ac:dyDescent="0.25">
      <c r="A155" s="187" t="s">
        <v>1004</v>
      </c>
      <c r="B155" s="187" t="s">
        <v>797</v>
      </c>
      <c r="C155" s="187" t="s">
        <v>1010</v>
      </c>
      <c r="D155" s="187"/>
      <c r="E155" s="187"/>
      <c r="F155" s="187"/>
      <c r="G155" s="188"/>
      <c r="H155" s="187"/>
      <c r="I155" s="187"/>
      <c r="J155" s="188"/>
      <c r="K155" s="189">
        <f>VLOOKUP(Cabling[from_node],devices_node_id_ip[#All],7,FALSE)</f>
        <v>2105</v>
      </c>
      <c r="L155" s="189" t="e">
        <f>VLOOKUP(Cabling[to_node],devices_node_id_ip[#All],7,FALSE)</f>
        <v>#N/A</v>
      </c>
      <c r="M155" s="189" t="str">
        <f>VLOOKUP(Cabling[from_node],Table37[#All],5,FALSE)</f>
        <v>BCA</v>
      </c>
      <c r="N155" s="189" t="e">
        <f>VLOOKUP(Cabling[to_node],Table37[#All],5,FALSE)</f>
        <v>#N/A</v>
      </c>
    </row>
    <row r="156" spans="1:14" x14ac:dyDescent="0.25">
      <c r="A156" s="187" t="s">
        <v>1004</v>
      </c>
      <c r="B156" s="187" t="s">
        <v>797</v>
      </c>
      <c r="C156" s="187" t="s">
        <v>1011</v>
      </c>
      <c r="D156" s="187"/>
      <c r="E156" s="187"/>
      <c r="F156" s="187"/>
      <c r="G156" s="188"/>
      <c r="H156" s="187"/>
      <c r="I156" s="187"/>
      <c r="J156" s="188"/>
      <c r="K156" s="189">
        <f>VLOOKUP(Cabling[from_node],devices_node_id_ip[#All],7,FALSE)</f>
        <v>2105</v>
      </c>
      <c r="L156" s="189" t="e">
        <f>VLOOKUP(Cabling[to_node],devices_node_id_ip[#All],7,FALSE)</f>
        <v>#N/A</v>
      </c>
      <c r="M156" s="189" t="str">
        <f>VLOOKUP(Cabling[from_node],Table37[#All],5,FALSE)</f>
        <v>BCA</v>
      </c>
      <c r="N156" s="189" t="e">
        <f>VLOOKUP(Cabling[to_node],Table37[#All],5,FALSE)</f>
        <v>#N/A</v>
      </c>
    </row>
    <row r="157" spans="1:14" x14ac:dyDescent="0.25">
      <c r="A157" s="187" t="s">
        <v>1004</v>
      </c>
      <c r="B157" s="187" t="s">
        <v>797</v>
      </c>
      <c r="C157" s="187" t="s">
        <v>1012</v>
      </c>
      <c r="D157" s="187"/>
      <c r="E157" s="187"/>
      <c r="F157" s="187"/>
      <c r="G157" s="188"/>
      <c r="H157" s="187"/>
      <c r="I157" s="187"/>
      <c r="J157" s="188"/>
      <c r="K157" s="189">
        <f>VLOOKUP(Cabling[from_node],devices_node_id_ip[#All],7,FALSE)</f>
        <v>2105</v>
      </c>
      <c r="L157" s="189" t="e">
        <f>VLOOKUP(Cabling[to_node],devices_node_id_ip[#All],7,FALSE)</f>
        <v>#N/A</v>
      </c>
      <c r="M157" s="189" t="str">
        <f>VLOOKUP(Cabling[from_node],Table37[#All],5,FALSE)</f>
        <v>BCA</v>
      </c>
      <c r="N157" s="189" t="e">
        <f>VLOOKUP(Cabling[to_node],Table37[#All],5,FALSE)</f>
        <v>#N/A</v>
      </c>
    </row>
    <row r="158" spans="1:14" x14ac:dyDescent="0.25">
      <c r="A158" s="187" t="s">
        <v>1004</v>
      </c>
      <c r="B158" s="187" t="s">
        <v>797</v>
      </c>
      <c r="C158" s="187" t="s">
        <v>858</v>
      </c>
      <c r="D158" s="187"/>
      <c r="E158" s="187"/>
      <c r="F158" s="187"/>
      <c r="G158" s="188"/>
      <c r="H158" s="187"/>
      <c r="I158" s="187"/>
      <c r="J158" s="188"/>
      <c r="K158" s="189">
        <f>VLOOKUP(Cabling[from_node],devices_node_id_ip[#All],7,FALSE)</f>
        <v>2105</v>
      </c>
      <c r="L158" s="189" t="e">
        <f>VLOOKUP(Cabling[to_node],devices_node_id_ip[#All],7,FALSE)</f>
        <v>#N/A</v>
      </c>
      <c r="M158" s="189" t="str">
        <f>VLOOKUP(Cabling[from_node],Table37[#All],5,FALSE)</f>
        <v>BCA</v>
      </c>
      <c r="N158" s="189" t="e">
        <f>VLOOKUP(Cabling[to_node],Table37[#All],5,FALSE)</f>
        <v>#N/A</v>
      </c>
    </row>
    <row r="159" spans="1:14" x14ac:dyDescent="0.25">
      <c r="A159" s="187" t="s">
        <v>1004</v>
      </c>
      <c r="B159" s="187" t="s">
        <v>797</v>
      </c>
      <c r="C159" s="187" t="s">
        <v>859</v>
      </c>
      <c r="D159" s="187"/>
      <c r="E159" s="187"/>
      <c r="F159" s="187"/>
      <c r="G159" s="188"/>
      <c r="H159" s="187"/>
      <c r="I159" s="187"/>
      <c r="J159" s="188"/>
      <c r="K159" s="189">
        <f>VLOOKUP(Cabling[from_node],devices_node_id_ip[#All],7,FALSE)</f>
        <v>2105</v>
      </c>
      <c r="L159" s="189" t="e">
        <f>VLOOKUP(Cabling[to_node],devices_node_id_ip[#All],7,FALSE)</f>
        <v>#N/A</v>
      </c>
      <c r="M159" s="189" t="str">
        <f>VLOOKUP(Cabling[from_node],Table37[#All],5,FALSE)</f>
        <v>BCA</v>
      </c>
      <c r="N159" s="189" t="e">
        <f>VLOOKUP(Cabling[to_node],Table37[#All],5,FALSE)</f>
        <v>#N/A</v>
      </c>
    </row>
    <row r="160" spans="1:14" x14ac:dyDescent="0.25">
      <c r="A160" s="187" t="s">
        <v>1004</v>
      </c>
      <c r="B160" s="187" t="s">
        <v>797</v>
      </c>
      <c r="C160" s="187" t="s">
        <v>921</v>
      </c>
      <c r="D160" s="187"/>
      <c r="E160" s="187"/>
      <c r="F160" s="187"/>
      <c r="G160" s="188"/>
      <c r="H160" s="187"/>
      <c r="I160" s="187"/>
      <c r="J160" s="188"/>
      <c r="K160" s="189">
        <f>VLOOKUP(Cabling[from_node],devices_node_id_ip[#All],7,FALSE)</f>
        <v>2105</v>
      </c>
      <c r="L160" s="189" t="e">
        <f>VLOOKUP(Cabling[to_node],devices_node_id_ip[#All],7,FALSE)</f>
        <v>#N/A</v>
      </c>
      <c r="M160" s="189" t="str">
        <f>VLOOKUP(Cabling[from_node],Table37[#All],5,FALSE)</f>
        <v>BCA</v>
      </c>
      <c r="N160" s="189" t="e">
        <f>VLOOKUP(Cabling[to_node],Table37[#All],5,FALSE)</f>
        <v>#N/A</v>
      </c>
    </row>
    <row r="161" spans="1:14" x14ac:dyDescent="0.25">
      <c r="A161" s="187" t="s">
        <v>1004</v>
      </c>
      <c r="B161" s="187" t="s">
        <v>797</v>
      </c>
      <c r="C161" s="187" t="s">
        <v>922</v>
      </c>
      <c r="D161" s="187"/>
      <c r="E161" s="187"/>
      <c r="F161" s="187"/>
      <c r="G161" s="188"/>
      <c r="H161" s="187"/>
      <c r="I161" s="187"/>
      <c r="J161" s="188"/>
      <c r="K161" s="189">
        <f>VLOOKUP(Cabling[from_node],devices_node_id_ip[#All],7,FALSE)</f>
        <v>2105</v>
      </c>
      <c r="L161" s="189" t="e">
        <f>VLOOKUP(Cabling[to_node],devices_node_id_ip[#All],7,FALSE)</f>
        <v>#N/A</v>
      </c>
      <c r="M161" s="189" t="str">
        <f>VLOOKUP(Cabling[from_node],Table37[#All],5,FALSE)</f>
        <v>BCA</v>
      </c>
      <c r="N161" s="189" t="e">
        <f>VLOOKUP(Cabling[to_node],Table37[#All],5,FALSE)</f>
        <v>#N/A</v>
      </c>
    </row>
    <row r="162" spans="1:14" x14ac:dyDescent="0.25">
      <c r="A162" s="187" t="s">
        <v>1004</v>
      </c>
      <c r="B162" s="187" t="s">
        <v>797</v>
      </c>
      <c r="C162" s="187" t="s">
        <v>860</v>
      </c>
      <c r="D162" s="187"/>
      <c r="E162" s="187"/>
      <c r="F162" s="187"/>
      <c r="G162" s="188"/>
      <c r="H162" s="187"/>
      <c r="I162" s="187"/>
      <c r="J162" s="188"/>
      <c r="K162" s="189">
        <f>VLOOKUP(Cabling[from_node],devices_node_id_ip[#All],7,FALSE)</f>
        <v>2105</v>
      </c>
      <c r="L162" s="189" t="e">
        <f>VLOOKUP(Cabling[to_node],devices_node_id_ip[#All],7,FALSE)</f>
        <v>#N/A</v>
      </c>
      <c r="M162" s="189" t="str">
        <f>VLOOKUP(Cabling[from_node],Table37[#All],5,FALSE)</f>
        <v>BCA</v>
      </c>
      <c r="N162" s="189" t="e">
        <f>VLOOKUP(Cabling[to_node],Table37[#All],5,FALSE)</f>
        <v>#N/A</v>
      </c>
    </row>
    <row r="163" spans="1:14" x14ac:dyDescent="0.25">
      <c r="A163" s="187" t="s">
        <v>1004</v>
      </c>
      <c r="B163" s="187" t="s">
        <v>797</v>
      </c>
      <c r="C163" s="187" t="s">
        <v>861</v>
      </c>
      <c r="D163" s="187"/>
      <c r="E163" s="187"/>
      <c r="F163" s="187"/>
      <c r="G163" s="188"/>
      <c r="H163" s="187"/>
      <c r="I163" s="187"/>
      <c r="J163" s="188"/>
      <c r="K163" s="189">
        <f>VLOOKUP(Cabling[from_node],devices_node_id_ip[#All],7,FALSE)</f>
        <v>2105</v>
      </c>
      <c r="L163" s="189" t="e">
        <f>VLOOKUP(Cabling[to_node],devices_node_id_ip[#All],7,FALSE)</f>
        <v>#N/A</v>
      </c>
      <c r="M163" s="189" t="str">
        <f>VLOOKUP(Cabling[from_node],Table37[#All],5,FALSE)</f>
        <v>BCA</v>
      </c>
      <c r="N163" s="189" t="e">
        <f>VLOOKUP(Cabling[to_node],Table37[#All],5,FALSE)</f>
        <v>#N/A</v>
      </c>
    </row>
    <row r="164" spans="1:14" x14ac:dyDescent="0.25">
      <c r="A164" s="187" t="s">
        <v>1004</v>
      </c>
      <c r="B164" s="187" t="s">
        <v>797</v>
      </c>
      <c r="C164" s="187" t="s">
        <v>862</v>
      </c>
      <c r="D164" s="187"/>
      <c r="E164" s="187"/>
      <c r="F164" s="187"/>
      <c r="G164" s="188"/>
      <c r="H164" s="187"/>
      <c r="I164" s="187"/>
      <c r="J164" s="188"/>
      <c r="K164" s="189">
        <f>VLOOKUP(Cabling[from_node],devices_node_id_ip[#All],7,FALSE)</f>
        <v>2105</v>
      </c>
      <c r="L164" s="189" t="e">
        <f>VLOOKUP(Cabling[to_node],devices_node_id_ip[#All],7,FALSE)</f>
        <v>#N/A</v>
      </c>
      <c r="M164" s="189" t="str">
        <f>VLOOKUP(Cabling[from_node],Table37[#All],5,FALSE)</f>
        <v>BCA</v>
      </c>
      <c r="N164" s="189" t="e">
        <f>VLOOKUP(Cabling[to_node],Table37[#All],5,FALSE)</f>
        <v>#N/A</v>
      </c>
    </row>
    <row r="165" spans="1:14" x14ac:dyDescent="0.25">
      <c r="A165" s="187" t="s">
        <v>1004</v>
      </c>
      <c r="B165" s="187" t="s">
        <v>797</v>
      </c>
      <c r="C165" s="187" t="s">
        <v>863</v>
      </c>
      <c r="D165" s="187"/>
      <c r="E165" s="187"/>
      <c r="F165" s="187"/>
      <c r="G165" s="188"/>
      <c r="H165" s="187"/>
      <c r="I165" s="187"/>
      <c r="J165" s="188"/>
      <c r="K165" s="189">
        <f>VLOOKUP(Cabling[from_node],devices_node_id_ip[#All],7,FALSE)</f>
        <v>2105</v>
      </c>
      <c r="L165" s="189" t="e">
        <f>VLOOKUP(Cabling[to_node],devices_node_id_ip[#All],7,FALSE)</f>
        <v>#N/A</v>
      </c>
      <c r="M165" s="189" t="str">
        <f>VLOOKUP(Cabling[from_node],Table37[#All],5,FALSE)</f>
        <v>BCA</v>
      </c>
      <c r="N165" s="189" t="e">
        <f>VLOOKUP(Cabling[to_node],Table37[#All],5,FALSE)</f>
        <v>#N/A</v>
      </c>
    </row>
    <row r="166" spans="1:14" x14ac:dyDescent="0.25">
      <c r="A166" s="187" t="s">
        <v>1004</v>
      </c>
      <c r="B166" s="187" t="s">
        <v>797</v>
      </c>
      <c r="C166" s="187" t="s">
        <v>912</v>
      </c>
      <c r="D166" s="187"/>
      <c r="E166" s="187"/>
      <c r="F166" s="187"/>
      <c r="G166" s="188"/>
      <c r="H166" s="187"/>
      <c r="I166" s="187"/>
      <c r="J166" s="188"/>
      <c r="K166" s="189">
        <f>VLOOKUP(Cabling[from_node],devices_node_id_ip[#All],7,FALSE)</f>
        <v>2105</v>
      </c>
      <c r="L166" s="189" t="e">
        <f>VLOOKUP(Cabling[to_node],devices_node_id_ip[#All],7,FALSE)</f>
        <v>#N/A</v>
      </c>
      <c r="M166" s="189" t="str">
        <f>VLOOKUP(Cabling[from_node],Table37[#All],5,FALSE)</f>
        <v>BCA</v>
      </c>
      <c r="N166" s="189" t="e">
        <f>VLOOKUP(Cabling[to_node],Table37[#All],5,FALSE)</f>
        <v>#N/A</v>
      </c>
    </row>
    <row r="167" spans="1:14" x14ac:dyDescent="0.25">
      <c r="A167" s="187" t="s">
        <v>1004</v>
      </c>
      <c r="B167" s="187" t="s">
        <v>797</v>
      </c>
      <c r="C167" s="187" t="s">
        <v>881</v>
      </c>
      <c r="D167" s="187"/>
      <c r="E167" s="187"/>
      <c r="F167" s="187"/>
      <c r="G167" s="188"/>
      <c r="H167" s="187"/>
      <c r="I167" s="187"/>
      <c r="J167" s="188"/>
      <c r="K167" s="189">
        <f>VLOOKUP(Cabling[from_node],devices_node_id_ip[#All],7,FALSE)</f>
        <v>2105</v>
      </c>
      <c r="L167" s="189" t="e">
        <f>VLOOKUP(Cabling[to_node],devices_node_id_ip[#All],7,FALSE)</f>
        <v>#N/A</v>
      </c>
      <c r="M167" s="189" t="str">
        <f>VLOOKUP(Cabling[from_node],Table37[#All],5,FALSE)</f>
        <v>BCA</v>
      </c>
      <c r="N167" s="189" t="e">
        <f>VLOOKUP(Cabling[to_node],Table37[#All],5,FALSE)</f>
        <v>#N/A</v>
      </c>
    </row>
    <row r="168" spans="1:14" x14ac:dyDescent="0.25">
      <c r="A168" s="187" t="s">
        <v>1004</v>
      </c>
      <c r="B168" s="187" t="s">
        <v>797</v>
      </c>
      <c r="C168" s="187" t="s">
        <v>877</v>
      </c>
      <c r="D168" s="187"/>
      <c r="E168" s="187"/>
      <c r="F168" s="187"/>
      <c r="G168" s="188"/>
      <c r="H168" s="187"/>
      <c r="I168" s="187"/>
      <c r="J168" s="188"/>
      <c r="K168" s="189">
        <f>VLOOKUP(Cabling[from_node],devices_node_id_ip[#All],7,FALSE)</f>
        <v>2105</v>
      </c>
      <c r="L168" s="189" t="e">
        <f>VLOOKUP(Cabling[to_node],devices_node_id_ip[#All],7,FALSE)</f>
        <v>#N/A</v>
      </c>
      <c r="M168" s="189" t="str">
        <f>VLOOKUP(Cabling[from_node],Table37[#All],5,FALSE)</f>
        <v>BCA</v>
      </c>
      <c r="N168" s="189" t="e">
        <f>VLOOKUP(Cabling[to_node],Table37[#All],5,FALSE)</f>
        <v>#N/A</v>
      </c>
    </row>
    <row r="169" spans="1:14" x14ac:dyDescent="0.25">
      <c r="A169" s="187" t="s">
        <v>1004</v>
      </c>
      <c r="B169" s="187" t="s">
        <v>797</v>
      </c>
      <c r="C169" s="187" t="s">
        <v>878</v>
      </c>
      <c r="D169" s="187"/>
      <c r="E169" s="187"/>
      <c r="F169" s="187"/>
      <c r="G169" s="188"/>
      <c r="H169" s="187"/>
      <c r="I169" s="187"/>
      <c r="J169" s="188"/>
      <c r="K169" s="189">
        <f>VLOOKUP(Cabling[from_node],devices_node_id_ip[#All],7,FALSE)</f>
        <v>2105</v>
      </c>
      <c r="L169" s="189" t="e">
        <f>VLOOKUP(Cabling[to_node],devices_node_id_ip[#All],7,FALSE)</f>
        <v>#N/A</v>
      </c>
      <c r="M169" s="189" t="str">
        <f>VLOOKUP(Cabling[from_node],Table37[#All],5,FALSE)</f>
        <v>BCA</v>
      </c>
      <c r="N169" s="189" t="e">
        <f>VLOOKUP(Cabling[to_node],Table37[#All],5,FALSE)</f>
        <v>#N/A</v>
      </c>
    </row>
    <row r="170" spans="1:14" x14ac:dyDescent="0.25">
      <c r="A170" s="187" t="s">
        <v>1004</v>
      </c>
      <c r="B170" s="187" t="s">
        <v>797</v>
      </c>
      <c r="C170" s="187" t="s">
        <v>864</v>
      </c>
      <c r="D170" s="187"/>
      <c r="E170" s="187"/>
      <c r="F170" s="187"/>
      <c r="G170" s="188"/>
      <c r="H170" s="187"/>
      <c r="I170" s="187"/>
      <c r="J170" s="188"/>
      <c r="K170" s="189">
        <f>VLOOKUP(Cabling[from_node],devices_node_id_ip[#All],7,FALSE)</f>
        <v>2105</v>
      </c>
      <c r="L170" s="189" t="e">
        <f>VLOOKUP(Cabling[to_node],devices_node_id_ip[#All],7,FALSE)</f>
        <v>#N/A</v>
      </c>
      <c r="M170" s="189" t="str">
        <f>VLOOKUP(Cabling[from_node],Table37[#All],5,FALSE)</f>
        <v>BCA</v>
      </c>
      <c r="N170" s="189" t="e">
        <f>VLOOKUP(Cabling[to_node],Table37[#All],5,FALSE)</f>
        <v>#N/A</v>
      </c>
    </row>
    <row r="171" spans="1:14" x14ac:dyDescent="0.25">
      <c r="A171" s="187" t="s">
        <v>1004</v>
      </c>
      <c r="B171" s="187" t="s">
        <v>797</v>
      </c>
      <c r="C171" s="187" t="s">
        <v>865</v>
      </c>
      <c r="D171" s="187"/>
      <c r="E171" s="187"/>
      <c r="F171" s="187"/>
      <c r="G171" s="188"/>
      <c r="H171" s="187"/>
      <c r="I171" s="187"/>
      <c r="J171" s="188"/>
      <c r="K171" s="189">
        <f>VLOOKUP(Cabling[from_node],devices_node_id_ip[#All],7,FALSE)</f>
        <v>2105</v>
      </c>
      <c r="L171" s="189" t="e">
        <f>VLOOKUP(Cabling[to_node],devices_node_id_ip[#All],7,FALSE)</f>
        <v>#N/A</v>
      </c>
      <c r="M171" s="189" t="str">
        <f>VLOOKUP(Cabling[from_node],Table37[#All],5,FALSE)</f>
        <v>BCA</v>
      </c>
      <c r="N171" s="189" t="e">
        <f>VLOOKUP(Cabling[to_node],Table37[#All],5,FALSE)</f>
        <v>#N/A</v>
      </c>
    </row>
    <row r="172" spans="1:14" x14ac:dyDescent="0.25">
      <c r="A172" s="187" t="s">
        <v>1004</v>
      </c>
      <c r="B172" s="187" t="s">
        <v>797</v>
      </c>
      <c r="C172" s="187" t="s">
        <v>866</v>
      </c>
      <c r="D172" s="187"/>
      <c r="E172" s="187"/>
      <c r="F172" s="187"/>
      <c r="G172" s="188"/>
      <c r="H172" s="187"/>
      <c r="I172" s="187"/>
      <c r="J172" s="188"/>
      <c r="K172" s="189">
        <f>VLOOKUP(Cabling[from_node],devices_node_id_ip[#All],7,FALSE)</f>
        <v>2105</v>
      </c>
      <c r="L172" s="189" t="e">
        <f>VLOOKUP(Cabling[to_node],devices_node_id_ip[#All],7,FALSE)</f>
        <v>#N/A</v>
      </c>
      <c r="M172" s="189" t="str">
        <f>VLOOKUP(Cabling[from_node],Table37[#All],5,FALSE)</f>
        <v>BCA</v>
      </c>
      <c r="N172" s="189" t="e">
        <f>VLOOKUP(Cabling[to_node],Table37[#All],5,FALSE)</f>
        <v>#N/A</v>
      </c>
    </row>
    <row r="173" spans="1:14" x14ac:dyDescent="0.25">
      <c r="A173" s="187" t="s">
        <v>1004</v>
      </c>
      <c r="B173" s="187" t="s">
        <v>797</v>
      </c>
      <c r="C173" s="187" t="s">
        <v>867</v>
      </c>
      <c r="D173" s="187"/>
      <c r="E173" s="187"/>
      <c r="F173" s="187"/>
      <c r="G173" s="188"/>
      <c r="H173" s="187"/>
      <c r="I173" s="187"/>
      <c r="J173" s="188"/>
      <c r="K173" s="189">
        <f>VLOOKUP(Cabling[from_node],devices_node_id_ip[#All],7,FALSE)</f>
        <v>2105</v>
      </c>
      <c r="L173" s="189" t="e">
        <f>VLOOKUP(Cabling[to_node],devices_node_id_ip[#All],7,FALSE)</f>
        <v>#N/A</v>
      </c>
      <c r="M173" s="189" t="str">
        <f>VLOOKUP(Cabling[from_node],Table37[#All],5,FALSE)</f>
        <v>BCA</v>
      </c>
      <c r="N173" s="189" t="e">
        <f>VLOOKUP(Cabling[to_node],Table37[#All],5,FALSE)</f>
        <v>#N/A</v>
      </c>
    </row>
    <row r="174" spans="1:14" x14ac:dyDescent="0.25">
      <c r="A174" s="187" t="s">
        <v>1004</v>
      </c>
      <c r="B174" s="187" t="s">
        <v>799</v>
      </c>
      <c r="C174" s="187" t="s">
        <v>856</v>
      </c>
      <c r="D174" s="187"/>
      <c r="E174" s="187"/>
      <c r="F174" s="187"/>
      <c r="G174" s="188"/>
      <c r="H174" s="187"/>
      <c r="I174" s="187"/>
      <c r="J174" s="188"/>
      <c r="K174" s="189">
        <f>VLOOKUP(Cabling[from_node],devices_node_id_ip[#All],7,FALSE)</f>
        <v>2106</v>
      </c>
      <c r="L174" s="189" t="e">
        <f>VLOOKUP(Cabling[to_node],devices_node_id_ip[#All],7,FALSE)</f>
        <v>#N/A</v>
      </c>
      <c r="M174" s="189" t="str">
        <f>VLOOKUP(Cabling[from_node],Table37[#All],5,FALSE)</f>
        <v>BCA</v>
      </c>
      <c r="N174" s="189" t="e">
        <f>VLOOKUP(Cabling[to_node],Table37[#All],5,FALSE)</f>
        <v>#N/A</v>
      </c>
    </row>
    <row r="175" spans="1:14" x14ac:dyDescent="0.25">
      <c r="A175" s="187" t="s">
        <v>1004</v>
      </c>
      <c r="B175" s="192" t="s">
        <v>799</v>
      </c>
      <c r="C175" s="192" t="s">
        <v>857</v>
      </c>
      <c r="D175" s="187"/>
      <c r="E175" s="187"/>
      <c r="F175" s="187"/>
      <c r="G175" s="188"/>
      <c r="H175" s="187"/>
      <c r="I175" s="187"/>
      <c r="J175" s="188"/>
      <c r="K175" s="189">
        <f>VLOOKUP(Cabling[from_node],devices_node_id_ip[#All],7,FALSE)</f>
        <v>2106</v>
      </c>
      <c r="L175" s="189" t="e">
        <f>VLOOKUP(Cabling[to_node],devices_node_id_ip[#All],7,FALSE)</f>
        <v>#N/A</v>
      </c>
      <c r="M175" s="189" t="str">
        <f>VLOOKUP(Cabling[from_node],Table37[#All],5,FALSE)</f>
        <v>BCA</v>
      </c>
      <c r="N175" s="189" t="e">
        <f>VLOOKUP(Cabling[to_node],Table37[#All],5,FALSE)</f>
        <v>#N/A</v>
      </c>
    </row>
    <row r="176" spans="1:14" x14ac:dyDescent="0.25">
      <c r="A176" s="187" t="s">
        <v>1004</v>
      </c>
      <c r="B176" s="187" t="s">
        <v>799</v>
      </c>
      <c r="C176" s="187" t="s">
        <v>1005</v>
      </c>
      <c r="D176" s="187"/>
      <c r="E176" s="187"/>
      <c r="F176" s="187"/>
      <c r="G176" s="188"/>
      <c r="H176" s="187"/>
      <c r="I176" s="187"/>
      <c r="J176" s="188"/>
      <c r="K176" s="189">
        <f>VLOOKUP(Cabling[from_node],devices_node_id_ip[#All],7,FALSE)</f>
        <v>2106</v>
      </c>
      <c r="L176" s="189" t="e">
        <f>VLOOKUP(Cabling[to_node],devices_node_id_ip[#All],7,FALSE)</f>
        <v>#N/A</v>
      </c>
      <c r="M176" s="189" t="str">
        <f>VLOOKUP(Cabling[from_node],Table37[#All],5,FALSE)</f>
        <v>BCA</v>
      </c>
      <c r="N176" s="189" t="e">
        <f>VLOOKUP(Cabling[to_node],Table37[#All],5,FALSE)</f>
        <v>#N/A</v>
      </c>
    </row>
    <row r="177" spans="1:14" x14ac:dyDescent="0.25">
      <c r="A177" s="187" t="s">
        <v>1004</v>
      </c>
      <c r="B177" s="187" t="s">
        <v>799</v>
      </c>
      <c r="C177" s="187" t="s">
        <v>1006</v>
      </c>
      <c r="D177" s="187"/>
      <c r="E177" s="187"/>
      <c r="F177" s="187"/>
      <c r="G177" s="188"/>
      <c r="H177" s="187"/>
      <c r="I177" s="187"/>
      <c r="J177" s="188"/>
      <c r="K177" s="189">
        <f>VLOOKUP(Cabling[from_node],devices_node_id_ip[#All],7,FALSE)</f>
        <v>2106</v>
      </c>
      <c r="L177" s="189" t="e">
        <f>VLOOKUP(Cabling[to_node],devices_node_id_ip[#All],7,FALSE)</f>
        <v>#N/A</v>
      </c>
      <c r="M177" s="189" t="str">
        <f>VLOOKUP(Cabling[from_node],Table37[#All],5,FALSE)</f>
        <v>BCA</v>
      </c>
      <c r="N177" s="189" t="e">
        <f>VLOOKUP(Cabling[to_node],Table37[#All],5,FALSE)</f>
        <v>#N/A</v>
      </c>
    </row>
    <row r="178" spans="1:14" x14ac:dyDescent="0.25">
      <c r="A178" s="187" t="s">
        <v>1004</v>
      </c>
      <c r="B178" s="187" t="s">
        <v>799</v>
      </c>
      <c r="C178" s="187" t="s">
        <v>1007</v>
      </c>
      <c r="D178" s="187"/>
      <c r="E178" s="187"/>
      <c r="F178" s="187"/>
      <c r="G178" s="188"/>
      <c r="H178" s="187"/>
      <c r="I178" s="187"/>
      <c r="J178" s="188"/>
      <c r="K178" s="189">
        <f>VLOOKUP(Cabling[from_node],devices_node_id_ip[#All],7,FALSE)</f>
        <v>2106</v>
      </c>
      <c r="L178" s="189" t="e">
        <f>VLOOKUP(Cabling[to_node],devices_node_id_ip[#All],7,FALSE)</f>
        <v>#N/A</v>
      </c>
      <c r="M178" s="189" t="str">
        <f>VLOOKUP(Cabling[from_node],Table37[#All],5,FALSE)</f>
        <v>BCA</v>
      </c>
      <c r="N178" s="189" t="e">
        <f>VLOOKUP(Cabling[to_node],Table37[#All],5,FALSE)</f>
        <v>#N/A</v>
      </c>
    </row>
    <row r="179" spans="1:14" x14ac:dyDescent="0.25">
      <c r="A179" s="187" t="s">
        <v>1004</v>
      </c>
      <c r="B179" s="187" t="s">
        <v>799</v>
      </c>
      <c r="C179" s="187" t="s">
        <v>1008</v>
      </c>
      <c r="D179" s="187"/>
      <c r="E179" s="187"/>
      <c r="F179" s="187"/>
      <c r="G179" s="188"/>
      <c r="H179" s="187"/>
      <c r="I179" s="187"/>
      <c r="J179" s="188"/>
      <c r="K179" s="189">
        <f>VLOOKUP(Cabling[from_node],devices_node_id_ip[#All],7,FALSE)</f>
        <v>2106</v>
      </c>
      <c r="L179" s="189" t="e">
        <f>VLOOKUP(Cabling[to_node],devices_node_id_ip[#All],7,FALSE)</f>
        <v>#N/A</v>
      </c>
      <c r="M179" s="189" t="str">
        <f>VLOOKUP(Cabling[from_node],Table37[#All],5,FALSE)</f>
        <v>BCA</v>
      </c>
      <c r="N179" s="189" t="e">
        <f>VLOOKUP(Cabling[to_node],Table37[#All],5,FALSE)</f>
        <v>#N/A</v>
      </c>
    </row>
    <row r="180" spans="1:14" x14ac:dyDescent="0.25">
      <c r="A180" s="187" t="s">
        <v>1004</v>
      </c>
      <c r="B180" s="187" t="s">
        <v>799</v>
      </c>
      <c r="C180" s="187" t="s">
        <v>1009</v>
      </c>
      <c r="D180" s="187"/>
      <c r="E180" s="187"/>
      <c r="F180" s="187"/>
      <c r="G180" s="188"/>
      <c r="H180" s="187"/>
      <c r="I180" s="187"/>
      <c r="J180" s="188"/>
      <c r="K180" s="189">
        <f>VLOOKUP(Cabling[from_node],devices_node_id_ip[#All],7,FALSE)</f>
        <v>2106</v>
      </c>
      <c r="L180" s="189" t="e">
        <f>VLOOKUP(Cabling[to_node],devices_node_id_ip[#All],7,FALSE)</f>
        <v>#N/A</v>
      </c>
      <c r="M180" s="189" t="str">
        <f>VLOOKUP(Cabling[from_node],Table37[#All],5,FALSE)</f>
        <v>BCA</v>
      </c>
      <c r="N180" s="189" t="e">
        <f>VLOOKUP(Cabling[to_node],Table37[#All],5,FALSE)</f>
        <v>#N/A</v>
      </c>
    </row>
    <row r="181" spans="1:14" x14ac:dyDescent="0.25">
      <c r="A181" s="187" t="s">
        <v>1004</v>
      </c>
      <c r="B181" s="187" t="s">
        <v>799</v>
      </c>
      <c r="C181" s="187" t="s">
        <v>1010</v>
      </c>
      <c r="D181" s="187"/>
      <c r="E181" s="187"/>
      <c r="F181" s="187"/>
      <c r="G181" s="188"/>
      <c r="H181" s="187"/>
      <c r="I181" s="187"/>
      <c r="J181" s="188"/>
      <c r="K181" s="189">
        <f>VLOOKUP(Cabling[from_node],devices_node_id_ip[#All],7,FALSE)</f>
        <v>2106</v>
      </c>
      <c r="L181" s="189" t="e">
        <f>VLOOKUP(Cabling[to_node],devices_node_id_ip[#All],7,FALSE)</f>
        <v>#N/A</v>
      </c>
      <c r="M181" s="189" t="str">
        <f>VLOOKUP(Cabling[from_node],Table37[#All],5,FALSE)</f>
        <v>BCA</v>
      </c>
      <c r="N181" s="189" t="e">
        <f>VLOOKUP(Cabling[to_node],Table37[#All],5,FALSE)</f>
        <v>#N/A</v>
      </c>
    </row>
    <row r="182" spans="1:14" x14ac:dyDescent="0.25">
      <c r="A182" s="187" t="s">
        <v>1004</v>
      </c>
      <c r="B182" s="187" t="s">
        <v>799</v>
      </c>
      <c r="C182" s="187" t="s">
        <v>1011</v>
      </c>
      <c r="D182" s="187"/>
      <c r="E182" s="187"/>
      <c r="F182" s="187"/>
      <c r="G182" s="188"/>
      <c r="H182" s="187"/>
      <c r="I182" s="187"/>
      <c r="J182" s="188"/>
      <c r="K182" s="189">
        <f>VLOOKUP(Cabling[from_node],devices_node_id_ip[#All],7,FALSE)</f>
        <v>2106</v>
      </c>
      <c r="L182" s="189" t="e">
        <f>VLOOKUP(Cabling[to_node],devices_node_id_ip[#All],7,FALSE)</f>
        <v>#N/A</v>
      </c>
      <c r="M182" s="189" t="str">
        <f>VLOOKUP(Cabling[from_node],Table37[#All],5,FALSE)</f>
        <v>BCA</v>
      </c>
      <c r="N182" s="189" t="e">
        <f>VLOOKUP(Cabling[to_node],Table37[#All],5,FALSE)</f>
        <v>#N/A</v>
      </c>
    </row>
    <row r="183" spans="1:14" x14ac:dyDescent="0.25">
      <c r="A183" s="187" t="s">
        <v>1004</v>
      </c>
      <c r="B183" s="187" t="s">
        <v>799</v>
      </c>
      <c r="C183" s="187" t="s">
        <v>1012</v>
      </c>
      <c r="D183" s="187"/>
      <c r="E183" s="187"/>
      <c r="F183" s="187"/>
      <c r="G183" s="188"/>
      <c r="H183" s="187"/>
      <c r="I183" s="187"/>
      <c r="J183" s="188"/>
      <c r="K183" s="189">
        <f>VLOOKUP(Cabling[from_node],devices_node_id_ip[#All],7,FALSE)</f>
        <v>2106</v>
      </c>
      <c r="L183" s="189" t="e">
        <f>VLOOKUP(Cabling[to_node],devices_node_id_ip[#All],7,FALSE)</f>
        <v>#N/A</v>
      </c>
      <c r="M183" s="189" t="str">
        <f>VLOOKUP(Cabling[from_node],Table37[#All],5,FALSE)</f>
        <v>BCA</v>
      </c>
      <c r="N183" s="189" t="e">
        <f>VLOOKUP(Cabling[to_node],Table37[#All],5,FALSE)</f>
        <v>#N/A</v>
      </c>
    </row>
    <row r="184" spans="1:14" x14ac:dyDescent="0.25">
      <c r="A184" s="187" t="s">
        <v>1004</v>
      </c>
      <c r="B184" s="187" t="s">
        <v>799</v>
      </c>
      <c r="C184" s="187" t="s">
        <v>858</v>
      </c>
      <c r="D184" s="187"/>
      <c r="E184" s="187"/>
      <c r="F184" s="187"/>
      <c r="G184" s="188"/>
      <c r="H184" s="187"/>
      <c r="I184" s="187"/>
      <c r="J184" s="188"/>
      <c r="K184" s="189">
        <f>VLOOKUP(Cabling[from_node],devices_node_id_ip[#All],7,FALSE)</f>
        <v>2106</v>
      </c>
      <c r="L184" s="189" t="e">
        <f>VLOOKUP(Cabling[to_node],devices_node_id_ip[#All],7,FALSE)</f>
        <v>#N/A</v>
      </c>
      <c r="M184" s="189" t="str">
        <f>VLOOKUP(Cabling[from_node],Table37[#All],5,FALSE)</f>
        <v>BCA</v>
      </c>
      <c r="N184" s="189" t="e">
        <f>VLOOKUP(Cabling[to_node],Table37[#All],5,FALSE)</f>
        <v>#N/A</v>
      </c>
    </row>
    <row r="185" spans="1:14" x14ac:dyDescent="0.25">
      <c r="A185" s="187" t="s">
        <v>1004</v>
      </c>
      <c r="B185" s="187" t="s">
        <v>799</v>
      </c>
      <c r="C185" s="187" t="s">
        <v>859</v>
      </c>
      <c r="D185" s="187"/>
      <c r="E185" s="187"/>
      <c r="F185" s="187"/>
      <c r="G185" s="188"/>
      <c r="H185" s="187"/>
      <c r="I185" s="187"/>
      <c r="J185" s="188"/>
      <c r="K185" s="189">
        <f>VLOOKUP(Cabling[from_node],devices_node_id_ip[#All],7,FALSE)</f>
        <v>2106</v>
      </c>
      <c r="L185" s="189" t="e">
        <f>VLOOKUP(Cabling[to_node],devices_node_id_ip[#All],7,FALSE)</f>
        <v>#N/A</v>
      </c>
      <c r="M185" s="189" t="str">
        <f>VLOOKUP(Cabling[from_node],Table37[#All],5,FALSE)</f>
        <v>BCA</v>
      </c>
      <c r="N185" s="189" t="e">
        <f>VLOOKUP(Cabling[to_node],Table37[#All],5,FALSE)</f>
        <v>#N/A</v>
      </c>
    </row>
    <row r="186" spans="1:14" x14ac:dyDescent="0.25">
      <c r="A186" s="187" t="s">
        <v>1004</v>
      </c>
      <c r="B186" s="187" t="s">
        <v>799</v>
      </c>
      <c r="C186" s="187" t="s">
        <v>921</v>
      </c>
      <c r="D186" s="187"/>
      <c r="E186" s="187"/>
      <c r="F186" s="187"/>
      <c r="G186" s="188"/>
      <c r="H186" s="187"/>
      <c r="I186" s="187"/>
      <c r="J186" s="188"/>
      <c r="K186" s="189">
        <f>VLOOKUP(Cabling[from_node],devices_node_id_ip[#All],7,FALSE)</f>
        <v>2106</v>
      </c>
      <c r="L186" s="189" t="e">
        <f>VLOOKUP(Cabling[to_node],devices_node_id_ip[#All],7,FALSE)</f>
        <v>#N/A</v>
      </c>
      <c r="M186" s="189" t="str">
        <f>VLOOKUP(Cabling[from_node],Table37[#All],5,FALSE)</f>
        <v>BCA</v>
      </c>
      <c r="N186" s="189" t="e">
        <f>VLOOKUP(Cabling[to_node],Table37[#All],5,FALSE)</f>
        <v>#N/A</v>
      </c>
    </row>
    <row r="187" spans="1:14" x14ac:dyDescent="0.25">
      <c r="A187" s="187" t="s">
        <v>1004</v>
      </c>
      <c r="B187" s="187" t="s">
        <v>799</v>
      </c>
      <c r="C187" s="187" t="s">
        <v>922</v>
      </c>
      <c r="D187" s="187"/>
      <c r="E187" s="187"/>
      <c r="F187" s="187"/>
      <c r="G187" s="188"/>
      <c r="H187" s="187"/>
      <c r="I187" s="187"/>
      <c r="J187" s="188"/>
      <c r="K187" s="189">
        <f>VLOOKUP(Cabling[from_node],devices_node_id_ip[#All],7,FALSE)</f>
        <v>2106</v>
      </c>
      <c r="L187" s="189" t="e">
        <f>VLOOKUP(Cabling[to_node],devices_node_id_ip[#All],7,FALSE)</f>
        <v>#N/A</v>
      </c>
      <c r="M187" s="189" t="str">
        <f>VLOOKUP(Cabling[from_node],Table37[#All],5,FALSE)</f>
        <v>BCA</v>
      </c>
      <c r="N187" s="189" t="e">
        <f>VLOOKUP(Cabling[to_node],Table37[#All],5,FALSE)</f>
        <v>#N/A</v>
      </c>
    </row>
    <row r="188" spans="1:14" x14ac:dyDescent="0.25">
      <c r="A188" s="187" t="s">
        <v>1004</v>
      </c>
      <c r="B188" s="187" t="s">
        <v>799</v>
      </c>
      <c r="C188" s="187" t="s">
        <v>860</v>
      </c>
      <c r="D188" s="187"/>
      <c r="E188" s="187"/>
      <c r="F188" s="187"/>
      <c r="G188" s="188"/>
      <c r="H188" s="187"/>
      <c r="I188" s="187"/>
      <c r="J188" s="188"/>
      <c r="K188" s="189">
        <f>VLOOKUP(Cabling[from_node],devices_node_id_ip[#All],7,FALSE)</f>
        <v>2106</v>
      </c>
      <c r="L188" s="189" t="e">
        <f>VLOOKUP(Cabling[to_node],devices_node_id_ip[#All],7,FALSE)</f>
        <v>#N/A</v>
      </c>
      <c r="M188" s="189" t="str">
        <f>VLOOKUP(Cabling[from_node],Table37[#All],5,FALSE)</f>
        <v>BCA</v>
      </c>
      <c r="N188" s="189" t="e">
        <f>VLOOKUP(Cabling[to_node],Table37[#All],5,FALSE)</f>
        <v>#N/A</v>
      </c>
    </row>
    <row r="189" spans="1:14" x14ac:dyDescent="0.25">
      <c r="A189" s="187" t="s">
        <v>1004</v>
      </c>
      <c r="B189" s="187" t="s">
        <v>799</v>
      </c>
      <c r="C189" s="187" t="s">
        <v>861</v>
      </c>
      <c r="D189" s="187"/>
      <c r="E189" s="187"/>
      <c r="F189" s="187"/>
      <c r="G189" s="188"/>
      <c r="H189" s="187"/>
      <c r="I189" s="187"/>
      <c r="J189" s="188"/>
      <c r="K189" s="189">
        <f>VLOOKUP(Cabling[from_node],devices_node_id_ip[#All],7,FALSE)</f>
        <v>2106</v>
      </c>
      <c r="L189" s="189" t="e">
        <f>VLOOKUP(Cabling[to_node],devices_node_id_ip[#All],7,FALSE)</f>
        <v>#N/A</v>
      </c>
      <c r="M189" s="189" t="str">
        <f>VLOOKUP(Cabling[from_node],Table37[#All],5,FALSE)</f>
        <v>BCA</v>
      </c>
      <c r="N189" s="189" t="e">
        <f>VLOOKUP(Cabling[to_node],Table37[#All],5,FALSE)</f>
        <v>#N/A</v>
      </c>
    </row>
    <row r="190" spans="1:14" x14ac:dyDescent="0.25">
      <c r="A190" s="187" t="s">
        <v>1004</v>
      </c>
      <c r="B190" s="187" t="s">
        <v>799</v>
      </c>
      <c r="C190" s="187" t="s">
        <v>862</v>
      </c>
      <c r="D190" s="187"/>
      <c r="E190" s="187"/>
      <c r="F190" s="187"/>
      <c r="G190" s="188"/>
      <c r="H190" s="187"/>
      <c r="I190" s="187"/>
      <c r="J190" s="188"/>
      <c r="K190" s="189">
        <f>VLOOKUP(Cabling[from_node],devices_node_id_ip[#All],7,FALSE)</f>
        <v>2106</v>
      </c>
      <c r="L190" s="189" t="e">
        <f>VLOOKUP(Cabling[to_node],devices_node_id_ip[#All],7,FALSE)</f>
        <v>#N/A</v>
      </c>
      <c r="M190" s="189" t="str">
        <f>VLOOKUP(Cabling[from_node],Table37[#All],5,FALSE)</f>
        <v>BCA</v>
      </c>
      <c r="N190" s="189" t="e">
        <f>VLOOKUP(Cabling[to_node],Table37[#All],5,FALSE)</f>
        <v>#N/A</v>
      </c>
    </row>
    <row r="191" spans="1:14" x14ac:dyDescent="0.25">
      <c r="A191" s="187" t="s">
        <v>1004</v>
      </c>
      <c r="B191" s="187" t="s">
        <v>799</v>
      </c>
      <c r="C191" s="187" t="s">
        <v>863</v>
      </c>
      <c r="D191" s="187"/>
      <c r="E191" s="187"/>
      <c r="F191" s="187"/>
      <c r="G191" s="188"/>
      <c r="H191" s="187"/>
      <c r="I191" s="187"/>
      <c r="J191" s="188"/>
      <c r="K191" s="189">
        <f>VLOOKUP(Cabling[from_node],devices_node_id_ip[#All],7,FALSE)</f>
        <v>2106</v>
      </c>
      <c r="L191" s="189" t="e">
        <f>VLOOKUP(Cabling[to_node],devices_node_id_ip[#All],7,FALSE)</f>
        <v>#N/A</v>
      </c>
      <c r="M191" s="189" t="str">
        <f>VLOOKUP(Cabling[from_node],Table37[#All],5,FALSE)</f>
        <v>BCA</v>
      </c>
      <c r="N191" s="189" t="e">
        <f>VLOOKUP(Cabling[to_node],Table37[#All],5,FALSE)</f>
        <v>#N/A</v>
      </c>
    </row>
    <row r="192" spans="1:14" x14ac:dyDescent="0.25">
      <c r="A192" s="187" t="s">
        <v>1004</v>
      </c>
      <c r="B192" s="187" t="s">
        <v>799</v>
      </c>
      <c r="C192" s="187" t="s">
        <v>912</v>
      </c>
      <c r="D192" s="187"/>
      <c r="E192" s="187"/>
      <c r="F192" s="187"/>
      <c r="G192" s="188"/>
      <c r="H192" s="187"/>
      <c r="I192" s="187"/>
      <c r="J192" s="188"/>
      <c r="K192" s="189">
        <f>VLOOKUP(Cabling[from_node],devices_node_id_ip[#All],7,FALSE)</f>
        <v>2106</v>
      </c>
      <c r="L192" s="189" t="e">
        <f>VLOOKUP(Cabling[to_node],devices_node_id_ip[#All],7,FALSE)</f>
        <v>#N/A</v>
      </c>
      <c r="M192" s="189" t="str">
        <f>VLOOKUP(Cabling[from_node],Table37[#All],5,FALSE)</f>
        <v>BCA</v>
      </c>
      <c r="N192" s="189" t="e">
        <f>VLOOKUP(Cabling[to_node],Table37[#All],5,FALSE)</f>
        <v>#N/A</v>
      </c>
    </row>
    <row r="193" spans="1:14" x14ac:dyDescent="0.25">
      <c r="A193" s="187" t="s">
        <v>1004</v>
      </c>
      <c r="B193" s="187" t="s">
        <v>799</v>
      </c>
      <c r="C193" s="187" t="s">
        <v>881</v>
      </c>
      <c r="D193" s="187"/>
      <c r="E193" s="187"/>
      <c r="F193" s="187"/>
      <c r="G193" s="188"/>
      <c r="H193" s="187"/>
      <c r="I193" s="187"/>
      <c r="J193" s="188"/>
      <c r="K193" s="189">
        <f>VLOOKUP(Cabling[from_node],devices_node_id_ip[#All],7,FALSE)</f>
        <v>2106</v>
      </c>
      <c r="L193" s="189" t="e">
        <f>VLOOKUP(Cabling[to_node],devices_node_id_ip[#All],7,FALSE)</f>
        <v>#N/A</v>
      </c>
      <c r="M193" s="189" t="str">
        <f>VLOOKUP(Cabling[from_node],Table37[#All],5,FALSE)</f>
        <v>BCA</v>
      </c>
      <c r="N193" s="189" t="e">
        <f>VLOOKUP(Cabling[to_node],Table37[#All],5,FALSE)</f>
        <v>#N/A</v>
      </c>
    </row>
    <row r="194" spans="1:14" x14ac:dyDescent="0.25">
      <c r="A194" s="187" t="s">
        <v>1004</v>
      </c>
      <c r="B194" s="187" t="s">
        <v>799</v>
      </c>
      <c r="C194" s="187" t="s">
        <v>877</v>
      </c>
      <c r="D194" s="187"/>
      <c r="E194" s="187"/>
      <c r="F194" s="187"/>
      <c r="G194" s="188"/>
      <c r="H194" s="187"/>
      <c r="I194" s="187"/>
      <c r="J194" s="188"/>
      <c r="K194" s="189">
        <f>VLOOKUP(Cabling[from_node],devices_node_id_ip[#All],7,FALSE)</f>
        <v>2106</v>
      </c>
      <c r="L194" s="189" t="e">
        <f>VLOOKUP(Cabling[to_node],devices_node_id_ip[#All],7,FALSE)</f>
        <v>#N/A</v>
      </c>
      <c r="M194" s="189" t="str">
        <f>VLOOKUP(Cabling[from_node],Table37[#All],5,FALSE)</f>
        <v>BCA</v>
      </c>
      <c r="N194" s="189" t="e">
        <f>VLOOKUP(Cabling[to_node],Table37[#All],5,FALSE)</f>
        <v>#N/A</v>
      </c>
    </row>
    <row r="195" spans="1:14" x14ac:dyDescent="0.25">
      <c r="A195" s="187" t="s">
        <v>1004</v>
      </c>
      <c r="B195" s="187" t="s">
        <v>799</v>
      </c>
      <c r="C195" s="187" t="s">
        <v>878</v>
      </c>
      <c r="D195" s="187"/>
      <c r="E195" s="187"/>
      <c r="F195" s="187"/>
      <c r="G195" s="188"/>
      <c r="H195" s="187"/>
      <c r="I195" s="187"/>
      <c r="J195" s="188"/>
      <c r="K195" s="189">
        <f>VLOOKUP(Cabling[from_node],devices_node_id_ip[#All],7,FALSE)</f>
        <v>2106</v>
      </c>
      <c r="L195" s="189" t="e">
        <f>VLOOKUP(Cabling[to_node],devices_node_id_ip[#All],7,FALSE)</f>
        <v>#N/A</v>
      </c>
      <c r="M195" s="189" t="str">
        <f>VLOOKUP(Cabling[from_node],Table37[#All],5,FALSE)</f>
        <v>BCA</v>
      </c>
      <c r="N195" s="189" t="e">
        <f>VLOOKUP(Cabling[to_node],Table37[#All],5,FALSE)</f>
        <v>#N/A</v>
      </c>
    </row>
    <row r="196" spans="1:14" x14ac:dyDescent="0.25">
      <c r="A196" s="187" t="s">
        <v>1004</v>
      </c>
      <c r="B196" s="187" t="s">
        <v>799</v>
      </c>
      <c r="C196" s="187" t="s">
        <v>864</v>
      </c>
      <c r="D196" s="187"/>
      <c r="E196" s="187"/>
      <c r="F196" s="187"/>
      <c r="G196" s="188"/>
      <c r="H196" s="187"/>
      <c r="I196" s="187"/>
      <c r="J196" s="188"/>
      <c r="K196" s="189">
        <f>VLOOKUP(Cabling[from_node],devices_node_id_ip[#All],7,FALSE)</f>
        <v>2106</v>
      </c>
      <c r="L196" s="189" t="e">
        <f>VLOOKUP(Cabling[to_node],devices_node_id_ip[#All],7,FALSE)</f>
        <v>#N/A</v>
      </c>
      <c r="M196" s="189" t="str">
        <f>VLOOKUP(Cabling[from_node],Table37[#All],5,FALSE)</f>
        <v>BCA</v>
      </c>
      <c r="N196" s="189" t="e">
        <f>VLOOKUP(Cabling[to_node],Table37[#All],5,FALSE)</f>
        <v>#N/A</v>
      </c>
    </row>
    <row r="197" spans="1:14" x14ac:dyDescent="0.25">
      <c r="A197" s="187" t="s">
        <v>1004</v>
      </c>
      <c r="B197" s="187" t="s">
        <v>799</v>
      </c>
      <c r="C197" s="187" t="s">
        <v>865</v>
      </c>
      <c r="D197" s="187"/>
      <c r="E197" s="187"/>
      <c r="F197" s="187"/>
      <c r="G197" s="188"/>
      <c r="H197" s="187"/>
      <c r="I197" s="187"/>
      <c r="J197" s="188"/>
      <c r="K197" s="189">
        <f>VLOOKUP(Cabling[from_node],devices_node_id_ip[#All],7,FALSE)</f>
        <v>2106</v>
      </c>
      <c r="L197" s="189" t="e">
        <f>VLOOKUP(Cabling[to_node],devices_node_id_ip[#All],7,FALSE)</f>
        <v>#N/A</v>
      </c>
      <c r="M197" s="189" t="str">
        <f>VLOOKUP(Cabling[from_node],Table37[#All],5,FALSE)</f>
        <v>BCA</v>
      </c>
      <c r="N197" s="189" t="e">
        <f>VLOOKUP(Cabling[to_node],Table37[#All],5,FALSE)</f>
        <v>#N/A</v>
      </c>
    </row>
    <row r="198" spans="1:14" x14ac:dyDescent="0.25">
      <c r="A198" s="187" t="s">
        <v>1004</v>
      </c>
      <c r="B198" s="187" t="s">
        <v>799</v>
      </c>
      <c r="C198" s="187" t="s">
        <v>866</v>
      </c>
      <c r="D198" s="187"/>
      <c r="E198" s="187"/>
      <c r="F198" s="187"/>
      <c r="G198" s="188"/>
      <c r="H198" s="187"/>
      <c r="I198" s="187"/>
      <c r="J198" s="188"/>
      <c r="K198" s="189">
        <f>VLOOKUP(Cabling[from_node],devices_node_id_ip[#All],7,FALSE)</f>
        <v>2106</v>
      </c>
      <c r="L198" s="189" t="e">
        <f>VLOOKUP(Cabling[to_node],devices_node_id_ip[#All],7,FALSE)</f>
        <v>#N/A</v>
      </c>
      <c r="M198" s="189" t="str">
        <f>VLOOKUP(Cabling[from_node],Table37[#All],5,FALSE)</f>
        <v>BCA</v>
      </c>
      <c r="N198" s="189" t="e">
        <f>VLOOKUP(Cabling[to_node],Table37[#All],5,FALSE)</f>
        <v>#N/A</v>
      </c>
    </row>
    <row r="199" spans="1:14" x14ac:dyDescent="0.25">
      <c r="A199" s="187" t="s">
        <v>1004</v>
      </c>
      <c r="B199" s="187" t="s">
        <v>799</v>
      </c>
      <c r="C199" s="187" t="s">
        <v>867</v>
      </c>
      <c r="D199" s="187"/>
      <c r="E199" s="187"/>
      <c r="F199" s="187"/>
      <c r="G199" s="188"/>
      <c r="H199" s="187"/>
      <c r="I199" s="187"/>
      <c r="J199" s="188"/>
      <c r="K199" s="189">
        <f>VLOOKUP(Cabling[from_node],devices_node_id_ip[#All],7,FALSE)</f>
        <v>2106</v>
      </c>
      <c r="L199" s="189" t="e">
        <f>VLOOKUP(Cabling[to_node],devices_node_id_ip[#All],7,FALSE)</f>
        <v>#N/A</v>
      </c>
      <c r="M199" s="189" t="str">
        <f>VLOOKUP(Cabling[from_node],Table37[#All],5,FALSE)</f>
        <v>BCA</v>
      </c>
      <c r="N199" s="189" t="e">
        <f>VLOOKUP(Cabling[to_node],Table37[#All],5,FALSE)</f>
        <v>#N/A</v>
      </c>
    </row>
    <row r="200" spans="1:14" x14ac:dyDescent="0.25">
      <c r="A200" s="187" t="s">
        <v>1004</v>
      </c>
      <c r="B200" s="187" t="s">
        <v>798</v>
      </c>
      <c r="C200" s="187" t="s">
        <v>856</v>
      </c>
      <c r="D200" s="187"/>
      <c r="E200" s="187"/>
      <c r="F200" s="187"/>
      <c r="G200" s="188"/>
      <c r="H200" s="187"/>
      <c r="I200" s="187"/>
      <c r="J200" s="188"/>
      <c r="K200" s="189">
        <f>VLOOKUP(Cabling[from_node],devices_node_id_ip[#All],7,FALSE)</f>
        <v>2205</v>
      </c>
      <c r="L200" s="189" t="e">
        <f>VLOOKUP(Cabling[to_node],devices_node_id_ip[#All],7,FALSE)</f>
        <v>#N/A</v>
      </c>
      <c r="M200" s="189" t="str">
        <f>VLOOKUP(Cabling[from_node],Table37[#All],5,FALSE)</f>
        <v>BCA</v>
      </c>
      <c r="N200" s="189" t="e">
        <f>VLOOKUP(Cabling[to_node],Table37[#All],5,FALSE)</f>
        <v>#N/A</v>
      </c>
    </row>
    <row r="201" spans="1:14" x14ac:dyDescent="0.25">
      <c r="A201" s="187" t="s">
        <v>1004</v>
      </c>
      <c r="B201" s="187" t="s">
        <v>798</v>
      </c>
      <c r="C201" s="187" t="s">
        <v>857</v>
      </c>
      <c r="D201" s="187"/>
      <c r="E201" s="187"/>
      <c r="F201" s="187"/>
      <c r="G201" s="188"/>
      <c r="H201" s="187"/>
      <c r="I201" s="187"/>
      <c r="J201" s="188"/>
      <c r="K201" s="189">
        <f>VLOOKUP(Cabling[from_node],devices_node_id_ip[#All],7,FALSE)</f>
        <v>2205</v>
      </c>
      <c r="L201" s="189" t="e">
        <f>VLOOKUP(Cabling[to_node],devices_node_id_ip[#All],7,FALSE)</f>
        <v>#N/A</v>
      </c>
      <c r="M201" s="189" t="str">
        <f>VLOOKUP(Cabling[from_node],Table37[#All],5,FALSE)</f>
        <v>BCA</v>
      </c>
      <c r="N201" s="189" t="e">
        <f>VLOOKUP(Cabling[to_node],Table37[#All],5,FALSE)</f>
        <v>#N/A</v>
      </c>
    </row>
    <row r="202" spans="1:14" x14ac:dyDescent="0.25">
      <c r="A202" s="187" t="s">
        <v>1004</v>
      </c>
      <c r="B202" s="187" t="s">
        <v>798</v>
      </c>
      <c r="C202" s="187" t="s">
        <v>1005</v>
      </c>
      <c r="D202" s="187"/>
      <c r="E202" s="187"/>
      <c r="F202" s="187"/>
      <c r="G202" s="188"/>
      <c r="H202" s="187"/>
      <c r="I202" s="187"/>
      <c r="J202" s="188"/>
      <c r="K202" s="189">
        <f>VLOOKUP(Cabling[from_node],devices_node_id_ip[#All],7,FALSE)</f>
        <v>2205</v>
      </c>
      <c r="L202" s="189" t="e">
        <f>VLOOKUP(Cabling[to_node],devices_node_id_ip[#All],7,FALSE)</f>
        <v>#N/A</v>
      </c>
      <c r="M202" s="189" t="str">
        <f>VLOOKUP(Cabling[from_node],Table37[#All],5,FALSE)</f>
        <v>BCA</v>
      </c>
      <c r="N202" s="189" t="e">
        <f>VLOOKUP(Cabling[to_node],Table37[#All],5,FALSE)</f>
        <v>#N/A</v>
      </c>
    </row>
    <row r="203" spans="1:14" x14ac:dyDescent="0.25">
      <c r="A203" s="187" t="s">
        <v>1004</v>
      </c>
      <c r="B203" s="187" t="s">
        <v>798</v>
      </c>
      <c r="C203" s="187" t="s">
        <v>1006</v>
      </c>
      <c r="D203" s="187"/>
      <c r="E203" s="187"/>
      <c r="F203" s="187"/>
      <c r="G203" s="188"/>
      <c r="H203" s="187"/>
      <c r="I203" s="187"/>
      <c r="J203" s="188"/>
      <c r="K203" s="189">
        <f>VLOOKUP(Cabling[from_node],devices_node_id_ip[#All],7,FALSE)</f>
        <v>2205</v>
      </c>
      <c r="L203" s="189" t="e">
        <f>VLOOKUP(Cabling[to_node],devices_node_id_ip[#All],7,FALSE)</f>
        <v>#N/A</v>
      </c>
      <c r="M203" s="189" t="str">
        <f>VLOOKUP(Cabling[from_node],Table37[#All],5,FALSE)</f>
        <v>BCA</v>
      </c>
      <c r="N203" s="189" t="e">
        <f>VLOOKUP(Cabling[to_node],Table37[#All],5,FALSE)</f>
        <v>#N/A</v>
      </c>
    </row>
    <row r="204" spans="1:14" x14ac:dyDescent="0.25">
      <c r="A204" s="187" t="s">
        <v>1004</v>
      </c>
      <c r="B204" s="187" t="s">
        <v>798</v>
      </c>
      <c r="C204" s="187" t="s">
        <v>1007</v>
      </c>
      <c r="D204" s="187"/>
      <c r="E204" s="187"/>
      <c r="F204" s="187"/>
      <c r="G204" s="188"/>
      <c r="H204" s="187"/>
      <c r="I204" s="187"/>
      <c r="J204" s="188"/>
      <c r="K204" s="189">
        <f>VLOOKUP(Cabling[from_node],devices_node_id_ip[#All],7,FALSE)</f>
        <v>2205</v>
      </c>
      <c r="L204" s="189" t="e">
        <f>VLOOKUP(Cabling[to_node],devices_node_id_ip[#All],7,FALSE)</f>
        <v>#N/A</v>
      </c>
      <c r="M204" s="189" t="str">
        <f>VLOOKUP(Cabling[from_node],Table37[#All],5,FALSE)</f>
        <v>BCA</v>
      </c>
      <c r="N204" s="189" t="e">
        <f>VLOOKUP(Cabling[to_node],Table37[#All],5,FALSE)</f>
        <v>#N/A</v>
      </c>
    </row>
    <row r="205" spans="1:14" x14ac:dyDescent="0.25">
      <c r="A205" s="187" t="s">
        <v>1004</v>
      </c>
      <c r="B205" s="187" t="s">
        <v>798</v>
      </c>
      <c r="C205" s="187" t="s">
        <v>1008</v>
      </c>
      <c r="D205" s="187"/>
      <c r="E205" s="187"/>
      <c r="F205" s="187"/>
      <c r="G205" s="188"/>
      <c r="H205" s="187"/>
      <c r="I205" s="187"/>
      <c r="J205" s="188"/>
      <c r="K205" s="189">
        <f>VLOOKUP(Cabling[from_node],devices_node_id_ip[#All],7,FALSE)</f>
        <v>2205</v>
      </c>
      <c r="L205" s="189" t="e">
        <f>VLOOKUP(Cabling[to_node],devices_node_id_ip[#All],7,FALSE)</f>
        <v>#N/A</v>
      </c>
      <c r="M205" s="189" t="str">
        <f>VLOOKUP(Cabling[from_node],Table37[#All],5,FALSE)</f>
        <v>BCA</v>
      </c>
      <c r="N205" s="189" t="e">
        <f>VLOOKUP(Cabling[to_node],Table37[#All],5,FALSE)</f>
        <v>#N/A</v>
      </c>
    </row>
    <row r="206" spans="1:14" x14ac:dyDescent="0.25">
      <c r="A206" s="187" t="s">
        <v>1004</v>
      </c>
      <c r="B206" s="187" t="s">
        <v>798</v>
      </c>
      <c r="C206" s="187" t="s">
        <v>1009</v>
      </c>
      <c r="D206" s="187"/>
      <c r="E206" s="187"/>
      <c r="F206" s="187"/>
      <c r="G206" s="188"/>
      <c r="H206" s="187"/>
      <c r="I206" s="187"/>
      <c r="J206" s="188"/>
      <c r="K206" s="189">
        <f>VLOOKUP(Cabling[from_node],devices_node_id_ip[#All],7,FALSE)</f>
        <v>2205</v>
      </c>
      <c r="L206" s="189" t="e">
        <f>VLOOKUP(Cabling[to_node],devices_node_id_ip[#All],7,FALSE)</f>
        <v>#N/A</v>
      </c>
      <c r="M206" s="189" t="str">
        <f>VLOOKUP(Cabling[from_node],Table37[#All],5,FALSE)</f>
        <v>BCA</v>
      </c>
      <c r="N206" s="189" t="e">
        <f>VLOOKUP(Cabling[to_node],Table37[#All],5,FALSE)</f>
        <v>#N/A</v>
      </c>
    </row>
    <row r="207" spans="1:14" x14ac:dyDescent="0.25">
      <c r="A207" s="187" t="s">
        <v>1004</v>
      </c>
      <c r="B207" s="187" t="s">
        <v>798</v>
      </c>
      <c r="C207" s="187" t="s">
        <v>1010</v>
      </c>
      <c r="D207" s="187"/>
      <c r="E207" s="187"/>
      <c r="F207" s="187"/>
      <c r="G207" s="188"/>
      <c r="H207" s="187"/>
      <c r="I207" s="187"/>
      <c r="J207" s="188"/>
      <c r="K207" s="189">
        <f>VLOOKUP(Cabling[from_node],devices_node_id_ip[#All],7,FALSE)</f>
        <v>2205</v>
      </c>
      <c r="L207" s="189" t="e">
        <f>VLOOKUP(Cabling[to_node],devices_node_id_ip[#All],7,FALSE)</f>
        <v>#N/A</v>
      </c>
      <c r="M207" s="189" t="str">
        <f>VLOOKUP(Cabling[from_node],Table37[#All],5,FALSE)</f>
        <v>BCA</v>
      </c>
      <c r="N207" s="189" t="e">
        <f>VLOOKUP(Cabling[to_node],Table37[#All],5,FALSE)</f>
        <v>#N/A</v>
      </c>
    </row>
    <row r="208" spans="1:14" x14ac:dyDescent="0.25">
      <c r="A208" s="187" t="s">
        <v>1004</v>
      </c>
      <c r="B208" s="187" t="s">
        <v>798</v>
      </c>
      <c r="C208" s="187" t="s">
        <v>1011</v>
      </c>
      <c r="D208" s="187"/>
      <c r="E208" s="187"/>
      <c r="F208" s="187"/>
      <c r="G208" s="188"/>
      <c r="H208" s="187"/>
      <c r="I208" s="187"/>
      <c r="J208" s="188"/>
      <c r="K208" s="189">
        <f>VLOOKUP(Cabling[from_node],devices_node_id_ip[#All],7,FALSE)</f>
        <v>2205</v>
      </c>
      <c r="L208" s="189" t="e">
        <f>VLOOKUP(Cabling[to_node],devices_node_id_ip[#All],7,FALSE)</f>
        <v>#N/A</v>
      </c>
      <c r="M208" s="189" t="str">
        <f>VLOOKUP(Cabling[from_node],Table37[#All],5,FALSE)</f>
        <v>BCA</v>
      </c>
      <c r="N208" s="189" t="e">
        <f>VLOOKUP(Cabling[to_node],Table37[#All],5,FALSE)</f>
        <v>#N/A</v>
      </c>
    </row>
    <row r="209" spans="1:14" x14ac:dyDescent="0.25">
      <c r="A209" s="187" t="s">
        <v>1004</v>
      </c>
      <c r="B209" s="187" t="s">
        <v>798</v>
      </c>
      <c r="C209" s="187" t="s">
        <v>1012</v>
      </c>
      <c r="D209" s="187"/>
      <c r="E209" s="187"/>
      <c r="F209" s="187"/>
      <c r="G209" s="188"/>
      <c r="H209" s="187"/>
      <c r="I209" s="187"/>
      <c r="J209" s="188"/>
      <c r="K209" s="189">
        <f>VLOOKUP(Cabling[from_node],devices_node_id_ip[#All],7,FALSE)</f>
        <v>2205</v>
      </c>
      <c r="L209" s="189" t="e">
        <f>VLOOKUP(Cabling[to_node],devices_node_id_ip[#All],7,FALSE)</f>
        <v>#N/A</v>
      </c>
      <c r="M209" s="189" t="str">
        <f>VLOOKUP(Cabling[from_node],Table37[#All],5,FALSE)</f>
        <v>BCA</v>
      </c>
      <c r="N209" s="189" t="e">
        <f>VLOOKUP(Cabling[to_node],Table37[#All],5,FALSE)</f>
        <v>#N/A</v>
      </c>
    </row>
    <row r="210" spans="1:14" x14ac:dyDescent="0.25">
      <c r="A210" s="187" t="s">
        <v>1004</v>
      </c>
      <c r="B210" s="187" t="s">
        <v>798</v>
      </c>
      <c r="C210" s="187" t="s">
        <v>858</v>
      </c>
      <c r="D210" s="187"/>
      <c r="E210" s="187"/>
      <c r="F210" s="187"/>
      <c r="G210" s="188"/>
      <c r="H210" s="187"/>
      <c r="I210" s="187"/>
      <c r="J210" s="188"/>
      <c r="K210" s="189">
        <f>VLOOKUP(Cabling[from_node],devices_node_id_ip[#All],7,FALSE)</f>
        <v>2205</v>
      </c>
      <c r="L210" s="189" t="e">
        <f>VLOOKUP(Cabling[to_node],devices_node_id_ip[#All],7,FALSE)</f>
        <v>#N/A</v>
      </c>
      <c r="M210" s="189" t="str">
        <f>VLOOKUP(Cabling[from_node],Table37[#All],5,FALSE)</f>
        <v>BCA</v>
      </c>
      <c r="N210" s="189" t="e">
        <f>VLOOKUP(Cabling[to_node],Table37[#All],5,FALSE)</f>
        <v>#N/A</v>
      </c>
    </row>
    <row r="211" spans="1:14" x14ac:dyDescent="0.25">
      <c r="A211" s="187" t="s">
        <v>1004</v>
      </c>
      <c r="B211" s="187" t="s">
        <v>798</v>
      </c>
      <c r="C211" s="187" t="s">
        <v>859</v>
      </c>
      <c r="D211" s="187"/>
      <c r="E211" s="187"/>
      <c r="F211" s="187"/>
      <c r="G211" s="188"/>
      <c r="H211" s="187"/>
      <c r="I211" s="187"/>
      <c r="J211" s="188"/>
      <c r="K211" s="189">
        <f>VLOOKUP(Cabling[from_node],devices_node_id_ip[#All],7,FALSE)</f>
        <v>2205</v>
      </c>
      <c r="L211" s="189" t="e">
        <f>VLOOKUP(Cabling[to_node],devices_node_id_ip[#All],7,FALSE)</f>
        <v>#N/A</v>
      </c>
      <c r="M211" s="189" t="str">
        <f>VLOOKUP(Cabling[from_node],Table37[#All],5,FALSE)</f>
        <v>BCA</v>
      </c>
      <c r="N211" s="189" t="e">
        <f>VLOOKUP(Cabling[to_node],Table37[#All],5,FALSE)</f>
        <v>#N/A</v>
      </c>
    </row>
    <row r="212" spans="1:14" x14ac:dyDescent="0.25">
      <c r="A212" s="187" t="s">
        <v>1004</v>
      </c>
      <c r="B212" s="187" t="s">
        <v>798</v>
      </c>
      <c r="C212" s="187" t="s">
        <v>921</v>
      </c>
      <c r="D212" s="187"/>
      <c r="E212" s="187"/>
      <c r="F212" s="187"/>
      <c r="G212" s="188"/>
      <c r="H212" s="187"/>
      <c r="I212" s="187"/>
      <c r="J212" s="188"/>
      <c r="K212" s="189">
        <f>VLOOKUP(Cabling[from_node],devices_node_id_ip[#All],7,FALSE)</f>
        <v>2205</v>
      </c>
      <c r="L212" s="189" t="e">
        <f>VLOOKUP(Cabling[to_node],devices_node_id_ip[#All],7,FALSE)</f>
        <v>#N/A</v>
      </c>
      <c r="M212" s="189" t="str">
        <f>VLOOKUP(Cabling[from_node],Table37[#All],5,FALSE)</f>
        <v>BCA</v>
      </c>
      <c r="N212" s="189" t="e">
        <f>VLOOKUP(Cabling[to_node],Table37[#All],5,FALSE)</f>
        <v>#N/A</v>
      </c>
    </row>
    <row r="213" spans="1:14" x14ac:dyDescent="0.25">
      <c r="A213" s="187" t="s">
        <v>1004</v>
      </c>
      <c r="B213" s="187" t="s">
        <v>798</v>
      </c>
      <c r="C213" s="187" t="s">
        <v>922</v>
      </c>
      <c r="D213" s="187"/>
      <c r="E213" s="187"/>
      <c r="F213" s="187"/>
      <c r="G213" s="188"/>
      <c r="H213" s="187"/>
      <c r="I213" s="187"/>
      <c r="J213" s="188"/>
      <c r="K213" s="189">
        <f>VLOOKUP(Cabling[from_node],devices_node_id_ip[#All],7,FALSE)</f>
        <v>2205</v>
      </c>
      <c r="L213" s="189" t="e">
        <f>VLOOKUP(Cabling[to_node],devices_node_id_ip[#All],7,FALSE)</f>
        <v>#N/A</v>
      </c>
      <c r="M213" s="189" t="str">
        <f>VLOOKUP(Cabling[from_node],Table37[#All],5,FALSE)</f>
        <v>BCA</v>
      </c>
      <c r="N213" s="189" t="e">
        <f>VLOOKUP(Cabling[to_node],Table37[#All],5,FALSE)</f>
        <v>#N/A</v>
      </c>
    </row>
    <row r="214" spans="1:14" x14ac:dyDescent="0.25">
      <c r="A214" s="187" t="s">
        <v>1004</v>
      </c>
      <c r="B214" s="187" t="s">
        <v>798</v>
      </c>
      <c r="C214" s="187" t="s">
        <v>860</v>
      </c>
      <c r="D214" s="187"/>
      <c r="E214" s="187"/>
      <c r="F214" s="187"/>
      <c r="G214" s="188"/>
      <c r="H214" s="187"/>
      <c r="I214" s="187"/>
      <c r="J214" s="188"/>
      <c r="K214" s="189">
        <f>VLOOKUP(Cabling[from_node],devices_node_id_ip[#All],7,FALSE)</f>
        <v>2205</v>
      </c>
      <c r="L214" s="189" t="e">
        <f>VLOOKUP(Cabling[to_node],devices_node_id_ip[#All],7,FALSE)</f>
        <v>#N/A</v>
      </c>
      <c r="M214" s="189" t="str">
        <f>VLOOKUP(Cabling[from_node],Table37[#All],5,FALSE)</f>
        <v>BCA</v>
      </c>
      <c r="N214" s="189" t="e">
        <f>VLOOKUP(Cabling[to_node],Table37[#All],5,FALSE)</f>
        <v>#N/A</v>
      </c>
    </row>
    <row r="215" spans="1:14" x14ac:dyDescent="0.25">
      <c r="A215" s="187" t="s">
        <v>1004</v>
      </c>
      <c r="B215" s="187" t="s">
        <v>798</v>
      </c>
      <c r="C215" s="187" t="s">
        <v>861</v>
      </c>
      <c r="D215" s="187"/>
      <c r="E215" s="187"/>
      <c r="F215" s="187"/>
      <c r="G215" s="188"/>
      <c r="H215" s="187"/>
      <c r="I215" s="187"/>
      <c r="J215" s="188"/>
      <c r="K215" s="189">
        <f>VLOOKUP(Cabling[from_node],devices_node_id_ip[#All],7,FALSE)</f>
        <v>2205</v>
      </c>
      <c r="L215" s="189" t="e">
        <f>VLOOKUP(Cabling[to_node],devices_node_id_ip[#All],7,FALSE)</f>
        <v>#N/A</v>
      </c>
      <c r="M215" s="189" t="str">
        <f>VLOOKUP(Cabling[from_node],Table37[#All],5,FALSE)</f>
        <v>BCA</v>
      </c>
      <c r="N215" s="189" t="e">
        <f>VLOOKUP(Cabling[to_node],Table37[#All],5,FALSE)</f>
        <v>#N/A</v>
      </c>
    </row>
    <row r="216" spans="1:14" x14ac:dyDescent="0.25">
      <c r="A216" s="187" t="s">
        <v>1004</v>
      </c>
      <c r="B216" s="187" t="s">
        <v>798</v>
      </c>
      <c r="C216" s="187" t="s">
        <v>862</v>
      </c>
      <c r="D216" s="187"/>
      <c r="E216" s="187"/>
      <c r="F216" s="187"/>
      <c r="G216" s="188"/>
      <c r="H216" s="187"/>
      <c r="I216" s="187"/>
      <c r="J216" s="188"/>
      <c r="K216" s="189">
        <f>VLOOKUP(Cabling[from_node],devices_node_id_ip[#All],7,FALSE)</f>
        <v>2205</v>
      </c>
      <c r="L216" s="189" t="e">
        <f>VLOOKUP(Cabling[to_node],devices_node_id_ip[#All],7,FALSE)</f>
        <v>#N/A</v>
      </c>
      <c r="M216" s="189" t="str">
        <f>VLOOKUP(Cabling[from_node],Table37[#All],5,FALSE)</f>
        <v>BCA</v>
      </c>
      <c r="N216" s="189" t="e">
        <f>VLOOKUP(Cabling[to_node],Table37[#All],5,FALSE)</f>
        <v>#N/A</v>
      </c>
    </row>
    <row r="217" spans="1:14" x14ac:dyDescent="0.25">
      <c r="A217" s="187" t="s">
        <v>1004</v>
      </c>
      <c r="B217" s="187" t="s">
        <v>798</v>
      </c>
      <c r="C217" s="187" t="s">
        <v>863</v>
      </c>
      <c r="D217" s="187"/>
      <c r="E217" s="187"/>
      <c r="F217" s="187"/>
      <c r="G217" s="188"/>
      <c r="H217" s="187"/>
      <c r="I217" s="187"/>
      <c r="J217" s="188"/>
      <c r="K217" s="189">
        <f>VLOOKUP(Cabling[from_node],devices_node_id_ip[#All],7,FALSE)</f>
        <v>2205</v>
      </c>
      <c r="L217" s="189" t="e">
        <f>VLOOKUP(Cabling[to_node],devices_node_id_ip[#All],7,FALSE)</f>
        <v>#N/A</v>
      </c>
      <c r="M217" s="189" t="str">
        <f>VLOOKUP(Cabling[from_node],Table37[#All],5,FALSE)</f>
        <v>BCA</v>
      </c>
      <c r="N217" s="189" t="e">
        <f>VLOOKUP(Cabling[to_node],Table37[#All],5,FALSE)</f>
        <v>#N/A</v>
      </c>
    </row>
    <row r="218" spans="1:14" x14ac:dyDescent="0.25">
      <c r="A218" s="187" t="s">
        <v>1004</v>
      </c>
      <c r="B218" s="187" t="s">
        <v>800</v>
      </c>
      <c r="C218" s="187" t="s">
        <v>856</v>
      </c>
      <c r="D218" s="187"/>
      <c r="E218" s="187"/>
      <c r="F218" s="187"/>
      <c r="G218" s="188"/>
      <c r="H218" s="187"/>
      <c r="I218" s="187"/>
      <c r="J218" s="188"/>
      <c r="K218" s="189">
        <f>VLOOKUP(Cabling[from_node],devices_node_id_ip[#All],7,FALSE)</f>
        <v>2206</v>
      </c>
      <c r="L218" s="189" t="e">
        <f>VLOOKUP(Cabling[to_node],devices_node_id_ip[#All],7,FALSE)</f>
        <v>#N/A</v>
      </c>
      <c r="M218" s="189" t="str">
        <f>VLOOKUP(Cabling[from_node],Table37[#All],5,FALSE)</f>
        <v>BCA</v>
      </c>
      <c r="N218" s="189" t="e">
        <f>VLOOKUP(Cabling[to_node],Table37[#All],5,FALSE)</f>
        <v>#N/A</v>
      </c>
    </row>
    <row r="219" spans="1:14" x14ac:dyDescent="0.25">
      <c r="A219" s="187" t="s">
        <v>1004</v>
      </c>
      <c r="B219" s="187" t="s">
        <v>800</v>
      </c>
      <c r="C219" s="192" t="s">
        <v>857</v>
      </c>
      <c r="D219" s="187"/>
      <c r="E219" s="187"/>
      <c r="F219" s="187"/>
      <c r="G219" s="188"/>
      <c r="H219" s="187"/>
      <c r="I219" s="187"/>
      <c r="J219" s="188"/>
      <c r="K219" s="189">
        <f>VLOOKUP(Cabling[from_node],devices_node_id_ip[#All],7,FALSE)</f>
        <v>2206</v>
      </c>
      <c r="L219" s="189" t="e">
        <f>VLOOKUP(Cabling[to_node],devices_node_id_ip[#All],7,FALSE)</f>
        <v>#N/A</v>
      </c>
      <c r="M219" s="189" t="str">
        <f>VLOOKUP(Cabling[from_node],Table37[#All],5,FALSE)</f>
        <v>BCA</v>
      </c>
      <c r="N219" s="189" t="e">
        <f>VLOOKUP(Cabling[to_node],Table37[#All],5,FALSE)</f>
        <v>#N/A</v>
      </c>
    </row>
    <row r="220" spans="1:14" x14ac:dyDescent="0.25">
      <c r="A220" s="187" t="s">
        <v>1004</v>
      </c>
      <c r="B220" s="187" t="s">
        <v>800</v>
      </c>
      <c r="C220" s="187" t="s">
        <v>1005</v>
      </c>
      <c r="D220" s="187"/>
      <c r="E220" s="187"/>
      <c r="F220" s="187"/>
      <c r="G220" s="188"/>
      <c r="H220" s="187"/>
      <c r="I220" s="187"/>
      <c r="J220" s="188"/>
      <c r="K220" s="189">
        <f>VLOOKUP(Cabling[from_node],devices_node_id_ip[#All],7,FALSE)</f>
        <v>2206</v>
      </c>
      <c r="L220" s="189" t="e">
        <f>VLOOKUP(Cabling[to_node],devices_node_id_ip[#All],7,FALSE)</f>
        <v>#N/A</v>
      </c>
      <c r="M220" s="189" t="str">
        <f>VLOOKUP(Cabling[from_node],Table37[#All],5,FALSE)</f>
        <v>BCA</v>
      </c>
      <c r="N220" s="189" t="e">
        <f>VLOOKUP(Cabling[to_node],Table37[#All],5,FALSE)</f>
        <v>#N/A</v>
      </c>
    </row>
    <row r="221" spans="1:14" x14ac:dyDescent="0.25">
      <c r="A221" s="187" t="s">
        <v>1004</v>
      </c>
      <c r="B221" s="187" t="s">
        <v>800</v>
      </c>
      <c r="C221" s="187" t="s">
        <v>1006</v>
      </c>
      <c r="D221" s="187"/>
      <c r="E221" s="187"/>
      <c r="F221" s="187"/>
      <c r="G221" s="188"/>
      <c r="H221" s="187"/>
      <c r="I221" s="187"/>
      <c r="J221" s="188"/>
      <c r="K221" s="189">
        <f>VLOOKUP(Cabling[from_node],devices_node_id_ip[#All],7,FALSE)</f>
        <v>2206</v>
      </c>
      <c r="L221" s="189" t="e">
        <f>VLOOKUP(Cabling[to_node],devices_node_id_ip[#All],7,FALSE)</f>
        <v>#N/A</v>
      </c>
      <c r="M221" s="189" t="str">
        <f>VLOOKUP(Cabling[from_node],Table37[#All],5,FALSE)</f>
        <v>BCA</v>
      </c>
      <c r="N221" s="189" t="e">
        <f>VLOOKUP(Cabling[to_node],Table37[#All],5,FALSE)</f>
        <v>#N/A</v>
      </c>
    </row>
    <row r="222" spans="1:14" x14ac:dyDescent="0.25">
      <c r="A222" s="187" t="s">
        <v>1004</v>
      </c>
      <c r="B222" s="187" t="s">
        <v>800</v>
      </c>
      <c r="C222" s="187" t="s">
        <v>1007</v>
      </c>
      <c r="D222" s="187"/>
      <c r="E222" s="187"/>
      <c r="F222" s="187"/>
      <c r="G222" s="188"/>
      <c r="H222" s="187"/>
      <c r="I222" s="187"/>
      <c r="J222" s="188"/>
      <c r="K222" s="189">
        <f>VLOOKUP(Cabling[from_node],devices_node_id_ip[#All],7,FALSE)</f>
        <v>2206</v>
      </c>
      <c r="L222" s="189" t="e">
        <f>VLOOKUP(Cabling[to_node],devices_node_id_ip[#All],7,FALSE)</f>
        <v>#N/A</v>
      </c>
      <c r="M222" s="189" t="str">
        <f>VLOOKUP(Cabling[from_node],Table37[#All],5,FALSE)</f>
        <v>BCA</v>
      </c>
      <c r="N222" s="189" t="e">
        <f>VLOOKUP(Cabling[to_node],Table37[#All],5,FALSE)</f>
        <v>#N/A</v>
      </c>
    </row>
    <row r="223" spans="1:14" x14ac:dyDescent="0.25">
      <c r="A223" s="187" t="s">
        <v>1004</v>
      </c>
      <c r="B223" s="187" t="s">
        <v>800</v>
      </c>
      <c r="C223" s="187" t="s">
        <v>1008</v>
      </c>
      <c r="D223" s="187"/>
      <c r="E223" s="187"/>
      <c r="F223" s="187"/>
      <c r="G223" s="188"/>
      <c r="H223" s="187"/>
      <c r="I223" s="187"/>
      <c r="J223" s="188"/>
      <c r="K223" s="189">
        <f>VLOOKUP(Cabling[from_node],devices_node_id_ip[#All],7,FALSE)</f>
        <v>2206</v>
      </c>
      <c r="L223" s="189" t="e">
        <f>VLOOKUP(Cabling[to_node],devices_node_id_ip[#All],7,FALSE)</f>
        <v>#N/A</v>
      </c>
      <c r="M223" s="189" t="str">
        <f>VLOOKUP(Cabling[from_node],Table37[#All],5,FALSE)</f>
        <v>BCA</v>
      </c>
      <c r="N223" s="189" t="e">
        <f>VLOOKUP(Cabling[to_node],Table37[#All],5,FALSE)</f>
        <v>#N/A</v>
      </c>
    </row>
    <row r="224" spans="1:14" x14ac:dyDescent="0.25">
      <c r="A224" s="187" t="s">
        <v>1004</v>
      </c>
      <c r="B224" s="187" t="s">
        <v>800</v>
      </c>
      <c r="C224" s="187" t="s">
        <v>1009</v>
      </c>
      <c r="D224" s="187"/>
      <c r="E224" s="187"/>
      <c r="F224" s="187"/>
      <c r="G224" s="188"/>
      <c r="H224" s="187"/>
      <c r="I224" s="187"/>
      <c r="J224" s="188"/>
      <c r="K224" s="189">
        <f>VLOOKUP(Cabling[from_node],devices_node_id_ip[#All],7,FALSE)</f>
        <v>2206</v>
      </c>
      <c r="L224" s="189" t="e">
        <f>VLOOKUP(Cabling[to_node],devices_node_id_ip[#All],7,FALSE)</f>
        <v>#N/A</v>
      </c>
      <c r="M224" s="189" t="str">
        <f>VLOOKUP(Cabling[from_node],Table37[#All],5,FALSE)</f>
        <v>BCA</v>
      </c>
      <c r="N224" s="189" t="e">
        <f>VLOOKUP(Cabling[to_node],Table37[#All],5,FALSE)</f>
        <v>#N/A</v>
      </c>
    </row>
    <row r="225" spans="1:14" x14ac:dyDescent="0.25">
      <c r="A225" s="187" t="s">
        <v>1004</v>
      </c>
      <c r="B225" s="187" t="s">
        <v>800</v>
      </c>
      <c r="C225" s="187" t="s">
        <v>1010</v>
      </c>
      <c r="D225" s="187"/>
      <c r="E225" s="187"/>
      <c r="F225" s="187"/>
      <c r="G225" s="188"/>
      <c r="H225" s="187"/>
      <c r="I225" s="187"/>
      <c r="J225" s="188"/>
      <c r="K225" s="189">
        <f>VLOOKUP(Cabling[from_node],devices_node_id_ip[#All],7,FALSE)</f>
        <v>2206</v>
      </c>
      <c r="L225" s="189" t="e">
        <f>VLOOKUP(Cabling[to_node],devices_node_id_ip[#All],7,FALSE)</f>
        <v>#N/A</v>
      </c>
      <c r="M225" s="189" t="str">
        <f>VLOOKUP(Cabling[from_node],Table37[#All],5,FALSE)</f>
        <v>BCA</v>
      </c>
      <c r="N225" s="189" t="e">
        <f>VLOOKUP(Cabling[to_node],Table37[#All],5,FALSE)</f>
        <v>#N/A</v>
      </c>
    </row>
    <row r="226" spans="1:14" x14ac:dyDescent="0.25">
      <c r="A226" s="187" t="s">
        <v>1004</v>
      </c>
      <c r="B226" s="187" t="s">
        <v>800</v>
      </c>
      <c r="C226" s="187" t="s">
        <v>1011</v>
      </c>
      <c r="D226" s="187"/>
      <c r="E226" s="187"/>
      <c r="F226" s="187"/>
      <c r="G226" s="188"/>
      <c r="H226" s="187"/>
      <c r="I226" s="187"/>
      <c r="J226" s="188"/>
      <c r="K226" s="189">
        <f>VLOOKUP(Cabling[from_node],devices_node_id_ip[#All],7,FALSE)</f>
        <v>2206</v>
      </c>
      <c r="L226" s="189" t="e">
        <f>VLOOKUP(Cabling[to_node],devices_node_id_ip[#All],7,FALSE)</f>
        <v>#N/A</v>
      </c>
      <c r="M226" s="189" t="str">
        <f>VLOOKUP(Cabling[from_node],Table37[#All],5,FALSE)</f>
        <v>BCA</v>
      </c>
      <c r="N226" s="189" t="e">
        <f>VLOOKUP(Cabling[to_node],Table37[#All],5,FALSE)</f>
        <v>#N/A</v>
      </c>
    </row>
    <row r="227" spans="1:14" x14ac:dyDescent="0.25">
      <c r="A227" s="187" t="s">
        <v>1004</v>
      </c>
      <c r="B227" s="187" t="s">
        <v>800</v>
      </c>
      <c r="C227" s="187" t="s">
        <v>1012</v>
      </c>
      <c r="D227" s="187"/>
      <c r="E227" s="187"/>
      <c r="F227" s="187"/>
      <c r="G227" s="188"/>
      <c r="H227" s="187"/>
      <c r="I227" s="187"/>
      <c r="J227" s="188"/>
      <c r="K227" s="189">
        <f>VLOOKUP(Cabling[from_node],devices_node_id_ip[#All],7,FALSE)</f>
        <v>2206</v>
      </c>
      <c r="L227" s="189" t="e">
        <f>VLOOKUP(Cabling[to_node],devices_node_id_ip[#All],7,FALSE)</f>
        <v>#N/A</v>
      </c>
      <c r="M227" s="189" t="str">
        <f>VLOOKUP(Cabling[from_node],Table37[#All],5,FALSE)</f>
        <v>BCA</v>
      </c>
      <c r="N227" s="189" t="e">
        <f>VLOOKUP(Cabling[to_node],Table37[#All],5,FALSE)</f>
        <v>#N/A</v>
      </c>
    </row>
    <row r="228" spans="1:14" x14ac:dyDescent="0.25">
      <c r="A228" s="187" t="s">
        <v>1004</v>
      </c>
      <c r="B228" s="187" t="s">
        <v>800</v>
      </c>
      <c r="C228" s="187" t="s">
        <v>858</v>
      </c>
      <c r="D228" s="187"/>
      <c r="E228" s="187"/>
      <c r="F228" s="187"/>
      <c r="G228" s="188"/>
      <c r="H228" s="187"/>
      <c r="I228" s="187"/>
      <c r="J228" s="188"/>
      <c r="K228" s="189">
        <f>VLOOKUP(Cabling[from_node],devices_node_id_ip[#All],7,FALSE)</f>
        <v>2206</v>
      </c>
      <c r="L228" s="189" t="e">
        <f>VLOOKUP(Cabling[to_node],devices_node_id_ip[#All],7,FALSE)</f>
        <v>#N/A</v>
      </c>
      <c r="M228" s="189" t="str">
        <f>VLOOKUP(Cabling[from_node],Table37[#All],5,FALSE)</f>
        <v>BCA</v>
      </c>
      <c r="N228" s="189" t="e">
        <f>VLOOKUP(Cabling[to_node],Table37[#All],5,FALSE)</f>
        <v>#N/A</v>
      </c>
    </row>
    <row r="229" spans="1:14" x14ac:dyDescent="0.25">
      <c r="A229" s="187" t="s">
        <v>1004</v>
      </c>
      <c r="B229" s="187" t="s">
        <v>800</v>
      </c>
      <c r="C229" s="187" t="s">
        <v>859</v>
      </c>
      <c r="D229" s="187"/>
      <c r="E229" s="187"/>
      <c r="F229" s="187"/>
      <c r="G229" s="188"/>
      <c r="H229" s="187"/>
      <c r="I229" s="187"/>
      <c r="J229" s="188"/>
      <c r="K229" s="189">
        <f>VLOOKUP(Cabling[from_node],devices_node_id_ip[#All],7,FALSE)</f>
        <v>2206</v>
      </c>
      <c r="L229" s="189" t="e">
        <f>VLOOKUP(Cabling[to_node],devices_node_id_ip[#All],7,FALSE)</f>
        <v>#N/A</v>
      </c>
      <c r="M229" s="189" t="str">
        <f>VLOOKUP(Cabling[from_node],Table37[#All],5,FALSE)</f>
        <v>BCA</v>
      </c>
      <c r="N229" s="189" t="e">
        <f>VLOOKUP(Cabling[to_node],Table37[#All],5,FALSE)</f>
        <v>#N/A</v>
      </c>
    </row>
    <row r="230" spans="1:14" x14ac:dyDescent="0.25">
      <c r="A230" s="187" t="s">
        <v>1004</v>
      </c>
      <c r="B230" s="187" t="s">
        <v>800</v>
      </c>
      <c r="C230" s="187" t="s">
        <v>921</v>
      </c>
      <c r="D230" s="187"/>
      <c r="E230" s="187"/>
      <c r="F230" s="187"/>
      <c r="G230" s="188"/>
      <c r="H230" s="187"/>
      <c r="I230" s="187"/>
      <c r="J230" s="188"/>
      <c r="K230" s="189">
        <f>VLOOKUP(Cabling[from_node],devices_node_id_ip[#All],7,FALSE)</f>
        <v>2206</v>
      </c>
      <c r="L230" s="189" t="e">
        <f>VLOOKUP(Cabling[to_node],devices_node_id_ip[#All],7,FALSE)</f>
        <v>#N/A</v>
      </c>
      <c r="M230" s="189" t="str">
        <f>VLOOKUP(Cabling[from_node],Table37[#All],5,FALSE)</f>
        <v>BCA</v>
      </c>
      <c r="N230" s="189" t="e">
        <f>VLOOKUP(Cabling[to_node],Table37[#All],5,FALSE)</f>
        <v>#N/A</v>
      </c>
    </row>
    <row r="231" spans="1:14" x14ac:dyDescent="0.25">
      <c r="A231" s="187" t="s">
        <v>1004</v>
      </c>
      <c r="B231" s="187" t="s">
        <v>800</v>
      </c>
      <c r="C231" s="187" t="s">
        <v>922</v>
      </c>
      <c r="D231" s="187"/>
      <c r="E231" s="187"/>
      <c r="F231" s="187"/>
      <c r="G231" s="188"/>
      <c r="H231" s="187"/>
      <c r="I231" s="187"/>
      <c r="J231" s="188"/>
      <c r="K231" s="189">
        <f>VLOOKUP(Cabling[from_node],devices_node_id_ip[#All],7,FALSE)</f>
        <v>2206</v>
      </c>
      <c r="L231" s="189" t="e">
        <f>VLOOKUP(Cabling[to_node],devices_node_id_ip[#All],7,FALSE)</f>
        <v>#N/A</v>
      </c>
      <c r="M231" s="189" t="str">
        <f>VLOOKUP(Cabling[from_node],Table37[#All],5,FALSE)</f>
        <v>BCA</v>
      </c>
      <c r="N231" s="189" t="e">
        <f>VLOOKUP(Cabling[to_node],Table37[#All],5,FALSE)</f>
        <v>#N/A</v>
      </c>
    </row>
    <row r="232" spans="1:14" x14ac:dyDescent="0.25">
      <c r="A232" s="187" t="s">
        <v>1004</v>
      </c>
      <c r="B232" s="187" t="s">
        <v>800</v>
      </c>
      <c r="C232" s="187" t="s">
        <v>860</v>
      </c>
      <c r="D232" s="187"/>
      <c r="E232" s="187"/>
      <c r="F232" s="187"/>
      <c r="G232" s="188"/>
      <c r="H232" s="187"/>
      <c r="I232" s="187"/>
      <c r="J232" s="188"/>
      <c r="K232" s="189">
        <f>VLOOKUP(Cabling[from_node],devices_node_id_ip[#All],7,FALSE)</f>
        <v>2206</v>
      </c>
      <c r="L232" s="189" t="e">
        <f>VLOOKUP(Cabling[to_node],devices_node_id_ip[#All],7,FALSE)</f>
        <v>#N/A</v>
      </c>
      <c r="M232" s="189" t="str">
        <f>VLOOKUP(Cabling[from_node],Table37[#All],5,FALSE)</f>
        <v>BCA</v>
      </c>
      <c r="N232" s="189" t="e">
        <f>VLOOKUP(Cabling[to_node],Table37[#All],5,FALSE)</f>
        <v>#N/A</v>
      </c>
    </row>
    <row r="233" spans="1:14" x14ac:dyDescent="0.25">
      <c r="A233" s="187" t="s">
        <v>1004</v>
      </c>
      <c r="B233" s="187" t="s">
        <v>800</v>
      </c>
      <c r="C233" s="187" t="s">
        <v>861</v>
      </c>
      <c r="D233" s="187"/>
      <c r="E233" s="187"/>
      <c r="F233" s="187"/>
      <c r="G233" s="188"/>
      <c r="H233" s="187"/>
      <c r="I233" s="187"/>
      <c r="J233" s="188"/>
      <c r="K233" s="189">
        <f>VLOOKUP(Cabling[from_node],devices_node_id_ip[#All],7,FALSE)</f>
        <v>2206</v>
      </c>
      <c r="L233" s="189" t="e">
        <f>VLOOKUP(Cabling[to_node],devices_node_id_ip[#All],7,FALSE)</f>
        <v>#N/A</v>
      </c>
      <c r="M233" s="189" t="str">
        <f>VLOOKUP(Cabling[from_node],Table37[#All],5,FALSE)</f>
        <v>BCA</v>
      </c>
      <c r="N233" s="189" t="e">
        <f>VLOOKUP(Cabling[to_node],Table37[#All],5,FALSE)</f>
        <v>#N/A</v>
      </c>
    </row>
    <row r="234" spans="1:14" x14ac:dyDescent="0.25">
      <c r="A234" s="187" t="s">
        <v>1004</v>
      </c>
      <c r="B234" s="187" t="s">
        <v>800</v>
      </c>
      <c r="C234" s="187" t="s">
        <v>862</v>
      </c>
      <c r="D234" s="187"/>
      <c r="E234" s="187"/>
      <c r="F234" s="187"/>
      <c r="G234" s="188"/>
      <c r="H234" s="187"/>
      <c r="I234" s="187"/>
      <c r="J234" s="188"/>
      <c r="K234" s="189">
        <f>VLOOKUP(Cabling[from_node],devices_node_id_ip[#All],7,FALSE)</f>
        <v>2206</v>
      </c>
      <c r="L234" s="189" t="e">
        <f>VLOOKUP(Cabling[to_node],devices_node_id_ip[#All],7,FALSE)</f>
        <v>#N/A</v>
      </c>
      <c r="M234" s="189" t="str">
        <f>VLOOKUP(Cabling[from_node],Table37[#All],5,FALSE)</f>
        <v>BCA</v>
      </c>
      <c r="N234" s="189" t="e">
        <f>VLOOKUP(Cabling[to_node],Table37[#All],5,FALSE)</f>
        <v>#N/A</v>
      </c>
    </row>
    <row r="235" spans="1:14" x14ac:dyDescent="0.25">
      <c r="A235" s="187" t="s">
        <v>1004</v>
      </c>
      <c r="B235" s="187" t="s">
        <v>800</v>
      </c>
      <c r="C235" s="187" t="s">
        <v>863</v>
      </c>
      <c r="D235" s="187"/>
      <c r="E235" s="187"/>
      <c r="F235" s="187"/>
      <c r="G235" s="188"/>
      <c r="H235" s="187"/>
      <c r="I235" s="187"/>
      <c r="J235" s="188"/>
      <c r="K235" s="189">
        <f>VLOOKUP(Cabling[from_node],devices_node_id_ip[#All],7,FALSE)</f>
        <v>2206</v>
      </c>
      <c r="L235" s="189" t="e">
        <f>VLOOKUP(Cabling[to_node],devices_node_id_ip[#All],7,FALSE)</f>
        <v>#N/A</v>
      </c>
      <c r="M235" s="189" t="str">
        <f>VLOOKUP(Cabling[from_node],Table37[#All],5,FALSE)</f>
        <v>BCA</v>
      </c>
      <c r="N235" s="189" t="e">
        <f>VLOOKUP(Cabling[to_node],Table37[#All],5,FALSE)</f>
        <v>#N/A</v>
      </c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data_validation!$B$2:$B$7</xm:f>
          </x14:formula1>
          <xm:sqref>A1</xm:sqref>
        </x14:dataValidation>
        <x14:dataValidation type="list" allowBlank="1" showInputMessage="1" showErrorMessage="1">
          <x14:formula1>
            <xm:f>data_validation!$B$2:$B$11</xm:f>
          </x14:formula1>
          <xm:sqref>A2:A235</xm:sqref>
        </x14:dataValidation>
        <x14:dataValidation type="list" allowBlank="1" showInputMessage="1" showErrorMessage="1">
          <x14:formula1>
            <xm:f>data_validation!$C$2:$C$15</xm:f>
          </x14:formula1>
          <xm:sqref>D1:D235</xm:sqref>
        </x14:dataValidation>
        <x14:dataValidation type="list" allowBlank="1" showInputMessage="1" showErrorMessage="1">
          <x14:formula1>
            <xm:f>data_validation!$C$2:$C$16</xm:f>
          </x14:formula1>
          <xm:sqref>G2:G235</xm:sqref>
        </x14:dataValidation>
        <x14:dataValidation type="list" allowBlank="1" showInputMessage="1" showErrorMessage="1">
          <x14:formula1>
            <xm:f>data_validation!$D$2:$D$10</xm:f>
          </x14:formula1>
          <xm:sqref>H2:H235</xm:sqref>
        </x14:dataValidation>
        <x14:dataValidation type="list" allowBlank="1" showInputMessage="1" showErrorMessage="1">
          <x14:formula1>
            <xm:f>data_validation!$AL$2:$AL$4</xm:f>
          </x14:formula1>
          <xm:sqref>I2:I235</xm:sqref>
        </x14:dataValidation>
        <x14:dataValidation type="list" allowBlank="1" showInputMessage="1" showErrorMessage="1">
          <x14:formula1>
            <xm:f>devices!$A:$A</xm:f>
          </x14:formula1>
          <xm:sqref>B2:B235 E1:E235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4" tint="0.39997558519241921"/>
  </sheetPr>
  <dimension ref="A1:E97"/>
  <sheetViews>
    <sheetView workbookViewId="0">
      <selection activeCell="B1" sqref="B1"/>
    </sheetView>
  </sheetViews>
  <sheetFormatPr defaultColWidth="8.7109375" defaultRowHeight="15" x14ac:dyDescent="0.25"/>
  <cols>
    <col min="1" max="1" width="31" style="4" customWidth="1"/>
    <col min="2" max="2" width="20.28515625" style="4" customWidth="1"/>
    <col min="3" max="3" width="74.28515625" style="4" bestFit="1" customWidth="1"/>
    <col min="4" max="4" width="18.7109375" style="4" customWidth="1"/>
    <col min="5" max="5" width="23.140625" style="4" customWidth="1"/>
    <col min="6" max="6" width="34.85546875" customWidth="1"/>
    <col min="7" max="7" width="15.85546875" customWidth="1"/>
    <col min="9" max="9" width="25.28515625" customWidth="1"/>
  </cols>
  <sheetData>
    <row r="1" spans="1:5" x14ac:dyDescent="0.25">
      <c r="A1" s="58" t="s">
        <v>196</v>
      </c>
      <c r="B1" s="58" t="s">
        <v>242</v>
      </c>
      <c r="C1" s="58" t="s">
        <v>220</v>
      </c>
      <c r="D1" s="58" t="s">
        <v>473</v>
      </c>
      <c r="E1" s="58" t="s">
        <v>2930</v>
      </c>
    </row>
    <row r="2" spans="1:5" x14ac:dyDescent="0.25">
      <c r="A2" s="273" t="s">
        <v>767</v>
      </c>
      <c r="B2" s="252" t="s">
        <v>179</v>
      </c>
      <c r="C2" s="197" t="s">
        <v>1087</v>
      </c>
      <c r="D2" s="253" t="s">
        <v>847</v>
      </c>
      <c r="E2" s="116" t="s">
        <v>2931</v>
      </c>
    </row>
    <row r="3" spans="1:5" x14ac:dyDescent="0.25">
      <c r="A3" s="273" t="s">
        <v>768</v>
      </c>
      <c r="B3" s="252" t="s">
        <v>179</v>
      </c>
      <c r="C3" s="197" t="s">
        <v>1088</v>
      </c>
      <c r="D3" s="253" t="s">
        <v>847</v>
      </c>
      <c r="E3" s="116" t="s">
        <v>2931</v>
      </c>
    </row>
    <row r="4" spans="1:5" x14ac:dyDescent="0.25">
      <c r="A4" s="273" t="s">
        <v>769</v>
      </c>
      <c r="B4" s="252" t="s">
        <v>179</v>
      </c>
      <c r="C4" s="197" t="s">
        <v>1089</v>
      </c>
      <c r="D4" s="253" t="s">
        <v>847</v>
      </c>
      <c r="E4" s="116" t="s">
        <v>2931</v>
      </c>
    </row>
    <row r="5" spans="1:5" x14ac:dyDescent="0.25">
      <c r="A5" s="273" t="s">
        <v>816</v>
      </c>
      <c r="B5" s="252" t="s">
        <v>179</v>
      </c>
      <c r="C5" s="197" t="s">
        <v>1090</v>
      </c>
      <c r="D5" s="253" t="s">
        <v>847</v>
      </c>
      <c r="E5" s="116" t="s">
        <v>2899</v>
      </c>
    </row>
    <row r="6" spans="1:5" x14ac:dyDescent="0.25">
      <c r="A6" s="273" t="s">
        <v>1541</v>
      </c>
      <c r="B6" s="252" t="s">
        <v>179</v>
      </c>
      <c r="C6" s="197" t="s">
        <v>1535</v>
      </c>
      <c r="D6" s="253" t="s">
        <v>847</v>
      </c>
      <c r="E6" s="116" t="s">
        <v>2931</v>
      </c>
    </row>
    <row r="7" spans="1:5" x14ac:dyDescent="0.25">
      <c r="A7" s="273" t="s">
        <v>1542</v>
      </c>
      <c r="B7" s="252" t="s">
        <v>179</v>
      </c>
      <c r="C7" s="197" t="s">
        <v>1536</v>
      </c>
      <c r="D7" s="253" t="s">
        <v>847</v>
      </c>
      <c r="E7" s="116" t="s">
        <v>2931</v>
      </c>
    </row>
    <row r="8" spans="1:5" x14ac:dyDescent="0.25">
      <c r="A8" s="273" t="s">
        <v>1859</v>
      </c>
      <c r="B8" s="252" t="s">
        <v>179</v>
      </c>
      <c r="C8" s="197" t="s">
        <v>1861</v>
      </c>
      <c r="D8" s="253" t="s">
        <v>847</v>
      </c>
      <c r="E8" s="116" t="s">
        <v>2931</v>
      </c>
    </row>
    <row r="9" spans="1:5" x14ac:dyDescent="0.25">
      <c r="A9" s="273" t="s">
        <v>1858</v>
      </c>
      <c r="B9" s="252" t="s">
        <v>179</v>
      </c>
      <c r="C9" s="197" t="s">
        <v>1860</v>
      </c>
      <c r="D9" s="253" t="s">
        <v>847</v>
      </c>
      <c r="E9" s="116" t="s">
        <v>2931</v>
      </c>
    </row>
    <row r="10" spans="1:5" x14ac:dyDescent="0.25">
      <c r="A10" s="273" t="s">
        <v>2258</v>
      </c>
      <c r="B10" s="252" t="s">
        <v>179</v>
      </c>
      <c r="C10" s="197" t="s">
        <v>2259</v>
      </c>
      <c r="D10" s="253" t="s">
        <v>847</v>
      </c>
      <c r="E10" s="116" t="s">
        <v>2931</v>
      </c>
    </row>
    <row r="11" spans="1:5" x14ac:dyDescent="0.25">
      <c r="A11" s="273" t="s">
        <v>2260</v>
      </c>
      <c r="B11" s="252" t="s">
        <v>179</v>
      </c>
      <c r="C11" s="197" t="s">
        <v>2261</v>
      </c>
      <c r="D11" s="253" t="s">
        <v>847</v>
      </c>
      <c r="E11" s="116" t="s">
        <v>2931</v>
      </c>
    </row>
    <row r="12" spans="1:5" x14ac:dyDescent="0.25">
      <c r="A12" s="273" t="s">
        <v>821</v>
      </c>
      <c r="B12" s="252" t="s">
        <v>179</v>
      </c>
      <c r="C12" s="197" t="s">
        <v>1093</v>
      </c>
      <c r="D12" s="253" t="s">
        <v>847</v>
      </c>
      <c r="E12" s="116" t="s">
        <v>2931</v>
      </c>
    </row>
    <row r="13" spans="1:5" x14ac:dyDescent="0.25">
      <c r="A13" s="273" t="s">
        <v>822</v>
      </c>
      <c r="B13" s="252" t="s">
        <v>179</v>
      </c>
      <c r="C13" s="197" t="s">
        <v>1094</v>
      </c>
      <c r="D13" s="253" t="s">
        <v>847</v>
      </c>
      <c r="E13" s="116" t="s">
        <v>2931</v>
      </c>
    </row>
    <row r="14" spans="1:5" x14ac:dyDescent="0.25">
      <c r="A14" s="273" t="s">
        <v>2123</v>
      </c>
      <c r="B14" s="252" t="s">
        <v>179</v>
      </c>
      <c r="C14" s="197" t="s">
        <v>1954</v>
      </c>
      <c r="D14" s="253" t="s">
        <v>847</v>
      </c>
      <c r="E14" s="116" t="s">
        <v>2931</v>
      </c>
    </row>
    <row r="15" spans="1:5" x14ac:dyDescent="0.25">
      <c r="A15" s="273" t="s">
        <v>2124</v>
      </c>
      <c r="B15" s="252" t="s">
        <v>179</v>
      </c>
      <c r="C15" s="197" t="s">
        <v>1955</v>
      </c>
      <c r="D15" s="253" t="s">
        <v>847</v>
      </c>
      <c r="E15" s="116" t="s">
        <v>2931</v>
      </c>
    </row>
    <row r="16" spans="1:5" x14ac:dyDescent="0.25">
      <c r="A16" s="273" t="s">
        <v>2125</v>
      </c>
      <c r="B16" s="252" t="s">
        <v>179</v>
      </c>
      <c r="C16" s="197" t="s">
        <v>1956</v>
      </c>
      <c r="D16" s="253" t="s">
        <v>847</v>
      </c>
      <c r="E16" s="116" t="s">
        <v>2931</v>
      </c>
    </row>
    <row r="17" spans="1:5" x14ac:dyDescent="0.25">
      <c r="A17" s="273" t="s">
        <v>2126</v>
      </c>
      <c r="B17" s="252" t="s">
        <v>179</v>
      </c>
      <c r="C17" s="197" t="s">
        <v>1957</v>
      </c>
      <c r="D17" s="253" t="s">
        <v>847</v>
      </c>
      <c r="E17" s="116" t="s">
        <v>2931</v>
      </c>
    </row>
    <row r="18" spans="1:5" x14ac:dyDescent="0.25">
      <c r="A18" s="273" t="s">
        <v>2127</v>
      </c>
      <c r="B18" s="252" t="s">
        <v>179</v>
      </c>
      <c r="C18" s="197" t="s">
        <v>1962</v>
      </c>
      <c r="D18" s="253" t="s">
        <v>847</v>
      </c>
      <c r="E18" s="116" t="s">
        <v>2931</v>
      </c>
    </row>
    <row r="19" spans="1:5" x14ac:dyDescent="0.25">
      <c r="A19" s="273" t="s">
        <v>2128</v>
      </c>
      <c r="B19" s="252" t="s">
        <v>179</v>
      </c>
      <c r="C19" s="197" t="s">
        <v>1963</v>
      </c>
      <c r="D19" s="253" t="s">
        <v>847</v>
      </c>
      <c r="E19" s="116" t="s">
        <v>2931</v>
      </c>
    </row>
    <row r="20" spans="1:5" x14ac:dyDescent="0.25">
      <c r="A20" s="273" t="s">
        <v>2129</v>
      </c>
      <c r="B20" s="252" t="s">
        <v>179</v>
      </c>
      <c r="C20" s="197" t="s">
        <v>1964</v>
      </c>
      <c r="D20" s="253" t="s">
        <v>847</v>
      </c>
      <c r="E20" s="116" t="s">
        <v>2931</v>
      </c>
    </row>
    <row r="21" spans="1:5" x14ac:dyDescent="0.25">
      <c r="A21" s="273" t="s">
        <v>2130</v>
      </c>
      <c r="B21" s="252" t="s">
        <v>179</v>
      </c>
      <c r="C21" s="197" t="s">
        <v>1965</v>
      </c>
      <c r="D21" s="253" t="s">
        <v>847</v>
      </c>
      <c r="E21" s="116" t="s">
        <v>2931</v>
      </c>
    </row>
    <row r="22" spans="1:5" x14ac:dyDescent="0.25">
      <c r="A22" s="273" t="s">
        <v>2131</v>
      </c>
      <c r="B22" s="252" t="s">
        <v>179</v>
      </c>
      <c r="C22" s="197" t="s">
        <v>1958</v>
      </c>
      <c r="D22" s="253" t="s">
        <v>847</v>
      </c>
      <c r="E22" s="116" t="s">
        <v>2931</v>
      </c>
    </row>
    <row r="23" spans="1:5" x14ac:dyDescent="0.25">
      <c r="A23" s="273" t="s">
        <v>2132</v>
      </c>
      <c r="B23" s="252" t="s">
        <v>179</v>
      </c>
      <c r="C23" s="197" t="s">
        <v>1959</v>
      </c>
      <c r="D23" s="253" t="s">
        <v>847</v>
      </c>
      <c r="E23" s="116" t="s">
        <v>2931</v>
      </c>
    </row>
    <row r="24" spans="1:5" x14ac:dyDescent="0.25">
      <c r="A24" s="273" t="s">
        <v>2133</v>
      </c>
      <c r="B24" s="252" t="s">
        <v>179</v>
      </c>
      <c r="C24" s="197" t="s">
        <v>1960</v>
      </c>
      <c r="D24" s="253" t="s">
        <v>847</v>
      </c>
      <c r="E24" s="116" t="s">
        <v>2931</v>
      </c>
    </row>
    <row r="25" spans="1:5" x14ac:dyDescent="0.25">
      <c r="A25" s="273" t="s">
        <v>2134</v>
      </c>
      <c r="B25" s="252" t="s">
        <v>179</v>
      </c>
      <c r="C25" s="197" t="s">
        <v>1961</v>
      </c>
      <c r="D25" s="253" t="s">
        <v>847</v>
      </c>
      <c r="E25" s="116" t="s">
        <v>2931</v>
      </c>
    </row>
    <row r="26" spans="1:5" x14ac:dyDescent="0.25">
      <c r="A26" s="273" t="s">
        <v>2135</v>
      </c>
      <c r="B26" s="252" t="s">
        <v>179</v>
      </c>
      <c r="C26" s="197" t="s">
        <v>1966</v>
      </c>
      <c r="D26" s="253" t="s">
        <v>847</v>
      </c>
      <c r="E26" s="116" t="s">
        <v>2931</v>
      </c>
    </row>
    <row r="27" spans="1:5" x14ac:dyDescent="0.25">
      <c r="A27" s="273" t="s">
        <v>2136</v>
      </c>
      <c r="B27" s="252" t="s">
        <v>179</v>
      </c>
      <c r="C27" s="197" t="s">
        <v>1967</v>
      </c>
      <c r="D27" s="253" t="s">
        <v>847</v>
      </c>
      <c r="E27" s="116" t="s">
        <v>2931</v>
      </c>
    </row>
    <row r="28" spans="1:5" x14ac:dyDescent="0.25">
      <c r="A28" s="273" t="s">
        <v>2137</v>
      </c>
      <c r="B28" s="252" t="s">
        <v>179</v>
      </c>
      <c r="C28" s="197" t="s">
        <v>1968</v>
      </c>
      <c r="D28" s="253" t="s">
        <v>847</v>
      </c>
      <c r="E28" s="116" t="s">
        <v>2931</v>
      </c>
    </row>
    <row r="29" spans="1:5" x14ac:dyDescent="0.25">
      <c r="A29" s="273" t="s">
        <v>2138</v>
      </c>
      <c r="B29" s="252" t="s">
        <v>179</v>
      </c>
      <c r="C29" s="197" t="s">
        <v>1969</v>
      </c>
      <c r="D29" s="253" t="s">
        <v>847</v>
      </c>
      <c r="E29" s="116" t="s">
        <v>2931</v>
      </c>
    </row>
    <row r="30" spans="1:5" x14ac:dyDescent="0.25">
      <c r="A30" s="273" t="s">
        <v>2121</v>
      </c>
      <c r="B30" s="252" t="s">
        <v>179</v>
      </c>
      <c r="C30" s="197" t="s">
        <v>1332</v>
      </c>
      <c r="D30" s="253" t="s">
        <v>847</v>
      </c>
      <c r="E30" s="116" t="s">
        <v>2931</v>
      </c>
    </row>
    <row r="31" spans="1:5" x14ac:dyDescent="0.25">
      <c r="A31" s="273" t="s">
        <v>2122</v>
      </c>
      <c r="B31" s="252" t="s">
        <v>179</v>
      </c>
      <c r="C31" s="197" t="s">
        <v>1333</v>
      </c>
      <c r="D31" s="253" t="s">
        <v>847</v>
      </c>
      <c r="E31" s="116" t="s">
        <v>2931</v>
      </c>
    </row>
    <row r="32" spans="1:5" x14ac:dyDescent="0.25">
      <c r="A32" s="272" t="s">
        <v>823</v>
      </c>
      <c r="B32" s="68" t="s">
        <v>180</v>
      </c>
      <c r="C32" s="197" t="s">
        <v>1091</v>
      </c>
      <c r="D32" s="116" t="s">
        <v>847</v>
      </c>
      <c r="E32" s="116" t="s">
        <v>2899</v>
      </c>
    </row>
    <row r="33" spans="1:5" x14ac:dyDescent="0.25">
      <c r="A33" s="272" t="s">
        <v>824</v>
      </c>
      <c r="B33" s="68" t="s">
        <v>180</v>
      </c>
      <c r="C33" s="197" t="s">
        <v>1092</v>
      </c>
      <c r="D33" s="116" t="s">
        <v>847</v>
      </c>
      <c r="E33" s="116" t="s">
        <v>2899</v>
      </c>
    </row>
    <row r="34" spans="1:5" x14ac:dyDescent="0.25">
      <c r="A34" s="272" t="s">
        <v>1095</v>
      </c>
      <c r="B34" s="68" t="s">
        <v>179</v>
      </c>
      <c r="C34" s="197" t="s">
        <v>1096</v>
      </c>
      <c r="D34" s="116" t="s">
        <v>847</v>
      </c>
      <c r="E34" s="116" t="s">
        <v>2931</v>
      </c>
    </row>
    <row r="35" spans="1:5" x14ac:dyDescent="0.25">
      <c r="A35" s="272" t="s">
        <v>1097</v>
      </c>
      <c r="B35" s="68" t="s">
        <v>179</v>
      </c>
      <c r="C35" s="197" t="s">
        <v>1098</v>
      </c>
      <c r="D35" s="116" t="s">
        <v>847</v>
      </c>
      <c r="E35" s="116" t="s">
        <v>2931</v>
      </c>
    </row>
    <row r="36" spans="1:5" x14ac:dyDescent="0.25">
      <c r="A36" s="272" t="s">
        <v>1099</v>
      </c>
      <c r="B36" s="68" t="s">
        <v>179</v>
      </c>
      <c r="C36" s="197" t="s">
        <v>1100</v>
      </c>
      <c r="D36" s="116" t="s">
        <v>847</v>
      </c>
      <c r="E36" s="116" t="s">
        <v>2931</v>
      </c>
    </row>
    <row r="37" spans="1:5" x14ac:dyDescent="0.25">
      <c r="A37" s="272" t="s">
        <v>1101</v>
      </c>
      <c r="B37" s="68" t="s">
        <v>179</v>
      </c>
      <c r="C37" s="197" t="s">
        <v>1102</v>
      </c>
      <c r="D37" s="116" t="s">
        <v>847</v>
      </c>
      <c r="E37" s="116" t="s">
        <v>2931</v>
      </c>
    </row>
    <row r="38" spans="1:5" x14ac:dyDescent="0.25">
      <c r="A38" s="272" t="s">
        <v>2490</v>
      </c>
      <c r="B38" s="68" t="s">
        <v>179</v>
      </c>
      <c r="C38" s="197" t="s">
        <v>2492</v>
      </c>
      <c r="D38" s="116" t="s">
        <v>847</v>
      </c>
      <c r="E38" s="116" t="s">
        <v>2931</v>
      </c>
    </row>
    <row r="39" spans="1:5" x14ac:dyDescent="0.25">
      <c r="A39" s="272" t="s">
        <v>2491</v>
      </c>
      <c r="B39" s="68" t="s">
        <v>179</v>
      </c>
      <c r="C39" s="197" t="s">
        <v>2493</v>
      </c>
      <c r="D39" s="116" t="s">
        <v>847</v>
      </c>
      <c r="E39" s="116" t="s">
        <v>2931</v>
      </c>
    </row>
    <row r="40" spans="1:5" x14ac:dyDescent="0.25">
      <c r="A40" s="272" t="s">
        <v>2520</v>
      </c>
      <c r="B40" s="68" t="s">
        <v>179</v>
      </c>
      <c r="C40" s="197" t="s">
        <v>3204</v>
      </c>
      <c r="D40" s="116" t="s">
        <v>847</v>
      </c>
      <c r="E40" s="116" t="s">
        <v>2931</v>
      </c>
    </row>
    <row r="41" spans="1:5" s="342" customFormat="1" x14ac:dyDescent="0.25">
      <c r="A41" s="415" t="s">
        <v>2521</v>
      </c>
      <c r="B41" s="416" t="s">
        <v>179</v>
      </c>
      <c r="C41" s="417" t="s">
        <v>3205</v>
      </c>
      <c r="D41" s="392" t="s">
        <v>847</v>
      </c>
      <c r="E41" s="392" t="s">
        <v>2931</v>
      </c>
    </row>
    <row r="42" spans="1:5" x14ac:dyDescent="0.25">
      <c r="A42" s="272" t="s">
        <v>1103</v>
      </c>
      <c r="B42" s="68" t="s">
        <v>179</v>
      </c>
      <c r="C42" s="197" t="s">
        <v>1104</v>
      </c>
      <c r="D42" s="116"/>
      <c r="E42" s="116" t="s">
        <v>2899</v>
      </c>
    </row>
    <row r="43" spans="1:5" x14ac:dyDescent="0.25">
      <c r="A43" s="272" t="s">
        <v>2139</v>
      </c>
      <c r="B43" s="68" t="s">
        <v>179</v>
      </c>
      <c r="C43" s="197" t="s">
        <v>2024</v>
      </c>
      <c r="D43" s="116"/>
      <c r="E43" s="116" t="s">
        <v>2931</v>
      </c>
    </row>
    <row r="44" spans="1:5" x14ac:dyDescent="0.25">
      <c r="A44" s="272" t="s">
        <v>2140</v>
      </c>
      <c r="B44" s="68" t="s">
        <v>179</v>
      </c>
      <c r="C44" s="197" t="s">
        <v>2025</v>
      </c>
      <c r="D44" s="116"/>
      <c r="E44" s="116" t="s">
        <v>2931</v>
      </c>
    </row>
    <row r="45" spans="1:5" x14ac:dyDescent="0.25">
      <c r="A45" s="272" t="s">
        <v>3211</v>
      </c>
      <c r="B45" s="68" t="s">
        <v>179</v>
      </c>
      <c r="C45" s="197" t="s">
        <v>3212</v>
      </c>
      <c r="D45" s="116"/>
      <c r="E45" s="116" t="s">
        <v>847</v>
      </c>
    </row>
    <row r="46" spans="1:5" x14ac:dyDescent="0.25">
      <c r="A46" s="272" t="s">
        <v>2860</v>
      </c>
      <c r="B46" s="68" t="s">
        <v>179</v>
      </c>
      <c r="C46" s="197" t="s">
        <v>2861</v>
      </c>
      <c r="D46" s="116"/>
      <c r="E46" s="116" t="s">
        <v>847</v>
      </c>
    </row>
    <row r="47" spans="1:5" x14ac:dyDescent="0.25">
      <c r="A47" s="272" t="s">
        <v>2897</v>
      </c>
      <c r="B47" s="68" t="s">
        <v>179</v>
      </c>
      <c r="C47" s="197" t="s">
        <v>2862</v>
      </c>
      <c r="D47" s="116"/>
      <c r="E47" s="116" t="s">
        <v>847</v>
      </c>
    </row>
    <row r="48" spans="1:5" x14ac:dyDescent="0.25">
      <c r="A48" s="272" t="s">
        <v>2827</v>
      </c>
      <c r="B48" s="68" t="s">
        <v>179</v>
      </c>
      <c r="C48" s="197" t="s">
        <v>2583</v>
      </c>
      <c r="D48" s="116"/>
      <c r="E48" s="116" t="s">
        <v>847</v>
      </c>
    </row>
    <row r="49" spans="1:5" x14ac:dyDescent="0.25">
      <c r="A49" s="272" t="s">
        <v>2828</v>
      </c>
      <c r="B49" s="68" t="s">
        <v>179</v>
      </c>
      <c r="C49" s="197" t="s">
        <v>2584</v>
      </c>
      <c r="D49" s="116"/>
      <c r="E49" s="116" t="s">
        <v>847</v>
      </c>
    </row>
    <row r="50" spans="1:5" x14ac:dyDescent="0.25">
      <c r="A50" s="272" t="s">
        <v>2829</v>
      </c>
      <c r="B50" s="68" t="s">
        <v>179</v>
      </c>
      <c r="C50" s="197" t="s">
        <v>2587</v>
      </c>
      <c r="D50" s="116"/>
      <c r="E50" s="116" t="s">
        <v>847</v>
      </c>
    </row>
    <row r="51" spans="1:5" x14ac:dyDescent="0.25">
      <c r="A51" s="272" t="s">
        <v>2830</v>
      </c>
      <c r="B51" s="68" t="s">
        <v>179</v>
      </c>
      <c r="C51" s="197" t="s">
        <v>2599</v>
      </c>
      <c r="D51" s="116"/>
      <c r="E51" s="116" t="s">
        <v>847</v>
      </c>
    </row>
    <row r="52" spans="1:5" x14ac:dyDescent="0.25">
      <c r="A52" s="272" t="s">
        <v>2831</v>
      </c>
      <c r="B52" s="68" t="s">
        <v>179</v>
      </c>
      <c r="C52" s="197" t="s">
        <v>2596</v>
      </c>
      <c r="D52" s="116"/>
      <c r="E52" s="116" t="s">
        <v>847</v>
      </c>
    </row>
    <row r="53" spans="1:5" x14ac:dyDescent="0.25">
      <c r="A53" s="272" t="s">
        <v>2832</v>
      </c>
      <c r="B53" s="68" t="s">
        <v>179</v>
      </c>
      <c r="C53" s="197" t="s">
        <v>2597</v>
      </c>
      <c r="D53" s="116"/>
      <c r="E53" s="116" t="s">
        <v>847</v>
      </c>
    </row>
    <row r="54" spans="1:5" x14ac:dyDescent="0.25">
      <c r="A54" s="272" t="s">
        <v>2833</v>
      </c>
      <c r="B54" s="68" t="s">
        <v>179</v>
      </c>
      <c r="C54" s="197" t="s">
        <v>2598</v>
      </c>
      <c r="D54" s="116"/>
      <c r="E54" s="116" t="s">
        <v>847</v>
      </c>
    </row>
    <row r="55" spans="1:5" x14ac:dyDescent="0.25">
      <c r="A55" s="272" t="s">
        <v>2834</v>
      </c>
      <c r="B55" s="68" t="s">
        <v>179</v>
      </c>
      <c r="C55" s="197" t="s">
        <v>2600</v>
      </c>
      <c r="D55" s="116"/>
      <c r="E55" s="116" t="s">
        <v>847</v>
      </c>
    </row>
    <row r="56" spans="1:5" x14ac:dyDescent="0.25">
      <c r="A56" s="272" t="s">
        <v>2835</v>
      </c>
      <c r="B56" s="68" t="s">
        <v>179</v>
      </c>
      <c r="C56" s="197" t="s">
        <v>2601</v>
      </c>
      <c r="D56" s="116"/>
      <c r="E56" s="116" t="s">
        <v>847</v>
      </c>
    </row>
    <row r="57" spans="1:5" x14ac:dyDescent="0.25">
      <c r="A57" s="272" t="s">
        <v>2836</v>
      </c>
      <c r="B57" s="68" t="s">
        <v>179</v>
      </c>
      <c r="C57" s="197" t="s">
        <v>2602</v>
      </c>
      <c r="D57" s="116"/>
      <c r="E57" s="116" t="s">
        <v>847</v>
      </c>
    </row>
    <row r="58" spans="1:5" x14ac:dyDescent="0.25">
      <c r="A58" s="272" t="s">
        <v>2837</v>
      </c>
      <c r="B58" s="68" t="s">
        <v>179</v>
      </c>
      <c r="C58" s="197" t="s">
        <v>2603</v>
      </c>
      <c r="D58" s="116"/>
      <c r="E58" s="116" t="s">
        <v>847</v>
      </c>
    </row>
    <row r="59" spans="1:5" x14ac:dyDescent="0.25">
      <c r="A59" s="272" t="s">
        <v>2838</v>
      </c>
      <c r="B59" s="68" t="s">
        <v>179</v>
      </c>
      <c r="C59" s="197" t="s">
        <v>2608</v>
      </c>
      <c r="D59" s="116"/>
      <c r="E59" s="116" t="s">
        <v>847</v>
      </c>
    </row>
    <row r="60" spans="1:5" x14ac:dyDescent="0.25">
      <c r="A60" s="272" t="s">
        <v>2839</v>
      </c>
      <c r="B60" s="68" t="s">
        <v>179</v>
      </c>
      <c r="C60" s="197" t="s">
        <v>2782</v>
      </c>
      <c r="D60" s="116"/>
      <c r="E60" s="116" t="s">
        <v>847</v>
      </c>
    </row>
    <row r="61" spans="1:5" x14ac:dyDescent="0.25">
      <c r="A61" s="272" t="s">
        <v>2840</v>
      </c>
      <c r="B61" s="68" t="s">
        <v>179</v>
      </c>
      <c r="C61" s="197" t="s">
        <v>3175</v>
      </c>
      <c r="D61" s="116"/>
      <c r="E61" s="116" t="s">
        <v>847</v>
      </c>
    </row>
    <row r="62" spans="1:5" x14ac:dyDescent="0.25">
      <c r="A62" s="272" t="s">
        <v>2841</v>
      </c>
      <c r="B62" s="68" t="s">
        <v>179</v>
      </c>
      <c r="C62" s="197" t="s">
        <v>2818</v>
      </c>
      <c r="D62" s="116"/>
      <c r="E62" s="116" t="s">
        <v>847</v>
      </c>
    </row>
    <row r="63" spans="1:5" x14ac:dyDescent="0.25">
      <c r="A63" s="272" t="s">
        <v>2842</v>
      </c>
      <c r="B63" s="68" t="s">
        <v>179</v>
      </c>
      <c r="C63" s="197" t="s">
        <v>2611</v>
      </c>
      <c r="D63" s="116"/>
      <c r="E63" s="116" t="s">
        <v>847</v>
      </c>
    </row>
    <row r="64" spans="1:5" x14ac:dyDescent="0.25">
      <c r="A64" s="272" t="s">
        <v>2843</v>
      </c>
      <c r="B64" s="68" t="s">
        <v>179</v>
      </c>
      <c r="C64" s="197" t="s">
        <v>2612</v>
      </c>
      <c r="D64" s="116"/>
      <c r="E64" s="116" t="s">
        <v>847</v>
      </c>
    </row>
    <row r="65" spans="1:5" x14ac:dyDescent="0.25">
      <c r="A65" s="272" t="s">
        <v>2844</v>
      </c>
      <c r="B65" s="68" t="s">
        <v>179</v>
      </c>
      <c r="C65" s="197" t="s">
        <v>2613</v>
      </c>
      <c r="D65" s="116"/>
      <c r="E65" s="116" t="s">
        <v>847</v>
      </c>
    </row>
    <row r="66" spans="1:5" x14ac:dyDescent="0.25">
      <c r="A66" s="272" t="s">
        <v>2845</v>
      </c>
      <c r="B66" s="68" t="s">
        <v>179</v>
      </c>
      <c r="C66" s="197" t="s">
        <v>2655</v>
      </c>
      <c r="D66" s="116"/>
      <c r="E66" s="116" t="s">
        <v>847</v>
      </c>
    </row>
    <row r="67" spans="1:5" x14ac:dyDescent="0.25">
      <c r="A67" s="272" t="s">
        <v>2846</v>
      </c>
      <c r="B67" s="68" t="s">
        <v>179</v>
      </c>
      <c r="C67" s="197" t="s">
        <v>2656</v>
      </c>
      <c r="D67" s="116"/>
      <c r="E67" s="116" t="s">
        <v>847</v>
      </c>
    </row>
    <row r="68" spans="1:5" x14ac:dyDescent="0.25">
      <c r="A68" s="272" t="s">
        <v>2847</v>
      </c>
      <c r="B68" s="68" t="s">
        <v>179</v>
      </c>
      <c r="C68" s="197" t="s">
        <v>2657</v>
      </c>
      <c r="D68" s="116"/>
      <c r="E68" s="116" t="s">
        <v>847</v>
      </c>
    </row>
    <row r="69" spans="1:5" x14ac:dyDescent="0.25">
      <c r="A69" s="272" t="s">
        <v>2848</v>
      </c>
      <c r="B69" s="68" t="s">
        <v>179</v>
      </c>
      <c r="C69" s="197" t="s">
        <v>2658</v>
      </c>
      <c r="D69" s="116"/>
      <c r="E69" s="116" t="s">
        <v>847</v>
      </c>
    </row>
    <row r="70" spans="1:5" x14ac:dyDescent="0.25">
      <c r="A70" s="272" t="s">
        <v>2849</v>
      </c>
      <c r="B70" s="68" t="s">
        <v>179</v>
      </c>
      <c r="C70" s="197" t="s">
        <v>2659</v>
      </c>
      <c r="D70" s="116"/>
      <c r="E70" s="116" t="s">
        <v>847</v>
      </c>
    </row>
    <row r="71" spans="1:5" x14ac:dyDescent="0.25">
      <c r="A71" s="272" t="s">
        <v>2850</v>
      </c>
      <c r="B71" s="68" t="s">
        <v>179</v>
      </c>
      <c r="C71" s="197" t="s">
        <v>2660</v>
      </c>
      <c r="D71" s="116"/>
      <c r="E71" s="116" t="s">
        <v>847</v>
      </c>
    </row>
    <row r="72" spans="1:5" x14ac:dyDescent="0.25">
      <c r="A72" s="272" t="s">
        <v>2851</v>
      </c>
      <c r="B72" s="68" t="s">
        <v>179</v>
      </c>
      <c r="C72" s="197" t="s">
        <v>2661</v>
      </c>
      <c r="D72" s="116"/>
      <c r="E72" s="116" t="s">
        <v>847</v>
      </c>
    </row>
    <row r="73" spans="1:5" x14ac:dyDescent="0.25">
      <c r="A73" s="272" t="s">
        <v>2852</v>
      </c>
      <c r="B73" s="68" t="s">
        <v>179</v>
      </c>
      <c r="C73" s="197" t="s">
        <v>2662</v>
      </c>
      <c r="D73" s="116"/>
      <c r="E73" s="116" t="s">
        <v>847</v>
      </c>
    </row>
    <row r="74" spans="1:5" x14ac:dyDescent="0.25">
      <c r="A74" s="272" t="s">
        <v>2853</v>
      </c>
      <c r="B74" s="68" t="s">
        <v>179</v>
      </c>
      <c r="C74" s="197" t="s">
        <v>2663</v>
      </c>
      <c r="D74" s="116"/>
      <c r="E74" s="116" t="s">
        <v>847</v>
      </c>
    </row>
    <row r="75" spans="1:5" x14ac:dyDescent="0.25">
      <c r="A75" s="272" t="s">
        <v>2854</v>
      </c>
      <c r="B75" s="68" t="s">
        <v>179</v>
      </c>
      <c r="C75" s="197" t="s">
        <v>2665</v>
      </c>
      <c r="D75" s="116"/>
      <c r="E75" s="116" t="s">
        <v>847</v>
      </c>
    </row>
    <row r="76" spans="1:5" x14ac:dyDescent="0.25">
      <c r="A76" s="272" t="s">
        <v>2855</v>
      </c>
      <c r="B76" s="68" t="s">
        <v>179</v>
      </c>
      <c r="C76" s="197" t="s">
        <v>2786</v>
      </c>
      <c r="D76" s="116"/>
      <c r="E76" s="116" t="s">
        <v>847</v>
      </c>
    </row>
    <row r="77" spans="1:5" x14ac:dyDescent="0.25">
      <c r="A77" s="272" t="s">
        <v>2856</v>
      </c>
      <c r="B77" s="68" t="s">
        <v>179</v>
      </c>
      <c r="C77" s="197" t="s">
        <v>3176</v>
      </c>
      <c r="D77" s="116"/>
      <c r="E77" s="116" t="s">
        <v>847</v>
      </c>
    </row>
    <row r="78" spans="1:5" x14ac:dyDescent="0.25">
      <c r="A78" s="272" t="s">
        <v>2857</v>
      </c>
      <c r="B78" s="68" t="s">
        <v>179</v>
      </c>
      <c r="C78" s="197" t="s">
        <v>2820</v>
      </c>
      <c r="D78" s="116"/>
      <c r="E78" s="116" t="s">
        <v>847</v>
      </c>
    </row>
    <row r="79" spans="1:5" x14ac:dyDescent="0.25">
      <c r="A79" s="272" t="s">
        <v>2858</v>
      </c>
      <c r="B79" s="68" t="s">
        <v>179</v>
      </c>
      <c r="C79" s="197" t="s">
        <v>2675</v>
      </c>
      <c r="D79" s="116"/>
      <c r="E79" s="116" t="s">
        <v>847</v>
      </c>
    </row>
    <row r="80" spans="1:5" x14ac:dyDescent="0.25">
      <c r="A80" s="272" t="s">
        <v>2859</v>
      </c>
      <c r="B80" s="68" t="s">
        <v>179</v>
      </c>
      <c r="C80" s="197" t="s">
        <v>2676</v>
      </c>
      <c r="D80" s="116"/>
      <c r="E80" s="116" t="s">
        <v>847</v>
      </c>
    </row>
    <row r="81" spans="1:5" x14ac:dyDescent="0.25">
      <c r="A81" s="272" t="s">
        <v>3087</v>
      </c>
      <c r="B81" s="68" t="s">
        <v>179</v>
      </c>
      <c r="C81" s="197" t="s">
        <v>3090</v>
      </c>
      <c r="D81" s="116"/>
      <c r="E81" s="116" t="s">
        <v>847</v>
      </c>
    </row>
    <row r="82" spans="1:5" x14ac:dyDescent="0.25">
      <c r="A82" s="272" t="s">
        <v>3088</v>
      </c>
      <c r="B82" s="68" t="s">
        <v>179</v>
      </c>
      <c r="C82" s="197" t="s">
        <v>3089</v>
      </c>
      <c r="D82" s="116"/>
      <c r="E82" s="116" t="s">
        <v>847</v>
      </c>
    </row>
    <row r="83" spans="1:5" x14ac:dyDescent="0.25">
      <c r="A83" s="272" t="s">
        <v>3085</v>
      </c>
      <c r="B83" s="68" t="s">
        <v>179</v>
      </c>
      <c r="C83" s="197" t="s">
        <v>3091</v>
      </c>
      <c r="D83" s="116"/>
      <c r="E83" s="116" t="s">
        <v>847</v>
      </c>
    </row>
    <row r="84" spans="1:5" x14ac:dyDescent="0.25">
      <c r="A84" s="272" t="s">
        <v>3086</v>
      </c>
      <c r="B84" s="68" t="s">
        <v>179</v>
      </c>
      <c r="C84" s="197" t="s">
        <v>3092</v>
      </c>
      <c r="D84" s="116"/>
      <c r="E84" s="116" t="s">
        <v>847</v>
      </c>
    </row>
    <row r="85" spans="1:5" x14ac:dyDescent="0.25">
      <c r="A85" s="272" t="s">
        <v>2933</v>
      </c>
      <c r="B85" s="68" t="s">
        <v>179</v>
      </c>
      <c r="C85" s="197" t="s">
        <v>2945</v>
      </c>
      <c r="D85" s="116"/>
      <c r="E85" s="116" t="s">
        <v>847</v>
      </c>
    </row>
    <row r="86" spans="1:5" x14ac:dyDescent="0.25">
      <c r="A86" s="272" t="s">
        <v>2934</v>
      </c>
      <c r="B86" s="68" t="s">
        <v>179</v>
      </c>
      <c r="C86" s="197" t="s">
        <v>2946</v>
      </c>
      <c r="D86" s="116"/>
      <c r="E86" s="116" t="s">
        <v>847</v>
      </c>
    </row>
    <row r="87" spans="1:5" x14ac:dyDescent="0.25">
      <c r="A87" s="272" t="s">
        <v>2935</v>
      </c>
      <c r="B87" s="68" t="s">
        <v>179</v>
      </c>
      <c r="C87" s="197" t="s">
        <v>2947</v>
      </c>
      <c r="D87" s="116"/>
      <c r="E87" s="116" t="s">
        <v>847</v>
      </c>
    </row>
    <row r="88" spans="1:5" x14ac:dyDescent="0.25">
      <c r="A88" s="272" t="s">
        <v>2936</v>
      </c>
      <c r="B88" s="68" t="s">
        <v>179</v>
      </c>
      <c r="C88" s="197" t="s">
        <v>2948</v>
      </c>
      <c r="D88" s="116"/>
      <c r="E88" s="116" t="s">
        <v>847</v>
      </c>
    </row>
    <row r="89" spans="1:5" x14ac:dyDescent="0.25">
      <c r="A89" s="272" t="s">
        <v>2937</v>
      </c>
      <c r="B89" s="68" t="s">
        <v>179</v>
      </c>
      <c r="C89" s="197" t="s">
        <v>2949</v>
      </c>
      <c r="D89" s="116"/>
      <c r="E89" s="116" t="s">
        <v>847</v>
      </c>
    </row>
    <row r="90" spans="1:5" x14ac:dyDescent="0.25">
      <c r="A90" s="272" t="s">
        <v>2938</v>
      </c>
      <c r="B90" s="68" t="s">
        <v>179</v>
      </c>
      <c r="C90" s="197" t="s">
        <v>2949</v>
      </c>
      <c r="D90" s="116"/>
      <c r="E90" s="116" t="s">
        <v>847</v>
      </c>
    </row>
    <row r="91" spans="1:5" x14ac:dyDescent="0.25">
      <c r="A91" s="272" t="s">
        <v>2941</v>
      </c>
      <c r="B91" s="68" t="s">
        <v>179</v>
      </c>
      <c r="C91" s="197" t="s">
        <v>2943</v>
      </c>
      <c r="D91" s="116"/>
      <c r="E91" s="116" t="s">
        <v>847</v>
      </c>
    </row>
    <row r="92" spans="1:5" x14ac:dyDescent="0.25">
      <c r="A92" s="272" t="s">
        <v>2942</v>
      </c>
      <c r="B92" s="68" t="s">
        <v>179</v>
      </c>
      <c r="C92" s="197" t="s">
        <v>2944</v>
      </c>
      <c r="D92" s="116"/>
      <c r="E92" s="116" t="s">
        <v>847</v>
      </c>
    </row>
    <row r="93" spans="1:5" x14ac:dyDescent="0.25">
      <c r="A93" s="272" t="s">
        <v>2939</v>
      </c>
      <c r="B93" s="68" t="s">
        <v>179</v>
      </c>
      <c r="C93" s="197" t="s">
        <v>2940</v>
      </c>
      <c r="D93" s="116"/>
      <c r="E93" s="116" t="s">
        <v>847</v>
      </c>
    </row>
    <row r="94" spans="1:5" x14ac:dyDescent="0.25">
      <c r="A94" s="272" t="s">
        <v>2926</v>
      </c>
      <c r="B94" s="68" t="s">
        <v>179</v>
      </c>
      <c r="C94" s="197" t="s">
        <v>2927</v>
      </c>
      <c r="D94" s="116"/>
      <c r="E94" s="116" t="s">
        <v>847</v>
      </c>
    </row>
    <row r="95" spans="1:5" x14ac:dyDescent="0.25">
      <c r="A95" s="272" t="s">
        <v>2925</v>
      </c>
      <c r="B95" s="68" t="s">
        <v>179</v>
      </c>
      <c r="C95" s="197" t="s">
        <v>2928</v>
      </c>
      <c r="D95" s="116"/>
      <c r="E95" s="116" t="s">
        <v>847</v>
      </c>
    </row>
    <row r="96" spans="1:5" x14ac:dyDescent="0.25">
      <c r="A96" s="272" t="s">
        <v>3319</v>
      </c>
      <c r="B96" s="68" t="s">
        <v>179</v>
      </c>
      <c r="C96" s="197" t="s">
        <v>3322</v>
      </c>
      <c r="D96" s="58"/>
      <c r="E96" s="58"/>
    </row>
    <row r="97" spans="1:5" x14ac:dyDescent="0.25">
      <c r="A97" s="272" t="s">
        <v>3320</v>
      </c>
      <c r="B97" s="68" t="s">
        <v>179</v>
      </c>
      <c r="C97" s="197" t="s">
        <v>3321</v>
      </c>
      <c r="D97" s="58"/>
      <c r="E97" s="58"/>
    </row>
  </sheetData>
  <dataValidations count="1">
    <dataValidation type="textLength" allowBlank="1" showInputMessage="1" showErrorMessage="1" sqref="A2:A97">
      <formula1>1</formula1>
      <formula2>64</formula2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data_validation!$F$2:$F$3</xm:f>
          </x14:formula1>
          <xm:sqref>B2:B97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115"/>
  <sheetViews>
    <sheetView topLeftCell="A41" workbookViewId="0">
      <selection activeCell="A62" sqref="A62"/>
    </sheetView>
  </sheetViews>
  <sheetFormatPr defaultRowHeight="15" x14ac:dyDescent="0.25"/>
  <cols>
    <col min="1" max="1" width="32.85546875" customWidth="1"/>
    <col min="2" max="2" width="20.5703125" customWidth="1"/>
    <col min="3" max="3" width="11.7109375" customWidth="1"/>
    <col min="4" max="4" width="12.7109375" customWidth="1"/>
    <col min="5" max="5" width="13.140625" customWidth="1"/>
    <col min="6" max="6" width="13.42578125" customWidth="1"/>
    <col min="7" max="7" width="15.140625" customWidth="1"/>
    <col min="8" max="8" width="26.5703125" customWidth="1"/>
    <col min="9" max="9" width="21.7109375" bestFit="1" customWidth="1"/>
  </cols>
  <sheetData>
    <row r="1" spans="1:9" x14ac:dyDescent="0.25">
      <c r="A1" t="s">
        <v>243</v>
      </c>
      <c r="B1" t="s">
        <v>1200</v>
      </c>
      <c r="C1" t="s">
        <v>235</v>
      </c>
      <c r="D1" t="s">
        <v>236</v>
      </c>
      <c r="E1" t="s">
        <v>242</v>
      </c>
      <c r="F1" t="s">
        <v>304</v>
      </c>
      <c r="G1" t="s">
        <v>473</v>
      </c>
      <c r="H1" t="s">
        <v>2930</v>
      </c>
      <c r="I1" t="s">
        <v>108</v>
      </c>
    </row>
    <row r="2" spans="1:9" x14ac:dyDescent="0.25">
      <c r="A2" s="5" t="s">
        <v>767</v>
      </c>
      <c r="B2" s="140" t="str">
        <f>VLOOKUP(vlan_encap_blok[[#This Row],[vlan_pool]],vlan_pool[#All],2,FALSE)</f>
        <v>static</v>
      </c>
      <c r="C2" s="253">
        <v>700</v>
      </c>
      <c r="D2" s="253">
        <v>799</v>
      </c>
      <c r="E2" s="5" t="s">
        <v>431</v>
      </c>
      <c r="F2" s="5" t="s">
        <v>1201</v>
      </c>
      <c r="G2" s="404" t="s">
        <v>847</v>
      </c>
      <c r="H2" s="5" t="s">
        <v>2931</v>
      </c>
      <c r="I2" s="5"/>
    </row>
    <row r="3" spans="1:9" x14ac:dyDescent="0.25">
      <c r="A3" s="5" t="s">
        <v>768</v>
      </c>
      <c r="B3" s="457" t="str">
        <f>VLOOKUP(vlan_encap_blok[[#This Row],[vlan_pool]],vlan_pool[#All],2,FALSE)</f>
        <v>static</v>
      </c>
      <c r="C3" s="253">
        <v>900</v>
      </c>
      <c r="D3" s="253">
        <v>949</v>
      </c>
      <c r="E3" s="5" t="s">
        <v>431</v>
      </c>
      <c r="F3" s="5" t="s">
        <v>1201</v>
      </c>
      <c r="G3" s="404" t="s">
        <v>847</v>
      </c>
      <c r="H3" s="5" t="s">
        <v>2931</v>
      </c>
      <c r="I3" s="5"/>
    </row>
    <row r="4" spans="1:9" x14ac:dyDescent="0.25">
      <c r="A4" s="5" t="s">
        <v>769</v>
      </c>
      <c r="B4" s="457" t="str">
        <f>VLOOKUP(vlan_encap_blok[[#This Row],[vlan_pool]],vlan_pool[#All],2,FALSE)</f>
        <v>static</v>
      </c>
      <c r="C4" s="253">
        <v>950</v>
      </c>
      <c r="D4" s="253">
        <v>999</v>
      </c>
      <c r="E4" s="5" t="s">
        <v>431</v>
      </c>
      <c r="F4" s="5" t="s">
        <v>1201</v>
      </c>
      <c r="G4" s="404" t="s">
        <v>847</v>
      </c>
      <c r="H4" s="5" t="s">
        <v>2931</v>
      </c>
      <c r="I4" s="5"/>
    </row>
    <row r="5" spans="1:9" x14ac:dyDescent="0.25">
      <c r="A5" s="5" t="s">
        <v>816</v>
      </c>
      <c r="B5" s="457" t="str">
        <f>VLOOKUP(vlan_encap_blok[[#This Row],[vlan_pool]],vlan_pool[#All],2,FALSE)</f>
        <v>static</v>
      </c>
      <c r="C5" s="253">
        <v>40</v>
      </c>
      <c r="D5" s="253">
        <v>40</v>
      </c>
      <c r="E5" s="5" t="s">
        <v>431</v>
      </c>
      <c r="F5" s="5" t="s">
        <v>1201</v>
      </c>
      <c r="G5" s="404" t="s">
        <v>847</v>
      </c>
      <c r="H5" s="5" t="s">
        <v>2899</v>
      </c>
      <c r="I5" s="5"/>
    </row>
    <row r="6" spans="1:9" x14ac:dyDescent="0.25">
      <c r="A6" s="5" t="s">
        <v>816</v>
      </c>
      <c r="B6" s="457" t="str">
        <f>VLOOKUP(vlan_encap_blok[[#This Row],[vlan_pool]],vlan_pool[#All],2,FALSE)</f>
        <v>static</v>
      </c>
      <c r="C6" s="253">
        <v>89</v>
      </c>
      <c r="D6" s="253">
        <v>89</v>
      </c>
      <c r="E6" s="5" t="s">
        <v>431</v>
      </c>
      <c r="F6" s="5" t="s">
        <v>1201</v>
      </c>
      <c r="G6" s="404" t="s">
        <v>847</v>
      </c>
      <c r="H6" s="5" t="s">
        <v>2899</v>
      </c>
      <c r="I6" s="5"/>
    </row>
    <row r="7" spans="1:9" x14ac:dyDescent="0.25">
      <c r="A7" s="5" t="s">
        <v>1541</v>
      </c>
      <c r="B7" s="457" t="str">
        <f>VLOOKUP(vlan_encap_blok[[#This Row],[vlan_pool]],vlan_pool[#All],2,FALSE)</f>
        <v>static</v>
      </c>
      <c r="C7" s="253">
        <v>41</v>
      </c>
      <c r="D7" s="253">
        <v>42</v>
      </c>
      <c r="E7" s="5" t="s">
        <v>431</v>
      </c>
      <c r="F7" s="5" t="s">
        <v>1201</v>
      </c>
      <c r="G7" s="404" t="s">
        <v>847</v>
      </c>
      <c r="H7" s="5" t="s">
        <v>2931</v>
      </c>
      <c r="I7" s="5"/>
    </row>
    <row r="8" spans="1:9" x14ac:dyDescent="0.25">
      <c r="A8" s="5" t="s">
        <v>1542</v>
      </c>
      <c r="B8" s="457" t="str">
        <f>VLOOKUP(vlan_encap_blok[[#This Row],[vlan_pool]],vlan_pool[#All],2,FALSE)</f>
        <v>static</v>
      </c>
      <c r="C8" s="253">
        <v>43</v>
      </c>
      <c r="D8" s="253">
        <v>44</v>
      </c>
      <c r="E8" s="5" t="s">
        <v>431</v>
      </c>
      <c r="F8" s="5" t="s">
        <v>1201</v>
      </c>
      <c r="G8" s="404" t="s">
        <v>847</v>
      </c>
      <c r="H8" s="5" t="s">
        <v>2931</v>
      </c>
      <c r="I8" s="5"/>
    </row>
    <row r="9" spans="1:9" x14ac:dyDescent="0.25">
      <c r="A9" s="5" t="s">
        <v>1859</v>
      </c>
      <c r="B9" s="457" t="str">
        <f>VLOOKUP(vlan_encap_blok[[#This Row],[vlan_pool]],vlan_pool[#All],2,FALSE)</f>
        <v>static</v>
      </c>
      <c r="C9" s="253">
        <v>45</v>
      </c>
      <c r="D9" s="253">
        <v>45</v>
      </c>
      <c r="E9" s="5" t="s">
        <v>431</v>
      </c>
      <c r="F9" s="5" t="s">
        <v>1201</v>
      </c>
      <c r="G9" s="404" t="s">
        <v>847</v>
      </c>
      <c r="H9" s="5" t="s">
        <v>2931</v>
      </c>
      <c r="I9" s="5"/>
    </row>
    <row r="10" spans="1:9" x14ac:dyDescent="0.25">
      <c r="A10" s="5" t="s">
        <v>1858</v>
      </c>
      <c r="B10" s="457" t="str">
        <f>VLOOKUP(vlan_encap_blok[[#This Row],[vlan_pool]],vlan_pool[#All],2,FALSE)</f>
        <v>static</v>
      </c>
      <c r="C10" s="253">
        <v>46</v>
      </c>
      <c r="D10" s="253">
        <v>46</v>
      </c>
      <c r="E10" s="5" t="s">
        <v>431</v>
      </c>
      <c r="F10" s="5" t="s">
        <v>1201</v>
      </c>
      <c r="G10" s="404" t="s">
        <v>847</v>
      </c>
      <c r="H10" s="5" t="s">
        <v>2931</v>
      </c>
      <c r="I10" s="5"/>
    </row>
    <row r="11" spans="1:9" x14ac:dyDescent="0.25">
      <c r="A11" s="5" t="s">
        <v>2258</v>
      </c>
      <c r="B11" s="457" t="str">
        <f>VLOOKUP(vlan_encap_blok[[#This Row],[vlan_pool]],vlan_pool[#All],2,FALSE)</f>
        <v>static</v>
      </c>
      <c r="C11" s="253">
        <v>125</v>
      </c>
      <c r="D11" s="253">
        <v>125</v>
      </c>
      <c r="E11" s="5" t="s">
        <v>431</v>
      </c>
      <c r="F11" s="5" t="s">
        <v>1201</v>
      </c>
      <c r="G11" s="404" t="s">
        <v>847</v>
      </c>
      <c r="H11" s="5" t="s">
        <v>2931</v>
      </c>
      <c r="I11" s="5"/>
    </row>
    <row r="12" spans="1:9" x14ac:dyDescent="0.25">
      <c r="A12" s="5" t="s">
        <v>2260</v>
      </c>
      <c r="B12" s="457" t="str">
        <f>VLOOKUP(vlan_encap_blok[[#This Row],[vlan_pool]],vlan_pool[#All],2,FALSE)</f>
        <v>static</v>
      </c>
      <c r="C12" s="253">
        <v>225</v>
      </c>
      <c r="D12" s="253">
        <v>225</v>
      </c>
      <c r="E12" s="5" t="s">
        <v>431</v>
      </c>
      <c r="F12" s="5" t="s">
        <v>1201</v>
      </c>
      <c r="G12" s="404" t="s">
        <v>847</v>
      </c>
      <c r="H12" s="5" t="s">
        <v>2931</v>
      </c>
      <c r="I12" s="5"/>
    </row>
    <row r="13" spans="1:9" s="5" customFormat="1" x14ac:dyDescent="0.25">
      <c r="A13" s="5" t="s">
        <v>821</v>
      </c>
      <c r="B13" s="457" t="str">
        <f>VLOOKUP(vlan_encap_blok[[#This Row],[vlan_pool]],vlan_pool[#All],2,FALSE)</f>
        <v>static</v>
      </c>
      <c r="C13" s="253">
        <v>124</v>
      </c>
      <c r="D13" s="253">
        <v>124</v>
      </c>
      <c r="E13" s="5" t="s">
        <v>431</v>
      </c>
      <c r="F13" s="5" t="s">
        <v>1201</v>
      </c>
      <c r="G13" s="404" t="s">
        <v>847</v>
      </c>
      <c r="H13" s="5" t="s">
        <v>2931</v>
      </c>
    </row>
    <row r="14" spans="1:9" s="5" customFormat="1" x14ac:dyDescent="0.25">
      <c r="A14" s="5" t="s">
        <v>822</v>
      </c>
      <c r="B14" s="457" t="str">
        <f>VLOOKUP(vlan_encap_blok[[#This Row],[vlan_pool]],vlan_pool[#All],2,FALSE)</f>
        <v>static</v>
      </c>
      <c r="C14" s="253">
        <v>224</v>
      </c>
      <c r="D14" s="253">
        <v>224</v>
      </c>
      <c r="E14" s="5" t="s">
        <v>431</v>
      </c>
      <c r="F14" s="5" t="s">
        <v>1201</v>
      </c>
      <c r="G14" s="404" t="s">
        <v>847</v>
      </c>
      <c r="H14" s="5" t="s">
        <v>2931</v>
      </c>
    </row>
    <row r="15" spans="1:9" x14ac:dyDescent="0.25">
      <c r="A15" s="5" t="s">
        <v>2123</v>
      </c>
      <c r="B15" s="457" t="str">
        <f>VLOOKUP(vlan_encap_blok[[#This Row],[vlan_pool]],vlan_pool[#All],2,FALSE)</f>
        <v>static</v>
      </c>
      <c r="C15" s="253">
        <v>101</v>
      </c>
      <c r="D15" s="253">
        <v>101</v>
      </c>
      <c r="E15" s="5" t="s">
        <v>431</v>
      </c>
      <c r="F15" s="5" t="s">
        <v>1201</v>
      </c>
      <c r="G15" s="404" t="s">
        <v>847</v>
      </c>
      <c r="H15" s="5" t="s">
        <v>2931</v>
      </c>
      <c r="I15" s="5"/>
    </row>
    <row r="16" spans="1:9" x14ac:dyDescent="0.25">
      <c r="A16" s="5" t="s">
        <v>2124</v>
      </c>
      <c r="B16" s="457" t="str">
        <f>VLOOKUP(vlan_encap_blok[[#This Row],[vlan_pool]],vlan_pool[#All],2,FALSE)</f>
        <v>static</v>
      </c>
      <c r="C16" s="253">
        <v>102</v>
      </c>
      <c r="D16" s="253">
        <v>102</v>
      </c>
      <c r="E16" s="5" t="s">
        <v>431</v>
      </c>
      <c r="F16" s="5" t="s">
        <v>1201</v>
      </c>
      <c r="G16" s="404" t="s">
        <v>847</v>
      </c>
      <c r="H16" s="5" t="s">
        <v>2931</v>
      </c>
      <c r="I16" s="5"/>
    </row>
    <row r="17" spans="1:9" x14ac:dyDescent="0.25">
      <c r="A17" s="5" t="s">
        <v>2125</v>
      </c>
      <c r="B17" s="457" t="str">
        <f>VLOOKUP(vlan_encap_blok[[#This Row],[vlan_pool]],vlan_pool[#All],2,FALSE)</f>
        <v>static</v>
      </c>
      <c r="C17" s="253">
        <v>103</v>
      </c>
      <c r="D17" s="253">
        <v>103</v>
      </c>
      <c r="E17" s="5" t="s">
        <v>431</v>
      </c>
      <c r="F17" s="5" t="s">
        <v>1201</v>
      </c>
      <c r="G17" s="404" t="s">
        <v>847</v>
      </c>
      <c r="H17" s="5" t="s">
        <v>2931</v>
      </c>
      <c r="I17" s="5"/>
    </row>
    <row r="18" spans="1:9" x14ac:dyDescent="0.25">
      <c r="A18" s="5" t="s">
        <v>2126</v>
      </c>
      <c r="B18" s="457" t="str">
        <f>VLOOKUP(vlan_encap_blok[[#This Row],[vlan_pool]],vlan_pool[#All],2,FALSE)</f>
        <v>static</v>
      </c>
      <c r="C18" s="253">
        <v>104</v>
      </c>
      <c r="D18" s="253">
        <v>104</v>
      </c>
      <c r="E18" s="5" t="s">
        <v>431</v>
      </c>
      <c r="F18" s="5" t="s">
        <v>1201</v>
      </c>
      <c r="G18" s="404" t="s">
        <v>847</v>
      </c>
      <c r="H18" s="5" t="s">
        <v>2931</v>
      </c>
      <c r="I18" s="5"/>
    </row>
    <row r="19" spans="1:9" x14ac:dyDescent="0.25">
      <c r="A19" s="5" t="s">
        <v>2127</v>
      </c>
      <c r="B19" s="457" t="str">
        <f>VLOOKUP(vlan_encap_blok[[#This Row],[vlan_pool]],vlan_pool[#All],2,FALSE)</f>
        <v>static</v>
      </c>
      <c r="C19" s="253">
        <v>201</v>
      </c>
      <c r="D19" s="253">
        <v>201</v>
      </c>
      <c r="E19" s="5" t="s">
        <v>431</v>
      </c>
      <c r="F19" s="5" t="s">
        <v>1201</v>
      </c>
      <c r="G19" s="404" t="s">
        <v>847</v>
      </c>
      <c r="H19" s="5" t="s">
        <v>2931</v>
      </c>
      <c r="I19" s="5"/>
    </row>
    <row r="20" spans="1:9" x14ac:dyDescent="0.25">
      <c r="A20" s="5" t="s">
        <v>2128</v>
      </c>
      <c r="B20" s="457" t="str">
        <f>VLOOKUP(vlan_encap_blok[[#This Row],[vlan_pool]],vlan_pool[#All],2,FALSE)</f>
        <v>static</v>
      </c>
      <c r="C20" s="253">
        <v>202</v>
      </c>
      <c r="D20" s="253">
        <v>202</v>
      </c>
      <c r="E20" s="5" t="s">
        <v>431</v>
      </c>
      <c r="F20" s="5" t="s">
        <v>1201</v>
      </c>
      <c r="G20" s="404" t="s">
        <v>847</v>
      </c>
      <c r="H20" s="5" t="s">
        <v>2931</v>
      </c>
      <c r="I20" s="5"/>
    </row>
    <row r="21" spans="1:9" x14ac:dyDescent="0.25">
      <c r="A21" s="5" t="s">
        <v>2129</v>
      </c>
      <c r="B21" s="457" t="str">
        <f>VLOOKUP(vlan_encap_blok[[#This Row],[vlan_pool]],vlan_pool[#All],2,FALSE)</f>
        <v>static</v>
      </c>
      <c r="C21" s="253">
        <v>203</v>
      </c>
      <c r="D21" s="253">
        <v>203</v>
      </c>
      <c r="E21" s="5" t="s">
        <v>431</v>
      </c>
      <c r="F21" s="5" t="s">
        <v>1201</v>
      </c>
      <c r="G21" s="404" t="s">
        <v>847</v>
      </c>
      <c r="H21" s="5" t="s">
        <v>2931</v>
      </c>
      <c r="I21" s="5"/>
    </row>
    <row r="22" spans="1:9" x14ac:dyDescent="0.25">
      <c r="A22" s="5" t="s">
        <v>2130</v>
      </c>
      <c r="B22" s="457" t="str">
        <f>VLOOKUP(vlan_encap_blok[[#This Row],[vlan_pool]],vlan_pool[#All],2,FALSE)</f>
        <v>static</v>
      </c>
      <c r="C22" s="253">
        <v>204</v>
      </c>
      <c r="D22" s="253">
        <v>204</v>
      </c>
      <c r="E22" s="5" t="s">
        <v>431</v>
      </c>
      <c r="F22" s="5" t="s">
        <v>1201</v>
      </c>
      <c r="G22" s="404" t="s">
        <v>847</v>
      </c>
      <c r="H22" s="5" t="s">
        <v>2931</v>
      </c>
      <c r="I22" s="5"/>
    </row>
    <row r="23" spans="1:9" x14ac:dyDescent="0.25">
      <c r="A23" s="5" t="s">
        <v>2131</v>
      </c>
      <c r="B23" s="457" t="str">
        <f>VLOOKUP(vlan_encap_blok[[#This Row],[vlan_pool]],vlan_pool[#All],2,FALSE)</f>
        <v>static</v>
      </c>
      <c r="C23" s="253">
        <v>111</v>
      </c>
      <c r="D23" s="253">
        <v>111</v>
      </c>
      <c r="E23" s="5" t="s">
        <v>431</v>
      </c>
      <c r="F23" s="5" t="s">
        <v>1201</v>
      </c>
      <c r="G23" s="404" t="s">
        <v>847</v>
      </c>
      <c r="H23" s="5" t="s">
        <v>2931</v>
      </c>
      <c r="I23" s="5"/>
    </row>
    <row r="24" spans="1:9" x14ac:dyDescent="0.25">
      <c r="A24" s="5" t="s">
        <v>2132</v>
      </c>
      <c r="B24" s="457" t="str">
        <f>VLOOKUP(vlan_encap_blok[[#This Row],[vlan_pool]],vlan_pool[#All],2,FALSE)</f>
        <v>static</v>
      </c>
      <c r="C24" s="253">
        <v>112</v>
      </c>
      <c r="D24" s="253">
        <v>112</v>
      </c>
      <c r="E24" s="5" t="s">
        <v>431</v>
      </c>
      <c r="F24" s="5" t="s">
        <v>1201</v>
      </c>
      <c r="G24" s="404" t="s">
        <v>847</v>
      </c>
      <c r="H24" s="5" t="s">
        <v>2931</v>
      </c>
      <c r="I24" s="5"/>
    </row>
    <row r="25" spans="1:9" x14ac:dyDescent="0.25">
      <c r="A25" s="5" t="s">
        <v>2133</v>
      </c>
      <c r="B25" s="457" t="str">
        <f>VLOOKUP(vlan_encap_blok[[#This Row],[vlan_pool]],vlan_pool[#All],2,FALSE)</f>
        <v>static</v>
      </c>
      <c r="C25" s="253">
        <v>113</v>
      </c>
      <c r="D25" s="253">
        <v>113</v>
      </c>
      <c r="E25" s="5" t="s">
        <v>431</v>
      </c>
      <c r="F25" s="5" t="s">
        <v>1201</v>
      </c>
      <c r="G25" s="404" t="s">
        <v>847</v>
      </c>
      <c r="H25" s="5" t="s">
        <v>2931</v>
      </c>
      <c r="I25" s="5"/>
    </row>
    <row r="26" spans="1:9" x14ac:dyDescent="0.25">
      <c r="A26" s="5" t="s">
        <v>2134</v>
      </c>
      <c r="B26" s="457" t="str">
        <f>VLOOKUP(vlan_encap_blok[[#This Row],[vlan_pool]],vlan_pool[#All],2,FALSE)</f>
        <v>static</v>
      </c>
      <c r="C26" s="253">
        <v>114</v>
      </c>
      <c r="D26" s="253">
        <v>114</v>
      </c>
      <c r="E26" s="5" t="s">
        <v>431</v>
      </c>
      <c r="F26" s="5" t="s">
        <v>1201</v>
      </c>
      <c r="G26" s="404" t="s">
        <v>847</v>
      </c>
      <c r="H26" s="5" t="s">
        <v>2931</v>
      </c>
      <c r="I26" s="5"/>
    </row>
    <row r="27" spans="1:9" x14ac:dyDescent="0.25">
      <c r="A27" s="5" t="s">
        <v>2135</v>
      </c>
      <c r="B27" s="457" t="str">
        <f>VLOOKUP(vlan_encap_blok[[#This Row],[vlan_pool]],vlan_pool[#All],2,FALSE)</f>
        <v>static</v>
      </c>
      <c r="C27" s="253">
        <v>211</v>
      </c>
      <c r="D27" s="253">
        <v>211</v>
      </c>
      <c r="E27" s="5" t="s">
        <v>431</v>
      </c>
      <c r="F27" s="5" t="s">
        <v>1201</v>
      </c>
      <c r="G27" s="404" t="s">
        <v>847</v>
      </c>
      <c r="H27" s="5" t="s">
        <v>2931</v>
      </c>
      <c r="I27" s="5"/>
    </row>
    <row r="28" spans="1:9" x14ac:dyDescent="0.25">
      <c r="A28" s="5" t="s">
        <v>2136</v>
      </c>
      <c r="B28" s="457" t="str">
        <f>VLOOKUP(vlan_encap_blok[[#This Row],[vlan_pool]],vlan_pool[#All],2,FALSE)</f>
        <v>static</v>
      </c>
      <c r="C28" s="253">
        <v>212</v>
      </c>
      <c r="D28" s="253">
        <v>212</v>
      </c>
      <c r="E28" s="5" t="s">
        <v>431</v>
      </c>
      <c r="F28" s="5" t="s">
        <v>1201</v>
      </c>
      <c r="G28" s="404" t="s">
        <v>847</v>
      </c>
      <c r="H28" s="5" t="s">
        <v>2931</v>
      </c>
      <c r="I28" s="5"/>
    </row>
    <row r="29" spans="1:9" x14ac:dyDescent="0.25">
      <c r="A29" s="5" t="s">
        <v>2137</v>
      </c>
      <c r="B29" s="457" t="str">
        <f>VLOOKUP(vlan_encap_blok[[#This Row],[vlan_pool]],vlan_pool[#All],2,FALSE)</f>
        <v>static</v>
      </c>
      <c r="C29" s="253">
        <v>213</v>
      </c>
      <c r="D29" s="253">
        <v>213</v>
      </c>
      <c r="E29" s="5" t="s">
        <v>431</v>
      </c>
      <c r="F29" s="5" t="s">
        <v>1201</v>
      </c>
      <c r="G29" s="404" t="s">
        <v>847</v>
      </c>
      <c r="H29" s="5" t="s">
        <v>2931</v>
      </c>
      <c r="I29" s="5"/>
    </row>
    <row r="30" spans="1:9" x14ac:dyDescent="0.25">
      <c r="A30" s="5" t="s">
        <v>2138</v>
      </c>
      <c r="B30" s="457" t="str">
        <f>VLOOKUP(vlan_encap_blok[[#This Row],[vlan_pool]],vlan_pool[#All],2,FALSE)</f>
        <v>static</v>
      </c>
      <c r="C30" s="253">
        <v>214</v>
      </c>
      <c r="D30" s="253">
        <v>214</v>
      </c>
      <c r="E30" s="5" t="s">
        <v>431</v>
      </c>
      <c r="F30" s="5" t="s">
        <v>1201</v>
      </c>
      <c r="G30" s="404" t="s">
        <v>847</v>
      </c>
      <c r="H30" s="5" t="s">
        <v>2931</v>
      </c>
      <c r="I30" s="5"/>
    </row>
    <row r="31" spans="1:9" x14ac:dyDescent="0.25">
      <c r="A31" s="5" t="s">
        <v>2121</v>
      </c>
      <c r="B31" s="457" t="str">
        <f>VLOOKUP(vlan_encap_blok[[#This Row],[vlan_pool]],vlan_pool[#All],2,FALSE)</f>
        <v>static</v>
      </c>
      <c r="C31" s="253">
        <v>121</v>
      </c>
      <c r="D31" s="253">
        <v>121</v>
      </c>
      <c r="E31" s="5" t="s">
        <v>431</v>
      </c>
      <c r="F31" s="5" t="s">
        <v>1201</v>
      </c>
      <c r="G31" s="404" t="s">
        <v>847</v>
      </c>
      <c r="H31" s="5" t="s">
        <v>2931</v>
      </c>
      <c r="I31" s="5"/>
    </row>
    <row r="32" spans="1:9" x14ac:dyDescent="0.25">
      <c r="A32" s="5" t="s">
        <v>2122</v>
      </c>
      <c r="B32" s="457" t="str">
        <f>VLOOKUP(vlan_encap_blok[[#This Row],[vlan_pool]],vlan_pool[#All],2,FALSE)</f>
        <v>static</v>
      </c>
      <c r="C32" s="253">
        <v>122</v>
      </c>
      <c r="D32" s="253">
        <v>122</v>
      </c>
      <c r="E32" s="5" t="s">
        <v>431</v>
      </c>
      <c r="F32" s="5" t="s">
        <v>1201</v>
      </c>
      <c r="G32" s="404" t="s">
        <v>847</v>
      </c>
      <c r="H32" s="5" t="s">
        <v>2931</v>
      </c>
      <c r="I32" s="5"/>
    </row>
    <row r="33" spans="1:9" x14ac:dyDescent="0.25">
      <c r="A33" s="5" t="s">
        <v>823</v>
      </c>
      <c r="B33" s="457" t="str">
        <f>VLOOKUP(vlan_encap_blok[[#This Row],[vlan_pool]],vlan_pool[#All],2,FALSE)</f>
        <v>dynamic</v>
      </c>
      <c r="C33" s="253">
        <v>1000</v>
      </c>
      <c r="D33" s="253">
        <v>1199</v>
      </c>
      <c r="E33" s="5" t="s">
        <v>431</v>
      </c>
      <c r="F33" s="5" t="s">
        <v>1201</v>
      </c>
      <c r="G33" s="404" t="s">
        <v>847</v>
      </c>
      <c r="H33" s="5" t="s">
        <v>2899</v>
      </c>
      <c r="I33" s="5"/>
    </row>
    <row r="34" spans="1:9" x14ac:dyDescent="0.25">
      <c r="A34" s="5" t="s">
        <v>823</v>
      </c>
      <c r="B34" s="457" t="str">
        <f>VLOOKUP(vlan_encap_blok[[#This Row],[vlan_pool]],vlan_pool[#All],2,FALSE)</f>
        <v>dynamic</v>
      </c>
      <c r="C34" s="253">
        <v>1200</v>
      </c>
      <c r="D34" s="253">
        <v>1399</v>
      </c>
      <c r="E34" s="5" t="s">
        <v>431</v>
      </c>
      <c r="F34" s="5" t="s">
        <v>1201</v>
      </c>
      <c r="G34" s="404" t="s">
        <v>847</v>
      </c>
      <c r="H34" s="5" t="s">
        <v>2899</v>
      </c>
      <c r="I34" s="5"/>
    </row>
    <row r="35" spans="1:9" x14ac:dyDescent="0.25">
      <c r="A35" s="5" t="s">
        <v>823</v>
      </c>
      <c r="B35" s="457" t="str">
        <f>VLOOKUP(vlan_encap_blok[[#This Row],[vlan_pool]],vlan_pool[#All],2,FALSE)</f>
        <v>dynamic</v>
      </c>
      <c r="C35" s="253">
        <v>1400</v>
      </c>
      <c r="D35" s="253">
        <v>1599</v>
      </c>
      <c r="E35" s="5" t="s">
        <v>431</v>
      </c>
      <c r="F35" s="5" t="s">
        <v>1201</v>
      </c>
      <c r="G35" s="404" t="s">
        <v>847</v>
      </c>
      <c r="H35" s="5" t="s">
        <v>2899</v>
      </c>
      <c r="I35" s="5"/>
    </row>
    <row r="36" spans="1:9" x14ac:dyDescent="0.25">
      <c r="A36" s="5" t="s">
        <v>823</v>
      </c>
      <c r="B36" s="457" t="str">
        <f>VLOOKUP(vlan_encap_blok[[#This Row],[vlan_pool]],vlan_pool[#All],2,FALSE)</f>
        <v>dynamic</v>
      </c>
      <c r="C36" s="253">
        <v>1600</v>
      </c>
      <c r="D36" s="253">
        <v>1799</v>
      </c>
      <c r="E36" s="5" t="s">
        <v>431</v>
      </c>
      <c r="F36" s="5" t="s">
        <v>1201</v>
      </c>
      <c r="G36" s="404" t="s">
        <v>847</v>
      </c>
      <c r="H36" s="5" t="s">
        <v>2899</v>
      </c>
      <c r="I36" s="5"/>
    </row>
    <row r="37" spans="1:9" x14ac:dyDescent="0.25">
      <c r="A37" s="5" t="s">
        <v>823</v>
      </c>
      <c r="B37" s="457" t="str">
        <f>VLOOKUP(vlan_encap_blok[[#This Row],[vlan_pool]],vlan_pool[#All],2,FALSE)</f>
        <v>dynamic</v>
      </c>
      <c r="C37" s="253">
        <v>1800</v>
      </c>
      <c r="D37" s="253">
        <v>1999</v>
      </c>
      <c r="E37" s="5" t="s">
        <v>431</v>
      </c>
      <c r="F37" s="5" t="s">
        <v>1201</v>
      </c>
      <c r="G37" s="404" t="s">
        <v>847</v>
      </c>
      <c r="H37" s="5" t="s">
        <v>2899</v>
      </c>
      <c r="I37" s="5"/>
    </row>
    <row r="38" spans="1:9" x14ac:dyDescent="0.25">
      <c r="A38" s="5" t="s">
        <v>823</v>
      </c>
      <c r="B38" s="457" t="str">
        <f>VLOOKUP(vlan_encap_blok[[#This Row],[vlan_pool]],vlan_pool[#All],2,FALSE)</f>
        <v>dynamic</v>
      </c>
      <c r="C38" s="253">
        <v>500</v>
      </c>
      <c r="D38" s="253">
        <v>599</v>
      </c>
      <c r="E38" s="5" t="s">
        <v>179</v>
      </c>
      <c r="F38" s="5" t="s">
        <v>1201</v>
      </c>
      <c r="G38" s="404" t="s">
        <v>847</v>
      </c>
      <c r="H38" s="5" t="s">
        <v>2899</v>
      </c>
      <c r="I38" s="5"/>
    </row>
    <row r="39" spans="1:9" x14ac:dyDescent="0.25">
      <c r="A39" s="5" t="s">
        <v>824</v>
      </c>
      <c r="B39" s="457" t="str">
        <f>VLOOKUP(vlan_encap_blok[[#This Row],[vlan_pool]],vlan_pool[#All],2,FALSE)</f>
        <v>dynamic</v>
      </c>
      <c r="C39" s="253">
        <v>2000</v>
      </c>
      <c r="D39" s="253">
        <v>2199</v>
      </c>
      <c r="E39" s="5" t="s">
        <v>431</v>
      </c>
      <c r="F39" s="5" t="s">
        <v>1201</v>
      </c>
      <c r="G39" s="404" t="s">
        <v>847</v>
      </c>
      <c r="H39" s="5" t="s">
        <v>2899</v>
      </c>
      <c r="I39" s="5"/>
    </row>
    <row r="40" spans="1:9" x14ac:dyDescent="0.25">
      <c r="A40" s="5" t="s">
        <v>824</v>
      </c>
      <c r="B40" s="457" t="str">
        <f>VLOOKUP(vlan_encap_blok[[#This Row],[vlan_pool]],vlan_pool[#All],2,FALSE)</f>
        <v>dynamic</v>
      </c>
      <c r="C40" s="253">
        <v>2200</v>
      </c>
      <c r="D40" s="253">
        <v>2399</v>
      </c>
      <c r="E40" s="5" t="s">
        <v>431</v>
      </c>
      <c r="F40" s="5" t="s">
        <v>1201</v>
      </c>
      <c r="G40" s="404" t="s">
        <v>847</v>
      </c>
      <c r="H40" s="5" t="s">
        <v>2899</v>
      </c>
      <c r="I40" s="5"/>
    </row>
    <row r="41" spans="1:9" x14ac:dyDescent="0.25">
      <c r="A41" s="5" t="s">
        <v>824</v>
      </c>
      <c r="B41" s="457" t="str">
        <f>VLOOKUP(vlan_encap_blok[[#This Row],[vlan_pool]],vlan_pool[#All],2,FALSE)</f>
        <v>dynamic</v>
      </c>
      <c r="C41" s="253">
        <v>2400</v>
      </c>
      <c r="D41" s="253">
        <v>2599</v>
      </c>
      <c r="E41" s="5" t="s">
        <v>431</v>
      </c>
      <c r="F41" s="5" t="s">
        <v>1201</v>
      </c>
      <c r="G41" s="404" t="s">
        <v>847</v>
      </c>
      <c r="H41" s="5" t="s">
        <v>2899</v>
      </c>
      <c r="I41" s="5"/>
    </row>
    <row r="42" spans="1:9" x14ac:dyDescent="0.25">
      <c r="A42" s="5" t="s">
        <v>824</v>
      </c>
      <c r="B42" s="457" t="str">
        <f>VLOOKUP(vlan_encap_blok[[#This Row],[vlan_pool]],vlan_pool[#All],2,FALSE)</f>
        <v>dynamic</v>
      </c>
      <c r="C42" s="253">
        <v>2600</v>
      </c>
      <c r="D42" s="253">
        <v>2799</v>
      </c>
      <c r="E42" s="5" t="s">
        <v>431</v>
      </c>
      <c r="F42" s="5" t="s">
        <v>1201</v>
      </c>
      <c r="G42" s="404" t="s">
        <v>847</v>
      </c>
      <c r="H42" s="5" t="s">
        <v>2899</v>
      </c>
      <c r="I42" s="5"/>
    </row>
    <row r="43" spans="1:9" x14ac:dyDescent="0.25">
      <c r="A43" s="5" t="s">
        <v>824</v>
      </c>
      <c r="B43" s="457" t="str">
        <f>VLOOKUP(vlan_encap_blok[[#This Row],[vlan_pool]],vlan_pool[#All],2,FALSE)</f>
        <v>dynamic</v>
      </c>
      <c r="C43" s="253">
        <v>2800</v>
      </c>
      <c r="D43" s="253">
        <v>2999</v>
      </c>
      <c r="E43" s="5" t="s">
        <v>431</v>
      </c>
      <c r="F43" s="5" t="s">
        <v>1201</v>
      </c>
      <c r="G43" s="404" t="s">
        <v>847</v>
      </c>
      <c r="H43" s="5" t="s">
        <v>2899</v>
      </c>
      <c r="I43" s="5"/>
    </row>
    <row r="44" spans="1:9" x14ac:dyDescent="0.25">
      <c r="A44" s="5" t="s">
        <v>824</v>
      </c>
      <c r="B44" s="457" t="str">
        <f>VLOOKUP(vlan_encap_blok[[#This Row],[vlan_pool]],vlan_pool[#All],2,FALSE)</f>
        <v>dynamic</v>
      </c>
      <c r="C44" s="253">
        <v>600</v>
      </c>
      <c r="D44" s="253">
        <v>699</v>
      </c>
      <c r="E44" s="5" t="s">
        <v>179</v>
      </c>
      <c r="F44" s="5" t="s">
        <v>1201</v>
      </c>
      <c r="G44" s="404" t="s">
        <v>847</v>
      </c>
      <c r="H44" s="5" t="s">
        <v>2899</v>
      </c>
      <c r="I44" s="5"/>
    </row>
    <row r="45" spans="1:9" x14ac:dyDescent="0.25">
      <c r="A45" s="5" t="s">
        <v>1095</v>
      </c>
      <c r="B45" s="457" t="str">
        <f>VLOOKUP(vlan_encap_blok[[#This Row],[vlan_pool]],vlan_pool[#All],2,FALSE)</f>
        <v>static</v>
      </c>
      <c r="C45" s="253">
        <v>2205</v>
      </c>
      <c r="D45" s="253">
        <v>2205</v>
      </c>
      <c r="E45" s="5" t="s">
        <v>431</v>
      </c>
      <c r="F45" s="5" t="s">
        <v>1201</v>
      </c>
      <c r="G45" s="404" t="s">
        <v>847</v>
      </c>
      <c r="H45" s="5" t="s">
        <v>2931</v>
      </c>
      <c r="I45" s="5"/>
    </row>
    <row r="46" spans="1:9" x14ac:dyDescent="0.25">
      <c r="A46" s="5" t="s">
        <v>1095</v>
      </c>
      <c r="B46" s="457" t="str">
        <f>VLOOKUP(vlan_encap_blok[[#This Row],[vlan_pool]],vlan_pool[#All],2,FALSE)</f>
        <v>static</v>
      </c>
      <c r="C46" s="253">
        <v>2207</v>
      </c>
      <c r="D46" s="253">
        <v>2207</v>
      </c>
      <c r="E46" s="5" t="s">
        <v>431</v>
      </c>
      <c r="F46" s="5" t="s">
        <v>1201</v>
      </c>
      <c r="G46" s="404" t="s">
        <v>847</v>
      </c>
      <c r="H46" s="5" t="s">
        <v>2931</v>
      </c>
      <c r="I46" s="5"/>
    </row>
    <row r="47" spans="1:9" x14ac:dyDescent="0.25">
      <c r="A47" s="5" t="s">
        <v>1095</v>
      </c>
      <c r="B47" s="457" t="str">
        <f>VLOOKUP(vlan_encap_blok[[#This Row],[vlan_pool]],vlan_pool[#All],2,FALSE)</f>
        <v>static</v>
      </c>
      <c r="C47" s="253">
        <v>2209</v>
      </c>
      <c r="D47" s="253">
        <v>2209</v>
      </c>
      <c r="E47" s="5" t="s">
        <v>431</v>
      </c>
      <c r="F47" s="5" t="s">
        <v>1201</v>
      </c>
      <c r="G47" s="404" t="s">
        <v>847</v>
      </c>
      <c r="H47" s="5" t="s">
        <v>2931</v>
      </c>
      <c r="I47" s="5"/>
    </row>
    <row r="48" spans="1:9" x14ac:dyDescent="0.25">
      <c r="A48" s="5" t="s">
        <v>1095</v>
      </c>
      <c r="B48" s="457" t="str">
        <f>VLOOKUP(vlan_encap_blok[[#This Row],[vlan_pool]],vlan_pool[#All],2,FALSE)</f>
        <v>static</v>
      </c>
      <c r="C48" s="253">
        <v>2211</v>
      </c>
      <c r="D48" s="253">
        <v>2211</v>
      </c>
      <c r="E48" s="5" t="s">
        <v>431</v>
      </c>
      <c r="F48" s="5" t="s">
        <v>1201</v>
      </c>
      <c r="G48" s="404" t="s">
        <v>847</v>
      </c>
      <c r="H48" s="5" t="s">
        <v>2931</v>
      </c>
      <c r="I48" s="5"/>
    </row>
    <row r="49" spans="1:9" x14ac:dyDescent="0.25">
      <c r="A49" s="5" t="s">
        <v>1097</v>
      </c>
      <c r="B49" s="457" t="str">
        <f>VLOOKUP(vlan_encap_blok[[#This Row],[vlan_pool]],vlan_pool[#All],2,FALSE)</f>
        <v>static</v>
      </c>
      <c r="C49" s="253">
        <v>2206</v>
      </c>
      <c r="D49" s="253">
        <v>2206</v>
      </c>
      <c r="E49" s="5" t="s">
        <v>431</v>
      </c>
      <c r="F49" s="5" t="s">
        <v>1201</v>
      </c>
      <c r="G49" s="404" t="s">
        <v>847</v>
      </c>
      <c r="H49" s="5" t="s">
        <v>2931</v>
      </c>
      <c r="I49" s="5"/>
    </row>
    <row r="50" spans="1:9" x14ac:dyDescent="0.25">
      <c r="A50" s="5" t="s">
        <v>1097</v>
      </c>
      <c r="B50" s="457" t="str">
        <f>VLOOKUP(vlan_encap_blok[[#This Row],[vlan_pool]],vlan_pool[#All],2,FALSE)</f>
        <v>static</v>
      </c>
      <c r="C50" s="253">
        <v>2208</v>
      </c>
      <c r="D50" s="253">
        <v>2208</v>
      </c>
      <c r="E50" s="5" t="s">
        <v>431</v>
      </c>
      <c r="F50" s="5" t="s">
        <v>1201</v>
      </c>
      <c r="G50" s="404" t="s">
        <v>847</v>
      </c>
      <c r="H50" s="5" t="s">
        <v>2931</v>
      </c>
      <c r="I50" s="5"/>
    </row>
    <row r="51" spans="1:9" x14ac:dyDescent="0.25">
      <c r="A51" s="5" t="s">
        <v>1097</v>
      </c>
      <c r="B51" s="457" t="str">
        <f>VLOOKUP(vlan_encap_blok[[#This Row],[vlan_pool]],vlan_pool[#All],2,FALSE)</f>
        <v>static</v>
      </c>
      <c r="C51" s="253">
        <v>2210</v>
      </c>
      <c r="D51" s="253">
        <v>2210</v>
      </c>
      <c r="E51" s="5" t="s">
        <v>431</v>
      </c>
      <c r="F51" s="5" t="s">
        <v>1201</v>
      </c>
      <c r="G51" s="404" t="s">
        <v>847</v>
      </c>
      <c r="H51" s="5" t="s">
        <v>2931</v>
      </c>
      <c r="I51" s="5"/>
    </row>
    <row r="52" spans="1:9" x14ac:dyDescent="0.25">
      <c r="A52" s="5" t="s">
        <v>1097</v>
      </c>
      <c r="B52" s="457" t="str">
        <f>VLOOKUP(vlan_encap_blok[[#This Row],[vlan_pool]],vlan_pool[#All],2,FALSE)</f>
        <v>static</v>
      </c>
      <c r="C52" s="253">
        <v>2212</v>
      </c>
      <c r="D52" s="253">
        <v>2212</v>
      </c>
      <c r="E52" s="5" t="s">
        <v>431</v>
      </c>
      <c r="F52" s="5" t="s">
        <v>1201</v>
      </c>
      <c r="G52" s="404" t="s">
        <v>847</v>
      </c>
      <c r="H52" s="5" t="s">
        <v>2931</v>
      </c>
      <c r="I52" s="5"/>
    </row>
    <row r="53" spans="1:9" x14ac:dyDescent="0.25">
      <c r="A53" s="5" t="s">
        <v>1099</v>
      </c>
      <c r="B53" s="457" t="str">
        <f>VLOOKUP(vlan_encap_blok[[#This Row],[vlan_pool]],vlan_pool[#All],2,FALSE)</f>
        <v>static</v>
      </c>
      <c r="C53" s="253">
        <v>2216</v>
      </c>
      <c r="D53" s="253">
        <v>2216</v>
      </c>
      <c r="E53" s="5" t="s">
        <v>431</v>
      </c>
      <c r="F53" s="5" t="s">
        <v>1201</v>
      </c>
      <c r="G53" s="404" t="s">
        <v>847</v>
      </c>
      <c r="H53" s="5" t="s">
        <v>2931</v>
      </c>
      <c r="I53" s="5"/>
    </row>
    <row r="54" spans="1:9" x14ac:dyDescent="0.25">
      <c r="A54" s="5" t="s">
        <v>1101</v>
      </c>
      <c r="B54" s="457" t="str">
        <f>VLOOKUP(vlan_encap_blok[[#This Row],[vlan_pool]],vlan_pool[#All],2,FALSE)</f>
        <v>static</v>
      </c>
      <c r="C54" s="253">
        <v>2217</v>
      </c>
      <c r="D54" s="253">
        <v>2217</v>
      </c>
      <c r="E54" s="5" t="s">
        <v>431</v>
      </c>
      <c r="F54" s="5" t="s">
        <v>1201</v>
      </c>
      <c r="G54" s="404" t="s">
        <v>847</v>
      </c>
      <c r="H54" s="5" t="s">
        <v>2931</v>
      </c>
      <c r="I54" s="5"/>
    </row>
    <row r="55" spans="1:9" x14ac:dyDescent="0.25">
      <c r="A55" s="5" t="s">
        <v>2490</v>
      </c>
      <c r="B55" s="457" t="str">
        <f>VLOOKUP(vlan_encap_blok[[#This Row],[vlan_pool]],vlan_pool[#All],2,FALSE)</f>
        <v>static</v>
      </c>
      <c r="C55" s="253">
        <v>126</v>
      </c>
      <c r="D55" s="253">
        <v>126</v>
      </c>
      <c r="E55" s="5" t="s">
        <v>431</v>
      </c>
      <c r="F55" s="5" t="s">
        <v>1201</v>
      </c>
      <c r="G55" s="404" t="s">
        <v>847</v>
      </c>
      <c r="H55" s="5" t="s">
        <v>2931</v>
      </c>
      <c r="I55" s="5"/>
    </row>
    <row r="56" spans="1:9" x14ac:dyDescent="0.25">
      <c r="A56" s="5" t="s">
        <v>2491</v>
      </c>
      <c r="B56" s="457" t="str">
        <f>VLOOKUP(vlan_encap_blok[[#This Row],[vlan_pool]],vlan_pool[#All],2,FALSE)</f>
        <v>static</v>
      </c>
      <c r="C56" s="253">
        <v>226</v>
      </c>
      <c r="D56" s="253">
        <v>226</v>
      </c>
      <c r="E56" s="5" t="s">
        <v>431</v>
      </c>
      <c r="F56" s="5" t="s">
        <v>1201</v>
      </c>
      <c r="G56" s="404" t="s">
        <v>847</v>
      </c>
      <c r="H56" s="5" t="s">
        <v>2931</v>
      </c>
      <c r="I56" s="5"/>
    </row>
    <row r="57" spans="1:9" x14ac:dyDescent="0.25">
      <c r="A57" s="5" t="s">
        <v>2520</v>
      </c>
      <c r="B57" s="457" t="str">
        <f>VLOOKUP(vlan_encap_blok[[#This Row],[vlan_pool]],vlan_pool[#All],2,FALSE)</f>
        <v>static</v>
      </c>
      <c r="C57" s="253">
        <v>127</v>
      </c>
      <c r="D57" s="253">
        <v>127</v>
      </c>
      <c r="E57" s="5" t="s">
        <v>431</v>
      </c>
      <c r="F57" s="5" t="s">
        <v>1201</v>
      </c>
      <c r="G57" s="404" t="s">
        <v>847</v>
      </c>
      <c r="H57" s="5" t="s">
        <v>2931</v>
      </c>
      <c r="I57" s="5"/>
    </row>
    <row r="58" spans="1:9" s="342" customFormat="1" x14ac:dyDescent="0.25">
      <c r="A58" s="343" t="s">
        <v>2521</v>
      </c>
      <c r="B58" s="458" t="str">
        <f>VLOOKUP(vlan_encap_blok[[#This Row],[vlan_pool]],vlan_pool[#All],2,FALSE)</f>
        <v>static</v>
      </c>
      <c r="C58" s="418">
        <v>227</v>
      </c>
      <c r="D58" s="418">
        <v>227</v>
      </c>
      <c r="E58" s="343" t="s">
        <v>431</v>
      </c>
      <c r="F58" s="343" t="s">
        <v>1201</v>
      </c>
      <c r="G58" s="419" t="s">
        <v>847</v>
      </c>
      <c r="H58" s="343" t="s">
        <v>2931</v>
      </c>
      <c r="I58" s="343"/>
    </row>
    <row r="59" spans="1:9" x14ac:dyDescent="0.25">
      <c r="A59" s="5" t="s">
        <v>2139</v>
      </c>
      <c r="B59" s="457" t="str">
        <f>VLOOKUP(vlan_encap_blok[[#This Row],[vlan_pool]],vlan_pool[#All],2,FALSE)</f>
        <v>static</v>
      </c>
      <c r="C59" s="253">
        <v>2250</v>
      </c>
      <c r="D59" s="253">
        <v>2250</v>
      </c>
      <c r="E59" s="5" t="s">
        <v>431</v>
      </c>
      <c r="F59" s="5" t="s">
        <v>1201</v>
      </c>
      <c r="G59" s="404"/>
      <c r="H59" s="5" t="s">
        <v>2931</v>
      </c>
      <c r="I59" s="5"/>
    </row>
    <row r="60" spans="1:9" x14ac:dyDescent="0.25">
      <c r="A60" s="5" t="s">
        <v>2140</v>
      </c>
      <c r="B60" s="457" t="str">
        <f>VLOOKUP(vlan_encap_blok[[#This Row],[vlan_pool]],vlan_pool[#All],2,FALSE)</f>
        <v>static</v>
      </c>
      <c r="C60" s="253">
        <v>251</v>
      </c>
      <c r="D60" s="253">
        <v>251</v>
      </c>
      <c r="E60" s="5" t="s">
        <v>431</v>
      </c>
      <c r="F60" s="5" t="s">
        <v>1201</v>
      </c>
      <c r="G60" s="404"/>
      <c r="H60" s="5" t="s">
        <v>2931</v>
      </c>
      <c r="I60" s="5"/>
    </row>
    <row r="61" spans="1:9" x14ac:dyDescent="0.25">
      <c r="A61" s="5" t="s">
        <v>2140</v>
      </c>
      <c r="B61" s="457" t="str">
        <f>VLOOKUP(vlan_encap_blok[[#This Row],[vlan_pool]],vlan_pool[#All],2,FALSE)</f>
        <v>static</v>
      </c>
      <c r="C61" s="253">
        <v>252</v>
      </c>
      <c r="D61" s="253">
        <v>252</v>
      </c>
      <c r="E61" s="5" t="s">
        <v>431</v>
      </c>
      <c r="F61" s="5" t="s">
        <v>1201</v>
      </c>
      <c r="G61" s="404"/>
      <c r="H61" s="5" t="s">
        <v>2931</v>
      </c>
      <c r="I61" s="5"/>
    </row>
    <row r="62" spans="1:9" x14ac:dyDescent="0.25">
      <c r="A62" s="5" t="s">
        <v>1103</v>
      </c>
      <c r="B62" s="457" t="str">
        <f>VLOOKUP(vlan_encap_blok[[#This Row],[vlan_pool]],vlan_pool[#All],2,FALSE)</f>
        <v>static</v>
      </c>
      <c r="C62" s="253"/>
      <c r="D62" s="253"/>
      <c r="E62" s="5" t="s">
        <v>179</v>
      </c>
      <c r="F62" s="5" t="s">
        <v>1201</v>
      </c>
      <c r="G62" s="404"/>
      <c r="H62" s="5" t="s">
        <v>847</v>
      </c>
      <c r="I62" s="5"/>
    </row>
    <row r="63" spans="1:9" x14ac:dyDescent="0.25">
      <c r="A63" s="5" t="s">
        <v>3211</v>
      </c>
      <c r="B63" s="457" t="str">
        <f>VLOOKUP(vlan_encap_blok[[#This Row],[vlan_pool]],vlan_pool[#All],2,FALSE)</f>
        <v>static</v>
      </c>
      <c r="C63" s="253">
        <v>700</v>
      </c>
      <c r="D63" s="253">
        <v>799</v>
      </c>
      <c r="E63" s="5" t="s">
        <v>431</v>
      </c>
      <c r="F63" s="5" t="s">
        <v>1201</v>
      </c>
      <c r="G63" s="5"/>
      <c r="H63" s="5" t="s">
        <v>847</v>
      </c>
      <c r="I63" s="5"/>
    </row>
    <row r="64" spans="1:9" x14ac:dyDescent="0.25">
      <c r="A64" s="5" t="s">
        <v>2860</v>
      </c>
      <c r="B64" s="457" t="str">
        <f>VLOOKUP(vlan_encap_blok[[#This Row],[vlan_pool]],vlan_pool[#All],2,FALSE)</f>
        <v>static</v>
      </c>
      <c r="C64" s="253">
        <v>900</v>
      </c>
      <c r="D64" s="253">
        <v>949</v>
      </c>
      <c r="E64" s="5" t="s">
        <v>431</v>
      </c>
      <c r="F64" s="5" t="s">
        <v>1201</v>
      </c>
      <c r="G64" s="5"/>
      <c r="H64" s="5" t="s">
        <v>847</v>
      </c>
      <c r="I64" s="5"/>
    </row>
    <row r="65" spans="1:9" x14ac:dyDescent="0.25">
      <c r="A65" s="5" t="s">
        <v>2897</v>
      </c>
      <c r="B65" s="457" t="str">
        <f>VLOOKUP(vlan_encap_blok[[#This Row],[vlan_pool]],vlan_pool[#All],2,FALSE)</f>
        <v>static</v>
      </c>
      <c r="C65" s="253">
        <v>950</v>
      </c>
      <c r="D65" s="253">
        <v>999</v>
      </c>
      <c r="E65" s="5" t="s">
        <v>431</v>
      </c>
      <c r="F65" s="5" t="s">
        <v>1201</v>
      </c>
      <c r="G65" s="5"/>
      <c r="H65" s="5" t="s">
        <v>847</v>
      </c>
      <c r="I65" s="5"/>
    </row>
    <row r="66" spans="1:9" x14ac:dyDescent="0.25">
      <c r="A66" s="5" t="s">
        <v>2827</v>
      </c>
      <c r="B66" s="457" t="str">
        <f>VLOOKUP(vlan_encap_blok[[#This Row],[vlan_pool]],vlan_pool[#All],2,FALSE)</f>
        <v>static</v>
      </c>
      <c r="C66" s="253">
        <v>122</v>
      </c>
      <c r="D66" s="253">
        <v>122</v>
      </c>
      <c r="E66" s="5" t="s">
        <v>431</v>
      </c>
      <c r="F66" s="5" t="s">
        <v>1201</v>
      </c>
      <c r="G66" s="5"/>
      <c r="H66" s="5" t="s">
        <v>847</v>
      </c>
      <c r="I66" s="5"/>
    </row>
    <row r="67" spans="1:9" x14ac:dyDescent="0.25">
      <c r="A67" s="5" t="s">
        <v>2828</v>
      </c>
      <c r="B67" s="457" t="str">
        <f>VLOOKUP(vlan_encap_blok[[#This Row],[vlan_pool]],vlan_pool[#All],2,FALSE)</f>
        <v>static</v>
      </c>
      <c r="C67" s="253">
        <v>121</v>
      </c>
      <c r="D67" s="253">
        <v>121</v>
      </c>
      <c r="E67" s="5" t="s">
        <v>431</v>
      </c>
      <c r="F67" s="5" t="s">
        <v>1201</v>
      </c>
      <c r="G67" s="5"/>
      <c r="H67" s="5" t="s">
        <v>847</v>
      </c>
      <c r="I67" s="5"/>
    </row>
    <row r="68" spans="1:9" x14ac:dyDescent="0.25">
      <c r="A68" s="5" t="s">
        <v>2829</v>
      </c>
      <c r="B68" s="457" t="str">
        <f>VLOOKUP(vlan_encap_blok[[#This Row],[vlan_pool]],vlan_pool[#All],2,FALSE)</f>
        <v>static</v>
      </c>
      <c r="C68" s="253">
        <v>126</v>
      </c>
      <c r="D68" s="253">
        <v>126</v>
      </c>
      <c r="E68" s="5" t="s">
        <v>431</v>
      </c>
      <c r="F68" s="5" t="s">
        <v>1201</v>
      </c>
      <c r="G68" s="5"/>
      <c r="H68" s="5" t="s">
        <v>847</v>
      </c>
      <c r="I68" s="5"/>
    </row>
    <row r="69" spans="1:9" x14ac:dyDescent="0.25">
      <c r="A69" s="5" t="s">
        <v>2830</v>
      </c>
      <c r="B69" s="457" t="str">
        <f>VLOOKUP(vlan_encap_blok[[#This Row],[vlan_pool]],vlan_pool[#All],2,FALSE)</f>
        <v>static</v>
      </c>
      <c r="C69" s="253">
        <v>101</v>
      </c>
      <c r="D69" s="253">
        <v>101</v>
      </c>
      <c r="E69" s="5" t="s">
        <v>431</v>
      </c>
      <c r="F69" s="5" t="s">
        <v>1201</v>
      </c>
      <c r="G69" s="5"/>
      <c r="H69" s="5" t="s">
        <v>847</v>
      </c>
      <c r="I69" s="5"/>
    </row>
    <row r="70" spans="1:9" x14ac:dyDescent="0.25">
      <c r="A70" s="5" t="s">
        <v>2831</v>
      </c>
      <c r="B70" s="457" t="str">
        <f>VLOOKUP(vlan_encap_blok[[#This Row],[vlan_pool]],vlan_pool[#All],2,FALSE)</f>
        <v>static</v>
      </c>
      <c r="C70" s="253">
        <v>102</v>
      </c>
      <c r="D70" s="253">
        <v>102</v>
      </c>
      <c r="E70" s="5" t="s">
        <v>431</v>
      </c>
      <c r="F70" s="5" t="s">
        <v>1201</v>
      </c>
      <c r="G70" s="5"/>
      <c r="H70" s="5" t="s">
        <v>847</v>
      </c>
      <c r="I70" s="5"/>
    </row>
    <row r="71" spans="1:9" x14ac:dyDescent="0.25">
      <c r="A71" s="5" t="s">
        <v>2832</v>
      </c>
      <c r="B71" s="457" t="str">
        <f>VLOOKUP(vlan_encap_blok[[#This Row],[vlan_pool]],vlan_pool[#All],2,FALSE)</f>
        <v>static</v>
      </c>
      <c r="C71" s="253">
        <v>103</v>
      </c>
      <c r="D71" s="253">
        <v>103</v>
      </c>
      <c r="E71" s="5" t="s">
        <v>431</v>
      </c>
      <c r="F71" s="5" t="s">
        <v>1201</v>
      </c>
      <c r="G71" s="5"/>
      <c r="H71" s="5" t="s">
        <v>847</v>
      </c>
      <c r="I71" s="5"/>
    </row>
    <row r="72" spans="1:9" x14ac:dyDescent="0.25">
      <c r="A72" s="5" t="s">
        <v>2833</v>
      </c>
      <c r="B72" s="457" t="str">
        <f>VLOOKUP(vlan_encap_blok[[#This Row],[vlan_pool]],vlan_pool[#All],2,FALSE)</f>
        <v>static</v>
      </c>
      <c r="C72" s="253">
        <v>104</v>
      </c>
      <c r="D72" s="253">
        <v>104</v>
      </c>
      <c r="E72" s="5" t="s">
        <v>431</v>
      </c>
      <c r="F72" s="5" t="s">
        <v>1201</v>
      </c>
      <c r="G72" s="5"/>
      <c r="H72" s="5" t="s">
        <v>847</v>
      </c>
      <c r="I72" s="5"/>
    </row>
    <row r="73" spans="1:9" x14ac:dyDescent="0.25">
      <c r="A73" s="5" t="s">
        <v>2834</v>
      </c>
      <c r="B73" s="457" t="str">
        <f>VLOOKUP(vlan_encap_blok[[#This Row],[vlan_pool]],vlan_pool[#All],2,FALSE)</f>
        <v>static</v>
      </c>
      <c r="C73" s="253">
        <v>111</v>
      </c>
      <c r="D73" s="253">
        <v>111</v>
      </c>
      <c r="E73" s="5" t="s">
        <v>431</v>
      </c>
      <c r="F73" s="5" t="s">
        <v>1201</v>
      </c>
      <c r="G73" s="5"/>
      <c r="H73" s="5" t="s">
        <v>847</v>
      </c>
      <c r="I73" s="5"/>
    </row>
    <row r="74" spans="1:9" x14ac:dyDescent="0.25">
      <c r="A74" s="5" t="s">
        <v>2835</v>
      </c>
      <c r="B74" s="457" t="str">
        <f>VLOOKUP(vlan_encap_blok[[#This Row],[vlan_pool]],vlan_pool[#All],2,FALSE)</f>
        <v>static</v>
      </c>
      <c r="C74" s="253">
        <v>112</v>
      </c>
      <c r="D74" s="253">
        <v>112</v>
      </c>
      <c r="E74" s="5" t="s">
        <v>431</v>
      </c>
      <c r="F74" s="5" t="s">
        <v>1201</v>
      </c>
      <c r="G74" s="5"/>
      <c r="H74" s="5" t="s">
        <v>847</v>
      </c>
      <c r="I74" s="5"/>
    </row>
    <row r="75" spans="1:9" x14ac:dyDescent="0.25">
      <c r="A75" s="5" t="s">
        <v>2836</v>
      </c>
      <c r="B75" s="457" t="str">
        <f>VLOOKUP(vlan_encap_blok[[#This Row],[vlan_pool]],vlan_pool[#All],2,FALSE)</f>
        <v>static</v>
      </c>
      <c r="C75" s="253">
        <v>113</v>
      </c>
      <c r="D75" s="253">
        <v>113</v>
      </c>
      <c r="E75" s="5" t="s">
        <v>431</v>
      </c>
      <c r="F75" s="5" t="s">
        <v>1201</v>
      </c>
      <c r="G75" s="5"/>
      <c r="H75" s="5" t="s">
        <v>847</v>
      </c>
      <c r="I75" s="5"/>
    </row>
    <row r="76" spans="1:9" x14ac:dyDescent="0.25">
      <c r="A76" s="5" t="s">
        <v>2837</v>
      </c>
      <c r="B76" s="457" t="str">
        <f>VLOOKUP(vlan_encap_blok[[#This Row],[vlan_pool]],vlan_pool[#All],2,FALSE)</f>
        <v>static</v>
      </c>
      <c r="C76" s="253">
        <v>114</v>
      </c>
      <c r="D76" s="253">
        <v>114</v>
      </c>
      <c r="E76" s="5" t="s">
        <v>431</v>
      </c>
      <c r="F76" s="5" t="s">
        <v>1201</v>
      </c>
      <c r="G76" s="5"/>
      <c r="H76" s="5" t="s">
        <v>847</v>
      </c>
      <c r="I76" s="5"/>
    </row>
    <row r="77" spans="1:9" x14ac:dyDescent="0.25">
      <c r="A77" s="5" t="s">
        <v>2838</v>
      </c>
      <c r="B77" s="457" t="str">
        <f>VLOOKUP(vlan_encap_blok[[#This Row],[vlan_pool]],vlan_pool[#All],2,FALSE)</f>
        <v>static</v>
      </c>
      <c r="C77" s="253">
        <v>45</v>
      </c>
      <c r="D77" s="253">
        <v>45</v>
      </c>
      <c r="E77" s="5" t="s">
        <v>431</v>
      </c>
      <c r="F77" s="5" t="s">
        <v>1201</v>
      </c>
      <c r="G77" s="5"/>
      <c r="H77" s="5" t="s">
        <v>847</v>
      </c>
      <c r="I77" s="5"/>
    </row>
    <row r="78" spans="1:9" x14ac:dyDescent="0.25">
      <c r="A78" s="5" t="s">
        <v>2839</v>
      </c>
      <c r="B78" s="457" t="str">
        <f>VLOOKUP(vlan_encap_blok[[#This Row],[vlan_pool]],vlan_pool[#All],2,FALSE)</f>
        <v>static</v>
      </c>
      <c r="C78" s="253">
        <v>124</v>
      </c>
      <c r="D78" s="253">
        <v>124</v>
      </c>
      <c r="E78" s="5" t="s">
        <v>431</v>
      </c>
      <c r="F78" s="5" t="s">
        <v>1201</v>
      </c>
      <c r="G78" s="5"/>
      <c r="H78" s="5" t="s">
        <v>847</v>
      </c>
      <c r="I78" s="5"/>
    </row>
    <row r="79" spans="1:9" x14ac:dyDescent="0.25">
      <c r="A79" s="5" t="s">
        <v>2840</v>
      </c>
      <c r="B79" s="457" t="str">
        <f>VLOOKUP(vlan_encap_blok[[#This Row],[vlan_pool]],vlan_pool[#All],2,FALSE)</f>
        <v>static</v>
      </c>
      <c r="C79" s="253">
        <v>127</v>
      </c>
      <c r="D79" s="253">
        <v>127</v>
      </c>
      <c r="E79" s="5" t="s">
        <v>431</v>
      </c>
      <c r="F79" s="5" t="s">
        <v>1201</v>
      </c>
      <c r="G79" s="5"/>
      <c r="H79" s="5" t="s">
        <v>847</v>
      </c>
      <c r="I79" s="5"/>
    </row>
    <row r="80" spans="1:9" x14ac:dyDescent="0.25">
      <c r="A80" s="5" t="s">
        <v>2841</v>
      </c>
      <c r="B80" s="457" t="str">
        <f>VLOOKUP(vlan_encap_blok[[#This Row],[vlan_pool]],vlan_pool[#All],2,FALSE)</f>
        <v>static</v>
      </c>
      <c r="C80" s="253">
        <v>125</v>
      </c>
      <c r="D80" s="253">
        <v>125</v>
      </c>
      <c r="E80" s="5" t="s">
        <v>431</v>
      </c>
      <c r="F80" s="5" t="s">
        <v>1201</v>
      </c>
      <c r="G80" s="5"/>
      <c r="H80" s="5" t="s">
        <v>847</v>
      </c>
      <c r="I80" s="5"/>
    </row>
    <row r="81" spans="1:9" x14ac:dyDescent="0.25">
      <c r="A81" s="5" t="s">
        <v>2842</v>
      </c>
      <c r="B81" s="457" t="str">
        <f>VLOOKUP(vlan_encap_blok[[#This Row],[vlan_pool]],vlan_pool[#All],2,FALSE)</f>
        <v>static</v>
      </c>
      <c r="C81" s="253">
        <v>41</v>
      </c>
      <c r="D81" s="253">
        <v>41</v>
      </c>
      <c r="E81" s="5" t="s">
        <v>431</v>
      </c>
      <c r="F81" s="5" t="s">
        <v>1201</v>
      </c>
      <c r="G81" s="5"/>
      <c r="H81" s="5" t="s">
        <v>847</v>
      </c>
      <c r="I81" s="5"/>
    </row>
    <row r="82" spans="1:9" x14ac:dyDescent="0.25">
      <c r="A82" s="5" t="s">
        <v>2843</v>
      </c>
      <c r="B82" s="457" t="str">
        <f>VLOOKUP(vlan_encap_blok[[#This Row],[vlan_pool]],vlan_pool[#All],2,FALSE)</f>
        <v>static</v>
      </c>
      <c r="C82" s="253">
        <v>42</v>
      </c>
      <c r="D82" s="253">
        <v>42</v>
      </c>
      <c r="E82" s="5" t="s">
        <v>431</v>
      </c>
      <c r="F82" s="5" t="s">
        <v>1201</v>
      </c>
      <c r="G82" s="5"/>
      <c r="H82" s="5" t="s">
        <v>847</v>
      </c>
      <c r="I82" s="5"/>
    </row>
    <row r="83" spans="1:9" x14ac:dyDescent="0.25">
      <c r="A83" s="5" t="s">
        <v>2845</v>
      </c>
      <c r="B83" s="457" t="str">
        <f>VLOOKUP(vlan_encap_blok[[#This Row],[vlan_pool]],vlan_pool[#All],2,FALSE)</f>
        <v>static</v>
      </c>
      <c r="C83" s="253">
        <v>226</v>
      </c>
      <c r="D83" s="253">
        <v>226</v>
      </c>
      <c r="E83" s="5" t="s">
        <v>431</v>
      </c>
      <c r="F83" s="5" t="s">
        <v>1201</v>
      </c>
      <c r="G83" s="5"/>
      <c r="H83" s="5" t="s">
        <v>847</v>
      </c>
      <c r="I83" s="5"/>
    </row>
    <row r="84" spans="1:9" x14ac:dyDescent="0.25">
      <c r="A84" s="5" t="s">
        <v>2846</v>
      </c>
      <c r="B84" s="457" t="str">
        <f>VLOOKUP(vlan_encap_blok[[#This Row],[vlan_pool]],vlan_pool[#All],2,FALSE)</f>
        <v>static</v>
      </c>
      <c r="C84" s="253">
        <v>201</v>
      </c>
      <c r="D84" s="253">
        <v>201</v>
      </c>
      <c r="E84" s="5" t="s">
        <v>431</v>
      </c>
      <c r="F84" s="5" t="s">
        <v>1201</v>
      </c>
      <c r="G84" s="5"/>
      <c r="H84" s="5" t="s">
        <v>847</v>
      </c>
      <c r="I84" s="5"/>
    </row>
    <row r="85" spans="1:9" x14ac:dyDescent="0.25">
      <c r="A85" s="5" t="s">
        <v>2847</v>
      </c>
      <c r="B85" s="457" t="str">
        <f>VLOOKUP(vlan_encap_blok[[#This Row],[vlan_pool]],vlan_pool[#All],2,FALSE)</f>
        <v>static</v>
      </c>
      <c r="C85" s="253">
        <v>202</v>
      </c>
      <c r="D85" s="253">
        <v>202</v>
      </c>
      <c r="E85" s="5" t="s">
        <v>431</v>
      </c>
      <c r="F85" s="5" t="s">
        <v>1201</v>
      </c>
      <c r="G85" s="5"/>
      <c r="H85" s="5" t="s">
        <v>847</v>
      </c>
      <c r="I85" s="5"/>
    </row>
    <row r="86" spans="1:9" x14ac:dyDescent="0.25">
      <c r="A86" s="5" t="s">
        <v>2848</v>
      </c>
      <c r="B86" s="457" t="str">
        <f>VLOOKUP(vlan_encap_blok[[#This Row],[vlan_pool]],vlan_pool[#All],2,FALSE)</f>
        <v>static</v>
      </c>
      <c r="C86" s="253">
        <v>203</v>
      </c>
      <c r="D86" s="253">
        <v>203</v>
      </c>
      <c r="E86" s="5" t="s">
        <v>431</v>
      </c>
      <c r="F86" s="5" t="s">
        <v>1201</v>
      </c>
      <c r="G86" s="5"/>
      <c r="H86" s="5" t="s">
        <v>847</v>
      </c>
      <c r="I86" s="5"/>
    </row>
    <row r="87" spans="1:9" x14ac:dyDescent="0.25">
      <c r="A87" s="5" t="s">
        <v>2849</v>
      </c>
      <c r="B87" s="457" t="str">
        <f>VLOOKUP(vlan_encap_blok[[#This Row],[vlan_pool]],vlan_pool[#All],2,FALSE)</f>
        <v>static</v>
      </c>
      <c r="C87" s="253">
        <v>204</v>
      </c>
      <c r="D87" s="253">
        <v>204</v>
      </c>
      <c r="E87" s="5" t="s">
        <v>431</v>
      </c>
      <c r="F87" s="5" t="s">
        <v>1201</v>
      </c>
      <c r="G87" s="5"/>
      <c r="H87" s="5" t="s">
        <v>847</v>
      </c>
      <c r="I87" s="5"/>
    </row>
    <row r="88" spans="1:9" x14ac:dyDescent="0.25">
      <c r="A88" s="5" t="s">
        <v>2850</v>
      </c>
      <c r="B88" s="457" t="str">
        <f>VLOOKUP(vlan_encap_blok[[#This Row],[vlan_pool]],vlan_pool[#All],2,FALSE)</f>
        <v>static</v>
      </c>
      <c r="C88" s="253">
        <v>211</v>
      </c>
      <c r="D88" s="253">
        <v>211</v>
      </c>
      <c r="E88" s="5" t="s">
        <v>431</v>
      </c>
      <c r="F88" s="5" t="s">
        <v>1201</v>
      </c>
      <c r="G88" s="5"/>
      <c r="H88" s="5" t="s">
        <v>847</v>
      </c>
      <c r="I88" s="5"/>
    </row>
    <row r="89" spans="1:9" x14ac:dyDescent="0.25">
      <c r="A89" s="5" t="s">
        <v>2851</v>
      </c>
      <c r="B89" s="457" t="str">
        <f>VLOOKUP(vlan_encap_blok[[#This Row],[vlan_pool]],vlan_pool[#All],2,FALSE)</f>
        <v>static</v>
      </c>
      <c r="C89" s="253">
        <v>212</v>
      </c>
      <c r="D89" s="253">
        <v>212</v>
      </c>
      <c r="E89" s="5" t="s">
        <v>431</v>
      </c>
      <c r="F89" s="5" t="s">
        <v>1201</v>
      </c>
      <c r="G89" s="5"/>
      <c r="H89" s="5" t="s">
        <v>847</v>
      </c>
      <c r="I89" s="5"/>
    </row>
    <row r="90" spans="1:9" x14ac:dyDescent="0.25">
      <c r="A90" s="5" t="s">
        <v>2852</v>
      </c>
      <c r="B90" s="457" t="str">
        <f>VLOOKUP(vlan_encap_blok[[#This Row],[vlan_pool]],vlan_pool[#All],2,FALSE)</f>
        <v>static</v>
      </c>
      <c r="C90" s="253">
        <v>213</v>
      </c>
      <c r="D90" s="253">
        <v>213</v>
      </c>
      <c r="E90" s="5" t="s">
        <v>431</v>
      </c>
      <c r="F90" s="5" t="s">
        <v>1201</v>
      </c>
      <c r="G90" s="5"/>
      <c r="H90" s="5" t="s">
        <v>847</v>
      </c>
      <c r="I90" s="5"/>
    </row>
    <row r="91" spans="1:9" x14ac:dyDescent="0.25">
      <c r="A91" s="5" t="s">
        <v>2853</v>
      </c>
      <c r="B91" s="457" t="str">
        <f>VLOOKUP(vlan_encap_blok[[#This Row],[vlan_pool]],vlan_pool[#All],2,FALSE)</f>
        <v>static</v>
      </c>
      <c r="C91" s="253">
        <v>214</v>
      </c>
      <c r="D91" s="253">
        <v>214</v>
      </c>
      <c r="E91" s="5" t="s">
        <v>431</v>
      </c>
      <c r="F91" s="5" t="s">
        <v>1201</v>
      </c>
      <c r="G91" s="5"/>
      <c r="H91" s="5" t="s">
        <v>847</v>
      </c>
      <c r="I91" s="5"/>
    </row>
    <row r="92" spans="1:9" x14ac:dyDescent="0.25">
      <c r="A92" s="5" t="s">
        <v>2854</v>
      </c>
      <c r="B92" s="457" t="str">
        <f>VLOOKUP(vlan_encap_blok[[#This Row],[vlan_pool]],vlan_pool[#All],2,FALSE)</f>
        <v>static</v>
      </c>
      <c r="C92" s="253">
        <v>46</v>
      </c>
      <c r="D92" s="253">
        <v>46</v>
      </c>
      <c r="E92" s="5" t="s">
        <v>431</v>
      </c>
      <c r="F92" s="5" t="s">
        <v>1201</v>
      </c>
      <c r="G92" s="5"/>
      <c r="H92" s="5" t="s">
        <v>847</v>
      </c>
      <c r="I92" s="5"/>
    </row>
    <row r="93" spans="1:9" x14ac:dyDescent="0.25">
      <c r="A93" s="273" t="s">
        <v>2855</v>
      </c>
      <c r="B93" s="457" t="str">
        <f>VLOOKUP(vlan_encap_blok[[#This Row],[vlan_pool]],vlan_pool[#All],2,FALSE)</f>
        <v>static</v>
      </c>
      <c r="C93" s="253">
        <v>224</v>
      </c>
      <c r="D93" s="253">
        <v>224</v>
      </c>
      <c r="E93" s="5" t="s">
        <v>431</v>
      </c>
      <c r="F93" s="5" t="s">
        <v>1201</v>
      </c>
      <c r="G93" s="5"/>
      <c r="H93" s="5" t="s">
        <v>847</v>
      </c>
      <c r="I93" s="5"/>
    </row>
    <row r="94" spans="1:9" x14ac:dyDescent="0.25">
      <c r="A94" s="273" t="s">
        <v>2856</v>
      </c>
      <c r="B94" s="457" t="str">
        <f>VLOOKUP(vlan_encap_blok[[#This Row],[vlan_pool]],vlan_pool[#All],2,FALSE)</f>
        <v>static</v>
      </c>
      <c r="C94" s="253">
        <v>227</v>
      </c>
      <c r="D94" s="253">
        <v>227</v>
      </c>
      <c r="E94" s="5" t="s">
        <v>431</v>
      </c>
      <c r="F94" s="5" t="s">
        <v>1201</v>
      </c>
      <c r="G94" s="5"/>
      <c r="H94" s="5" t="s">
        <v>847</v>
      </c>
      <c r="I94" s="5"/>
    </row>
    <row r="95" spans="1:9" x14ac:dyDescent="0.25">
      <c r="A95" s="273" t="s">
        <v>2857</v>
      </c>
      <c r="B95" s="457" t="str">
        <f>VLOOKUP(vlan_encap_blok[[#This Row],[vlan_pool]],vlan_pool[#All],2,FALSE)</f>
        <v>static</v>
      </c>
      <c r="C95" s="253">
        <v>225</v>
      </c>
      <c r="D95" s="253">
        <v>225</v>
      </c>
      <c r="E95" s="5" t="s">
        <v>431</v>
      </c>
      <c r="F95" s="5" t="s">
        <v>1201</v>
      </c>
      <c r="G95" s="5"/>
      <c r="H95" s="5" t="s">
        <v>847</v>
      </c>
      <c r="I95" s="5"/>
    </row>
    <row r="96" spans="1:9" x14ac:dyDescent="0.25">
      <c r="A96" s="273" t="s">
        <v>2858</v>
      </c>
      <c r="B96" s="457" t="str">
        <f>VLOOKUP(vlan_encap_blok[[#This Row],[vlan_pool]],vlan_pool[#All],2,FALSE)</f>
        <v>static</v>
      </c>
      <c r="C96" s="253">
        <v>43</v>
      </c>
      <c r="D96" s="253">
        <v>43</v>
      </c>
      <c r="E96" s="5" t="s">
        <v>431</v>
      </c>
      <c r="F96" s="5" t="s">
        <v>1201</v>
      </c>
      <c r="G96" s="5"/>
      <c r="H96" s="5" t="s">
        <v>847</v>
      </c>
      <c r="I96" s="5"/>
    </row>
    <row r="97" spans="1:9" x14ac:dyDescent="0.25">
      <c r="A97" s="273" t="s">
        <v>2859</v>
      </c>
      <c r="B97" s="457" t="str">
        <f>VLOOKUP(vlan_encap_blok[[#This Row],[vlan_pool]],vlan_pool[#All],2,FALSE)</f>
        <v>static</v>
      </c>
      <c r="C97" s="253">
        <v>44</v>
      </c>
      <c r="D97" s="253">
        <v>44</v>
      </c>
      <c r="E97" s="5" t="s">
        <v>431</v>
      </c>
      <c r="F97" s="5" t="s">
        <v>1201</v>
      </c>
      <c r="G97" s="5"/>
      <c r="H97" s="5" t="s">
        <v>847</v>
      </c>
      <c r="I97" s="5"/>
    </row>
    <row r="98" spans="1:9" x14ac:dyDescent="0.25">
      <c r="A98" s="273" t="s">
        <v>3087</v>
      </c>
      <c r="B98" s="457" t="str">
        <f>VLOOKUP(vlan_encap_blok[[#This Row],[vlan_pool]],vlan_pool[#All],2,FALSE)</f>
        <v>static</v>
      </c>
      <c r="C98" s="253">
        <v>4020</v>
      </c>
      <c r="D98" s="253">
        <v>4020</v>
      </c>
      <c r="E98" s="5" t="s">
        <v>431</v>
      </c>
      <c r="F98" s="5" t="s">
        <v>1201</v>
      </c>
      <c r="G98" s="5"/>
      <c r="H98" s="5" t="s">
        <v>847</v>
      </c>
      <c r="I98" s="5"/>
    </row>
    <row r="99" spans="1:9" x14ac:dyDescent="0.25">
      <c r="A99" s="273" t="s">
        <v>3088</v>
      </c>
      <c r="B99" s="457" t="str">
        <f>VLOOKUP(vlan_encap_blok[[#This Row],[vlan_pool]],vlan_pool[#All],2,FALSE)</f>
        <v>static</v>
      </c>
      <c r="C99" s="253">
        <v>4021</v>
      </c>
      <c r="D99" s="253">
        <v>4021</v>
      </c>
      <c r="E99" s="5" t="s">
        <v>431</v>
      </c>
      <c r="F99" s="5" t="s">
        <v>1201</v>
      </c>
      <c r="G99" s="5"/>
      <c r="H99" s="5" t="s">
        <v>847</v>
      </c>
      <c r="I99" s="5"/>
    </row>
    <row r="100" spans="1:9" x14ac:dyDescent="0.25">
      <c r="A100" s="273" t="s">
        <v>3085</v>
      </c>
      <c r="B100" s="457" t="str">
        <f>VLOOKUP(vlan_encap_blok[[#This Row],[vlan_pool]],vlan_pool[#All],2,FALSE)</f>
        <v>static</v>
      </c>
      <c r="C100" s="253">
        <v>4022</v>
      </c>
      <c r="D100" s="253">
        <v>4022</v>
      </c>
      <c r="E100" s="5" t="s">
        <v>431</v>
      </c>
      <c r="F100" s="5" t="s">
        <v>1201</v>
      </c>
      <c r="G100" s="5"/>
      <c r="H100" s="5" t="s">
        <v>847</v>
      </c>
      <c r="I100" s="5"/>
    </row>
    <row r="101" spans="1:9" x14ac:dyDescent="0.25">
      <c r="A101" s="273" t="s">
        <v>3086</v>
      </c>
      <c r="B101" s="457" t="str">
        <f>VLOOKUP(vlan_encap_blok[[#This Row],[vlan_pool]],vlan_pool[#All],2,FALSE)</f>
        <v>static</v>
      </c>
      <c r="C101" s="253">
        <v>4023</v>
      </c>
      <c r="D101" s="253">
        <v>4023</v>
      </c>
      <c r="E101" s="5" t="s">
        <v>431</v>
      </c>
      <c r="F101" s="5" t="s">
        <v>1201</v>
      </c>
      <c r="G101" s="5"/>
      <c r="H101" s="5" t="s">
        <v>847</v>
      </c>
      <c r="I101" s="5"/>
    </row>
    <row r="102" spans="1:9" x14ac:dyDescent="0.25">
      <c r="A102" s="273" t="s">
        <v>2933</v>
      </c>
      <c r="B102" s="457" t="str">
        <f>VLOOKUP(vlan_encap_blok[[#This Row],[vlan_pool]],vlan_pool[#All],2,FALSE)</f>
        <v>static</v>
      </c>
      <c r="C102" s="253">
        <v>4024</v>
      </c>
      <c r="D102" s="253">
        <v>4024</v>
      </c>
      <c r="E102" s="5" t="s">
        <v>431</v>
      </c>
      <c r="F102" s="5" t="s">
        <v>1201</v>
      </c>
      <c r="G102" s="5"/>
      <c r="H102" s="5" t="s">
        <v>847</v>
      </c>
      <c r="I102" s="5"/>
    </row>
    <row r="103" spans="1:9" x14ac:dyDescent="0.25">
      <c r="A103" s="273" t="s">
        <v>2934</v>
      </c>
      <c r="B103" s="457" t="str">
        <f>VLOOKUP(vlan_encap_blok[[#This Row],[vlan_pool]],vlan_pool[#All],2,FALSE)</f>
        <v>static</v>
      </c>
      <c r="C103" s="253">
        <v>4025</v>
      </c>
      <c r="D103" s="253">
        <v>4025</v>
      </c>
      <c r="E103" s="5" t="s">
        <v>431</v>
      </c>
      <c r="F103" s="5" t="s">
        <v>1201</v>
      </c>
      <c r="G103" s="5"/>
      <c r="H103" s="5" t="s">
        <v>847</v>
      </c>
      <c r="I103" s="5"/>
    </row>
    <row r="104" spans="1:9" x14ac:dyDescent="0.25">
      <c r="A104" s="273" t="s">
        <v>2935</v>
      </c>
      <c r="B104" s="457" t="str">
        <f>VLOOKUP(vlan_encap_blok[[#This Row],[vlan_pool]],vlan_pool[#All],2,FALSE)</f>
        <v>static</v>
      </c>
      <c r="C104" s="253">
        <v>4026</v>
      </c>
      <c r="D104" s="253">
        <v>4026</v>
      </c>
      <c r="E104" s="5" t="s">
        <v>431</v>
      </c>
      <c r="F104" s="5" t="s">
        <v>1201</v>
      </c>
      <c r="G104" s="5"/>
      <c r="H104" s="5" t="s">
        <v>847</v>
      </c>
      <c r="I104" s="5"/>
    </row>
    <row r="105" spans="1:9" x14ac:dyDescent="0.25">
      <c r="A105" s="273" t="s">
        <v>2936</v>
      </c>
      <c r="B105" s="457" t="str">
        <f>VLOOKUP(vlan_encap_blok[[#This Row],[vlan_pool]],vlan_pool[#All],2,FALSE)</f>
        <v>static</v>
      </c>
      <c r="C105" s="253">
        <v>4027</v>
      </c>
      <c r="D105" s="253">
        <v>4027</v>
      </c>
      <c r="E105" s="5" t="s">
        <v>431</v>
      </c>
      <c r="F105" s="5" t="s">
        <v>1201</v>
      </c>
      <c r="G105" s="5"/>
      <c r="H105" s="5" t="s">
        <v>847</v>
      </c>
      <c r="I105" s="5"/>
    </row>
    <row r="106" spans="1:9" x14ac:dyDescent="0.25">
      <c r="A106" s="273" t="s">
        <v>2937</v>
      </c>
      <c r="B106" s="457" t="str">
        <f>VLOOKUP(vlan_encap_blok[[#This Row],[vlan_pool]],vlan_pool[#All],2,FALSE)</f>
        <v>static</v>
      </c>
      <c r="C106" s="253">
        <v>4028</v>
      </c>
      <c r="D106" s="253">
        <v>4028</v>
      </c>
      <c r="E106" s="5" t="s">
        <v>431</v>
      </c>
      <c r="F106" s="5" t="s">
        <v>1201</v>
      </c>
      <c r="G106" s="5"/>
      <c r="H106" s="5" t="s">
        <v>847</v>
      </c>
      <c r="I106" s="5"/>
    </row>
    <row r="107" spans="1:9" x14ac:dyDescent="0.25">
      <c r="A107" s="273" t="s">
        <v>2938</v>
      </c>
      <c r="B107" s="457" t="str">
        <f>VLOOKUP(vlan_encap_blok[[#This Row],[vlan_pool]],vlan_pool[#All],2,FALSE)</f>
        <v>static</v>
      </c>
      <c r="C107" s="253">
        <v>4029</v>
      </c>
      <c r="D107" s="253">
        <v>4029</v>
      </c>
      <c r="E107" s="5" t="s">
        <v>431</v>
      </c>
      <c r="F107" s="5" t="s">
        <v>1201</v>
      </c>
      <c r="G107" s="5"/>
      <c r="H107" s="5" t="s">
        <v>847</v>
      </c>
      <c r="I107" s="5"/>
    </row>
    <row r="108" spans="1:9" x14ac:dyDescent="0.25">
      <c r="A108" s="273" t="s">
        <v>2941</v>
      </c>
      <c r="B108" s="457" t="str">
        <f>VLOOKUP(vlan_encap_blok[[#This Row],[vlan_pool]],vlan_pool[#All],2,FALSE)</f>
        <v>static</v>
      </c>
      <c r="C108" s="253">
        <v>4030</v>
      </c>
      <c r="D108" s="253">
        <v>4030</v>
      </c>
      <c r="E108" s="5" t="s">
        <v>431</v>
      </c>
      <c r="F108" s="5" t="s">
        <v>1201</v>
      </c>
      <c r="G108" s="5"/>
      <c r="H108" s="5" t="s">
        <v>847</v>
      </c>
      <c r="I108" s="5"/>
    </row>
    <row r="109" spans="1:9" x14ac:dyDescent="0.25">
      <c r="A109" s="273" t="s">
        <v>2942</v>
      </c>
      <c r="B109" s="457" t="str">
        <f>VLOOKUP(vlan_encap_blok[[#This Row],[vlan_pool]],vlan_pool[#All],2,FALSE)</f>
        <v>static</v>
      </c>
      <c r="C109" s="253">
        <v>4031</v>
      </c>
      <c r="D109" s="253">
        <v>4031</v>
      </c>
      <c r="E109" s="5" t="s">
        <v>431</v>
      </c>
      <c r="F109" s="5" t="s">
        <v>1201</v>
      </c>
      <c r="G109" s="5"/>
      <c r="H109" s="5" t="s">
        <v>847</v>
      </c>
      <c r="I109" s="5"/>
    </row>
    <row r="110" spans="1:9" x14ac:dyDescent="0.25">
      <c r="A110" s="273" t="s">
        <v>2939</v>
      </c>
      <c r="B110" s="457" t="str">
        <f>VLOOKUP(vlan_encap_blok[[#This Row],[vlan_pool]],vlan_pool[#All],2,FALSE)</f>
        <v>static</v>
      </c>
      <c r="C110" s="253">
        <v>4032</v>
      </c>
      <c r="D110" s="253">
        <v>4032</v>
      </c>
      <c r="E110" s="5" t="s">
        <v>431</v>
      </c>
      <c r="F110" s="5" t="s">
        <v>1201</v>
      </c>
      <c r="G110" s="5"/>
      <c r="H110" s="5" t="s">
        <v>847</v>
      </c>
      <c r="I110" s="5"/>
    </row>
    <row r="111" spans="1:9" x14ac:dyDescent="0.25">
      <c r="A111" s="337" t="s">
        <v>2926</v>
      </c>
      <c r="B111" s="457" t="str">
        <f>VLOOKUP(vlan_encap_blok[[#This Row],[vlan_pool]],vlan_pool[#All],2,FALSE)</f>
        <v>static</v>
      </c>
      <c r="C111" s="253">
        <v>2250</v>
      </c>
      <c r="D111" s="253">
        <v>2250</v>
      </c>
      <c r="E111" s="5" t="s">
        <v>431</v>
      </c>
      <c r="F111" s="5" t="s">
        <v>1201</v>
      </c>
      <c r="G111" s="5"/>
      <c r="H111" s="5" t="s">
        <v>847</v>
      </c>
      <c r="I111" s="5"/>
    </row>
    <row r="112" spans="1:9" x14ac:dyDescent="0.25">
      <c r="A112" s="337" t="s">
        <v>2925</v>
      </c>
      <c r="B112" s="457" t="str">
        <f>VLOOKUP(vlan_encap_blok[[#This Row],[vlan_pool]],vlan_pool[#All],2,FALSE)</f>
        <v>static</v>
      </c>
      <c r="C112" s="253">
        <v>251</v>
      </c>
      <c r="D112" s="253">
        <v>251</v>
      </c>
      <c r="E112" s="5" t="s">
        <v>431</v>
      </c>
      <c r="F112" s="5" t="s">
        <v>1201</v>
      </c>
      <c r="G112" s="5"/>
      <c r="H112" s="5" t="s">
        <v>847</v>
      </c>
      <c r="I112" s="5"/>
    </row>
    <row r="113" spans="1:9" x14ac:dyDescent="0.25">
      <c r="A113" s="337" t="s">
        <v>2925</v>
      </c>
      <c r="B113" s="457" t="str">
        <f>VLOOKUP(vlan_encap_blok[[#This Row],[vlan_pool]],vlan_pool[#All],2,FALSE)</f>
        <v>static</v>
      </c>
      <c r="C113" s="253">
        <v>252</v>
      </c>
      <c r="D113" s="253">
        <v>252</v>
      </c>
      <c r="E113" s="5" t="s">
        <v>431</v>
      </c>
      <c r="F113" s="5" t="s">
        <v>1201</v>
      </c>
      <c r="G113" s="5"/>
      <c r="H113" s="5" t="s">
        <v>847</v>
      </c>
      <c r="I113" s="5"/>
    </row>
    <row r="114" spans="1:9" x14ac:dyDescent="0.25">
      <c r="A114" s="5" t="s">
        <v>3319</v>
      </c>
      <c r="B114" s="457" t="str">
        <f>VLOOKUP(vlan_encap_blok[[#This Row],[vlan_pool]],vlan_pool[#All],2,FALSE)</f>
        <v>static</v>
      </c>
      <c r="C114" s="253">
        <v>128</v>
      </c>
      <c r="D114" s="253">
        <v>128</v>
      </c>
      <c r="E114" s="5" t="s">
        <v>431</v>
      </c>
      <c r="F114" s="5" t="s">
        <v>1201</v>
      </c>
      <c r="G114" s="5"/>
      <c r="H114" s="5" t="s">
        <v>847</v>
      </c>
      <c r="I114" s="5"/>
    </row>
    <row r="115" spans="1:9" x14ac:dyDescent="0.25">
      <c r="A115" s="5" t="s">
        <v>3320</v>
      </c>
      <c r="B115" s="457" t="str">
        <f>VLOOKUP(vlan_encap_blok[[#This Row],[vlan_pool]],vlan_pool[#All],2,FALSE)</f>
        <v>static</v>
      </c>
      <c r="C115" s="253">
        <v>228</v>
      </c>
      <c r="D115" s="253">
        <v>228</v>
      </c>
      <c r="E115" s="5" t="s">
        <v>431</v>
      </c>
      <c r="F115" s="5" t="s">
        <v>1201</v>
      </c>
      <c r="G115" s="5"/>
      <c r="H115" s="5" t="s">
        <v>847</v>
      </c>
      <c r="I115" s="5"/>
    </row>
  </sheetData>
  <dataValidations count="6">
    <dataValidation type="whole" allowBlank="1" showInputMessage="1" showErrorMessage="1" prompt="Encap Block Range Start VLAN" sqref="D31:D32 D98:D110 C2:C115">
      <formula1>1</formula1>
      <formula2>4094</formula2>
    </dataValidation>
    <dataValidation type="whole" allowBlank="1" showInputMessage="1" showErrorMessage="1" prompt="Encap Block Range Stop VLAN" sqref="D2:D30 D33:D97 D114:D115">
      <formula1>1</formula1>
      <formula2>4094</formula2>
    </dataValidation>
    <dataValidation type="textLength" allowBlank="1" showInputMessage="1" showErrorMessage="1" sqref="A98:A113">
      <formula1>1</formula1>
      <formula2>64</formula2>
    </dataValidation>
    <dataValidation allowBlank="1" showInputMessage="1" showErrorMessage="1" prompt="Allocation Mode of the parent pool._x000a_It is mandatory and derived from the parent VLAN Pool defined in vlan_pool tab" sqref="B2:B115"/>
    <dataValidation type="list" allowBlank="1" showInputMessage="1" showErrorMessage="1" prompt="Encapsulation Block Role_x000a_Only use Internal when used with AVE_x000a_!! Role attribute not supported prio to release 3.2" sqref="F2:F115">
      <formula1>"external,internal"</formula1>
    </dataValidation>
    <dataValidation type="list" allowBlank="1" showInputMessage="1" showErrorMessage="1" prompt="Encapsulation Block allocation mode." sqref="E2:E115">
      <formula1>"static,dynamic,inherit"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Name of the parent VLAN pool ">
          <x14:formula1>
            <xm:f>vlan_pool!$A:$A</xm:f>
          </x14:formula1>
          <xm:sqref>A2:A97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4" tint="0.39997558519241921"/>
  </sheetPr>
  <dimension ref="A1:F100"/>
  <sheetViews>
    <sheetView topLeftCell="A34" workbookViewId="0">
      <selection activeCell="B48" sqref="B48"/>
    </sheetView>
  </sheetViews>
  <sheetFormatPr defaultColWidth="8.7109375" defaultRowHeight="15" x14ac:dyDescent="0.25"/>
  <cols>
    <col min="1" max="1" width="35.140625" customWidth="1"/>
    <col min="2" max="2" width="21.42578125" customWidth="1"/>
    <col min="3" max="3" width="31.7109375" customWidth="1"/>
    <col min="4" max="5" width="17.42578125" customWidth="1"/>
    <col min="6" max="6" width="47.28515625" customWidth="1"/>
  </cols>
  <sheetData>
    <row r="1" spans="1:6" x14ac:dyDescent="0.25">
      <c r="A1" s="30" t="s">
        <v>196</v>
      </c>
      <c r="B1" s="30" t="s">
        <v>197</v>
      </c>
      <c r="C1" s="30" t="s">
        <v>243</v>
      </c>
      <c r="D1" s="57" t="s">
        <v>473</v>
      </c>
      <c r="E1" s="57" t="s">
        <v>2930</v>
      </c>
      <c r="F1" s="57" t="s">
        <v>161</v>
      </c>
    </row>
    <row r="2" spans="1:6" x14ac:dyDescent="0.25">
      <c r="A2" s="29" t="s">
        <v>817</v>
      </c>
      <c r="B2" s="29" t="s">
        <v>182</v>
      </c>
      <c r="C2" s="160" t="s">
        <v>767</v>
      </c>
      <c r="D2" s="135" t="s">
        <v>847</v>
      </c>
      <c r="E2" s="135" t="s">
        <v>2931</v>
      </c>
      <c r="F2" s="173" t="s">
        <v>2929</v>
      </c>
    </row>
    <row r="3" spans="1:6" x14ac:dyDescent="0.25">
      <c r="A3" s="160" t="s">
        <v>818</v>
      </c>
      <c r="B3" s="29" t="s">
        <v>182</v>
      </c>
      <c r="C3" s="160" t="s">
        <v>768</v>
      </c>
      <c r="D3" s="135" t="s">
        <v>847</v>
      </c>
      <c r="E3" s="135" t="s">
        <v>2931</v>
      </c>
      <c r="F3" s="173" t="s">
        <v>2929</v>
      </c>
    </row>
    <row r="4" spans="1:6" x14ac:dyDescent="0.25">
      <c r="A4" s="160" t="s">
        <v>819</v>
      </c>
      <c r="B4" s="29" t="s">
        <v>182</v>
      </c>
      <c r="C4" s="160" t="s">
        <v>769</v>
      </c>
      <c r="D4" s="135" t="s">
        <v>847</v>
      </c>
      <c r="E4" s="135" t="s">
        <v>2931</v>
      </c>
      <c r="F4" s="173" t="s">
        <v>2929</v>
      </c>
    </row>
    <row r="5" spans="1:6" x14ac:dyDescent="0.25">
      <c r="A5" s="160" t="s">
        <v>820</v>
      </c>
      <c r="B5" s="29" t="s">
        <v>182</v>
      </c>
      <c r="C5" s="160" t="s">
        <v>816</v>
      </c>
      <c r="D5" s="135" t="s">
        <v>847</v>
      </c>
      <c r="E5" s="135" t="s">
        <v>847</v>
      </c>
      <c r="F5" s="173"/>
    </row>
    <row r="6" spans="1:6" x14ac:dyDescent="0.25">
      <c r="A6" s="160" t="s">
        <v>1539</v>
      </c>
      <c r="B6" s="29" t="s">
        <v>182</v>
      </c>
      <c r="C6" s="160" t="s">
        <v>1541</v>
      </c>
      <c r="D6" s="135" t="s">
        <v>847</v>
      </c>
      <c r="E6" s="135" t="s">
        <v>2931</v>
      </c>
      <c r="F6" s="173" t="s">
        <v>2929</v>
      </c>
    </row>
    <row r="7" spans="1:6" x14ac:dyDescent="0.25">
      <c r="A7" s="160" t="s">
        <v>1540</v>
      </c>
      <c r="B7" s="29" t="s">
        <v>182</v>
      </c>
      <c r="C7" s="160" t="s">
        <v>1542</v>
      </c>
      <c r="D7" s="135" t="s">
        <v>847</v>
      </c>
      <c r="E7" s="135" t="s">
        <v>2931</v>
      </c>
      <c r="F7" s="173" t="s">
        <v>2929</v>
      </c>
    </row>
    <row r="8" spans="1:6" x14ac:dyDescent="0.25">
      <c r="A8" s="160" t="s">
        <v>1862</v>
      </c>
      <c r="B8" s="29" t="s">
        <v>182</v>
      </c>
      <c r="C8" s="160" t="s">
        <v>1859</v>
      </c>
      <c r="D8" s="135" t="s">
        <v>847</v>
      </c>
      <c r="E8" s="135" t="s">
        <v>2931</v>
      </c>
      <c r="F8" s="173" t="s">
        <v>2929</v>
      </c>
    </row>
    <row r="9" spans="1:6" x14ac:dyDescent="0.25">
      <c r="A9" s="160" t="s">
        <v>1863</v>
      </c>
      <c r="B9" s="29" t="s">
        <v>182</v>
      </c>
      <c r="C9" s="160" t="s">
        <v>1858</v>
      </c>
      <c r="D9" s="135" t="s">
        <v>847</v>
      </c>
      <c r="E9" s="135" t="s">
        <v>2931</v>
      </c>
      <c r="F9" s="173" t="s">
        <v>2929</v>
      </c>
    </row>
    <row r="10" spans="1:6" x14ac:dyDescent="0.25">
      <c r="A10" s="160" t="s">
        <v>2262</v>
      </c>
      <c r="B10" s="29" t="s">
        <v>182</v>
      </c>
      <c r="C10" s="160" t="s">
        <v>2258</v>
      </c>
      <c r="D10" s="135" t="s">
        <v>847</v>
      </c>
      <c r="E10" s="135" t="s">
        <v>2931</v>
      </c>
      <c r="F10" s="173" t="s">
        <v>2929</v>
      </c>
    </row>
    <row r="11" spans="1:6" x14ac:dyDescent="0.25">
      <c r="A11" s="160" t="s">
        <v>2263</v>
      </c>
      <c r="B11" s="29" t="s">
        <v>182</v>
      </c>
      <c r="C11" s="160" t="s">
        <v>2260</v>
      </c>
      <c r="D11" s="135" t="s">
        <v>847</v>
      </c>
      <c r="E11" s="135" t="s">
        <v>2931</v>
      </c>
      <c r="F11" s="173" t="s">
        <v>2929</v>
      </c>
    </row>
    <row r="12" spans="1:6" x14ac:dyDescent="0.25">
      <c r="A12" s="160" t="s">
        <v>825</v>
      </c>
      <c r="B12" s="29" t="s">
        <v>182</v>
      </c>
      <c r="C12" s="160" t="s">
        <v>821</v>
      </c>
      <c r="D12" s="135" t="s">
        <v>847</v>
      </c>
      <c r="E12" s="135" t="s">
        <v>2931</v>
      </c>
      <c r="F12" s="173" t="s">
        <v>2929</v>
      </c>
    </row>
    <row r="13" spans="1:6" x14ac:dyDescent="0.25">
      <c r="A13" s="160" t="s">
        <v>826</v>
      </c>
      <c r="B13" s="29" t="s">
        <v>182</v>
      </c>
      <c r="C13" s="160" t="s">
        <v>822</v>
      </c>
      <c r="D13" s="135" t="s">
        <v>847</v>
      </c>
      <c r="E13" s="135" t="s">
        <v>2931</v>
      </c>
      <c r="F13" s="173" t="s">
        <v>2929</v>
      </c>
    </row>
    <row r="14" spans="1:6" x14ac:dyDescent="0.25">
      <c r="A14" s="160" t="s">
        <v>2494</v>
      </c>
      <c r="B14" s="29" t="s">
        <v>182</v>
      </c>
      <c r="C14" s="160" t="s">
        <v>2490</v>
      </c>
      <c r="D14" s="135" t="s">
        <v>847</v>
      </c>
      <c r="E14" s="135" t="s">
        <v>2931</v>
      </c>
      <c r="F14" s="173" t="s">
        <v>2929</v>
      </c>
    </row>
    <row r="15" spans="1:6" x14ac:dyDescent="0.25">
      <c r="A15" s="160" t="s">
        <v>2495</v>
      </c>
      <c r="B15" s="29" t="s">
        <v>182</v>
      </c>
      <c r="C15" s="160" t="s">
        <v>2491</v>
      </c>
      <c r="D15" s="135" t="s">
        <v>847</v>
      </c>
      <c r="E15" s="135" t="s">
        <v>2931</v>
      </c>
      <c r="F15" s="173" t="s">
        <v>2929</v>
      </c>
    </row>
    <row r="16" spans="1:6" x14ac:dyDescent="0.25">
      <c r="A16" s="160" t="s">
        <v>2538</v>
      </c>
      <c r="B16" s="29" t="s">
        <v>182</v>
      </c>
      <c r="C16" s="160" t="s">
        <v>2520</v>
      </c>
      <c r="D16" s="135" t="s">
        <v>847</v>
      </c>
      <c r="E16" s="135" t="s">
        <v>2931</v>
      </c>
      <c r="F16" s="173" t="s">
        <v>2929</v>
      </c>
    </row>
    <row r="17" spans="1:6" x14ac:dyDescent="0.25">
      <c r="A17" s="160" t="s">
        <v>2539</v>
      </c>
      <c r="B17" s="29" t="s">
        <v>182</v>
      </c>
      <c r="C17" s="160" t="s">
        <v>2521</v>
      </c>
      <c r="D17" s="135" t="s">
        <v>847</v>
      </c>
      <c r="E17" s="135" t="s">
        <v>2931</v>
      </c>
      <c r="F17" s="173" t="s">
        <v>2929</v>
      </c>
    </row>
    <row r="18" spans="1:6" x14ac:dyDescent="0.25">
      <c r="A18" s="160" t="s">
        <v>1986</v>
      </c>
      <c r="B18" s="29" t="s">
        <v>182</v>
      </c>
      <c r="C18" s="160" t="s">
        <v>2123</v>
      </c>
      <c r="D18" s="135" t="s">
        <v>847</v>
      </c>
      <c r="E18" s="135" t="s">
        <v>2931</v>
      </c>
      <c r="F18" s="173" t="s">
        <v>2929</v>
      </c>
    </row>
    <row r="19" spans="1:6" x14ac:dyDescent="0.25">
      <c r="A19" s="160" t="s">
        <v>1987</v>
      </c>
      <c r="B19" s="29" t="s">
        <v>182</v>
      </c>
      <c r="C19" s="160" t="s">
        <v>2124</v>
      </c>
      <c r="D19" s="135" t="s">
        <v>847</v>
      </c>
      <c r="E19" s="135" t="s">
        <v>2931</v>
      </c>
      <c r="F19" s="173" t="s">
        <v>2929</v>
      </c>
    </row>
    <row r="20" spans="1:6" x14ac:dyDescent="0.25">
      <c r="A20" s="160" t="s">
        <v>1988</v>
      </c>
      <c r="B20" s="29" t="s">
        <v>182</v>
      </c>
      <c r="C20" s="160" t="s">
        <v>2125</v>
      </c>
      <c r="D20" s="135" t="s">
        <v>847</v>
      </c>
      <c r="E20" s="135" t="s">
        <v>2931</v>
      </c>
      <c r="F20" s="173" t="s">
        <v>2929</v>
      </c>
    </row>
    <row r="21" spans="1:6" x14ac:dyDescent="0.25">
      <c r="A21" s="160" t="s">
        <v>1989</v>
      </c>
      <c r="B21" s="29" t="s">
        <v>182</v>
      </c>
      <c r="C21" s="160" t="s">
        <v>2126</v>
      </c>
      <c r="D21" s="135" t="s">
        <v>847</v>
      </c>
      <c r="E21" s="135" t="s">
        <v>2931</v>
      </c>
      <c r="F21" s="173" t="s">
        <v>2929</v>
      </c>
    </row>
    <row r="22" spans="1:6" x14ac:dyDescent="0.25">
      <c r="A22" s="160" t="s">
        <v>1990</v>
      </c>
      <c r="B22" s="29" t="s">
        <v>182</v>
      </c>
      <c r="C22" s="160" t="s">
        <v>2127</v>
      </c>
      <c r="D22" s="135" t="s">
        <v>847</v>
      </c>
      <c r="E22" s="135" t="s">
        <v>2931</v>
      </c>
      <c r="F22" s="173" t="s">
        <v>2929</v>
      </c>
    </row>
    <row r="23" spans="1:6" x14ac:dyDescent="0.25">
      <c r="A23" s="160" t="s">
        <v>1991</v>
      </c>
      <c r="B23" s="29" t="s">
        <v>182</v>
      </c>
      <c r="C23" s="160" t="s">
        <v>2128</v>
      </c>
      <c r="D23" s="135" t="s">
        <v>847</v>
      </c>
      <c r="E23" s="135" t="s">
        <v>2931</v>
      </c>
      <c r="F23" s="173" t="s">
        <v>2929</v>
      </c>
    </row>
    <row r="24" spans="1:6" x14ac:dyDescent="0.25">
      <c r="A24" s="160" t="s">
        <v>1992</v>
      </c>
      <c r="B24" s="29" t="s">
        <v>182</v>
      </c>
      <c r="C24" s="160" t="s">
        <v>2129</v>
      </c>
      <c r="D24" s="135" t="s">
        <v>847</v>
      </c>
      <c r="E24" s="135" t="s">
        <v>2931</v>
      </c>
      <c r="F24" s="173" t="s">
        <v>2929</v>
      </c>
    </row>
    <row r="25" spans="1:6" x14ac:dyDescent="0.25">
      <c r="A25" s="160" t="s">
        <v>1993</v>
      </c>
      <c r="B25" s="29" t="s">
        <v>182</v>
      </c>
      <c r="C25" s="160" t="s">
        <v>2130</v>
      </c>
      <c r="D25" s="135" t="s">
        <v>847</v>
      </c>
      <c r="E25" s="135" t="s">
        <v>2931</v>
      </c>
      <c r="F25" s="173" t="s">
        <v>2929</v>
      </c>
    </row>
    <row r="26" spans="1:6" x14ac:dyDescent="0.25">
      <c r="A26" s="160" t="s">
        <v>1994</v>
      </c>
      <c r="B26" s="29" t="s">
        <v>182</v>
      </c>
      <c r="C26" s="160" t="s">
        <v>2131</v>
      </c>
      <c r="D26" s="135" t="s">
        <v>847</v>
      </c>
      <c r="E26" s="135" t="s">
        <v>2931</v>
      </c>
      <c r="F26" s="173" t="s">
        <v>2929</v>
      </c>
    </row>
    <row r="27" spans="1:6" x14ac:dyDescent="0.25">
      <c r="A27" s="160" t="s">
        <v>1995</v>
      </c>
      <c r="B27" s="29" t="s">
        <v>182</v>
      </c>
      <c r="C27" s="160" t="s">
        <v>2132</v>
      </c>
      <c r="D27" s="135" t="s">
        <v>847</v>
      </c>
      <c r="E27" s="135" t="s">
        <v>2931</v>
      </c>
      <c r="F27" s="173" t="s">
        <v>2929</v>
      </c>
    </row>
    <row r="28" spans="1:6" x14ac:dyDescent="0.25">
      <c r="A28" s="160" t="s">
        <v>1996</v>
      </c>
      <c r="B28" s="29" t="s">
        <v>182</v>
      </c>
      <c r="C28" s="160" t="s">
        <v>2133</v>
      </c>
      <c r="D28" s="135" t="s">
        <v>847</v>
      </c>
      <c r="E28" s="135" t="s">
        <v>2931</v>
      </c>
      <c r="F28" s="173" t="s">
        <v>2929</v>
      </c>
    </row>
    <row r="29" spans="1:6" x14ac:dyDescent="0.25">
      <c r="A29" s="160" t="s">
        <v>1997</v>
      </c>
      <c r="B29" s="29" t="s">
        <v>182</v>
      </c>
      <c r="C29" s="160" t="s">
        <v>2134</v>
      </c>
      <c r="D29" s="135" t="s">
        <v>847</v>
      </c>
      <c r="E29" s="135" t="s">
        <v>2931</v>
      </c>
      <c r="F29" s="173" t="s">
        <v>2929</v>
      </c>
    </row>
    <row r="30" spans="1:6" x14ac:dyDescent="0.25">
      <c r="A30" s="160" t="s">
        <v>1998</v>
      </c>
      <c r="B30" s="29" t="s">
        <v>182</v>
      </c>
      <c r="C30" s="160" t="s">
        <v>2135</v>
      </c>
      <c r="D30" s="135" t="s">
        <v>847</v>
      </c>
      <c r="E30" s="135" t="s">
        <v>2931</v>
      </c>
      <c r="F30" s="173" t="s">
        <v>2929</v>
      </c>
    </row>
    <row r="31" spans="1:6" x14ac:dyDescent="0.25">
      <c r="A31" s="160" t="s">
        <v>1999</v>
      </c>
      <c r="B31" s="29" t="s">
        <v>182</v>
      </c>
      <c r="C31" s="160" t="s">
        <v>2136</v>
      </c>
      <c r="D31" s="135" t="s">
        <v>847</v>
      </c>
      <c r="E31" s="135" t="s">
        <v>2931</v>
      </c>
      <c r="F31" s="173" t="s">
        <v>2929</v>
      </c>
    </row>
    <row r="32" spans="1:6" x14ac:dyDescent="0.25">
      <c r="A32" s="160" t="s">
        <v>2000</v>
      </c>
      <c r="B32" s="29" t="s">
        <v>182</v>
      </c>
      <c r="C32" s="160" t="s">
        <v>2137</v>
      </c>
      <c r="D32" s="135" t="s">
        <v>847</v>
      </c>
      <c r="E32" s="135" t="s">
        <v>2931</v>
      </c>
      <c r="F32" s="173" t="s">
        <v>2929</v>
      </c>
    </row>
    <row r="33" spans="1:6" x14ac:dyDescent="0.25">
      <c r="A33" s="160" t="s">
        <v>2001</v>
      </c>
      <c r="B33" s="29" t="s">
        <v>182</v>
      </c>
      <c r="C33" s="160" t="s">
        <v>2138</v>
      </c>
      <c r="D33" s="135" t="s">
        <v>847</v>
      </c>
      <c r="E33" s="135" t="s">
        <v>2931</v>
      </c>
      <c r="F33" s="173" t="s">
        <v>2929</v>
      </c>
    </row>
    <row r="34" spans="1:6" x14ac:dyDescent="0.25">
      <c r="A34" s="160" t="s">
        <v>2141</v>
      </c>
      <c r="B34" s="29" t="s">
        <v>182</v>
      </c>
      <c r="C34" s="160" t="s">
        <v>2121</v>
      </c>
      <c r="D34" s="135" t="s">
        <v>847</v>
      </c>
      <c r="E34" s="135" t="s">
        <v>2931</v>
      </c>
      <c r="F34" s="173" t="s">
        <v>2929</v>
      </c>
    </row>
    <row r="35" spans="1:6" x14ac:dyDescent="0.25">
      <c r="A35" s="160" t="s">
        <v>2142</v>
      </c>
      <c r="B35" s="29" t="s">
        <v>182</v>
      </c>
      <c r="C35" s="160" t="s">
        <v>2122</v>
      </c>
      <c r="D35" s="135" t="s">
        <v>847</v>
      </c>
      <c r="E35" s="135" t="s">
        <v>2931</v>
      </c>
      <c r="F35" s="173" t="s">
        <v>2929</v>
      </c>
    </row>
    <row r="36" spans="1:6" x14ac:dyDescent="0.25">
      <c r="A36" s="160" t="s">
        <v>1105</v>
      </c>
      <c r="B36" s="29" t="s">
        <v>280</v>
      </c>
      <c r="C36" s="160" t="s">
        <v>1095</v>
      </c>
      <c r="D36" s="135" t="s">
        <v>847</v>
      </c>
      <c r="E36" s="135" t="s">
        <v>2931</v>
      </c>
      <c r="F36" s="173" t="s">
        <v>2929</v>
      </c>
    </row>
    <row r="37" spans="1:6" x14ac:dyDescent="0.25">
      <c r="A37" s="160" t="s">
        <v>1106</v>
      </c>
      <c r="B37" s="29" t="s">
        <v>280</v>
      </c>
      <c r="C37" s="160" t="s">
        <v>1097</v>
      </c>
      <c r="D37" s="135" t="s">
        <v>847</v>
      </c>
      <c r="E37" s="135" t="s">
        <v>2931</v>
      </c>
      <c r="F37" s="173" t="s">
        <v>2929</v>
      </c>
    </row>
    <row r="38" spans="1:6" x14ac:dyDescent="0.25">
      <c r="A38" s="160" t="s">
        <v>1107</v>
      </c>
      <c r="B38" s="29" t="s">
        <v>280</v>
      </c>
      <c r="C38" s="160" t="s">
        <v>1099</v>
      </c>
      <c r="D38" s="135" t="s">
        <v>847</v>
      </c>
      <c r="E38" s="135" t="s">
        <v>2931</v>
      </c>
      <c r="F38" s="173" t="s">
        <v>2929</v>
      </c>
    </row>
    <row r="39" spans="1:6" x14ac:dyDescent="0.25">
      <c r="A39" s="160" t="s">
        <v>1108</v>
      </c>
      <c r="B39" s="29" t="s">
        <v>280</v>
      </c>
      <c r="C39" s="160" t="s">
        <v>1101</v>
      </c>
      <c r="D39" s="135" t="s">
        <v>847</v>
      </c>
      <c r="E39" s="135" t="s">
        <v>2931</v>
      </c>
      <c r="F39" s="173" t="s">
        <v>2929</v>
      </c>
    </row>
    <row r="40" spans="1:6" s="342" customFormat="1" x14ac:dyDescent="0.25">
      <c r="A40" s="414" t="s">
        <v>1109</v>
      </c>
      <c r="B40" s="408" t="s">
        <v>280</v>
      </c>
      <c r="C40" s="414" t="s">
        <v>1103</v>
      </c>
      <c r="D40" s="405" t="s">
        <v>847</v>
      </c>
      <c r="E40" s="405" t="s">
        <v>847</v>
      </c>
      <c r="F40" s="414"/>
    </row>
    <row r="41" spans="1:6" x14ac:dyDescent="0.25">
      <c r="A41" s="160" t="s">
        <v>2178</v>
      </c>
      <c r="B41" s="29" t="s">
        <v>1222</v>
      </c>
      <c r="C41" s="160" t="s">
        <v>823</v>
      </c>
      <c r="D41" s="135"/>
      <c r="E41" s="135" t="s">
        <v>847</v>
      </c>
      <c r="F41" s="173"/>
    </row>
    <row r="42" spans="1:6" x14ac:dyDescent="0.25">
      <c r="A42" s="160" t="s">
        <v>2179</v>
      </c>
      <c r="B42" s="29" t="s">
        <v>1222</v>
      </c>
      <c r="C42" s="160" t="s">
        <v>824</v>
      </c>
      <c r="D42" s="135"/>
      <c r="E42" s="135" t="s">
        <v>847</v>
      </c>
      <c r="F42" s="173"/>
    </row>
    <row r="43" spans="1:6" x14ac:dyDescent="0.25">
      <c r="A43" s="502" t="s">
        <v>3295</v>
      </c>
      <c r="B43" s="29" t="s">
        <v>1222</v>
      </c>
      <c r="C43" s="160" t="s">
        <v>823</v>
      </c>
      <c r="D43" s="403"/>
      <c r="E43" s="403"/>
      <c r="F43" s="501"/>
    </row>
    <row r="44" spans="1:6" x14ac:dyDescent="0.25">
      <c r="A44" s="502" t="s">
        <v>3296</v>
      </c>
      <c r="B44" s="29" t="s">
        <v>1222</v>
      </c>
      <c r="C44" s="160" t="s">
        <v>824</v>
      </c>
      <c r="D44" s="403"/>
      <c r="E44" s="403"/>
      <c r="F44" s="501"/>
    </row>
    <row r="45" spans="1:6" x14ac:dyDescent="0.25">
      <c r="A45" s="502" t="s">
        <v>3297</v>
      </c>
      <c r="B45" s="29" t="s">
        <v>1222</v>
      </c>
      <c r="C45" s="160" t="s">
        <v>823</v>
      </c>
      <c r="D45" s="403"/>
      <c r="E45" s="403"/>
      <c r="F45" s="501"/>
    </row>
    <row r="46" spans="1:6" x14ac:dyDescent="0.25">
      <c r="A46" s="502" t="s">
        <v>3298</v>
      </c>
      <c r="B46" s="29" t="s">
        <v>1222</v>
      </c>
      <c r="C46" s="160" t="s">
        <v>824</v>
      </c>
      <c r="D46" s="403"/>
      <c r="E46" s="403"/>
      <c r="F46" s="501"/>
    </row>
    <row r="47" spans="1:6" x14ac:dyDescent="0.25">
      <c r="A47" s="29" t="s">
        <v>2028</v>
      </c>
      <c r="B47" s="29" t="s">
        <v>182</v>
      </c>
      <c r="C47" s="160" t="s">
        <v>2139</v>
      </c>
      <c r="D47" s="135"/>
      <c r="E47" s="135" t="s">
        <v>847</v>
      </c>
      <c r="F47" s="173" t="s">
        <v>2929</v>
      </c>
    </row>
    <row r="48" spans="1:6" x14ac:dyDescent="0.25">
      <c r="A48" s="160" t="s">
        <v>2029</v>
      </c>
      <c r="B48" s="29" t="s">
        <v>280</v>
      </c>
      <c r="C48" s="160" t="s">
        <v>2140</v>
      </c>
      <c r="D48" s="135"/>
      <c r="E48" s="135" t="s">
        <v>847</v>
      </c>
      <c r="F48" s="173" t="s">
        <v>2929</v>
      </c>
    </row>
    <row r="49" spans="1:6" x14ac:dyDescent="0.25">
      <c r="A49" s="29" t="s">
        <v>2863</v>
      </c>
      <c r="B49" s="29" t="s">
        <v>182</v>
      </c>
      <c r="C49" s="160" t="s">
        <v>3211</v>
      </c>
      <c r="D49" s="135"/>
      <c r="E49" s="135" t="s">
        <v>847</v>
      </c>
      <c r="F49" s="173"/>
    </row>
    <row r="50" spans="1:6" x14ac:dyDescent="0.25">
      <c r="A50" s="160" t="s">
        <v>2864</v>
      </c>
      <c r="B50" s="29" t="s">
        <v>182</v>
      </c>
      <c r="C50" s="160" t="s">
        <v>2860</v>
      </c>
      <c r="D50" s="135"/>
      <c r="E50" s="135" t="s">
        <v>847</v>
      </c>
      <c r="F50" s="173"/>
    </row>
    <row r="51" spans="1:6" x14ac:dyDescent="0.25">
      <c r="A51" s="160" t="s">
        <v>2898</v>
      </c>
      <c r="B51" s="29" t="s">
        <v>182</v>
      </c>
      <c r="C51" s="160" t="s">
        <v>2897</v>
      </c>
      <c r="D51" s="135"/>
      <c r="E51" s="135" t="s">
        <v>847</v>
      </c>
      <c r="F51" s="173"/>
    </row>
    <row r="52" spans="1:6" x14ac:dyDescent="0.25">
      <c r="A52" s="160" t="s">
        <v>2865</v>
      </c>
      <c r="B52" s="29" t="s">
        <v>182</v>
      </c>
      <c r="C52" s="160" t="s">
        <v>2827</v>
      </c>
      <c r="D52" s="135"/>
      <c r="E52" s="135" t="s">
        <v>847</v>
      </c>
      <c r="F52" s="173"/>
    </row>
    <row r="53" spans="1:6" x14ac:dyDescent="0.25">
      <c r="A53" s="160" t="s">
        <v>2866</v>
      </c>
      <c r="B53" s="29" t="s">
        <v>182</v>
      </c>
      <c r="C53" s="160" t="s">
        <v>2828</v>
      </c>
      <c r="D53" s="135"/>
      <c r="E53" s="135" t="s">
        <v>847</v>
      </c>
      <c r="F53" s="173"/>
    </row>
    <row r="54" spans="1:6" x14ac:dyDescent="0.25">
      <c r="A54" s="160" t="s">
        <v>2867</v>
      </c>
      <c r="B54" s="29" t="s">
        <v>182</v>
      </c>
      <c r="C54" s="160" t="s">
        <v>2829</v>
      </c>
      <c r="D54" s="135"/>
      <c r="E54" s="135" t="s">
        <v>847</v>
      </c>
      <c r="F54" s="173"/>
    </row>
    <row r="55" spans="1:6" x14ac:dyDescent="0.25">
      <c r="A55" s="160" t="s">
        <v>2868</v>
      </c>
      <c r="B55" s="29" t="s">
        <v>182</v>
      </c>
      <c r="C55" s="160" t="s">
        <v>2830</v>
      </c>
      <c r="D55" s="135"/>
      <c r="E55" s="135" t="s">
        <v>847</v>
      </c>
      <c r="F55" s="173"/>
    </row>
    <row r="56" spans="1:6" x14ac:dyDescent="0.25">
      <c r="A56" s="160" t="s">
        <v>2869</v>
      </c>
      <c r="B56" s="29" t="s">
        <v>182</v>
      </c>
      <c r="C56" s="160" t="s">
        <v>2831</v>
      </c>
      <c r="D56" s="135"/>
      <c r="E56" s="135" t="s">
        <v>847</v>
      </c>
      <c r="F56" s="173"/>
    </row>
    <row r="57" spans="1:6" x14ac:dyDescent="0.25">
      <c r="A57" s="160" t="s">
        <v>2870</v>
      </c>
      <c r="B57" s="29" t="s">
        <v>182</v>
      </c>
      <c r="C57" s="160" t="s">
        <v>2832</v>
      </c>
      <c r="D57" s="135"/>
      <c r="E57" s="135" t="s">
        <v>847</v>
      </c>
      <c r="F57" s="173"/>
    </row>
    <row r="58" spans="1:6" x14ac:dyDescent="0.25">
      <c r="A58" s="160" t="s">
        <v>2871</v>
      </c>
      <c r="B58" s="29" t="s">
        <v>182</v>
      </c>
      <c r="C58" s="160" t="s">
        <v>2833</v>
      </c>
      <c r="D58" s="135"/>
      <c r="E58" s="135" t="s">
        <v>847</v>
      </c>
      <c r="F58" s="173"/>
    </row>
    <row r="59" spans="1:6" x14ac:dyDescent="0.25">
      <c r="A59" s="160" t="s">
        <v>2872</v>
      </c>
      <c r="B59" s="29" t="s">
        <v>182</v>
      </c>
      <c r="C59" s="160" t="s">
        <v>2834</v>
      </c>
      <c r="D59" s="135"/>
      <c r="E59" s="135" t="s">
        <v>847</v>
      </c>
      <c r="F59" s="173"/>
    </row>
    <row r="60" spans="1:6" x14ac:dyDescent="0.25">
      <c r="A60" s="160" t="s">
        <v>2873</v>
      </c>
      <c r="B60" s="29" t="s">
        <v>182</v>
      </c>
      <c r="C60" s="160" t="s">
        <v>2835</v>
      </c>
      <c r="D60" s="135"/>
      <c r="E60" s="135" t="s">
        <v>847</v>
      </c>
      <c r="F60" s="173"/>
    </row>
    <row r="61" spans="1:6" x14ac:dyDescent="0.25">
      <c r="A61" s="160" t="s">
        <v>2874</v>
      </c>
      <c r="B61" s="29" t="s">
        <v>182</v>
      </c>
      <c r="C61" s="160" t="s">
        <v>2836</v>
      </c>
      <c r="D61" s="135"/>
      <c r="E61" s="135" t="s">
        <v>847</v>
      </c>
      <c r="F61" s="173"/>
    </row>
    <row r="62" spans="1:6" x14ac:dyDescent="0.25">
      <c r="A62" s="160" t="s">
        <v>2875</v>
      </c>
      <c r="B62" s="29" t="s">
        <v>182</v>
      </c>
      <c r="C62" s="160" t="s">
        <v>2837</v>
      </c>
      <c r="D62" s="135"/>
      <c r="E62" s="135" t="s">
        <v>847</v>
      </c>
      <c r="F62" s="173"/>
    </row>
    <row r="63" spans="1:6" x14ac:dyDescent="0.25">
      <c r="A63" s="160" t="s">
        <v>2876</v>
      </c>
      <c r="B63" s="29" t="s">
        <v>182</v>
      </c>
      <c r="C63" s="160" t="s">
        <v>2838</v>
      </c>
      <c r="D63" s="135"/>
      <c r="E63" s="135" t="s">
        <v>847</v>
      </c>
      <c r="F63" s="173"/>
    </row>
    <row r="64" spans="1:6" x14ac:dyDescent="0.25">
      <c r="A64" s="160" t="s">
        <v>2877</v>
      </c>
      <c r="B64" s="29" t="s">
        <v>182</v>
      </c>
      <c r="C64" s="160" t="s">
        <v>2839</v>
      </c>
      <c r="D64" s="135"/>
      <c r="E64" s="135" t="s">
        <v>847</v>
      </c>
      <c r="F64" s="173"/>
    </row>
    <row r="65" spans="1:6" x14ac:dyDescent="0.25">
      <c r="A65" s="160" t="s">
        <v>2878</v>
      </c>
      <c r="B65" s="29" t="s">
        <v>182</v>
      </c>
      <c r="C65" s="160" t="s">
        <v>2840</v>
      </c>
      <c r="D65" s="135"/>
      <c r="E65" s="135" t="s">
        <v>847</v>
      </c>
      <c r="F65" s="173"/>
    </row>
    <row r="66" spans="1:6" x14ac:dyDescent="0.25">
      <c r="A66" s="160" t="s">
        <v>2879</v>
      </c>
      <c r="B66" s="29" t="s">
        <v>182</v>
      </c>
      <c r="C66" s="160" t="s">
        <v>2841</v>
      </c>
      <c r="D66" s="135"/>
      <c r="E66" s="135" t="s">
        <v>847</v>
      </c>
      <c r="F66" s="173"/>
    </row>
    <row r="67" spans="1:6" x14ac:dyDescent="0.25">
      <c r="A67" s="160" t="s">
        <v>2880</v>
      </c>
      <c r="B67" s="29" t="s">
        <v>182</v>
      </c>
      <c r="C67" s="160" t="s">
        <v>2842</v>
      </c>
      <c r="D67" s="135"/>
      <c r="E67" s="135" t="s">
        <v>847</v>
      </c>
      <c r="F67" s="173"/>
    </row>
    <row r="68" spans="1:6" x14ac:dyDescent="0.25">
      <c r="A68" s="160" t="s">
        <v>2881</v>
      </c>
      <c r="B68" s="29" t="s">
        <v>182</v>
      </c>
      <c r="C68" s="160" t="s">
        <v>2843</v>
      </c>
      <c r="D68" s="135"/>
      <c r="E68" s="135" t="s">
        <v>847</v>
      </c>
      <c r="F68" s="173"/>
    </row>
    <row r="69" spans="1:6" x14ac:dyDescent="0.25">
      <c r="A69" s="29" t="s">
        <v>2882</v>
      </c>
      <c r="B69" s="29" t="s">
        <v>182</v>
      </c>
      <c r="C69" s="160" t="s">
        <v>2845</v>
      </c>
      <c r="D69" s="135"/>
      <c r="E69" s="135" t="s">
        <v>847</v>
      </c>
      <c r="F69" s="173"/>
    </row>
    <row r="70" spans="1:6" x14ac:dyDescent="0.25">
      <c r="A70" s="160" t="s">
        <v>2883</v>
      </c>
      <c r="B70" s="29" t="s">
        <v>182</v>
      </c>
      <c r="C70" s="160" t="s">
        <v>2846</v>
      </c>
      <c r="D70" s="135"/>
      <c r="E70" s="135" t="s">
        <v>847</v>
      </c>
      <c r="F70" s="173"/>
    </row>
    <row r="71" spans="1:6" x14ac:dyDescent="0.25">
      <c r="A71" s="160" t="s">
        <v>2884</v>
      </c>
      <c r="B71" s="29" t="s">
        <v>182</v>
      </c>
      <c r="C71" s="160" t="s">
        <v>2847</v>
      </c>
      <c r="D71" s="135"/>
      <c r="E71" s="135" t="s">
        <v>847</v>
      </c>
      <c r="F71" s="173"/>
    </row>
    <row r="72" spans="1:6" x14ac:dyDescent="0.25">
      <c r="A72" s="160" t="s">
        <v>2885</v>
      </c>
      <c r="B72" s="29" t="s">
        <v>182</v>
      </c>
      <c r="C72" s="160" t="s">
        <v>2848</v>
      </c>
      <c r="D72" s="135"/>
      <c r="E72" s="135" t="s">
        <v>847</v>
      </c>
      <c r="F72" s="173"/>
    </row>
    <row r="73" spans="1:6" x14ac:dyDescent="0.25">
      <c r="A73" s="160" t="s">
        <v>2886</v>
      </c>
      <c r="B73" s="29" t="s">
        <v>182</v>
      </c>
      <c r="C73" s="160" t="s">
        <v>2849</v>
      </c>
      <c r="D73" s="135"/>
      <c r="E73" s="135" t="s">
        <v>847</v>
      </c>
      <c r="F73" s="173"/>
    </row>
    <row r="74" spans="1:6" x14ac:dyDescent="0.25">
      <c r="A74" s="160" t="s">
        <v>2887</v>
      </c>
      <c r="B74" s="29" t="s">
        <v>182</v>
      </c>
      <c r="C74" s="160" t="s">
        <v>2850</v>
      </c>
      <c r="D74" s="135"/>
      <c r="E74" s="135" t="s">
        <v>847</v>
      </c>
      <c r="F74" s="173"/>
    </row>
    <row r="75" spans="1:6" x14ac:dyDescent="0.25">
      <c r="A75" s="160" t="s">
        <v>2888</v>
      </c>
      <c r="B75" s="29" t="s">
        <v>182</v>
      </c>
      <c r="C75" s="160" t="s">
        <v>2851</v>
      </c>
      <c r="D75" s="135"/>
      <c r="E75" s="135" t="s">
        <v>847</v>
      </c>
      <c r="F75" s="173"/>
    </row>
    <row r="76" spans="1:6" x14ac:dyDescent="0.25">
      <c r="A76" s="160" t="s">
        <v>2889</v>
      </c>
      <c r="B76" s="29" t="s">
        <v>182</v>
      </c>
      <c r="C76" s="160" t="s">
        <v>2852</v>
      </c>
      <c r="D76" s="135"/>
      <c r="E76" s="135" t="s">
        <v>847</v>
      </c>
      <c r="F76" s="173"/>
    </row>
    <row r="77" spans="1:6" x14ac:dyDescent="0.25">
      <c r="A77" s="160" t="s">
        <v>2890</v>
      </c>
      <c r="B77" s="29" t="s">
        <v>182</v>
      </c>
      <c r="C77" s="160" t="s">
        <v>2853</v>
      </c>
      <c r="D77" s="135"/>
      <c r="E77" s="135" t="s">
        <v>847</v>
      </c>
      <c r="F77" s="173"/>
    </row>
    <row r="78" spans="1:6" x14ac:dyDescent="0.25">
      <c r="A78" s="29" t="s">
        <v>2891</v>
      </c>
      <c r="B78" s="29" t="s">
        <v>182</v>
      </c>
      <c r="C78" s="160" t="s">
        <v>2854</v>
      </c>
      <c r="D78" s="135"/>
      <c r="E78" s="135" t="s">
        <v>847</v>
      </c>
      <c r="F78" s="173"/>
    </row>
    <row r="79" spans="1:6" x14ac:dyDescent="0.25">
      <c r="A79" s="29" t="s">
        <v>2892</v>
      </c>
      <c r="B79" s="29" t="s">
        <v>182</v>
      </c>
      <c r="C79" s="29" t="s">
        <v>2855</v>
      </c>
      <c r="D79" s="135"/>
      <c r="E79" s="135" t="s">
        <v>847</v>
      </c>
      <c r="F79" s="173"/>
    </row>
    <row r="80" spans="1:6" x14ac:dyDescent="0.25">
      <c r="A80" s="160" t="s">
        <v>2893</v>
      </c>
      <c r="B80" s="29" t="s">
        <v>182</v>
      </c>
      <c r="C80" s="160" t="s">
        <v>2856</v>
      </c>
      <c r="D80" s="135"/>
      <c r="E80" s="135" t="s">
        <v>847</v>
      </c>
      <c r="F80" s="173"/>
    </row>
    <row r="81" spans="1:6" x14ac:dyDescent="0.25">
      <c r="A81" s="160" t="s">
        <v>2894</v>
      </c>
      <c r="B81" s="29" t="s">
        <v>182</v>
      </c>
      <c r="C81" s="160" t="s">
        <v>2857</v>
      </c>
      <c r="D81" s="135"/>
      <c r="E81" s="135" t="s">
        <v>847</v>
      </c>
      <c r="F81" s="173"/>
    </row>
    <row r="82" spans="1:6" x14ac:dyDescent="0.25">
      <c r="A82" s="160" t="s">
        <v>2895</v>
      </c>
      <c r="B82" s="29" t="s">
        <v>182</v>
      </c>
      <c r="C82" s="160" t="s">
        <v>2858</v>
      </c>
      <c r="D82" s="135"/>
      <c r="E82" s="135" t="s">
        <v>847</v>
      </c>
      <c r="F82" s="173"/>
    </row>
    <row r="83" spans="1:6" x14ac:dyDescent="0.25">
      <c r="A83" s="160" t="s">
        <v>2896</v>
      </c>
      <c r="B83" s="29" t="s">
        <v>182</v>
      </c>
      <c r="C83" s="160" t="s">
        <v>2859</v>
      </c>
      <c r="D83" s="135"/>
      <c r="E83" s="135" t="s">
        <v>847</v>
      </c>
      <c r="F83" s="173"/>
    </row>
    <row r="84" spans="1:6" x14ac:dyDescent="0.25">
      <c r="A84" s="160" t="s">
        <v>3099</v>
      </c>
      <c r="B84" s="29" t="s">
        <v>280</v>
      </c>
      <c r="C84" s="160" t="s">
        <v>3087</v>
      </c>
      <c r="D84" s="135"/>
      <c r="E84" s="135" t="s">
        <v>847</v>
      </c>
      <c r="F84" s="173"/>
    </row>
    <row r="85" spans="1:6" x14ac:dyDescent="0.25">
      <c r="A85" s="160" t="s">
        <v>3100</v>
      </c>
      <c r="B85" s="29" t="s">
        <v>280</v>
      </c>
      <c r="C85" s="160" t="s">
        <v>3088</v>
      </c>
      <c r="D85" s="135"/>
      <c r="E85" s="135" t="s">
        <v>847</v>
      </c>
      <c r="F85" s="173"/>
    </row>
    <row r="86" spans="1:6" x14ac:dyDescent="0.25">
      <c r="A86" s="160" t="s">
        <v>2952</v>
      </c>
      <c r="B86" s="29" t="s">
        <v>280</v>
      </c>
      <c r="C86" s="160" t="s">
        <v>2933</v>
      </c>
      <c r="D86" s="135"/>
      <c r="E86" s="135" t="s">
        <v>847</v>
      </c>
      <c r="F86" s="173"/>
    </row>
    <row r="87" spans="1:6" x14ac:dyDescent="0.25">
      <c r="A87" s="160" t="s">
        <v>2953</v>
      </c>
      <c r="B87" s="29" t="s">
        <v>280</v>
      </c>
      <c r="C87" s="160" t="s">
        <v>2934</v>
      </c>
      <c r="D87" s="135"/>
      <c r="E87" s="135" t="s">
        <v>847</v>
      </c>
      <c r="F87" s="173"/>
    </row>
    <row r="88" spans="1:6" x14ac:dyDescent="0.25">
      <c r="A88" s="160" t="s">
        <v>2683</v>
      </c>
      <c r="B88" s="29" t="s">
        <v>280</v>
      </c>
      <c r="C88" s="160" t="s">
        <v>2935</v>
      </c>
      <c r="D88" s="135"/>
      <c r="E88" s="135" t="s">
        <v>847</v>
      </c>
      <c r="F88" s="173"/>
    </row>
    <row r="89" spans="1:6" x14ac:dyDescent="0.25">
      <c r="A89" s="160" t="s">
        <v>2684</v>
      </c>
      <c r="B89" s="29" t="s">
        <v>280</v>
      </c>
      <c r="C89" s="160" t="s">
        <v>2936</v>
      </c>
      <c r="D89" s="135"/>
      <c r="E89" s="135" t="s">
        <v>847</v>
      </c>
      <c r="F89" s="173"/>
    </row>
    <row r="90" spans="1:6" x14ac:dyDescent="0.25">
      <c r="A90" s="160" t="s">
        <v>3173</v>
      </c>
      <c r="B90" s="29" t="s">
        <v>280</v>
      </c>
      <c r="C90" s="160" t="s">
        <v>2937</v>
      </c>
      <c r="D90" s="135"/>
      <c r="E90" s="135" t="s">
        <v>847</v>
      </c>
      <c r="F90" s="173"/>
    </row>
    <row r="91" spans="1:6" x14ac:dyDescent="0.25">
      <c r="A91" s="160" t="s">
        <v>3174</v>
      </c>
      <c r="B91" s="29" t="s">
        <v>280</v>
      </c>
      <c r="C91" s="160" t="s">
        <v>2938</v>
      </c>
      <c r="D91" s="135"/>
      <c r="E91" s="135" t="s">
        <v>847</v>
      </c>
      <c r="F91" s="173"/>
    </row>
    <row r="92" spans="1:6" x14ac:dyDescent="0.25">
      <c r="A92" s="160" t="s">
        <v>3101</v>
      </c>
      <c r="B92" s="29" t="s">
        <v>280</v>
      </c>
      <c r="C92" s="160" t="s">
        <v>3085</v>
      </c>
      <c r="D92" s="135"/>
      <c r="E92" s="135" t="s">
        <v>847</v>
      </c>
      <c r="F92" s="173"/>
    </row>
    <row r="93" spans="1:6" x14ac:dyDescent="0.25">
      <c r="A93" s="160" t="s">
        <v>3102</v>
      </c>
      <c r="B93" s="29" t="s">
        <v>280</v>
      </c>
      <c r="C93" s="160" t="s">
        <v>3086</v>
      </c>
      <c r="D93" s="135"/>
      <c r="E93" s="135" t="s">
        <v>847</v>
      </c>
      <c r="F93" s="173"/>
    </row>
    <row r="94" spans="1:6" x14ac:dyDescent="0.25">
      <c r="A94" s="160" t="s">
        <v>2950</v>
      </c>
      <c r="B94" s="29" t="s">
        <v>280</v>
      </c>
      <c r="C94" s="160" t="s">
        <v>2941</v>
      </c>
      <c r="D94" s="135"/>
      <c r="E94" s="135" t="s">
        <v>847</v>
      </c>
      <c r="F94" s="173"/>
    </row>
    <row r="95" spans="1:6" x14ac:dyDescent="0.25">
      <c r="A95" s="160" t="s">
        <v>2951</v>
      </c>
      <c r="B95" s="29" t="s">
        <v>280</v>
      </c>
      <c r="C95" s="160" t="s">
        <v>2942</v>
      </c>
      <c r="D95" s="135"/>
      <c r="E95" s="135" t="s">
        <v>847</v>
      </c>
      <c r="F95" s="173"/>
    </row>
    <row r="96" spans="1:6" x14ac:dyDescent="0.25">
      <c r="A96" s="160" t="s">
        <v>2954</v>
      </c>
      <c r="B96" s="29" t="s">
        <v>280</v>
      </c>
      <c r="C96" s="160" t="s">
        <v>2939</v>
      </c>
      <c r="D96" s="135"/>
      <c r="E96" s="135" t="s">
        <v>847</v>
      </c>
      <c r="F96" s="173"/>
    </row>
    <row r="97" spans="1:6" x14ac:dyDescent="0.25">
      <c r="A97" s="160" t="s">
        <v>2924</v>
      </c>
      <c r="B97" s="29" t="s">
        <v>182</v>
      </c>
      <c r="C97" s="160" t="s">
        <v>2926</v>
      </c>
      <c r="D97" s="135"/>
      <c r="E97" s="135" t="s">
        <v>847</v>
      </c>
      <c r="F97" s="173"/>
    </row>
    <row r="98" spans="1:6" x14ac:dyDescent="0.25">
      <c r="A98" s="29" t="s">
        <v>2923</v>
      </c>
      <c r="B98" s="29" t="s">
        <v>280</v>
      </c>
      <c r="C98" s="160" t="s">
        <v>2925</v>
      </c>
      <c r="D98" s="135"/>
      <c r="E98" s="135" t="s">
        <v>847</v>
      </c>
      <c r="F98" s="173"/>
    </row>
    <row r="99" spans="1:6" x14ac:dyDescent="0.25">
      <c r="A99" s="501" t="s">
        <v>3323</v>
      </c>
      <c r="B99" s="29" t="s">
        <v>182</v>
      </c>
      <c r="C99" s="160" t="s">
        <v>3319</v>
      </c>
      <c r="D99" s="403"/>
      <c r="E99" s="403"/>
      <c r="F99" s="501"/>
    </row>
    <row r="100" spans="1:6" x14ac:dyDescent="0.25">
      <c r="A100" s="501" t="s">
        <v>3324</v>
      </c>
      <c r="B100" s="29" t="s">
        <v>182</v>
      </c>
      <c r="C100" s="160" t="s">
        <v>3320</v>
      </c>
      <c r="D100" s="403"/>
      <c r="E100" s="403"/>
      <c r="F100" s="501"/>
    </row>
  </sheetData>
  <dataValidations count="2">
    <dataValidation type="textLength" allowBlank="1" showInputMessage="1" showErrorMessage="1" sqref="A2:A100">
      <formula1>1</formula1>
      <formula2>64</formula2>
    </dataValidation>
    <dataValidation type="list" allowBlank="1" showInputMessage="1" showErrorMessage="1" sqref="B2:B100">
      <formula1>"physical,external_l3,external_l2,vmm_vmware"</formula1>
    </dataValidation>
  </dataValidations>
  <pageMargins left="0.7" right="0.7" top="0.75" bottom="0.75" header="0.3" footer="0.3"/>
  <pageSetup paperSize="9" orientation="portrait" horizontalDpi="4294967292" verticalDpi="42949672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vlan_pool!$A$1:$A$241</xm:f>
          </x14:formula1>
          <xm:sqref>C2:C100</xm:sqref>
        </x14:dataValidation>
        <x14:dataValidation type="list" allowBlank="1" showInputMessage="1" showErrorMessage="1">
          <x14:formula1>
            <xm:f>vlan_pool!#REF!</xm:f>
          </x14:formula1>
          <xm:sqref>C101:C115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M7"/>
  <sheetViews>
    <sheetView workbookViewId="0">
      <selection activeCell="D33" sqref="D33"/>
    </sheetView>
  </sheetViews>
  <sheetFormatPr defaultColWidth="8.7109375" defaultRowHeight="15" x14ac:dyDescent="0.25"/>
  <cols>
    <col min="1" max="1" width="27.5703125" customWidth="1"/>
    <col min="2" max="2" width="19.5703125" customWidth="1"/>
    <col min="3" max="3" width="14" customWidth="1"/>
    <col min="4" max="4" width="24" customWidth="1"/>
    <col min="5" max="5" width="26.28515625" customWidth="1"/>
    <col min="6" max="6" width="25.7109375" customWidth="1"/>
    <col min="7" max="7" width="23.7109375" customWidth="1"/>
    <col min="8" max="8" width="21.140625" customWidth="1"/>
    <col min="9" max="9" width="19.28515625" customWidth="1"/>
    <col min="10" max="10" width="15.5703125" customWidth="1"/>
    <col min="11" max="11" width="14.5703125" customWidth="1"/>
    <col min="12" max="12" width="13.5703125" customWidth="1"/>
    <col min="13" max="13" width="10.7109375" customWidth="1"/>
  </cols>
  <sheetData>
    <row r="1" spans="1:13" x14ac:dyDescent="0.25">
      <c r="A1" t="s">
        <v>196</v>
      </c>
      <c r="B1" t="s">
        <v>243</v>
      </c>
      <c r="C1" t="s">
        <v>2181</v>
      </c>
      <c r="D1" t="s">
        <v>294</v>
      </c>
      <c r="E1" t="s">
        <v>296</v>
      </c>
      <c r="F1" t="s">
        <v>295</v>
      </c>
      <c r="G1" t="s">
        <v>297</v>
      </c>
      <c r="H1" t="s">
        <v>298</v>
      </c>
      <c r="I1" t="s">
        <v>299</v>
      </c>
      <c r="J1" t="s">
        <v>2187</v>
      </c>
      <c r="K1" t="s">
        <v>2188</v>
      </c>
      <c r="L1" t="s">
        <v>2189</v>
      </c>
      <c r="M1" t="s">
        <v>473</v>
      </c>
    </row>
    <row r="2" spans="1:13" x14ac:dyDescent="0.25">
      <c r="A2" s="29" t="s">
        <v>2178</v>
      </c>
      <c r="B2" s="29" t="s">
        <v>823</v>
      </c>
      <c r="C2" s="29" t="s">
        <v>2182</v>
      </c>
      <c r="D2" s="5" t="s">
        <v>2183</v>
      </c>
      <c r="E2" s="5" t="s">
        <v>2180</v>
      </c>
      <c r="F2" s="5" t="s">
        <v>2185</v>
      </c>
      <c r="G2" s="5" t="s">
        <v>2183</v>
      </c>
      <c r="H2" s="5" t="s">
        <v>2184</v>
      </c>
      <c r="I2" s="5"/>
      <c r="J2" s="5" t="s">
        <v>712</v>
      </c>
      <c r="K2" s="5" t="s">
        <v>707</v>
      </c>
      <c r="L2" s="5" t="s">
        <v>706</v>
      </c>
      <c r="M2" s="5"/>
    </row>
    <row r="3" spans="1:13" x14ac:dyDescent="0.25">
      <c r="A3" s="29" t="s">
        <v>2179</v>
      </c>
      <c r="B3" s="29" t="s">
        <v>824</v>
      </c>
      <c r="C3" s="29" t="s">
        <v>2182</v>
      </c>
      <c r="D3" s="5" t="s">
        <v>2183</v>
      </c>
      <c r="E3" s="5" t="s">
        <v>2180</v>
      </c>
      <c r="F3" s="5" t="s">
        <v>2186</v>
      </c>
      <c r="G3" s="5" t="s">
        <v>2183</v>
      </c>
      <c r="H3" s="5" t="s">
        <v>2184</v>
      </c>
      <c r="I3" s="145"/>
      <c r="J3" s="5" t="s">
        <v>712</v>
      </c>
      <c r="K3" s="5" t="s">
        <v>707</v>
      </c>
      <c r="L3" s="5" t="s">
        <v>706</v>
      </c>
      <c r="M3" s="145"/>
    </row>
    <row r="4" spans="1:13" x14ac:dyDescent="0.25">
      <c r="A4" s="501" t="s">
        <v>3295</v>
      </c>
      <c r="B4" s="29" t="s">
        <v>823</v>
      </c>
      <c r="C4" s="502" t="s">
        <v>2182</v>
      </c>
      <c r="D4" s="5" t="s">
        <v>2183</v>
      </c>
      <c r="E4" s="5" t="s">
        <v>2180</v>
      </c>
      <c r="F4" s="5" t="s">
        <v>2185</v>
      </c>
      <c r="G4" s="5" t="s">
        <v>2183</v>
      </c>
      <c r="H4" s="5" t="s">
        <v>2184</v>
      </c>
      <c r="I4" s="145"/>
      <c r="J4" s="5" t="s">
        <v>712</v>
      </c>
      <c r="K4" s="5" t="s">
        <v>707</v>
      </c>
      <c r="L4" s="5" t="s">
        <v>706</v>
      </c>
      <c r="M4" s="5"/>
    </row>
    <row r="5" spans="1:13" x14ac:dyDescent="0.25">
      <c r="A5" s="501" t="s">
        <v>3296</v>
      </c>
      <c r="B5" s="29" t="s">
        <v>824</v>
      </c>
      <c r="C5" s="502" t="s">
        <v>2182</v>
      </c>
      <c r="D5" s="5" t="s">
        <v>2183</v>
      </c>
      <c r="E5" s="5" t="s">
        <v>2180</v>
      </c>
      <c r="F5" s="5" t="s">
        <v>2186</v>
      </c>
      <c r="G5" s="5" t="s">
        <v>2183</v>
      </c>
      <c r="H5" s="5" t="s">
        <v>2184</v>
      </c>
      <c r="I5" s="145"/>
      <c r="J5" s="5" t="s">
        <v>712</v>
      </c>
      <c r="K5" s="5" t="s">
        <v>707</v>
      </c>
      <c r="L5" s="5" t="s">
        <v>706</v>
      </c>
      <c r="M5" s="145"/>
    </row>
    <row r="6" spans="1:13" x14ac:dyDescent="0.25">
      <c r="A6" s="501" t="s">
        <v>3297</v>
      </c>
      <c r="B6" s="29" t="s">
        <v>823</v>
      </c>
      <c r="C6" s="502" t="s">
        <v>2182</v>
      </c>
      <c r="D6" s="5" t="s">
        <v>2183</v>
      </c>
      <c r="E6" s="5" t="s">
        <v>2180</v>
      </c>
      <c r="F6" s="5" t="s">
        <v>2185</v>
      </c>
      <c r="G6" s="5" t="s">
        <v>2183</v>
      </c>
      <c r="H6" s="5" t="s">
        <v>2184</v>
      </c>
      <c r="I6" s="145"/>
      <c r="J6" s="5" t="s">
        <v>712</v>
      </c>
      <c r="K6" s="5" t="s">
        <v>707</v>
      </c>
      <c r="L6" s="5" t="s">
        <v>706</v>
      </c>
      <c r="M6" s="5"/>
    </row>
    <row r="7" spans="1:13" x14ac:dyDescent="0.25">
      <c r="A7" s="501" t="s">
        <v>3298</v>
      </c>
      <c r="B7" s="29" t="s">
        <v>824</v>
      </c>
      <c r="C7" s="502" t="s">
        <v>2182</v>
      </c>
      <c r="D7" s="5" t="s">
        <v>2183</v>
      </c>
      <c r="E7" s="5" t="s">
        <v>2180</v>
      </c>
      <c r="F7" s="5" t="s">
        <v>2186</v>
      </c>
      <c r="G7" s="5" t="s">
        <v>2183</v>
      </c>
      <c r="H7" s="5" t="s">
        <v>2184</v>
      </c>
      <c r="I7" s="145"/>
      <c r="J7" s="5" t="s">
        <v>712</v>
      </c>
      <c r="K7" s="5" t="s">
        <v>707</v>
      </c>
      <c r="L7" s="5" t="s">
        <v>706</v>
      </c>
      <c r="M7" s="145"/>
    </row>
  </sheetData>
  <dataValidations count="1">
    <dataValidation type="list" allowBlank="1" showInputMessage="1" showErrorMessage="1" sqref="C2:C7">
      <formula1>"read-only,read-write"</formula1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interface_policy!$B$20:$B$24</xm:f>
          </x14:formula1>
          <xm:sqref>J2:J7</xm:sqref>
        </x14:dataValidation>
        <x14:dataValidation type="list" allowBlank="1" showInputMessage="1" showErrorMessage="1">
          <x14:formula1>
            <xm:f>interface_policy!$B$16:$B$17</xm:f>
          </x14:formula1>
          <xm:sqref>K2:K7</xm:sqref>
        </x14:dataValidation>
        <x14:dataValidation type="list" allowBlank="1" showInputMessage="1" showErrorMessage="1">
          <x14:formula1>
            <xm:f>interface_policy!$B$12:$B$13</xm:f>
          </x14:formula1>
          <xm:sqref>L2:L7</xm:sqref>
        </x14:dataValidation>
        <x14:dataValidation type="list" allowBlank="1" showInputMessage="1" showErrorMessage="1">
          <x14:formula1>
            <xm:f>vlan_pool!$A$1:$A$241</xm:f>
          </x14:formula1>
          <xm:sqref>B2:B7</xm:sqref>
        </x14:dataValidation>
        <x14:dataValidation type="list" allowBlank="1" showInputMessage="1" showErrorMessage="1">
          <x14:formula1>
            <xm:f>vlan_pool!$A:$A</xm:f>
          </x14:formula1>
          <xm:sqref>B8:B1048576</xm:sqref>
        </x14:dataValidation>
        <x14:dataValidation type="list" allowBlank="1" showInputMessage="1" showErrorMessage="1">
          <x14:formula1>
            <xm:f>vlan_pool!$A:$A</xm:f>
          </x14:formula1>
          <xm:sqref>D1</xm:sqref>
        </x14:dataValidation>
      </x14:dataValidation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2" tint="-0.249977111117893"/>
  </sheetPr>
  <dimension ref="A1:E8"/>
  <sheetViews>
    <sheetView workbookViewId="0">
      <selection activeCell="E2" sqref="E2:E6"/>
    </sheetView>
  </sheetViews>
  <sheetFormatPr defaultColWidth="8.7109375" defaultRowHeight="15" x14ac:dyDescent="0.25"/>
  <cols>
    <col min="1" max="1" width="23.42578125" customWidth="1"/>
    <col min="2" max="2" width="23.7109375" customWidth="1"/>
    <col min="3" max="3" width="21.7109375" customWidth="1"/>
    <col min="4" max="4" width="16.140625" customWidth="1"/>
    <col min="5" max="5" width="20.5703125" customWidth="1"/>
    <col min="6" max="6" width="37.140625" customWidth="1"/>
    <col min="7" max="7" width="13" customWidth="1"/>
  </cols>
  <sheetData>
    <row r="1" spans="1:5" x14ac:dyDescent="0.25">
      <c r="A1" s="30" t="s">
        <v>196</v>
      </c>
      <c r="B1" s="30" t="s">
        <v>220</v>
      </c>
      <c r="C1" s="30" t="s">
        <v>268</v>
      </c>
      <c r="D1" s="30" t="s">
        <v>501</v>
      </c>
      <c r="E1" s="57" t="s">
        <v>473</v>
      </c>
    </row>
    <row r="2" spans="1:5" x14ac:dyDescent="0.25">
      <c r="A2" s="17" t="s">
        <v>764</v>
      </c>
      <c r="B2" s="17"/>
      <c r="C2" s="17" t="s">
        <v>190</v>
      </c>
      <c r="D2" s="5" t="str">
        <f>IF(aaep[enable_infra_vlan]="yes",fabric_initial_config!$B$6,"")</f>
        <v/>
      </c>
      <c r="E2" s="135" t="s">
        <v>847</v>
      </c>
    </row>
    <row r="3" spans="1:5" x14ac:dyDescent="0.25">
      <c r="A3" s="161" t="s">
        <v>765</v>
      </c>
      <c r="B3" s="161"/>
      <c r="C3" s="17" t="s">
        <v>190</v>
      </c>
      <c r="D3" s="5" t="str">
        <f>IF(aaep[enable_infra_vlan]="yes",fabric_initial_config!$B$6,"")</f>
        <v/>
      </c>
      <c r="E3" s="135" t="s">
        <v>847</v>
      </c>
    </row>
    <row r="4" spans="1:5" x14ac:dyDescent="0.25">
      <c r="A4" s="17" t="s">
        <v>3051</v>
      </c>
      <c r="B4" s="17"/>
      <c r="C4" s="17" t="s">
        <v>190</v>
      </c>
      <c r="D4" s="5" t="str">
        <f>IF(aaep[enable_infra_vlan]="yes",fabric_initial_config!$B$6,"")</f>
        <v/>
      </c>
      <c r="E4" s="135" t="s">
        <v>847</v>
      </c>
    </row>
    <row r="5" spans="1:5" x14ac:dyDescent="0.25">
      <c r="A5" s="161" t="s">
        <v>815</v>
      </c>
      <c r="B5" s="161"/>
      <c r="C5" s="17" t="s">
        <v>190</v>
      </c>
      <c r="D5" s="5" t="str">
        <f>IF(aaep[enable_infra_vlan]="yes",fabric_initial_config!$B$6,"")</f>
        <v/>
      </c>
      <c r="E5" s="135" t="s">
        <v>847</v>
      </c>
    </row>
    <row r="6" spans="1:5" x14ac:dyDescent="0.25">
      <c r="A6" s="161" t="s">
        <v>1663</v>
      </c>
      <c r="B6" s="17"/>
      <c r="C6" s="17" t="s">
        <v>190</v>
      </c>
      <c r="D6" s="5" t="str">
        <f>IF(aaep[enable_infra_vlan]="yes",fabric_initial_config!$B$6,"")</f>
        <v/>
      </c>
      <c r="E6" s="135" t="s">
        <v>847</v>
      </c>
    </row>
    <row r="7" spans="1:5" x14ac:dyDescent="0.25">
      <c r="A7" s="403" t="s">
        <v>3208</v>
      </c>
      <c r="B7" s="403"/>
      <c r="C7" s="17" t="s">
        <v>190</v>
      </c>
      <c r="D7" s="413" t="str">
        <f>IF(aaep[enable_infra_vlan]="yes",fabric_initial_config!$B$6,"")</f>
        <v/>
      </c>
      <c r="E7" s="135" t="s">
        <v>847</v>
      </c>
    </row>
    <row r="8" spans="1:5" x14ac:dyDescent="0.25">
      <c r="A8" s="403" t="s">
        <v>3207</v>
      </c>
      <c r="B8" s="403"/>
      <c r="C8" s="17" t="s">
        <v>190</v>
      </c>
      <c r="D8" s="413" t="str">
        <f>IF(aaep[enable_infra_vlan]="yes",fabric_initial_config!$B$6,"")</f>
        <v/>
      </c>
      <c r="E8" s="135" t="s">
        <v>847</v>
      </c>
    </row>
  </sheetData>
  <pageMargins left="0.7" right="0.7" top="0.75" bottom="0.75" header="0.3" footer="0.3"/>
  <pageSetup paperSize="9" orientation="portrait" horizontalDpi="4294967293" verticalDpi="4294967293" r:id="rId1"/>
  <ignoredErrors>
    <ignoredError sqref="E9:E1048576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vmm_domain!$A:$A</xm:f>
          </x14:formula1>
          <xm:sqref>F19:F1048576 E9:E1048576</xm:sqref>
        </x14:dataValidation>
        <x14:dataValidation type="list" allowBlank="1" showInputMessage="1" showErrorMessage="1">
          <x14:formula1>
            <xm:f>data_validation!$H$2:$H$3</xm:f>
          </x14:formula1>
          <xm:sqref>C2:C8</xm:sqref>
        </x14:dataValidation>
      </x14:dataValidation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E96"/>
  <sheetViews>
    <sheetView topLeftCell="A43" workbookViewId="0">
      <selection activeCell="B76" sqref="B76"/>
    </sheetView>
  </sheetViews>
  <sheetFormatPr defaultColWidth="8.7109375" defaultRowHeight="15" x14ac:dyDescent="0.25"/>
  <cols>
    <col min="1" max="1" width="26.85546875" customWidth="1"/>
    <col min="2" max="2" width="45" customWidth="1"/>
    <col min="3" max="3" width="19.5703125" customWidth="1"/>
    <col min="4" max="4" width="17.42578125" customWidth="1"/>
    <col min="5" max="5" width="15.140625" customWidth="1"/>
    <col min="6" max="6" width="37.140625" customWidth="1"/>
    <col min="7" max="7" width="13" customWidth="1"/>
  </cols>
  <sheetData>
    <row r="1" spans="1:5" x14ac:dyDescent="0.25">
      <c r="A1" s="30" t="s">
        <v>1216</v>
      </c>
      <c r="B1" s="30" t="s">
        <v>696</v>
      </c>
      <c r="C1" s="30" t="s">
        <v>1218</v>
      </c>
      <c r="D1" s="57" t="s">
        <v>473</v>
      </c>
      <c r="E1" s="57" t="s">
        <v>2930</v>
      </c>
    </row>
    <row r="2" spans="1:5" x14ac:dyDescent="0.25">
      <c r="A2" s="16" t="s">
        <v>764</v>
      </c>
      <c r="B2" s="16" t="s">
        <v>818</v>
      </c>
      <c r="C2" s="459" t="str">
        <f>VLOOKUP(aaep103[domain_name],domain[#All],2,FALSE)</f>
        <v>physical</v>
      </c>
      <c r="D2" s="404" t="s">
        <v>847</v>
      </c>
      <c r="E2" s="404" t="s">
        <v>2931</v>
      </c>
    </row>
    <row r="3" spans="1:5" x14ac:dyDescent="0.25">
      <c r="A3" s="16" t="s">
        <v>764</v>
      </c>
      <c r="B3" s="16" t="s">
        <v>1539</v>
      </c>
      <c r="C3" s="459" t="str">
        <f>VLOOKUP(aaep103[domain_name],domain[#All],2,FALSE)</f>
        <v>physical</v>
      </c>
      <c r="D3" s="404" t="s">
        <v>847</v>
      </c>
      <c r="E3" s="404" t="s">
        <v>2931</v>
      </c>
    </row>
    <row r="4" spans="1:5" x14ac:dyDescent="0.25">
      <c r="A4" s="16" t="s">
        <v>764</v>
      </c>
      <c r="B4" s="16" t="s">
        <v>1862</v>
      </c>
      <c r="C4" s="459" t="str">
        <f>VLOOKUP(aaep103[domain_name],domain[#All],2,FALSE)</f>
        <v>physical</v>
      </c>
      <c r="D4" s="404" t="s">
        <v>847</v>
      </c>
      <c r="E4" s="404" t="s">
        <v>2931</v>
      </c>
    </row>
    <row r="5" spans="1:5" x14ac:dyDescent="0.25">
      <c r="A5" s="255" t="s">
        <v>764</v>
      </c>
      <c r="B5" s="255" t="s">
        <v>2262</v>
      </c>
      <c r="C5" s="459" t="str">
        <f>VLOOKUP(aaep103[domain_name],domain[#All],2,FALSE)</f>
        <v>physical</v>
      </c>
      <c r="D5" s="404" t="s">
        <v>847</v>
      </c>
      <c r="E5" s="404" t="s">
        <v>2931</v>
      </c>
    </row>
    <row r="6" spans="1:5" s="5" customFormat="1" x14ac:dyDescent="0.25">
      <c r="A6" s="16" t="s">
        <v>764</v>
      </c>
      <c r="B6" s="16" t="s">
        <v>825</v>
      </c>
      <c r="C6" s="459" t="str">
        <f>VLOOKUP(aaep103[domain_name],domain[#All],2,FALSE)</f>
        <v>physical</v>
      </c>
      <c r="D6" s="404" t="s">
        <v>847</v>
      </c>
      <c r="E6" s="404" t="s">
        <v>2931</v>
      </c>
    </row>
    <row r="7" spans="1:5" x14ac:dyDescent="0.25">
      <c r="A7" s="255" t="s">
        <v>764</v>
      </c>
      <c r="B7" s="255" t="s">
        <v>1986</v>
      </c>
      <c r="C7" s="459" t="str">
        <f>VLOOKUP(aaep103[domain_name],domain[#All],2,FALSE)</f>
        <v>physical</v>
      </c>
      <c r="D7" s="404" t="s">
        <v>847</v>
      </c>
      <c r="E7" s="404" t="s">
        <v>2931</v>
      </c>
    </row>
    <row r="8" spans="1:5" x14ac:dyDescent="0.25">
      <c r="A8" s="255" t="s">
        <v>764</v>
      </c>
      <c r="B8" s="255" t="s">
        <v>1987</v>
      </c>
      <c r="C8" s="459" t="str">
        <f>VLOOKUP(aaep103[domain_name],domain[#All],2,FALSE)</f>
        <v>physical</v>
      </c>
      <c r="D8" s="404" t="s">
        <v>847</v>
      </c>
      <c r="E8" s="404" t="s">
        <v>2931</v>
      </c>
    </row>
    <row r="9" spans="1:5" x14ac:dyDescent="0.25">
      <c r="A9" s="255" t="s">
        <v>764</v>
      </c>
      <c r="B9" s="255" t="s">
        <v>1988</v>
      </c>
      <c r="C9" s="459" t="str">
        <f>VLOOKUP(aaep103[domain_name],domain[#All],2,FALSE)</f>
        <v>physical</v>
      </c>
      <c r="D9" s="404" t="s">
        <v>847</v>
      </c>
      <c r="E9" s="404" t="s">
        <v>2931</v>
      </c>
    </row>
    <row r="10" spans="1:5" x14ac:dyDescent="0.25">
      <c r="A10" s="255" t="s">
        <v>764</v>
      </c>
      <c r="B10" s="255" t="s">
        <v>1989</v>
      </c>
      <c r="C10" s="459" t="str">
        <f>VLOOKUP(aaep103[domain_name],domain[#All],2,FALSE)</f>
        <v>physical</v>
      </c>
      <c r="D10" s="404" t="s">
        <v>847</v>
      </c>
      <c r="E10" s="404" t="s">
        <v>2931</v>
      </c>
    </row>
    <row r="11" spans="1:5" x14ac:dyDescent="0.25">
      <c r="A11" s="255" t="s">
        <v>764</v>
      </c>
      <c r="B11" s="255" t="s">
        <v>1994</v>
      </c>
      <c r="C11" s="459" t="str">
        <f>VLOOKUP(aaep103[domain_name],domain[#All],2,FALSE)</f>
        <v>physical</v>
      </c>
      <c r="D11" s="404" t="s">
        <v>847</v>
      </c>
      <c r="E11" s="404" t="s">
        <v>2931</v>
      </c>
    </row>
    <row r="12" spans="1:5" x14ac:dyDescent="0.25">
      <c r="A12" s="255" t="s">
        <v>764</v>
      </c>
      <c r="B12" s="255" t="s">
        <v>1995</v>
      </c>
      <c r="C12" s="459" t="str">
        <f>VLOOKUP(aaep103[domain_name],domain[#All],2,FALSE)</f>
        <v>physical</v>
      </c>
      <c r="D12" s="404" t="s">
        <v>847</v>
      </c>
      <c r="E12" s="404" t="s">
        <v>2931</v>
      </c>
    </row>
    <row r="13" spans="1:5" x14ac:dyDescent="0.25">
      <c r="A13" s="255" t="s">
        <v>764</v>
      </c>
      <c r="B13" s="255" t="s">
        <v>1996</v>
      </c>
      <c r="C13" s="459" t="str">
        <f>VLOOKUP(aaep103[domain_name],domain[#All],2,FALSE)</f>
        <v>physical</v>
      </c>
      <c r="D13" s="404" t="s">
        <v>847</v>
      </c>
      <c r="E13" s="404" t="s">
        <v>2931</v>
      </c>
    </row>
    <row r="14" spans="1:5" x14ac:dyDescent="0.25">
      <c r="A14" s="255" t="s">
        <v>764</v>
      </c>
      <c r="B14" s="255" t="s">
        <v>1997</v>
      </c>
      <c r="C14" s="459" t="str">
        <f>VLOOKUP(aaep103[domain_name],domain[#All],2,FALSE)</f>
        <v>physical</v>
      </c>
      <c r="D14" s="404" t="s">
        <v>847</v>
      </c>
      <c r="E14" s="404" t="s">
        <v>2931</v>
      </c>
    </row>
    <row r="15" spans="1:5" x14ac:dyDescent="0.25">
      <c r="A15" s="255" t="s">
        <v>764</v>
      </c>
      <c r="B15" s="255" t="s">
        <v>2141</v>
      </c>
      <c r="C15" s="459" t="str">
        <f>VLOOKUP(aaep103[domain_name],domain[#All],2,FALSE)</f>
        <v>physical</v>
      </c>
      <c r="D15" s="404" t="s">
        <v>847</v>
      </c>
      <c r="E15" s="404" t="s">
        <v>2931</v>
      </c>
    </row>
    <row r="16" spans="1:5" x14ac:dyDescent="0.25">
      <c r="A16" s="255" t="s">
        <v>764</v>
      </c>
      <c r="B16" s="255" t="s">
        <v>2142</v>
      </c>
      <c r="C16" s="459" t="str">
        <f>VLOOKUP(aaep103[domain_name],domain[#All],2,FALSE)</f>
        <v>physical</v>
      </c>
      <c r="D16" s="404" t="s">
        <v>847</v>
      </c>
      <c r="E16" s="404" t="s">
        <v>2931</v>
      </c>
    </row>
    <row r="17" spans="1:5" x14ac:dyDescent="0.25">
      <c r="A17" s="16" t="s">
        <v>764</v>
      </c>
      <c r="B17" s="16" t="s">
        <v>2178</v>
      </c>
      <c r="C17" s="459" t="str">
        <f>VLOOKUP(aaep103[domain_name],domain[#All],2,FALSE)</f>
        <v>vmm_vmware</v>
      </c>
      <c r="D17" s="404" t="s">
        <v>847</v>
      </c>
      <c r="E17" s="404" t="s">
        <v>847</v>
      </c>
    </row>
    <row r="18" spans="1:5" x14ac:dyDescent="0.25">
      <c r="A18" s="16" t="s">
        <v>765</v>
      </c>
      <c r="B18" s="16" t="s">
        <v>819</v>
      </c>
      <c r="C18" s="459" t="str">
        <f>VLOOKUP(aaep103[domain_name],domain[#All],2,FALSE)</f>
        <v>physical</v>
      </c>
      <c r="D18" s="404" t="s">
        <v>847</v>
      </c>
      <c r="E18" s="404" t="s">
        <v>847</v>
      </c>
    </row>
    <row r="19" spans="1:5" x14ac:dyDescent="0.25">
      <c r="A19" s="16" t="s">
        <v>765</v>
      </c>
      <c r="B19" s="16" t="s">
        <v>1540</v>
      </c>
      <c r="C19" s="459" t="str">
        <f>VLOOKUP(aaep103[domain_name],domain[#All],2,FALSE)</f>
        <v>physical</v>
      </c>
      <c r="D19" s="404" t="s">
        <v>847</v>
      </c>
      <c r="E19" s="404" t="s">
        <v>847</v>
      </c>
    </row>
    <row r="20" spans="1:5" x14ac:dyDescent="0.25">
      <c r="A20" s="16" t="s">
        <v>765</v>
      </c>
      <c r="B20" s="16" t="s">
        <v>1863</v>
      </c>
      <c r="C20" s="459" t="str">
        <f>VLOOKUP(aaep103[domain_name],domain[#All],2,FALSE)</f>
        <v>physical</v>
      </c>
      <c r="D20" s="404" t="s">
        <v>847</v>
      </c>
      <c r="E20" s="404" t="s">
        <v>847</v>
      </c>
    </row>
    <row r="21" spans="1:5" x14ac:dyDescent="0.25">
      <c r="A21" s="255" t="s">
        <v>765</v>
      </c>
      <c r="B21" s="255" t="s">
        <v>2263</v>
      </c>
      <c r="C21" s="459" t="str">
        <f>VLOOKUP(aaep103[domain_name],domain[#All],2,FALSE)</f>
        <v>physical</v>
      </c>
      <c r="D21" s="404" t="s">
        <v>847</v>
      </c>
      <c r="E21" s="404" t="s">
        <v>847</v>
      </c>
    </row>
    <row r="22" spans="1:5" s="5" customFormat="1" x14ac:dyDescent="0.25">
      <c r="A22" s="16" t="s">
        <v>765</v>
      </c>
      <c r="B22" s="16" t="s">
        <v>826</v>
      </c>
      <c r="C22" s="459" t="str">
        <f>VLOOKUP(aaep103[domain_name],domain[#All],2,FALSE)</f>
        <v>physical</v>
      </c>
      <c r="D22" s="404" t="s">
        <v>847</v>
      </c>
      <c r="E22" s="404" t="s">
        <v>847</v>
      </c>
    </row>
    <row r="23" spans="1:5" x14ac:dyDescent="0.25">
      <c r="A23" s="255" t="s">
        <v>765</v>
      </c>
      <c r="B23" s="255" t="s">
        <v>1990</v>
      </c>
      <c r="C23" s="459" t="str">
        <f>VLOOKUP(aaep103[domain_name],domain[#All],2,FALSE)</f>
        <v>physical</v>
      </c>
      <c r="D23" s="404" t="s">
        <v>847</v>
      </c>
      <c r="E23" s="404" t="s">
        <v>847</v>
      </c>
    </row>
    <row r="24" spans="1:5" x14ac:dyDescent="0.25">
      <c r="A24" s="255" t="s">
        <v>765</v>
      </c>
      <c r="B24" s="255" t="s">
        <v>1991</v>
      </c>
      <c r="C24" s="459" t="str">
        <f>VLOOKUP(aaep103[domain_name],domain[#All],2,FALSE)</f>
        <v>physical</v>
      </c>
      <c r="D24" s="404" t="s">
        <v>847</v>
      </c>
      <c r="E24" s="404" t="s">
        <v>847</v>
      </c>
    </row>
    <row r="25" spans="1:5" x14ac:dyDescent="0.25">
      <c r="A25" s="255" t="s">
        <v>765</v>
      </c>
      <c r="B25" s="255" t="s">
        <v>1992</v>
      </c>
      <c r="C25" s="459" t="str">
        <f>VLOOKUP(aaep103[domain_name],domain[#All],2,FALSE)</f>
        <v>physical</v>
      </c>
      <c r="D25" s="404" t="s">
        <v>847</v>
      </c>
      <c r="E25" s="404" t="s">
        <v>847</v>
      </c>
    </row>
    <row r="26" spans="1:5" x14ac:dyDescent="0.25">
      <c r="A26" s="255" t="s">
        <v>765</v>
      </c>
      <c r="B26" s="255" t="s">
        <v>1993</v>
      </c>
      <c r="C26" s="459" t="str">
        <f>VLOOKUP(aaep103[domain_name],domain[#All],2,FALSE)</f>
        <v>physical</v>
      </c>
      <c r="D26" s="404" t="s">
        <v>847</v>
      </c>
      <c r="E26" s="404" t="s">
        <v>847</v>
      </c>
    </row>
    <row r="27" spans="1:5" x14ac:dyDescent="0.25">
      <c r="A27" s="255" t="s">
        <v>765</v>
      </c>
      <c r="B27" s="255" t="s">
        <v>1998</v>
      </c>
      <c r="C27" s="459" t="str">
        <f>VLOOKUP(aaep103[domain_name],domain[#All],2,FALSE)</f>
        <v>physical</v>
      </c>
      <c r="D27" s="404" t="s">
        <v>847</v>
      </c>
      <c r="E27" s="404" t="s">
        <v>847</v>
      </c>
    </row>
    <row r="28" spans="1:5" x14ac:dyDescent="0.25">
      <c r="A28" s="255" t="s">
        <v>765</v>
      </c>
      <c r="B28" s="255" t="s">
        <v>1999</v>
      </c>
      <c r="C28" s="459" t="str">
        <f>VLOOKUP(aaep103[domain_name],domain[#All],2,FALSE)</f>
        <v>physical</v>
      </c>
      <c r="D28" s="404" t="s">
        <v>847</v>
      </c>
      <c r="E28" s="404" t="s">
        <v>847</v>
      </c>
    </row>
    <row r="29" spans="1:5" x14ac:dyDescent="0.25">
      <c r="A29" s="255" t="s">
        <v>765</v>
      </c>
      <c r="B29" s="255" t="s">
        <v>2000</v>
      </c>
      <c r="C29" s="459" t="str">
        <f>VLOOKUP(aaep103[domain_name],domain[#All],2,FALSE)</f>
        <v>physical</v>
      </c>
      <c r="D29" s="404" t="s">
        <v>847</v>
      </c>
      <c r="E29" s="404" t="s">
        <v>847</v>
      </c>
    </row>
    <row r="30" spans="1:5" x14ac:dyDescent="0.25">
      <c r="A30" s="255" t="s">
        <v>765</v>
      </c>
      <c r="B30" s="255" t="s">
        <v>2001</v>
      </c>
      <c r="C30" s="459" t="str">
        <f>VLOOKUP(aaep103[domain_name],domain[#All],2,FALSE)</f>
        <v>physical</v>
      </c>
      <c r="D30" s="404" t="s">
        <v>847</v>
      </c>
      <c r="E30" s="404" t="s">
        <v>847</v>
      </c>
    </row>
    <row r="31" spans="1:5" x14ac:dyDescent="0.25">
      <c r="A31" s="16" t="s">
        <v>765</v>
      </c>
      <c r="B31" s="16" t="s">
        <v>2179</v>
      </c>
      <c r="C31" s="459" t="str">
        <f>VLOOKUP(aaep103[domain_name],domain[#All],2,FALSE)</f>
        <v>vmm_vmware</v>
      </c>
      <c r="D31" s="404" t="s">
        <v>847</v>
      </c>
      <c r="E31" s="404" t="s">
        <v>847</v>
      </c>
    </row>
    <row r="32" spans="1:5" x14ac:dyDescent="0.25">
      <c r="A32" s="16" t="s">
        <v>766</v>
      </c>
      <c r="B32" s="16" t="s">
        <v>817</v>
      </c>
      <c r="C32" s="459" t="str">
        <f>VLOOKUP(aaep103[domain_name],domain[#All],2,FALSE)</f>
        <v>physical</v>
      </c>
      <c r="D32" s="404" t="s">
        <v>847</v>
      </c>
      <c r="E32" s="404" t="s">
        <v>847</v>
      </c>
    </row>
    <row r="33" spans="1:5" x14ac:dyDescent="0.25">
      <c r="A33" s="16" t="s">
        <v>815</v>
      </c>
      <c r="B33" s="16" t="s">
        <v>820</v>
      </c>
      <c r="C33" s="459" t="str">
        <f>VLOOKUP(aaep103[domain_name],domain[#All],2,FALSE)</f>
        <v>physical</v>
      </c>
      <c r="D33" s="404" t="s">
        <v>847</v>
      </c>
      <c r="E33" s="404" t="s">
        <v>847</v>
      </c>
    </row>
    <row r="34" spans="1:5" x14ac:dyDescent="0.25">
      <c r="A34" s="16" t="s">
        <v>1663</v>
      </c>
      <c r="B34" s="16" t="s">
        <v>1109</v>
      </c>
      <c r="C34" s="459" t="str">
        <f>VLOOKUP(aaep103[domain_name],domain[#All],2,FALSE)</f>
        <v>external_l3</v>
      </c>
      <c r="D34" s="404" t="s">
        <v>847</v>
      </c>
      <c r="E34" s="404" t="s">
        <v>847</v>
      </c>
    </row>
    <row r="35" spans="1:5" x14ac:dyDescent="0.25">
      <c r="A35" s="420" t="s">
        <v>1663</v>
      </c>
      <c r="B35" s="16" t="s">
        <v>1105</v>
      </c>
      <c r="C35" s="459" t="str">
        <f>VLOOKUP(aaep103[domain_name],domain[#All],2,FALSE)</f>
        <v>external_l3</v>
      </c>
      <c r="D35" s="404" t="s">
        <v>847</v>
      </c>
      <c r="E35" s="404" t="s">
        <v>847</v>
      </c>
    </row>
    <row r="36" spans="1:5" x14ac:dyDescent="0.25">
      <c r="A36" s="420" t="s">
        <v>1663</v>
      </c>
      <c r="B36" s="16" t="s">
        <v>1107</v>
      </c>
      <c r="C36" s="459" t="str">
        <f>VLOOKUP(aaep103[domain_name],domain[#All],2,FALSE)</f>
        <v>external_l3</v>
      </c>
      <c r="D36" s="404" t="s">
        <v>847</v>
      </c>
      <c r="E36" s="404" t="s">
        <v>847</v>
      </c>
    </row>
    <row r="37" spans="1:5" x14ac:dyDescent="0.25">
      <c r="A37" s="420" t="s">
        <v>1663</v>
      </c>
      <c r="B37" s="16" t="s">
        <v>1106</v>
      </c>
      <c r="C37" s="459" t="str">
        <f>VLOOKUP(aaep103[domain_name],domain[#All],2,FALSE)</f>
        <v>external_l3</v>
      </c>
      <c r="D37" s="404" t="s">
        <v>847</v>
      </c>
      <c r="E37" s="404" t="s">
        <v>847</v>
      </c>
    </row>
    <row r="38" spans="1:5" x14ac:dyDescent="0.25">
      <c r="A38" s="420" t="s">
        <v>1663</v>
      </c>
      <c r="B38" s="16" t="s">
        <v>1108</v>
      </c>
      <c r="C38" s="459" t="str">
        <f>VLOOKUP(aaep103[domain_name],domain[#All],2,FALSE)</f>
        <v>external_l3</v>
      </c>
      <c r="D38" s="404" t="s">
        <v>847</v>
      </c>
      <c r="E38" s="404" t="s">
        <v>847</v>
      </c>
    </row>
    <row r="39" spans="1:5" x14ac:dyDescent="0.25">
      <c r="A39" s="421" t="s">
        <v>764</v>
      </c>
      <c r="B39" s="421" t="s">
        <v>2494</v>
      </c>
      <c r="C39" s="460" t="str">
        <f>VLOOKUP(aaep103[domain_name],domain[#All],2,FALSE)</f>
        <v>physical</v>
      </c>
      <c r="D39" s="404" t="s">
        <v>847</v>
      </c>
      <c r="E39" s="404" t="s">
        <v>847</v>
      </c>
    </row>
    <row r="40" spans="1:5" x14ac:dyDescent="0.25">
      <c r="A40" s="421" t="s">
        <v>765</v>
      </c>
      <c r="B40" s="421" t="s">
        <v>2495</v>
      </c>
      <c r="C40" s="460" t="str">
        <f>VLOOKUP(aaep103[domain_name],domain[#All],2,FALSE)</f>
        <v>physical</v>
      </c>
      <c r="D40" s="404" t="s">
        <v>847</v>
      </c>
      <c r="E40" s="404" t="s">
        <v>847</v>
      </c>
    </row>
    <row r="41" spans="1:5" x14ac:dyDescent="0.25">
      <c r="A41" s="421" t="s">
        <v>764</v>
      </c>
      <c r="B41" s="308" t="s">
        <v>2538</v>
      </c>
      <c r="C41" s="460" t="str">
        <f>VLOOKUP(aaep103[domain_name],domain[#All],2,FALSE)</f>
        <v>physical</v>
      </c>
      <c r="D41" s="404" t="s">
        <v>847</v>
      </c>
      <c r="E41" s="404" t="s">
        <v>847</v>
      </c>
    </row>
    <row r="42" spans="1:5" s="342" customFormat="1" x14ac:dyDescent="0.25">
      <c r="A42" s="422" t="s">
        <v>765</v>
      </c>
      <c r="B42" s="423" t="s">
        <v>2539</v>
      </c>
      <c r="C42" s="461" t="str">
        <f>VLOOKUP(aaep103[domain_name],domain[#All],2,FALSE)</f>
        <v>physical</v>
      </c>
      <c r="D42" s="419" t="s">
        <v>847</v>
      </c>
      <c r="E42" s="419" t="s">
        <v>847</v>
      </c>
    </row>
    <row r="43" spans="1:5" x14ac:dyDescent="0.25">
      <c r="A43" s="255" t="s">
        <v>764</v>
      </c>
      <c r="B43" s="16" t="s">
        <v>2028</v>
      </c>
      <c r="C43" s="462" t="str">
        <f>VLOOKUP(aaep103[domain_name],domain[#All],2,FALSE)</f>
        <v>physical</v>
      </c>
      <c r="D43" s="404" t="s">
        <v>847</v>
      </c>
      <c r="E43" s="404" t="s">
        <v>847</v>
      </c>
    </row>
    <row r="44" spans="1:5" x14ac:dyDescent="0.25">
      <c r="A44" s="255" t="s">
        <v>1663</v>
      </c>
      <c r="B44" s="16" t="s">
        <v>2029</v>
      </c>
      <c r="C44" s="462" t="str">
        <f>VLOOKUP(aaep103[domain_name],domain[#All],2,FALSE)</f>
        <v>external_l3</v>
      </c>
      <c r="D44" s="404" t="s">
        <v>847</v>
      </c>
      <c r="E44" s="404" t="s">
        <v>847</v>
      </c>
    </row>
    <row r="45" spans="1:5" x14ac:dyDescent="0.25">
      <c r="A45" s="255" t="s">
        <v>3051</v>
      </c>
      <c r="B45" s="16" t="s">
        <v>2863</v>
      </c>
      <c r="C45" s="462" t="str">
        <f>VLOOKUP(aaep103[domain_name],domain[#All],2,FALSE)</f>
        <v>physical</v>
      </c>
      <c r="D45" s="404" t="s">
        <v>847</v>
      </c>
      <c r="E45" s="404" t="s">
        <v>847</v>
      </c>
    </row>
    <row r="46" spans="1:5" x14ac:dyDescent="0.25">
      <c r="A46" s="255" t="s">
        <v>764</v>
      </c>
      <c r="B46" s="16" t="s">
        <v>2864</v>
      </c>
      <c r="C46" s="462" t="str">
        <f>VLOOKUP(aaep103[domain_name],domain[#All],2,FALSE)</f>
        <v>physical</v>
      </c>
      <c r="D46" s="404" t="s">
        <v>847</v>
      </c>
      <c r="E46" s="404" t="s">
        <v>847</v>
      </c>
    </row>
    <row r="47" spans="1:5" x14ac:dyDescent="0.25">
      <c r="A47" s="255" t="s">
        <v>765</v>
      </c>
      <c r="B47" s="16" t="s">
        <v>2898</v>
      </c>
      <c r="C47" s="462" t="str">
        <f>VLOOKUP(aaep103[domain_name],domain[#All],2,FALSE)</f>
        <v>physical</v>
      </c>
      <c r="D47" s="404" t="s">
        <v>847</v>
      </c>
      <c r="E47" s="404" t="s">
        <v>847</v>
      </c>
    </row>
    <row r="48" spans="1:5" x14ac:dyDescent="0.25">
      <c r="A48" s="255" t="s">
        <v>764</v>
      </c>
      <c r="B48" s="16" t="s">
        <v>2865</v>
      </c>
      <c r="C48" s="462" t="str">
        <f>VLOOKUP(aaep103[domain_name],domain[#All],2,FALSE)</f>
        <v>physical</v>
      </c>
      <c r="D48" s="404" t="s">
        <v>847</v>
      </c>
      <c r="E48" s="404" t="s">
        <v>847</v>
      </c>
    </row>
    <row r="49" spans="1:5" x14ac:dyDescent="0.25">
      <c r="A49" s="255" t="s">
        <v>764</v>
      </c>
      <c r="B49" s="16" t="s">
        <v>2866</v>
      </c>
      <c r="C49" s="462" t="str">
        <f>VLOOKUP(aaep103[domain_name],domain[#All],2,FALSE)</f>
        <v>physical</v>
      </c>
      <c r="D49" s="404" t="s">
        <v>847</v>
      </c>
      <c r="E49" s="404" t="s">
        <v>847</v>
      </c>
    </row>
    <row r="50" spans="1:5" x14ac:dyDescent="0.25">
      <c r="A50" s="255" t="s">
        <v>764</v>
      </c>
      <c r="B50" s="16" t="s">
        <v>2867</v>
      </c>
      <c r="C50" s="462" t="str">
        <f>VLOOKUP(aaep103[domain_name],domain[#All],2,FALSE)</f>
        <v>physical</v>
      </c>
      <c r="D50" s="404" t="s">
        <v>847</v>
      </c>
      <c r="E50" s="404" t="s">
        <v>847</v>
      </c>
    </row>
    <row r="51" spans="1:5" x14ac:dyDescent="0.25">
      <c r="A51" s="255" t="s">
        <v>764</v>
      </c>
      <c r="B51" s="16" t="s">
        <v>2868</v>
      </c>
      <c r="C51" s="462" t="str">
        <f>VLOOKUP(aaep103[domain_name],domain[#All],2,FALSE)</f>
        <v>physical</v>
      </c>
      <c r="D51" s="404" t="s">
        <v>847</v>
      </c>
      <c r="E51" s="404" t="s">
        <v>847</v>
      </c>
    </row>
    <row r="52" spans="1:5" x14ac:dyDescent="0.25">
      <c r="A52" s="255" t="s">
        <v>764</v>
      </c>
      <c r="B52" s="16" t="s">
        <v>2869</v>
      </c>
      <c r="C52" s="462" t="str">
        <f>VLOOKUP(aaep103[domain_name],domain[#All],2,FALSE)</f>
        <v>physical</v>
      </c>
      <c r="D52" s="404" t="s">
        <v>847</v>
      </c>
      <c r="E52" s="404" t="s">
        <v>847</v>
      </c>
    </row>
    <row r="53" spans="1:5" x14ac:dyDescent="0.25">
      <c r="A53" s="255" t="s">
        <v>764</v>
      </c>
      <c r="B53" s="16" t="s">
        <v>2870</v>
      </c>
      <c r="C53" s="462" t="str">
        <f>VLOOKUP(aaep103[domain_name],domain[#All],2,FALSE)</f>
        <v>physical</v>
      </c>
      <c r="D53" s="404" t="s">
        <v>847</v>
      </c>
      <c r="E53" s="404" t="s">
        <v>847</v>
      </c>
    </row>
    <row r="54" spans="1:5" x14ac:dyDescent="0.25">
      <c r="A54" s="255" t="s">
        <v>764</v>
      </c>
      <c r="B54" s="16" t="s">
        <v>2871</v>
      </c>
      <c r="C54" s="462" t="str">
        <f>VLOOKUP(aaep103[domain_name],domain[#All],2,FALSE)</f>
        <v>physical</v>
      </c>
      <c r="D54" s="404" t="s">
        <v>847</v>
      </c>
      <c r="E54" s="404" t="s">
        <v>847</v>
      </c>
    </row>
    <row r="55" spans="1:5" x14ac:dyDescent="0.25">
      <c r="A55" s="255" t="s">
        <v>764</v>
      </c>
      <c r="B55" s="16" t="s">
        <v>2872</v>
      </c>
      <c r="C55" s="462" t="str">
        <f>VLOOKUP(aaep103[domain_name],domain[#All],2,FALSE)</f>
        <v>physical</v>
      </c>
      <c r="D55" s="404" t="s">
        <v>847</v>
      </c>
      <c r="E55" s="404" t="s">
        <v>847</v>
      </c>
    </row>
    <row r="56" spans="1:5" x14ac:dyDescent="0.25">
      <c r="A56" s="255" t="s">
        <v>764</v>
      </c>
      <c r="B56" s="16" t="s">
        <v>2873</v>
      </c>
      <c r="C56" s="462" t="str">
        <f>VLOOKUP(aaep103[domain_name],domain[#All],2,FALSE)</f>
        <v>physical</v>
      </c>
      <c r="D56" s="404" t="s">
        <v>847</v>
      </c>
      <c r="E56" s="404" t="s">
        <v>847</v>
      </c>
    </row>
    <row r="57" spans="1:5" x14ac:dyDescent="0.25">
      <c r="A57" s="255" t="s">
        <v>764</v>
      </c>
      <c r="B57" s="16" t="s">
        <v>2874</v>
      </c>
      <c r="C57" s="462" t="str">
        <f>VLOOKUP(aaep103[domain_name],domain[#All],2,FALSE)</f>
        <v>physical</v>
      </c>
      <c r="D57" s="404" t="s">
        <v>847</v>
      </c>
      <c r="E57" s="404" t="s">
        <v>847</v>
      </c>
    </row>
    <row r="58" spans="1:5" x14ac:dyDescent="0.25">
      <c r="A58" s="255" t="s">
        <v>764</v>
      </c>
      <c r="B58" s="16" t="s">
        <v>2875</v>
      </c>
      <c r="C58" s="462" t="str">
        <f>VLOOKUP(aaep103[domain_name],domain[#All],2,FALSE)</f>
        <v>physical</v>
      </c>
      <c r="D58" s="404" t="s">
        <v>847</v>
      </c>
      <c r="E58" s="404" t="s">
        <v>847</v>
      </c>
    </row>
    <row r="59" spans="1:5" x14ac:dyDescent="0.25">
      <c r="A59" s="255" t="s">
        <v>764</v>
      </c>
      <c r="B59" s="16" t="s">
        <v>2876</v>
      </c>
      <c r="C59" s="462" t="str">
        <f>VLOOKUP(aaep103[domain_name],domain[#All],2,FALSE)</f>
        <v>physical</v>
      </c>
      <c r="D59" s="404" t="s">
        <v>847</v>
      </c>
      <c r="E59" s="404" t="s">
        <v>847</v>
      </c>
    </row>
    <row r="60" spans="1:5" x14ac:dyDescent="0.25">
      <c r="A60" s="255" t="s">
        <v>764</v>
      </c>
      <c r="B60" s="16" t="s">
        <v>2877</v>
      </c>
      <c r="C60" s="462" t="str">
        <f>VLOOKUP(aaep103[domain_name],domain[#All],2,FALSE)</f>
        <v>physical</v>
      </c>
      <c r="D60" s="404" t="s">
        <v>847</v>
      </c>
      <c r="E60" s="404" t="s">
        <v>847</v>
      </c>
    </row>
    <row r="61" spans="1:5" x14ac:dyDescent="0.25">
      <c r="A61" s="255" t="s">
        <v>764</v>
      </c>
      <c r="B61" s="16" t="s">
        <v>2878</v>
      </c>
      <c r="C61" s="462" t="str">
        <f>VLOOKUP(aaep103[domain_name],domain[#All],2,FALSE)</f>
        <v>physical</v>
      </c>
      <c r="D61" s="404" t="s">
        <v>847</v>
      </c>
      <c r="E61" s="404" t="s">
        <v>847</v>
      </c>
    </row>
    <row r="62" spans="1:5" x14ac:dyDescent="0.25">
      <c r="A62" s="255" t="s">
        <v>764</v>
      </c>
      <c r="B62" s="16" t="s">
        <v>2879</v>
      </c>
      <c r="C62" s="462" t="str">
        <f>VLOOKUP(aaep103[domain_name],domain[#All],2,FALSE)</f>
        <v>physical</v>
      </c>
      <c r="D62" s="404" t="s">
        <v>847</v>
      </c>
      <c r="E62" s="404" t="s">
        <v>847</v>
      </c>
    </row>
    <row r="63" spans="1:5" x14ac:dyDescent="0.25">
      <c r="A63" s="255" t="s">
        <v>764</v>
      </c>
      <c r="B63" s="16" t="s">
        <v>2880</v>
      </c>
      <c r="C63" s="462" t="str">
        <f>VLOOKUP(aaep103[domain_name],domain[#All],2,FALSE)</f>
        <v>physical</v>
      </c>
      <c r="D63" s="404" t="s">
        <v>847</v>
      </c>
      <c r="E63" s="404" t="s">
        <v>847</v>
      </c>
    </row>
    <row r="64" spans="1:5" x14ac:dyDescent="0.25">
      <c r="A64" s="255" t="s">
        <v>764</v>
      </c>
      <c r="B64" s="16" t="s">
        <v>2881</v>
      </c>
      <c r="C64" s="462" t="str">
        <f>VLOOKUP(aaep103[domain_name],domain[#All],2,FALSE)</f>
        <v>physical</v>
      </c>
      <c r="D64" s="404" t="s">
        <v>847</v>
      </c>
      <c r="E64" s="404" t="s">
        <v>847</v>
      </c>
    </row>
    <row r="65" spans="1:5" x14ac:dyDescent="0.25">
      <c r="A65" s="255" t="s">
        <v>765</v>
      </c>
      <c r="B65" s="16" t="s">
        <v>2882</v>
      </c>
      <c r="C65" s="462" t="str">
        <f>VLOOKUP(aaep103[domain_name],domain[#All],2,FALSE)</f>
        <v>physical</v>
      </c>
      <c r="D65" s="404" t="s">
        <v>847</v>
      </c>
      <c r="E65" s="404" t="s">
        <v>847</v>
      </c>
    </row>
    <row r="66" spans="1:5" x14ac:dyDescent="0.25">
      <c r="A66" s="255" t="s">
        <v>765</v>
      </c>
      <c r="B66" s="16" t="s">
        <v>2883</v>
      </c>
      <c r="C66" s="462" t="str">
        <f>VLOOKUP(aaep103[domain_name],domain[#All],2,FALSE)</f>
        <v>physical</v>
      </c>
      <c r="D66" s="404" t="s">
        <v>847</v>
      </c>
      <c r="E66" s="404" t="s">
        <v>847</v>
      </c>
    </row>
    <row r="67" spans="1:5" x14ac:dyDescent="0.25">
      <c r="A67" s="255" t="s">
        <v>765</v>
      </c>
      <c r="B67" s="16" t="s">
        <v>2884</v>
      </c>
      <c r="C67" s="462" t="str">
        <f>VLOOKUP(aaep103[domain_name],domain[#All],2,FALSE)</f>
        <v>physical</v>
      </c>
      <c r="D67" s="404" t="s">
        <v>847</v>
      </c>
      <c r="E67" s="404" t="s">
        <v>847</v>
      </c>
    </row>
    <row r="68" spans="1:5" x14ac:dyDescent="0.25">
      <c r="A68" s="255" t="s">
        <v>765</v>
      </c>
      <c r="B68" s="16" t="s">
        <v>2885</v>
      </c>
      <c r="C68" s="462" t="str">
        <f>VLOOKUP(aaep103[domain_name],domain[#All],2,FALSE)</f>
        <v>physical</v>
      </c>
      <c r="D68" s="404" t="s">
        <v>847</v>
      </c>
      <c r="E68" s="404" t="s">
        <v>847</v>
      </c>
    </row>
    <row r="69" spans="1:5" x14ac:dyDescent="0.25">
      <c r="A69" s="255" t="s">
        <v>765</v>
      </c>
      <c r="B69" s="16" t="s">
        <v>2886</v>
      </c>
      <c r="C69" s="462" t="str">
        <f>VLOOKUP(aaep103[domain_name],domain[#All],2,FALSE)</f>
        <v>physical</v>
      </c>
      <c r="D69" s="404" t="s">
        <v>847</v>
      </c>
      <c r="E69" s="404" t="s">
        <v>847</v>
      </c>
    </row>
    <row r="70" spans="1:5" x14ac:dyDescent="0.25">
      <c r="A70" s="255" t="s">
        <v>765</v>
      </c>
      <c r="B70" s="16" t="s">
        <v>2887</v>
      </c>
      <c r="C70" s="462" t="str">
        <f>VLOOKUP(aaep103[domain_name],domain[#All],2,FALSE)</f>
        <v>physical</v>
      </c>
      <c r="D70" s="404" t="s">
        <v>847</v>
      </c>
      <c r="E70" s="404" t="s">
        <v>847</v>
      </c>
    </row>
    <row r="71" spans="1:5" x14ac:dyDescent="0.25">
      <c r="A71" s="255" t="s">
        <v>765</v>
      </c>
      <c r="B71" s="16" t="s">
        <v>2888</v>
      </c>
      <c r="C71" s="462" t="str">
        <f>VLOOKUP(aaep103[domain_name],domain[#All],2,FALSE)</f>
        <v>physical</v>
      </c>
      <c r="D71" s="404" t="s">
        <v>847</v>
      </c>
      <c r="E71" s="404" t="s">
        <v>847</v>
      </c>
    </row>
    <row r="72" spans="1:5" x14ac:dyDescent="0.25">
      <c r="A72" s="255" t="s">
        <v>765</v>
      </c>
      <c r="B72" s="16" t="s">
        <v>2889</v>
      </c>
      <c r="C72" s="462" t="str">
        <f>VLOOKUP(aaep103[domain_name],domain[#All],2,FALSE)</f>
        <v>physical</v>
      </c>
      <c r="D72" s="404" t="s">
        <v>847</v>
      </c>
      <c r="E72" s="404" t="s">
        <v>847</v>
      </c>
    </row>
    <row r="73" spans="1:5" x14ac:dyDescent="0.25">
      <c r="A73" s="255" t="s">
        <v>765</v>
      </c>
      <c r="B73" s="16" t="s">
        <v>2890</v>
      </c>
      <c r="C73" s="462" t="str">
        <f>VLOOKUP(aaep103[domain_name],domain[#All],2,FALSE)</f>
        <v>physical</v>
      </c>
      <c r="D73" s="404" t="s">
        <v>847</v>
      </c>
      <c r="E73" s="404" t="s">
        <v>847</v>
      </c>
    </row>
    <row r="74" spans="1:5" x14ac:dyDescent="0.25">
      <c r="A74" s="255" t="s">
        <v>765</v>
      </c>
      <c r="B74" s="16" t="s">
        <v>2891</v>
      </c>
      <c r="C74" s="462" t="str">
        <f>VLOOKUP(aaep103[domain_name],domain[#All],2,FALSE)</f>
        <v>physical</v>
      </c>
      <c r="D74" s="404" t="s">
        <v>847</v>
      </c>
      <c r="E74" s="404" t="s">
        <v>847</v>
      </c>
    </row>
    <row r="75" spans="1:5" x14ac:dyDescent="0.25">
      <c r="A75" s="255" t="s">
        <v>765</v>
      </c>
      <c r="B75" s="16" t="s">
        <v>2892</v>
      </c>
      <c r="C75" s="462" t="str">
        <f>VLOOKUP(aaep103[domain_name],domain[#All],2,FALSE)</f>
        <v>physical</v>
      </c>
      <c r="D75" s="404" t="s">
        <v>847</v>
      </c>
      <c r="E75" s="404" t="s">
        <v>847</v>
      </c>
    </row>
    <row r="76" spans="1:5" x14ac:dyDescent="0.25">
      <c r="A76" s="255" t="s">
        <v>765</v>
      </c>
      <c r="B76" s="16" t="s">
        <v>2893</v>
      </c>
      <c r="C76" s="462" t="str">
        <f>VLOOKUP(aaep103[domain_name],domain[#All],2,FALSE)</f>
        <v>physical</v>
      </c>
      <c r="D76" s="404" t="s">
        <v>847</v>
      </c>
      <c r="E76" s="404" t="s">
        <v>847</v>
      </c>
    </row>
    <row r="77" spans="1:5" x14ac:dyDescent="0.25">
      <c r="A77" s="255" t="s">
        <v>765</v>
      </c>
      <c r="B77" s="16" t="s">
        <v>2894</v>
      </c>
      <c r="C77" s="462" t="str">
        <f>VLOOKUP(aaep103[domain_name],domain[#All],2,FALSE)</f>
        <v>physical</v>
      </c>
      <c r="D77" s="404" t="s">
        <v>847</v>
      </c>
      <c r="E77" s="404" t="s">
        <v>847</v>
      </c>
    </row>
    <row r="78" spans="1:5" x14ac:dyDescent="0.25">
      <c r="A78" s="255" t="s">
        <v>765</v>
      </c>
      <c r="B78" s="16" t="s">
        <v>2895</v>
      </c>
      <c r="C78" s="462" t="str">
        <f>VLOOKUP(aaep103[domain_name],domain[#All],2,FALSE)</f>
        <v>physical</v>
      </c>
      <c r="D78" s="404" t="s">
        <v>847</v>
      </c>
      <c r="E78" s="404" t="s">
        <v>847</v>
      </c>
    </row>
    <row r="79" spans="1:5" x14ac:dyDescent="0.25">
      <c r="A79" s="255" t="s">
        <v>765</v>
      </c>
      <c r="B79" s="16" t="s">
        <v>2896</v>
      </c>
      <c r="C79" s="462" t="str">
        <f>VLOOKUP(aaep103[domain_name],domain[#All],2,FALSE)</f>
        <v>physical</v>
      </c>
      <c r="D79" s="404" t="s">
        <v>847</v>
      </c>
      <c r="E79" s="404" t="s">
        <v>847</v>
      </c>
    </row>
    <row r="80" spans="1:5" x14ac:dyDescent="0.25">
      <c r="A80" s="255" t="s">
        <v>1663</v>
      </c>
      <c r="B80" s="398" t="s">
        <v>3099</v>
      </c>
      <c r="C80" s="463" t="str">
        <f>VLOOKUP(aaep103[domain_name],domain[#All],2,FALSE)</f>
        <v>external_l3</v>
      </c>
      <c r="D80" s="404" t="s">
        <v>847</v>
      </c>
      <c r="E80" s="404" t="s">
        <v>847</v>
      </c>
    </row>
    <row r="81" spans="1:5" x14ac:dyDescent="0.25">
      <c r="A81" s="255" t="s">
        <v>1663</v>
      </c>
      <c r="B81" s="398" t="s">
        <v>3100</v>
      </c>
      <c r="C81" s="463" t="str">
        <f>VLOOKUP(aaep103[domain_name],domain[#All],2,FALSE)</f>
        <v>external_l3</v>
      </c>
      <c r="D81" s="404" t="s">
        <v>847</v>
      </c>
      <c r="E81" s="404" t="s">
        <v>847</v>
      </c>
    </row>
    <row r="82" spans="1:5" x14ac:dyDescent="0.25">
      <c r="A82" s="255" t="s">
        <v>1663</v>
      </c>
      <c r="B82" s="16" t="s">
        <v>2952</v>
      </c>
      <c r="C82" s="462" t="str">
        <f>VLOOKUP(aaep103[domain_name],domain[#All],2,FALSE)</f>
        <v>external_l3</v>
      </c>
      <c r="D82" s="404" t="s">
        <v>847</v>
      </c>
      <c r="E82" s="404" t="s">
        <v>847</v>
      </c>
    </row>
    <row r="83" spans="1:5" x14ac:dyDescent="0.25">
      <c r="A83" s="255" t="s">
        <v>1663</v>
      </c>
      <c r="B83" s="16" t="s">
        <v>2953</v>
      </c>
      <c r="C83" s="462" t="str">
        <f>VLOOKUP(aaep103[domain_name],domain[#All],2,FALSE)</f>
        <v>external_l3</v>
      </c>
      <c r="D83" s="404" t="s">
        <v>847</v>
      </c>
      <c r="E83" s="404" t="s">
        <v>847</v>
      </c>
    </row>
    <row r="84" spans="1:5" x14ac:dyDescent="0.25">
      <c r="A84" s="255" t="s">
        <v>1663</v>
      </c>
      <c r="B84" s="16" t="s">
        <v>2683</v>
      </c>
      <c r="C84" s="462" t="str">
        <f>VLOOKUP(aaep103[domain_name],domain[#All],2,FALSE)</f>
        <v>external_l3</v>
      </c>
      <c r="D84" s="404" t="s">
        <v>847</v>
      </c>
      <c r="E84" s="404" t="s">
        <v>847</v>
      </c>
    </row>
    <row r="85" spans="1:5" x14ac:dyDescent="0.25">
      <c r="A85" s="255" t="s">
        <v>1663</v>
      </c>
      <c r="B85" s="16" t="s">
        <v>2684</v>
      </c>
      <c r="C85" s="462" t="str">
        <f>VLOOKUP(aaep103[domain_name],domain[#All],2,FALSE)</f>
        <v>external_l3</v>
      </c>
      <c r="D85" s="404" t="s">
        <v>847</v>
      </c>
      <c r="E85" s="404" t="s">
        <v>847</v>
      </c>
    </row>
    <row r="86" spans="1:5" x14ac:dyDescent="0.25">
      <c r="A86" s="255" t="s">
        <v>1663</v>
      </c>
      <c r="B86" s="16" t="s">
        <v>3173</v>
      </c>
      <c r="C86" s="462" t="str">
        <f>VLOOKUP(aaep103[domain_name],domain[#All],2,FALSE)</f>
        <v>external_l3</v>
      </c>
      <c r="D86" s="404" t="s">
        <v>847</v>
      </c>
      <c r="E86" s="404" t="s">
        <v>847</v>
      </c>
    </row>
    <row r="87" spans="1:5" x14ac:dyDescent="0.25">
      <c r="A87" s="255" t="s">
        <v>1663</v>
      </c>
      <c r="B87" s="16" t="s">
        <v>3174</v>
      </c>
      <c r="C87" s="462" t="str">
        <f>VLOOKUP(aaep103[domain_name],domain[#All],2,FALSE)</f>
        <v>external_l3</v>
      </c>
      <c r="D87" s="404" t="s">
        <v>847</v>
      </c>
      <c r="E87" s="404" t="s">
        <v>847</v>
      </c>
    </row>
    <row r="88" spans="1:5" x14ac:dyDescent="0.25">
      <c r="A88" s="398" t="s">
        <v>1663</v>
      </c>
      <c r="B88" s="398" t="s">
        <v>3101</v>
      </c>
      <c r="C88" s="462" t="str">
        <f>VLOOKUP(aaep103[domain_name],domain[#All],2,FALSE)</f>
        <v>external_l3</v>
      </c>
      <c r="D88" s="404" t="s">
        <v>847</v>
      </c>
      <c r="E88" s="424" t="s">
        <v>847</v>
      </c>
    </row>
    <row r="89" spans="1:5" x14ac:dyDescent="0.25">
      <c r="A89" s="398" t="s">
        <v>1663</v>
      </c>
      <c r="B89" s="398" t="s">
        <v>3102</v>
      </c>
      <c r="C89" s="462" t="str">
        <f>VLOOKUP(aaep103[domain_name],domain[#All],2,FALSE)</f>
        <v>external_l3</v>
      </c>
      <c r="D89" s="404" t="s">
        <v>847</v>
      </c>
      <c r="E89" s="424" t="s">
        <v>847</v>
      </c>
    </row>
    <row r="90" spans="1:5" x14ac:dyDescent="0.25">
      <c r="A90" s="255" t="s">
        <v>1663</v>
      </c>
      <c r="B90" s="16" t="s">
        <v>2950</v>
      </c>
      <c r="C90" s="462" t="str">
        <f>VLOOKUP(aaep103[domain_name],domain[#All],2,FALSE)</f>
        <v>external_l3</v>
      </c>
      <c r="D90" s="404" t="s">
        <v>847</v>
      </c>
      <c r="E90" s="404" t="s">
        <v>847</v>
      </c>
    </row>
    <row r="91" spans="1:5" x14ac:dyDescent="0.25">
      <c r="A91" s="255" t="s">
        <v>1663</v>
      </c>
      <c r="B91" s="16" t="s">
        <v>2951</v>
      </c>
      <c r="C91" s="462" t="str">
        <f>VLOOKUP(aaep103[domain_name],domain[#All],2,FALSE)</f>
        <v>external_l3</v>
      </c>
      <c r="D91" s="404" t="s">
        <v>847</v>
      </c>
      <c r="E91" s="404" t="s">
        <v>847</v>
      </c>
    </row>
    <row r="92" spans="1:5" x14ac:dyDescent="0.25">
      <c r="A92" s="255" t="s">
        <v>1663</v>
      </c>
      <c r="B92" s="16" t="s">
        <v>2954</v>
      </c>
      <c r="C92" s="462" t="str">
        <f>VLOOKUP(aaep103[domain_name],domain[#All],2,FALSE)</f>
        <v>external_l3</v>
      </c>
      <c r="D92" s="404" t="s">
        <v>847</v>
      </c>
      <c r="E92" s="404" t="s">
        <v>847</v>
      </c>
    </row>
    <row r="93" spans="1:5" x14ac:dyDescent="0.25">
      <c r="A93" s="255" t="s">
        <v>764</v>
      </c>
      <c r="B93" s="424" t="s">
        <v>2924</v>
      </c>
      <c r="C93" s="463" t="str">
        <f>VLOOKUP(aaep103[domain_name],domain[#All],2,FALSE)</f>
        <v>physical</v>
      </c>
      <c r="D93" s="404" t="s">
        <v>847</v>
      </c>
      <c r="E93" s="404" t="s">
        <v>847</v>
      </c>
    </row>
    <row r="94" spans="1:5" x14ac:dyDescent="0.25">
      <c r="A94" s="255" t="s">
        <v>1663</v>
      </c>
      <c r="B94" s="424" t="s">
        <v>2923</v>
      </c>
      <c r="C94" s="463" t="str">
        <f>VLOOKUP(aaep103[domain_name],domain[#All],2,FALSE)</f>
        <v>external_l3</v>
      </c>
      <c r="D94" s="404" t="s">
        <v>847</v>
      </c>
      <c r="E94" s="404" t="s">
        <v>847</v>
      </c>
    </row>
    <row r="95" spans="1:5" x14ac:dyDescent="0.25">
      <c r="A95" s="255" t="s">
        <v>764</v>
      </c>
      <c r="B95" s="424" t="s">
        <v>3323</v>
      </c>
      <c r="C95" s="463" t="str">
        <f>VLOOKUP(aaep103[domain_name],domain[#All],2,FALSE)</f>
        <v>physical</v>
      </c>
      <c r="D95" s="404"/>
      <c r="E95" s="404"/>
    </row>
    <row r="96" spans="1:5" x14ac:dyDescent="0.25">
      <c r="A96" s="255" t="s">
        <v>765</v>
      </c>
      <c r="B96" s="424" t="s">
        <v>3324</v>
      </c>
      <c r="C96" s="463" t="str">
        <f>VLOOKUP(aaep103[domain_name],domain[#All],2,FALSE)</f>
        <v>physical</v>
      </c>
      <c r="D96" s="404"/>
      <c r="E96" s="404"/>
    </row>
  </sheetData>
  <dataValidations count="1">
    <dataValidation type="textLength" allowBlank="1" showInputMessage="1" showErrorMessage="1" sqref="B41:B42">
      <formula1>1</formula1>
      <formula2>64</formula2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vmm_domain!$A:$A</xm:f>
          </x14:formula1>
          <xm:sqref>F43:F1048576 E97:E1048576</xm:sqref>
        </x14:dataValidation>
        <x14:dataValidation type="list" allowBlank="1" showInputMessage="1" showErrorMessage="1">
          <x14:formula1>
            <xm:f>aaep!$A:$A</xm:f>
          </x14:formula1>
          <xm:sqref>A2:A96</xm:sqref>
        </x14:dataValidation>
        <x14:dataValidation type="list" allowBlank="1" showInputMessage="1" showErrorMessage="1">
          <x14:formula1>
            <xm:f>domain!$A:$A</xm:f>
          </x14:formula1>
          <xm:sqref>B2:B40</xm:sqref>
        </x14:dataValidation>
        <x14:dataValidation type="list" allowBlank="1" showInputMessage="1" showErrorMessage="1">
          <x14:formula1>
            <xm:f>domain!$A:$A</xm:f>
          </x14:formula1>
          <xm:sqref>B43:B92</xm:sqref>
        </x14:dataValidation>
      </x14:dataValidation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FF6600"/>
  </sheetPr>
  <dimension ref="A1:F50"/>
  <sheetViews>
    <sheetView topLeftCell="A10" workbookViewId="0">
      <selection activeCell="E35" sqref="E35"/>
    </sheetView>
  </sheetViews>
  <sheetFormatPr defaultColWidth="8.7109375" defaultRowHeight="15" x14ac:dyDescent="0.25"/>
  <cols>
    <col min="1" max="1" width="23.7109375" customWidth="1"/>
    <col min="2" max="2" width="20.140625" customWidth="1"/>
    <col min="3" max="3" width="21.7109375" customWidth="1"/>
    <col min="4" max="4" width="27.140625" customWidth="1"/>
    <col min="5" max="5" width="18.7109375" customWidth="1"/>
    <col min="6" max="6" width="43.42578125" customWidth="1"/>
  </cols>
  <sheetData>
    <row r="1" spans="1:5" x14ac:dyDescent="0.25">
      <c r="A1" s="54" t="s">
        <v>197</v>
      </c>
      <c r="B1" s="55" t="s">
        <v>196</v>
      </c>
      <c r="C1" s="56" t="s">
        <v>195</v>
      </c>
      <c r="D1" s="54" t="s">
        <v>198</v>
      </c>
      <c r="E1" s="55" t="s">
        <v>199</v>
      </c>
    </row>
    <row r="2" spans="1:5" x14ac:dyDescent="0.25">
      <c r="A2" t="s">
        <v>200</v>
      </c>
      <c r="B2" t="s">
        <v>1186</v>
      </c>
      <c r="C2" t="s">
        <v>201</v>
      </c>
      <c r="D2" t="s">
        <v>704</v>
      </c>
      <c r="E2">
        <v>100</v>
      </c>
    </row>
    <row r="3" spans="1:5" x14ac:dyDescent="0.25">
      <c r="A3" t="s">
        <v>200</v>
      </c>
      <c r="B3" t="s">
        <v>1187</v>
      </c>
      <c r="C3" t="s">
        <v>201</v>
      </c>
      <c r="D3" t="s">
        <v>466</v>
      </c>
      <c r="E3">
        <v>100</v>
      </c>
    </row>
    <row r="4" spans="1:5" x14ac:dyDescent="0.25">
      <c r="A4" t="s">
        <v>200</v>
      </c>
      <c r="B4" t="s">
        <v>1188</v>
      </c>
      <c r="C4" t="s">
        <v>201</v>
      </c>
      <c r="D4" t="s">
        <v>202</v>
      </c>
      <c r="E4">
        <v>100</v>
      </c>
    </row>
    <row r="5" spans="1:5" x14ac:dyDescent="0.25">
      <c r="A5" s="5" t="s">
        <v>200</v>
      </c>
      <c r="B5" s="5" t="s">
        <v>2026</v>
      </c>
      <c r="C5" s="5" t="s">
        <v>201</v>
      </c>
      <c r="D5" s="5" t="s">
        <v>2027</v>
      </c>
      <c r="E5" s="5">
        <v>100</v>
      </c>
    </row>
    <row r="6" spans="1:5" x14ac:dyDescent="0.25">
      <c r="A6" t="s">
        <v>200</v>
      </c>
      <c r="B6" t="s">
        <v>1189</v>
      </c>
      <c r="C6" t="s">
        <v>201</v>
      </c>
      <c r="D6" t="s">
        <v>203</v>
      </c>
      <c r="E6">
        <v>100</v>
      </c>
    </row>
    <row r="7" spans="1:5" x14ac:dyDescent="0.25">
      <c r="A7" t="s">
        <v>200</v>
      </c>
      <c r="B7" t="s">
        <v>1190</v>
      </c>
      <c r="C7" t="s">
        <v>215</v>
      </c>
      <c r="D7" t="s">
        <v>203</v>
      </c>
      <c r="E7">
        <v>100</v>
      </c>
    </row>
    <row r="8" spans="1:5" x14ac:dyDescent="0.25">
      <c r="A8" s="35" t="s">
        <v>200</v>
      </c>
      <c r="B8" s="35" t="s">
        <v>1191</v>
      </c>
      <c r="C8" s="35" t="s">
        <v>215</v>
      </c>
      <c r="D8" s="35" t="s">
        <v>202</v>
      </c>
      <c r="E8" s="35">
        <v>100</v>
      </c>
    </row>
    <row r="9" spans="1:5" x14ac:dyDescent="0.25">
      <c r="A9" s="35" t="s">
        <v>200</v>
      </c>
      <c r="B9" s="35" t="s">
        <v>1192</v>
      </c>
      <c r="C9" s="35" t="s">
        <v>201</v>
      </c>
      <c r="D9" s="35" t="s">
        <v>431</v>
      </c>
      <c r="E9" s="35">
        <v>100</v>
      </c>
    </row>
    <row r="11" spans="1:5" x14ac:dyDescent="0.25">
      <c r="A11" s="54" t="s">
        <v>197</v>
      </c>
      <c r="B11" s="55" t="s">
        <v>196</v>
      </c>
      <c r="C11" s="56" t="s">
        <v>204</v>
      </c>
    </row>
    <row r="12" spans="1:5" x14ac:dyDescent="0.25">
      <c r="A12" t="s">
        <v>205</v>
      </c>
      <c r="B12" t="s">
        <v>705</v>
      </c>
      <c r="C12" t="s">
        <v>131</v>
      </c>
    </row>
    <row r="13" spans="1:5" x14ac:dyDescent="0.25">
      <c r="A13" t="s">
        <v>205</v>
      </c>
      <c r="B13" t="s">
        <v>706</v>
      </c>
      <c r="C13" t="s">
        <v>17</v>
      </c>
    </row>
    <row r="15" spans="1:5" x14ac:dyDescent="0.25">
      <c r="A15" s="54" t="s">
        <v>197</v>
      </c>
      <c r="B15" s="55" t="s">
        <v>196</v>
      </c>
      <c r="C15" s="56" t="s">
        <v>206</v>
      </c>
      <c r="D15" s="54" t="s">
        <v>207</v>
      </c>
    </row>
    <row r="16" spans="1:5" x14ac:dyDescent="0.25">
      <c r="A16" t="s">
        <v>208</v>
      </c>
      <c r="B16" t="s">
        <v>707</v>
      </c>
      <c r="C16" t="s">
        <v>131</v>
      </c>
      <c r="D16" t="s">
        <v>131</v>
      </c>
    </row>
    <row r="17" spans="1:6" x14ac:dyDescent="0.25">
      <c r="A17" t="s">
        <v>208</v>
      </c>
      <c r="B17" t="s">
        <v>708</v>
      </c>
      <c r="C17" t="s">
        <v>17</v>
      </c>
      <c r="D17" t="s">
        <v>17</v>
      </c>
    </row>
    <row r="19" spans="1:6" x14ac:dyDescent="0.25">
      <c r="A19" s="54" t="s">
        <v>197</v>
      </c>
      <c r="B19" s="55" t="s">
        <v>196</v>
      </c>
      <c r="C19" s="56" t="s">
        <v>209</v>
      </c>
      <c r="D19" s="54" t="s">
        <v>210</v>
      </c>
      <c r="E19" s="54" t="s">
        <v>211</v>
      </c>
      <c r="F19" s="55" t="s">
        <v>212</v>
      </c>
    </row>
    <row r="20" spans="1:6" x14ac:dyDescent="0.25">
      <c r="A20" t="s">
        <v>213</v>
      </c>
      <c r="B20" t="s">
        <v>709</v>
      </c>
      <c r="C20" t="s">
        <v>217</v>
      </c>
      <c r="D20" s="116">
        <v>1</v>
      </c>
      <c r="E20" s="116">
        <v>8</v>
      </c>
      <c r="F20" t="s">
        <v>216</v>
      </c>
    </row>
    <row r="21" spans="1:6" x14ac:dyDescent="0.25">
      <c r="A21" t="s">
        <v>213</v>
      </c>
      <c r="B21" t="s">
        <v>710</v>
      </c>
      <c r="C21" t="s">
        <v>218</v>
      </c>
      <c r="D21" s="116">
        <v>1</v>
      </c>
      <c r="E21" s="116">
        <v>8</v>
      </c>
      <c r="F21" t="s">
        <v>216</v>
      </c>
    </row>
    <row r="22" spans="1:6" x14ac:dyDescent="0.25">
      <c r="A22" t="s">
        <v>213</v>
      </c>
      <c r="B22" t="s">
        <v>711</v>
      </c>
      <c r="C22" t="s">
        <v>215</v>
      </c>
      <c r="D22" s="116">
        <v>1</v>
      </c>
      <c r="E22" s="116">
        <v>8</v>
      </c>
      <c r="F22" t="s">
        <v>216</v>
      </c>
    </row>
    <row r="23" spans="1:6" x14ac:dyDescent="0.25">
      <c r="A23" t="s">
        <v>213</v>
      </c>
      <c r="B23" t="s">
        <v>712</v>
      </c>
      <c r="C23" t="s">
        <v>214</v>
      </c>
      <c r="D23" s="116">
        <v>1</v>
      </c>
      <c r="E23" s="116">
        <v>8</v>
      </c>
      <c r="F23" t="s">
        <v>216</v>
      </c>
    </row>
    <row r="24" spans="1:6" x14ac:dyDescent="0.25">
      <c r="A24" t="s">
        <v>213</v>
      </c>
      <c r="B24" t="s">
        <v>713</v>
      </c>
      <c r="C24" t="s">
        <v>217</v>
      </c>
      <c r="D24" s="116">
        <v>1</v>
      </c>
      <c r="E24" s="116">
        <v>8</v>
      </c>
      <c r="F24" t="s">
        <v>714</v>
      </c>
    </row>
    <row r="26" spans="1:6" x14ac:dyDescent="0.25">
      <c r="A26" t="s">
        <v>197</v>
      </c>
      <c r="B26" t="s">
        <v>196</v>
      </c>
      <c r="C26" t="s">
        <v>212</v>
      </c>
      <c r="D26" t="s">
        <v>220</v>
      </c>
    </row>
    <row r="27" spans="1:6" x14ac:dyDescent="0.25">
      <c r="A27" t="s">
        <v>219</v>
      </c>
      <c r="B27" t="s">
        <v>715</v>
      </c>
      <c r="C27" t="s">
        <v>434</v>
      </c>
      <c r="D27" t="s">
        <v>324</v>
      </c>
    </row>
    <row r="28" spans="1:6" x14ac:dyDescent="0.25">
      <c r="A28" t="s">
        <v>219</v>
      </c>
      <c r="B28" t="s">
        <v>716</v>
      </c>
      <c r="D28" t="s">
        <v>433</v>
      </c>
    </row>
    <row r="29" spans="1:6" x14ac:dyDescent="0.25">
      <c r="A29" t="s">
        <v>219</v>
      </c>
      <c r="B29" t="s">
        <v>717</v>
      </c>
      <c r="C29" t="s">
        <v>435</v>
      </c>
      <c r="D29" t="s">
        <v>325</v>
      </c>
    </row>
    <row r="30" spans="1:6" x14ac:dyDescent="0.25">
      <c r="A30" s="35" t="s">
        <v>219</v>
      </c>
      <c r="B30" s="35" t="s">
        <v>718</v>
      </c>
      <c r="C30" t="s">
        <v>436</v>
      </c>
      <c r="D30" s="35" t="s">
        <v>432</v>
      </c>
    </row>
    <row r="32" spans="1:6" x14ac:dyDescent="0.25">
      <c r="A32" t="s">
        <v>197</v>
      </c>
      <c r="B32" t="s">
        <v>196</v>
      </c>
      <c r="C32" t="s">
        <v>221</v>
      </c>
      <c r="D32" t="s">
        <v>222</v>
      </c>
      <c r="E32" t="s">
        <v>223</v>
      </c>
    </row>
    <row r="33" spans="1:5" x14ac:dyDescent="0.25">
      <c r="A33" t="s">
        <v>224</v>
      </c>
      <c r="B33" t="s">
        <v>15</v>
      </c>
      <c r="C33" t="s">
        <v>225</v>
      </c>
      <c r="D33">
        <v>100</v>
      </c>
      <c r="E33">
        <v>100</v>
      </c>
    </row>
    <row r="34" spans="1:5" x14ac:dyDescent="0.25">
      <c r="A34" s="35" t="s">
        <v>224</v>
      </c>
      <c r="B34" s="6" t="s">
        <v>2217</v>
      </c>
      <c r="C34" t="s">
        <v>225</v>
      </c>
      <c r="D34" s="35">
        <v>15</v>
      </c>
      <c r="E34" s="35">
        <v>15</v>
      </c>
    </row>
    <row r="35" spans="1:5" x14ac:dyDescent="0.25">
      <c r="A35" s="35" t="s">
        <v>224</v>
      </c>
      <c r="B35" s="6" t="s">
        <v>2218</v>
      </c>
      <c r="C35" t="s">
        <v>225</v>
      </c>
      <c r="D35" s="35">
        <v>30</v>
      </c>
      <c r="E35" s="35">
        <v>30</v>
      </c>
    </row>
    <row r="36" spans="1:5" x14ac:dyDescent="0.25">
      <c r="A36" s="35" t="s">
        <v>224</v>
      </c>
      <c r="B36" s="6" t="s">
        <v>2214</v>
      </c>
      <c r="C36" t="s">
        <v>225</v>
      </c>
      <c r="D36" s="35">
        <v>50</v>
      </c>
      <c r="E36" s="35">
        <v>50</v>
      </c>
    </row>
    <row r="37" spans="1:5" x14ac:dyDescent="0.25">
      <c r="A37" s="35" t="s">
        <v>224</v>
      </c>
      <c r="B37" s="6" t="s">
        <v>2215</v>
      </c>
      <c r="C37" t="s">
        <v>225</v>
      </c>
      <c r="D37" s="35">
        <v>80</v>
      </c>
      <c r="E37" s="35">
        <v>80</v>
      </c>
    </row>
    <row r="38" spans="1:5" x14ac:dyDescent="0.25">
      <c r="A38" s="35" t="s">
        <v>224</v>
      </c>
      <c r="B38" s="6" t="s">
        <v>2216</v>
      </c>
      <c r="C38" t="s">
        <v>225</v>
      </c>
      <c r="D38" s="35">
        <v>90</v>
      </c>
      <c r="E38" s="35">
        <v>90</v>
      </c>
    </row>
    <row r="39" spans="1:5" x14ac:dyDescent="0.25">
      <c r="A39" s="35" t="s">
        <v>224</v>
      </c>
      <c r="B39" s="6" t="s">
        <v>719</v>
      </c>
      <c r="C39" t="s">
        <v>225</v>
      </c>
      <c r="D39" s="35">
        <v>100</v>
      </c>
      <c r="E39" s="35">
        <v>100</v>
      </c>
    </row>
    <row r="41" spans="1:5" x14ac:dyDescent="0.25">
      <c r="A41" t="s">
        <v>197</v>
      </c>
      <c r="B41" t="s">
        <v>196</v>
      </c>
      <c r="C41" t="s">
        <v>226</v>
      </c>
      <c r="D41" t="s">
        <v>227</v>
      </c>
    </row>
    <row r="42" spans="1:5" x14ac:dyDescent="0.25">
      <c r="A42" t="s">
        <v>228</v>
      </c>
      <c r="B42" t="s">
        <v>15</v>
      </c>
      <c r="C42">
        <v>32768</v>
      </c>
      <c r="D42" t="s">
        <v>229</v>
      </c>
    </row>
    <row r="44" spans="1:5" x14ac:dyDescent="0.25">
      <c r="A44" t="s">
        <v>197</v>
      </c>
      <c r="B44" t="s">
        <v>196</v>
      </c>
      <c r="C44" t="s">
        <v>230</v>
      </c>
    </row>
    <row r="45" spans="1:5" x14ac:dyDescent="0.25">
      <c r="A45" t="s">
        <v>231</v>
      </c>
      <c r="B45" t="s">
        <v>720</v>
      </c>
      <c r="C45" t="s">
        <v>232</v>
      </c>
    </row>
    <row r="46" spans="1:5" x14ac:dyDescent="0.25">
      <c r="A46" t="s">
        <v>231</v>
      </c>
      <c r="B46" s="35" t="s">
        <v>721</v>
      </c>
      <c r="C46" s="35" t="s">
        <v>437</v>
      </c>
    </row>
    <row r="48" spans="1:5" x14ac:dyDescent="0.25">
      <c r="A48" t="s">
        <v>197</v>
      </c>
      <c r="B48" t="s">
        <v>196</v>
      </c>
      <c r="C48" t="s">
        <v>204</v>
      </c>
    </row>
    <row r="49" spans="1:3" x14ac:dyDescent="0.25">
      <c r="A49" t="s">
        <v>502</v>
      </c>
      <c r="B49" t="s">
        <v>722</v>
      </c>
      <c r="C49" t="s">
        <v>131</v>
      </c>
    </row>
    <row r="50" spans="1:3" x14ac:dyDescent="0.25">
      <c r="A50" t="s">
        <v>502</v>
      </c>
      <c r="B50" t="s">
        <v>723</v>
      </c>
      <c r="C50" t="s">
        <v>17</v>
      </c>
    </row>
  </sheetData>
  <pageMargins left="0.7" right="0.7" top="0.75" bottom="0.75" header="0.3" footer="0.3"/>
  <pageSetup paperSize="9" orientation="portrait" horizontalDpi="4294967292" verticalDpi="4294967292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B9"/>
  <sheetViews>
    <sheetView workbookViewId="0">
      <selection activeCell="C32" sqref="C32"/>
    </sheetView>
  </sheetViews>
  <sheetFormatPr defaultColWidth="11.5703125" defaultRowHeight="15" x14ac:dyDescent="0.25"/>
  <cols>
    <col min="1" max="1" width="14" bestFit="1" customWidth="1"/>
    <col min="2" max="2" width="64.42578125" customWidth="1"/>
  </cols>
  <sheetData>
    <row r="1" spans="1:2" x14ac:dyDescent="0.25">
      <c r="A1" t="s">
        <v>196</v>
      </c>
      <c r="B1" t="s">
        <v>161</v>
      </c>
    </row>
    <row r="2" spans="1:2" x14ac:dyDescent="0.25">
      <c r="A2" s="117"/>
      <c r="B2" s="119" t="s">
        <v>429</v>
      </c>
    </row>
    <row r="9" spans="1:2" x14ac:dyDescent="0.25">
      <c r="B9" s="118"/>
    </row>
  </sheetData>
  <pageMargins left="0.75" right="0.75" top="1" bottom="1" header="0.5" footer="0.5"/>
  <tableParts count="1">
    <tablePart r:id="rId1"/>
  </tableParts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tabColor theme="4" tint="0.39997558519241921"/>
  </sheetPr>
  <dimension ref="A1:O41"/>
  <sheetViews>
    <sheetView tabSelected="1" zoomScaleNormal="10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N41" sqref="N2:N41"/>
    </sheetView>
  </sheetViews>
  <sheetFormatPr defaultColWidth="8.7109375" defaultRowHeight="15" x14ac:dyDescent="0.25"/>
  <cols>
    <col min="1" max="1" width="33.28515625" customWidth="1"/>
    <col min="2" max="2" width="80.140625" customWidth="1"/>
    <col min="3" max="3" width="13.5703125" customWidth="1"/>
    <col min="4" max="4" width="26" customWidth="1"/>
    <col min="5" max="5" width="15.5703125" customWidth="1"/>
    <col min="6" max="6" width="18" customWidth="1"/>
    <col min="7" max="7" width="14.7109375" customWidth="1"/>
    <col min="8" max="8" width="22.85546875" customWidth="1"/>
    <col min="9" max="9" width="15.5703125" customWidth="1"/>
    <col min="10" max="10" width="13.42578125" customWidth="1"/>
    <col min="11" max="11" width="16.7109375" customWidth="1"/>
    <col min="12" max="12" width="20.140625" customWidth="1"/>
    <col min="13" max="13" width="14.5703125" customWidth="1"/>
    <col min="14" max="14" width="16.7109375" customWidth="1"/>
    <col min="15" max="15" width="19.42578125" customWidth="1"/>
    <col min="17" max="17" width="28" customWidth="1"/>
  </cols>
  <sheetData>
    <row r="1" spans="1:15" x14ac:dyDescent="0.25">
      <c r="A1" s="30" t="s">
        <v>196</v>
      </c>
      <c r="B1" s="30" t="s">
        <v>220</v>
      </c>
      <c r="C1" s="30" t="s">
        <v>489</v>
      </c>
      <c r="D1" s="30" t="s">
        <v>626</v>
      </c>
      <c r="E1" s="30" t="s">
        <v>269</v>
      </c>
      <c r="F1" s="30" t="s">
        <v>270</v>
      </c>
      <c r="G1" s="30" t="s">
        <v>271</v>
      </c>
      <c r="H1" s="30" t="s">
        <v>272</v>
      </c>
      <c r="I1" s="30" t="s">
        <v>273</v>
      </c>
      <c r="J1" s="30" t="s">
        <v>274</v>
      </c>
      <c r="K1" s="30" t="s">
        <v>275</v>
      </c>
      <c r="L1" s="30" t="s">
        <v>276</v>
      </c>
      <c r="M1" s="30" t="s">
        <v>277</v>
      </c>
      <c r="N1" s="57" t="s">
        <v>473</v>
      </c>
      <c r="O1" s="57" t="s">
        <v>2930</v>
      </c>
    </row>
    <row r="2" spans="1:15" s="5" customFormat="1" x14ac:dyDescent="0.25">
      <c r="A2" s="164" t="s">
        <v>2048</v>
      </c>
      <c r="B2" s="256" t="s">
        <v>1110</v>
      </c>
      <c r="C2" s="257" t="s">
        <v>423</v>
      </c>
      <c r="D2" s="256" t="s">
        <v>183</v>
      </c>
      <c r="E2" s="256" t="s">
        <v>707</v>
      </c>
      <c r="F2" s="256" t="s">
        <v>716</v>
      </c>
      <c r="G2" s="164" t="s">
        <v>705</v>
      </c>
      <c r="H2" s="258" t="s">
        <v>764</v>
      </c>
      <c r="I2" s="256" t="s">
        <v>709</v>
      </c>
      <c r="J2" s="256" t="s">
        <v>2217</v>
      </c>
      <c r="K2" s="256" t="s">
        <v>1187</v>
      </c>
      <c r="L2" s="258" t="s">
        <v>720</v>
      </c>
      <c r="M2" s="256" t="s">
        <v>722</v>
      </c>
      <c r="N2" s="256"/>
      <c r="O2" s="72" t="s">
        <v>847</v>
      </c>
    </row>
    <row r="3" spans="1:15" s="5" customFormat="1" x14ac:dyDescent="0.25">
      <c r="A3" s="164" t="s">
        <v>2049</v>
      </c>
      <c r="B3" s="256" t="s">
        <v>1111</v>
      </c>
      <c r="C3" s="257" t="s">
        <v>423</v>
      </c>
      <c r="D3" s="256" t="s">
        <v>183</v>
      </c>
      <c r="E3" s="256" t="s">
        <v>707</v>
      </c>
      <c r="F3" s="256" t="s">
        <v>716</v>
      </c>
      <c r="G3" s="164" t="s">
        <v>705</v>
      </c>
      <c r="H3" s="258" t="s">
        <v>765</v>
      </c>
      <c r="I3" s="256" t="s">
        <v>709</v>
      </c>
      <c r="J3" s="256" t="s">
        <v>2217</v>
      </c>
      <c r="K3" s="256" t="s">
        <v>1187</v>
      </c>
      <c r="L3" s="258" t="s">
        <v>720</v>
      </c>
      <c r="M3" s="256" t="s">
        <v>722</v>
      </c>
      <c r="N3" s="256"/>
      <c r="O3" s="72" t="s">
        <v>847</v>
      </c>
    </row>
    <row r="4" spans="1:15" s="5" customFormat="1" x14ac:dyDescent="0.25">
      <c r="A4" s="164" t="s">
        <v>2050</v>
      </c>
      <c r="B4" s="256" t="s">
        <v>1112</v>
      </c>
      <c r="C4" s="257" t="s">
        <v>423</v>
      </c>
      <c r="D4" s="256" t="s">
        <v>183</v>
      </c>
      <c r="E4" s="256" t="s">
        <v>707</v>
      </c>
      <c r="F4" s="256" t="s">
        <v>716</v>
      </c>
      <c r="G4" s="164" t="s">
        <v>705</v>
      </c>
      <c r="H4" s="258" t="s">
        <v>764</v>
      </c>
      <c r="I4" s="256" t="s">
        <v>709</v>
      </c>
      <c r="J4" s="256" t="s">
        <v>2217</v>
      </c>
      <c r="K4" s="256" t="s">
        <v>1187</v>
      </c>
      <c r="L4" s="258" t="s">
        <v>720</v>
      </c>
      <c r="M4" s="256" t="s">
        <v>722</v>
      </c>
      <c r="N4" s="256"/>
      <c r="O4" s="72" t="s">
        <v>847</v>
      </c>
    </row>
    <row r="5" spans="1:15" s="5" customFormat="1" x14ac:dyDescent="0.25">
      <c r="A5" s="164" t="s">
        <v>2051</v>
      </c>
      <c r="B5" s="256" t="s">
        <v>1113</v>
      </c>
      <c r="C5" s="257" t="s">
        <v>423</v>
      </c>
      <c r="D5" s="256" t="s">
        <v>183</v>
      </c>
      <c r="E5" s="256" t="s">
        <v>707</v>
      </c>
      <c r="F5" s="256" t="s">
        <v>716</v>
      </c>
      <c r="G5" s="164" t="s">
        <v>705</v>
      </c>
      <c r="H5" s="258" t="s">
        <v>765</v>
      </c>
      <c r="I5" s="256" t="s">
        <v>709</v>
      </c>
      <c r="J5" s="256" t="s">
        <v>2217</v>
      </c>
      <c r="K5" s="256" t="s">
        <v>1187</v>
      </c>
      <c r="L5" s="258" t="s">
        <v>720</v>
      </c>
      <c r="M5" s="256" t="s">
        <v>722</v>
      </c>
      <c r="N5" s="256"/>
      <c r="O5" s="72" t="s">
        <v>847</v>
      </c>
    </row>
    <row r="6" spans="1:15" s="5" customFormat="1" x14ac:dyDescent="0.25">
      <c r="A6" s="164" t="s">
        <v>2052</v>
      </c>
      <c r="B6" s="256" t="s">
        <v>1114</v>
      </c>
      <c r="C6" s="257" t="s">
        <v>423</v>
      </c>
      <c r="D6" s="256" t="s">
        <v>183</v>
      </c>
      <c r="E6" s="256" t="s">
        <v>707</v>
      </c>
      <c r="F6" s="256" t="s">
        <v>716</v>
      </c>
      <c r="G6" s="164" t="s">
        <v>705</v>
      </c>
      <c r="H6" s="258" t="s">
        <v>764</v>
      </c>
      <c r="I6" s="256" t="s">
        <v>709</v>
      </c>
      <c r="J6" s="256" t="s">
        <v>2217</v>
      </c>
      <c r="K6" s="256" t="s">
        <v>1187</v>
      </c>
      <c r="L6" s="258" t="s">
        <v>720</v>
      </c>
      <c r="M6" s="256" t="s">
        <v>722</v>
      </c>
      <c r="N6" s="256"/>
      <c r="O6" s="72" t="s">
        <v>847</v>
      </c>
    </row>
    <row r="7" spans="1:15" s="5" customFormat="1" x14ac:dyDescent="0.25">
      <c r="A7" s="164" t="s">
        <v>2053</v>
      </c>
      <c r="B7" s="256" t="s">
        <v>1856</v>
      </c>
      <c r="C7" s="257" t="s">
        <v>423</v>
      </c>
      <c r="D7" s="256" t="s">
        <v>183</v>
      </c>
      <c r="E7" s="256" t="s">
        <v>707</v>
      </c>
      <c r="F7" s="256" t="s">
        <v>716</v>
      </c>
      <c r="G7" s="164" t="s">
        <v>705</v>
      </c>
      <c r="H7" s="258" t="s">
        <v>765</v>
      </c>
      <c r="I7" s="256" t="s">
        <v>709</v>
      </c>
      <c r="J7" s="256" t="s">
        <v>2217</v>
      </c>
      <c r="K7" s="256" t="s">
        <v>1187</v>
      </c>
      <c r="L7" s="258" t="s">
        <v>720</v>
      </c>
      <c r="M7" s="256" t="s">
        <v>722</v>
      </c>
      <c r="N7" s="256"/>
      <c r="O7" s="72" t="s">
        <v>847</v>
      </c>
    </row>
    <row r="8" spans="1:15" s="5" customFormat="1" x14ac:dyDescent="0.25">
      <c r="A8" s="164" t="s">
        <v>2054</v>
      </c>
      <c r="B8" s="256" t="s">
        <v>1115</v>
      </c>
      <c r="C8" s="257" t="s">
        <v>423</v>
      </c>
      <c r="D8" s="256" t="s">
        <v>183</v>
      </c>
      <c r="E8" s="256" t="s">
        <v>707</v>
      </c>
      <c r="F8" s="256" t="s">
        <v>716</v>
      </c>
      <c r="G8" s="164" t="s">
        <v>705</v>
      </c>
      <c r="H8" s="258" t="s">
        <v>764</v>
      </c>
      <c r="I8" s="256" t="s">
        <v>709</v>
      </c>
      <c r="J8" s="256" t="s">
        <v>2217</v>
      </c>
      <c r="K8" s="256" t="s">
        <v>1187</v>
      </c>
      <c r="L8" s="258" t="s">
        <v>720</v>
      </c>
      <c r="M8" s="256" t="s">
        <v>722</v>
      </c>
      <c r="N8" s="256"/>
      <c r="O8" s="72" t="s">
        <v>847</v>
      </c>
    </row>
    <row r="9" spans="1:15" s="5" customFormat="1" x14ac:dyDescent="0.25">
      <c r="A9" s="164" t="s">
        <v>2055</v>
      </c>
      <c r="B9" s="256" t="s">
        <v>1116</v>
      </c>
      <c r="C9" s="257" t="s">
        <v>423</v>
      </c>
      <c r="D9" s="256" t="s">
        <v>183</v>
      </c>
      <c r="E9" s="256" t="s">
        <v>707</v>
      </c>
      <c r="F9" s="256" t="s">
        <v>716</v>
      </c>
      <c r="G9" s="164" t="s">
        <v>705</v>
      </c>
      <c r="H9" s="258" t="s">
        <v>765</v>
      </c>
      <c r="I9" s="256" t="s">
        <v>709</v>
      </c>
      <c r="J9" s="256" t="s">
        <v>2217</v>
      </c>
      <c r="K9" s="256" t="s">
        <v>1187</v>
      </c>
      <c r="L9" s="258" t="s">
        <v>720</v>
      </c>
      <c r="M9" s="256" t="s">
        <v>722</v>
      </c>
      <c r="N9" s="256"/>
      <c r="O9" s="72" t="s">
        <v>847</v>
      </c>
    </row>
    <row r="10" spans="1:15" s="5" customFormat="1" x14ac:dyDescent="0.25">
      <c r="A10" s="164" t="s">
        <v>2056</v>
      </c>
      <c r="B10" s="256" t="s">
        <v>1117</v>
      </c>
      <c r="C10" s="257" t="s">
        <v>423</v>
      </c>
      <c r="D10" s="256" t="s">
        <v>183</v>
      </c>
      <c r="E10" s="256" t="s">
        <v>707</v>
      </c>
      <c r="F10" s="256" t="s">
        <v>716</v>
      </c>
      <c r="G10" s="164" t="s">
        <v>705</v>
      </c>
      <c r="H10" s="258" t="s">
        <v>764</v>
      </c>
      <c r="I10" s="256" t="s">
        <v>709</v>
      </c>
      <c r="J10" s="256" t="s">
        <v>2217</v>
      </c>
      <c r="K10" s="256" t="s">
        <v>1187</v>
      </c>
      <c r="L10" s="258" t="s">
        <v>720</v>
      </c>
      <c r="M10" s="256" t="s">
        <v>722</v>
      </c>
      <c r="N10" s="256"/>
      <c r="O10" s="72" t="s">
        <v>847</v>
      </c>
    </row>
    <row r="11" spans="1:15" s="5" customFormat="1" x14ac:dyDescent="0.25">
      <c r="A11" s="164" t="s">
        <v>2057</v>
      </c>
      <c r="B11" s="256" t="s">
        <v>1118</v>
      </c>
      <c r="C11" s="257" t="s">
        <v>423</v>
      </c>
      <c r="D11" s="256" t="s">
        <v>183</v>
      </c>
      <c r="E11" s="256" t="s">
        <v>707</v>
      </c>
      <c r="F11" s="256" t="s">
        <v>716</v>
      </c>
      <c r="G11" s="164" t="s">
        <v>705</v>
      </c>
      <c r="H11" s="258" t="s">
        <v>765</v>
      </c>
      <c r="I11" s="256" t="s">
        <v>709</v>
      </c>
      <c r="J11" s="256" t="s">
        <v>2217</v>
      </c>
      <c r="K11" s="256" t="s">
        <v>1187</v>
      </c>
      <c r="L11" s="258" t="s">
        <v>720</v>
      </c>
      <c r="M11" s="256" t="s">
        <v>722</v>
      </c>
      <c r="N11" s="256"/>
      <c r="O11" s="72" t="s">
        <v>847</v>
      </c>
    </row>
    <row r="12" spans="1:15" s="5" customFormat="1" x14ac:dyDescent="0.25">
      <c r="A12" s="164" t="s">
        <v>2058</v>
      </c>
      <c r="B12" s="256" t="s">
        <v>1119</v>
      </c>
      <c r="C12" s="257" t="s">
        <v>423</v>
      </c>
      <c r="D12" s="256" t="s">
        <v>183</v>
      </c>
      <c r="E12" s="256" t="s">
        <v>707</v>
      </c>
      <c r="F12" s="256" t="s">
        <v>716</v>
      </c>
      <c r="G12" s="164" t="s">
        <v>705</v>
      </c>
      <c r="H12" s="258" t="s">
        <v>764</v>
      </c>
      <c r="I12" s="256" t="s">
        <v>709</v>
      </c>
      <c r="J12" s="256" t="s">
        <v>2217</v>
      </c>
      <c r="K12" s="256" t="s">
        <v>1187</v>
      </c>
      <c r="L12" s="258" t="s">
        <v>720</v>
      </c>
      <c r="M12" s="256" t="s">
        <v>722</v>
      </c>
      <c r="N12" s="256"/>
      <c r="O12" s="72" t="s">
        <v>847</v>
      </c>
    </row>
    <row r="13" spans="1:15" s="5" customFormat="1" x14ac:dyDescent="0.25">
      <c r="A13" s="164" t="s">
        <v>2059</v>
      </c>
      <c r="B13" s="256" t="s">
        <v>1120</v>
      </c>
      <c r="C13" s="257" t="s">
        <v>423</v>
      </c>
      <c r="D13" s="256" t="s">
        <v>183</v>
      </c>
      <c r="E13" s="256" t="s">
        <v>707</v>
      </c>
      <c r="F13" s="256" t="s">
        <v>716</v>
      </c>
      <c r="G13" s="164" t="s">
        <v>705</v>
      </c>
      <c r="H13" s="258" t="s">
        <v>765</v>
      </c>
      <c r="I13" s="256" t="s">
        <v>709</v>
      </c>
      <c r="J13" s="256" t="s">
        <v>2217</v>
      </c>
      <c r="K13" s="256" t="s">
        <v>1187</v>
      </c>
      <c r="L13" s="258" t="s">
        <v>720</v>
      </c>
      <c r="M13" s="256" t="s">
        <v>722</v>
      </c>
      <c r="N13" s="256"/>
      <c r="O13" s="72" t="s">
        <v>847</v>
      </c>
    </row>
    <row r="14" spans="1:15" s="5" customFormat="1" x14ac:dyDescent="0.25">
      <c r="A14" s="164" t="s">
        <v>1864</v>
      </c>
      <c r="B14" s="256" t="s">
        <v>1866</v>
      </c>
      <c r="C14" s="257" t="s">
        <v>423</v>
      </c>
      <c r="D14" s="256" t="s">
        <v>192</v>
      </c>
      <c r="E14" s="256" t="s">
        <v>707</v>
      </c>
      <c r="F14" s="256" t="s">
        <v>715</v>
      </c>
      <c r="G14" s="164" t="s">
        <v>705</v>
      </c>
      <c r="H14" s="258" t="s">
        <v>764</v>
      </c>
      <c r="I14" s="256"/>
      <c r="J14" s="256" t="s">
        <v>2214</v>
      </c>
      <c r="K14" s="256" t="s">
        <v>1189</v>
      </c>
      <c r="L14" s="258" t="s">
        <v>720</v>
      </c>
      <c r="M14" s="256" t="s">
        <v>722</v>
      </c>
      <c r="N14" s="256"/>
      <c r="O14" s="72" t="s">
        <v>2931</v>
      </c>
    </row>
    <row r="15" spans="1:15" s="5" customFormat="1" x14ac:dyDescent="0.25">
      <c r="A15" s="164" t="s">
        <v>1865</v>
      </c>
      <c r="B15" s="256" t="s">
        <v>1867</v>
      </c>
      <c r="C15" s="257" t="s">
        <v>423</v>
      </c>
      <c r="D15" s="256" t="s">
        <v>192</v>
      </c>
      <c r="E15" s="256" t="s">
        <v>707</v>
      </c>
      <c r="F15" s="256" t="s">
        <v>715</v>
      </c>
      <c r="G15" s="164" t="s">
        <v>705</v>
      </c>
      <c r="H15" s="258" t="s">
        <v>765</v>
      </c>
      <c r="I15" s="256"/>
      <c r="J15" s="256" t="s">
        <v>2214</v>
      </c>
      <c r="K15" s="256" t="s">
        <v>1189</v>
      </c>
      <c r="L15" s="258" t="s">
        <v>720</v>
      </c>
      <c r="M15" s="256" t="s">
        <v>722</v>
      </c>
      <c r="N15" s="256"/>
      <c r="O15" s="72" t="s">
        <v>2931</v>
      </c>
    </row>
    <row r="16" spans="1:15" s="5" customFormat="1" x14ac:dyDescent="0.25">
      <c r="A16" s="164" t="s">
        <v>990</v>
      </c>
      <c r="B16" s="256" t="s">
        <v>1121</v>
      </c>
      <c r="C16" s="257" t="s">
        <v>423</v>
      </c>
      <c r="D16" s="256" t="s">
        <v>192</v>
      </c>
      <c r="E16" s="256" t="s">
        <v>707</v>
      </c>
      <c r="F16" s="256" t="s">
        <v>715</v>
      </c>
      <c r="G16" s="164" t="s">
        <v>706</v>
      </c>
      <c r="H16" s="258" t="s">
        <v>1663</v>
      </c>
      <c r="I16" s="256"/>
      <c r="J16" s="256" t="s">
        <v>2218</v>
      </c>
      <c r="K16" s="256" t="s">
        <v>1188</v>
      </c>
      <c r="L16" s="258" t="s">
        <v>720</v>
      </c>
      <c r="M16" s="256" t="s">
        <v>722</v>
      </c>
      <c r="N16" s="256"/>
      <c r="O16" s="72" t="s">
        <v>847</v>
      </c>
    </row>
    <row r="17" spans="1:15" s="5" customFormat="1" x14ac:dyDescent="0.25">
      <c r="A17" s="164" t="s">
        <v>991</v>
      </c>
      <c r="B17" s="256" t="s">
        <v>1122</v>
      </c>
      <c r="C17" s="257" t="s">
        <v>423</v>
      </c>
      <c r="D17" s="256" t="s">
        <v>192</v>
      </c>
      <c r="E17" s="256" t="s">
        <v>707</v>
      </c>
      <c r="F17" s="256" t="s">
        <v>715</v>
      </c>
      <c r="G17" s="164" t="s">
        <v>706</v>
      </c>
      <c r="H17" s="258" t="s">
        <v>1663</v>
      </c>
      <c r="I17" s="256"/>
      <c r="J17" s="256" t="s">
        <v>2218</v>
      </c>
      <c r="K17" s="256" t="s">
        <v>1188</v>
      </c>
      <c r="L17" s="258" t="s">
        <v>720</v>
      </c>
      <c r="M17" s="256" t="s">
        <v>722</v>
      </c>
      <c r="N17" s="256"/>
      <c r="O17" s="72" t="s">
        <v>847</v>
      </c>
    </row>
    <row r="18" spans="1:15" s="5" customFormat="1" x14ac:dyDescent="0.25">
      <c r="A18" s="164" t="s">
        <v>992</v>
      </c>
      <c r="B18" s="256" t="s">
        <v>1123</v>
      </c>
      <c r="C18" s="257" t="s">
        <v>423</v>
      </c>
      <c r="D18" s="256" t="s">
        <v>192</v>
      </c>
      <c r="E18" s="256" t="s">
        <v>708</v>
      </c>
      <c r="F18" s="256" t="s">
        <v>715</v>
      </c>
      <c r="G18" s="164" t="s">
        <v>705</v>
      </c>
      <c r="H18" s="258" t="s">
        <v>764</v>
      </c>
      <c r="I18" s="256"/>
      <c r="J18" s="256" t="s">
        <v>2217</v>
      </c>
      <c r="K18" s="256" t="s">
        <v>1189</v>
      </c>
      <c r="L18" s="258" t="s">
        <v>720</v>
      </c>
      <c r="M18" s="256" t="s">
        <v>722</v>
      </c>
      <c r="N18" s="256"/>
      <c r="O18" s="72" t="s">
        <v>847</v>
      </c>
    </row>
    <row r="19" spans="1:15" s="5" customFormat="1" x14ac:dyDescent="0.25">
      <c r="A19" s="164" t="s">
        <v>993</v>
      </c>
      <c r="B19" s="256" t="s">
        <v>1124</v>
      </c>
      <c r="C19" s="257" t="s">
        <v>423</v>
      </c>
      <c r="D19" s="256" t="s">
        <v>192</v>
      </c>
      <c r="E19" s="256" t="s">
        <v>708</v>
      </c>
      <c r="F19" s="256" t="s">
        <v>715</v>
      </c>
      <c r="G19" s="164" t="s">
        <v>705</v>
      </c>
      <c r="H19" s="258" t="s">
        <v>765</v>
      </c>
      <c r="I19" s="256"/>
      <c r="J19" s="256" t="s">
        <v>2217</v>
      </c>
      <c r="K19" s="256" t="s">
        <v>1189</v>
      </c>
      <c r="L19" s="258" t="s">
        <v>720</v>
      </c>
      <c r="M19" s="256" t="s">
        <v>722</v>
      </c>
      <c r="N19" s="256"/>
      <c r="O19" s="72" t="s">
        <v>847</v>
      </c>
    </row>
    <row r="20" spans="1:15" s="5" customFormat="1" x14ac:dyDescent="0.25">
      <c r="A20" s="164" t="s">
        <v>1125</v>
      </c>
      <c r="B20" s="256" t="s">
        <v>1126</v>
      </c>
      <c r="C20" s="257" t="s">
        <v>423</v>
      </c>
      <c r="D20" s="256" t="s">
        <v>192</v>
      </c>
      <c r="E20" s="256" t="s">
        <v>708</v>
      </c>
      <c r="F20" s="256" t="s">
        <v>715</v>
      </c>
      <c r="G20" s="164" t="s">
        <v>705</v>
      </c>
      <c r="H20" s="258" t="s">
        <v>764</v>
      </c>
      <c r="I20" s="256"/>
      <c r="J20" s="256" t="s">
        <v>2217</v>
      </c>
      <c r="K20" s="256" t="s">
        <v>1186</v>
      </c>
      <c r="L20" s="258" t="s">
        <v>720</v>
      </c>
      <c r="M20" s="256" t="s">
        <v>722</v>
      </c>
      <c r="N20" s="256"/>
      <c r="O20" s="72" t="s">
        <v>2931</v>
      </c>
    </row>
    <row r="21" spans="1:15" s="5" customFormat="1" x14ac:dyDescent="0.25">
      <c r="A21" s="164" t="s">
        <v>1127</v>
      </c>
      <c r="B21" s="256" t="s">
        <v>1128</v>
      </c>
      <c r="C21" s="257" t="s">
        <v>423</v>
      </c>
      <c r="D21" s="256" t="s">
        <v>192</v>
      </c>
      <c r="E21" s="256" t="s">
        <v>708</v>
      </c>
      <c r="F21" s="256" t="s">
        <v>715</v>
      </c>
      <c r="G21" s="164" t="s">
        <v>705</v>
      </c>
      <c r="H21" s="258" t="s">
        <v>765</v>
      </c>
      <c r="I21" s="256"/>
      <c r="J21" s="256" t="s">
        <v>2217</v>
      </c>
      <c r="K21" s="256" t="s">
        <v>1186</v>
      </c>
      <c r="L21" s="258" t="s">
        <v>720</v>
      </c>
      <c r="M21" s="256" t="s">
        <v>722</v>
      </c>
      <c r="N21" s="256"/>
      <c r="O21" s="72" t="s">
        <v>2931</v>
      </c>
    </row>
    <row r="22" spans="1:15" s="5" customFormat="1" x14ac:dyDescent="0.25">
      <c r="A22" s="164" t="s">
        <v>1551</v>
      </c>
      <c r="B22" s="256" t="s">
        <v>1552</v>
      </c>
      <c r="C22" s="257" t="s">
        <v>423</v>
      </c>
      <c r="D22" s="256" t="s">
        <v>192</v>
      </c>
      <c r="E22" s="256" t="s">
        <v>707</v>
      </c>
      <c r="F22" s="256" t="s">
        <v>716</v>
      </c>
      <c r="G22" s="164" t="s">
        <v>705</v>
      </c>
      <c r="H22" s="258" t="s">
        <v>815</v>
      </c>
      <c r="I22" s="256"/>
      <c r="J22" s="256" t="s">
        <v>2218</v>
      </c>
      <c r="K22" s="256" t="s">
        <v>1188</v>
      </c>
      <c r="L22" s="258" t="s">
        <v>720</v>
      </c>
      <c r="M22" s="256" t="s">
        <v>722</v>
      </c>
      <c r="N22" s="256"/>
      <c r="O22" s="72" t="s">
        <v>847</v>
      </c>
    </row>
    <row r="23" spans="1:15" s="5" customFormat="1" x14ac:dyDescent="0.25">
      <c r="A23" s="164" t="s">
        <v>1129</v>
      </c>
      <c r="B23" s="256" t="s">
        <v>1130</v>
      </c>
      <c r="C23" s="257" t="s">
        <v>423</v>
      </c>
      <c r="D23" s="256" t="s">
        <v>192</v>
      </c>
      <c r="E23" s="256" t="s">
        <v>708</v>
      </c>
      <c r="F23" s="256" t="s">
        <v>715</v>
      </c>
      <c r="G23" s="164" t="s">
        <v>705</v>
      </c>
      <c r="H23" s="258" t="s">
        <v>766</v>
      </c>
      <c r="I23" s="256"/>
      <c r="J23" s="256" t="s">
        <v>2217</v>
      </c>
      <c r="K23" s="256" t="s">
        <v>1186</v>
      </c>
      <c r="L23" s="258" t="s">
        <v>720</v>
      </c>
      <c r="M23" s="256" t="s">
        <v>722</v>
      </c>
      <c r="N23" s="256"/>
      <c r="O23" s="72" t="s">
        <v>2931</v>
      </c>
    </row>
    <row r="24" spans="1:15" s="5" customFormat="1" x14ac:dyDescent="0.25">
      <c r="A24" s="164" t="s">
        <v>1537</v>
      </c>
      <c r="B24" s="256" t="s">
        <v>1131</v>
      </c>
      <c r="C24" s="257" t="s">
        <v>423</v>
      </c>
      <c r="D24" s="256" t="s">
        <v>192</v>
      </c>
      <c r="E24" s="256" t="s">
        <v>707</v>
      </c>
      <c r="F24" s="256" t="s">
        <v>715</v>
      </c>
      <c r="G24" s="164" t="s">
        <v>705</v>
      </c>
      <c r="H24" s="258" t="s">
        <v>764</v>
      </c>
      <c r="I24" s="256"/>
      <c r="J24" s="256" t="s">
        <v>2218</v>
      </c>
      <c r="K24" s="256" t="s">
        <v>1189</v>
      </c>
      <c r="L24" s="258" t="s">
        <v>720</v>
      </c>
      <c r="M24" s="256" t="s">
        <v>722</v>
      </c>
      <c r="N24" s="256"/>
      <c r="O24" s="72" t="s">
        <v>2931</v>
      </c>
    </row>
    <row r="25" spans="1:15" s="5" customFormat="1" x14ac:dyDescent="0.25">
      <c r="A25" s="164" t="s">
        <v>1538</v>
      </c>
      <c r="B25" s="256" t="s">
        <v>1132</v>
      </c>
      <c r="C25" s="257" t="s">
        <v>423</v>
      </c>
      <c r="D25" s="256" t="s">
        <v>192</v>
      </c>
      <c r="E25" s="256" t="s">
        <v>707</v>
      </c>
      <c r="F25" s="256" t="s">
        <v>715</v>
      </c>
      <c r="G25" s="164" t="s">
        <v>705</v>
      </c>
      <c r="H25" s="258" t="s">
        <v>765</v>
      </c>
      <c r="I25" s="256"/>
      <c r="J25" s="256" t="s">
        <v>2218</v>
      </c>
      <c r="K25" s="256" t="s">
        <v>1189</v>
      </c>
      <c r="L25" s="258" t="s">
        <v>720</v>
      </c>
      <c r="M25" s="256" t="s">
        <v>722</v>
      </c>
      <c r="N25" s="256"/>
      <c r="O25" s="72" t="s">
        <v>2931</v>
      </c>
    </row>
    <row r="26" spans="1:15" s="5" customFormat="1" x14ac:dyDescent="0.25">
      <c r="A26" s="164" t="s">
        <v>2524</v>
      </c>
      <c r="B26" s="256" t="s">
        <v>2525</v>
      </c>
      <c r="C26" s="257" t="s">
        <v>423</v>
      </c>
      <c r="D26" s="256" t="s">
        <v>192</v>
      </c>
      <c r="E26" s="256" t="s">
        <v>707</v>
      </c>
      <c r="F26" s="256" t="s">
        <v>715</v>
      </c>
      <c r="G26" s="164" t="s">
        <v>705</v>
      </c>
      <c r="H26" s="258" t="s">
        <v>764</v>
      </c>
      <c r="I26" s="256"/>
      <c r="J26" s="256" t="s">
        <v>2218</v>
      </c>
      <c r="K26" s="256" t="s">
        <v>1189</v>
      </c>
      <c r="L26" s="258" t="s">
        <v>720</v>
      </c>
      <c r="M26" s="256" t="s">
        <v>722</v>
      </c>
      <c r="N26" s="256"/>
      <c r="O26" s="72" t="s">
        <v>2931</v>
      </c>
    </row>
    <row r="27" spans="1:15" s="343" customFormat="1" x14ac:dyDescent="0.25">
      <c r="A27" s="406" t="s">
        <v>2526</v>
      </c>
      <c r="B27" s="425" t="s">
        <v>2527</v>
      </c>
      <c r="C27" s="407" t="s">
        <v>423</v>
      </c>
      <c r="D27" s="425" t="s">
        <v>192</v>
      </c>
      <c r="E27" s="425" t="s">
        <v>707</v>
      </c>
      <c r="F27" s="425" t="s">
        <v>715</v>
      </c>
      <c r="G27" s="406" t="s">
        <v>705</v>
      </c>
      <c r="H27" s="426" t="s">
        <v>765</v>
      </c>
      <c r="I27" s="425"/>
      <c r="J27" s="425" t="s">
        <v>2218</v>
      </c>
      <c r="K27" s="425" t="s">
        <v>1189</v>
      </c>
      <c r="L27" s="426" t="s">
        <v>720</v>
      </c>
      <c r="M27" s="425" t="s">
        <v>722</v>
      </c>
      <c r="N27" s="425"/>
      <c r="O27" s="383" t="s">
        <v>2931</v>
      </c>
    </row>
    <row r="28" spans="1:15" s="5" customFormat="1" x14ac:dyDescent="0.25">
      <c r="A28" s="164" t="s">
        <v>2030</v>
      </c>
      <c r="B28" s="256" t="s">
        <v>2024</v>
      </c>
      <c r="C28" s="257" t="s">
        <v>423</v>
      </c>
      <c r="D28" s="256" t="s">
        <v>183</v>
      </c>
      <c r="E28" s="256" t="s">
        <v>707</v>
      </c>
      <c r="F28" s="256" t="s">
        <v>716</v>
      </c>
      <c r="G28" s="164" t="s">
        <v>705</v>
      </c>
      <c r="H28" s="258" t="s">
        <v>764</v>
      </c>
      <c r="I28" s="256" t="s">
        <v>709</v>
      </c>
      <c r="J28" s="256" t="s">
        <v>2217</v>
      </c>
      <c r="K28" s="256" t="s">
        <v>1187</v>
      </c>
      <c r="L28" s="258" t="s">
        <v>720</v>
      </c>
      <c r="M28" s="256" t="s">
        <v>722</v>
      </c>
      <c r="N28" s="256"/>
      <c r="O28" s="72" t="s">
        <v>847</v>
      </c>
    </row>
    <row r="29" spans="1:15" s="5" customFormat="1" x14ac:dyDescent="0.25">
      <c r="A29" s="164" t="s">
        <v>2031</v>
      </c>
      <c r="B29" s="256" t="s">
        <v>2024</v>
      </c>
      <c r="C29" s="257" t="s">
        <v>423</v>
      </c>
      <c r="D29" s="256" t="s">
        <v>183</v>
      </c>
      <c r="E29" s="256" t="s">
        <v>707</v>
      </c>
      <c r="F29" s="256" t="s">
        <v>716</v>
      </c>
      <c r="G29" s="164" t="s">
        <v>705</v>
      </c>
      <c r="H29" s="258" t="s">
        <v>764</v>
      </c>
      <c r="I29" s="256" t="s">
        <v>709</v>
      </c>
      <c r="J29" s="256" t="s">
        <v>2217</v>
      </c>
      <c r="K29" s="256" t="s">
        <v>1187</v>
      </c>
      <c r="L29" s="258" t="s">
        <v>720</v>
      </c>
      <c r="M29" s="256" t="s">
        <v>722</v>
      </c>
      <c r="N29" s="256"/>
      <c r="O29" s="72" t="s">
        <v>847</v>
      </c>
    </row>
    <row r="30" spans="1:15" s="5" customFormat="1" x14ac:dyDescent="0.25">
      <c r="A30" s="164" t="s">
        <v>2032</v>
      </c>
      <c r="B30" s="256" t="s">
        <v>2025</v>
      </c>
      <c r="C30" s="257" t="s">
        <v>423</v>
      </c>
      <c r="D30" s="256" t="s">
        <v>192</v>
      </c>
      <c r="E30" s="256" t="s">
        <v>707</v>
      </c>
      <c r="F30" s="256" t="s">
        <v>715</v>
      </c>
      <c r="G30" s="164" t="s">
        <v>705</v>
      </c>
      <c r="H30" s="258" t="s">
        <v>1663</v>
      </c>
      <c r="I30" s="256"/>
      <c r="J30" s="256" t="s">
        <v>2217</v>
      </c>
      <c r="K30" s="256" t="s">
        <v>2026</v>
      </c>
      <c r="L30" s="258" t="s">
        <v>720</v>
      </c>
      <c r="M30" s="256" t="s">
        <v>722</v>
      </c>
      <c r="N30" s="256"/>
      <c r="O30" s="72" t="s">
        <v>847</v>
      </c>
    </row>
    <row r="31" spans="1:15" s="5" customFormat="1" x14ac:dyDescent="0.25">
      <c r="A31" s="164" t="s">
        <v>2955</v>
      </c>
      <c r="B31" s="256" t="s">
        <v>2608</v>
      </c>
      <c r="C31" s="257" t="s">
        <v>423</v>
      </c>
      <c r="D31" s="256" t="s">
        <v>192</v>
      </c>
      <c r="E31" s="256" t="s">
        <v>707</v>
      </c>
      <c r="F31" s="256" t="s">
        <v>715</v>
      </c>
      <c r="G31" s="164" t="s">
        <v>705</v>
      </c>
      <c r="H31" s="258" t="s">
        <v>764</v>
      </c>
      <c r="I31" s="256"/>
      <c r="J31" s="256" t="s">
        <v>2214</v>
      </c>
      <c r="K31" s="256" t="s">
        <v>1189</v>
      </c>
      <c r="L31" s="258" t="s">
        <v>720</v>
      </c>
      <c r="M31" s="256" t="s">
        <v>722</v>
      </c>
      <c r="N31" s="256"/>
      <c r="O31" s="72" t="s">
        <v>847</v>
      </c>
    </row>
    <row r="32" spans="1:15" s="5" customFormat="1" x14ac:dyDescent="0.25">
      <c r="A32" s="164" t="s">
        <v>2977</v>
      </c>
      <c r="B32" s="256" t="s">
        <v>2665</v>
      </c>
      <c r="C32" s="257" t="s">
        <v>423</v>
      </c>
      <c r="D32" s="256" t="s">
        <v>192</v>
      </c>
      <c r="E32" s="256" t="s">
        <v>707</v>
      </c>
      <c r="F32" s="256" t="s">
        <v>715</v>
      </c>
      <c r="G32" s="164" t="s">
        <v>705</v>
      </c>
      <c r="H32" s="258" t="s">
        <v>765</v>
      </c>
      <c r="I32" s="256"/>
      <c r="J32" s="256" t="s">
        <v>2214</v>
      </c>
      <c r="K32" s="256" t="s">
        <v>1189</v>
      </c>
      <c r="L32" s="258" t="s">
        <v>720</v>
      </c>
      <c r="M32" s="256" t="s">
        <v>722</v>
      </c>
      <c r="N32" s="256"/>
      <c r="O32" s="72" t="s">
        <v>847</v>
      </c>
    </row>
    <row r="33" spans="1:15" s="5" customFormat="1" x14ac:dyDescent="0.25">
      <c r="A33" s="164" t="s">
        <v>2956</v>
      </c>
      <c r="B33" s="256" t="s">
        <v>3050</v>
      </c>
      <c r="C33" s="257" t="s">
        <v>423</v>
      </c>
      <c r="D33" s="256" t="s">
        <v>192</v>
      </c>
      <c r="E33" s="256" t="s">
        <v>708</v>
      </c>
      <c r="F33" s="256" t="s">
        <v>715</v>
      </c>
      <c r="G33" s="164" t="s">
        <v>705</v>
      </c>
      <c r="H33" s="258" t="s">
        <v>3051</v>
      </c>
      <c r="I33" s="256"/>
      <c r="J33" s="256" t="s">
        <v>2217</v>
      </c>
      <c r="K33" s="256" t="s">
        <v>1186</v>
      </c>
      <c r="L33" s="258" t="s">
        <v>720</v>
      </c>
      <c r="M33" s="256" t="s">
        <v>722</v>
      </c>
      <c r="N33" s="256"/>
      <c r="O33" s="72" t="s">
        <v>847</v>
      </c>
    </row>
    <row r="34" spans="1:15" s="5" customFormat="1" x14ac:dyDescent="0.25">
      <c r="A34" s="164" t="s">
        <v>2957</v>
      </c>
      <c r="B34" s="256" t="s">
        <v>3047</v>
      </c>
      <c r="C34" s="257" t="s">
        <v>423</v>
      </c>
      <c r="D34" s="256" t="s">
        <v>192</v>
      </c>
      <c r="E34" s="256" t="s">
        <v>708</v>
      </c>
      <c r="F34" s="256" t="s">
        <v>715</v>
      </c>
      <c r="G34" s="164" t="s">
        <v>705</v>
      </c>
      <c r="H34" s="258" t="s">
        <v>764</v>
      </c>
      <c r="I34" s="256"/>
      <c r="J34" s="256" t="s">
        <v>2217</v>
      </c>
      <c r="K34" s="256" t="s">
        <v>1186</v>
      </c>
      <c r="L34" s="258" t="s">
        <v>720</v>
      </c>
      <c r="M34" s="256" t="s">
        <v>722</v>
      </c>
      <c r="N34" s="256"/>
      <c r="O34" s="72" t="s">
        <v>847</v>
      </c>
    </row>
    <row r="35" spans="1:15" s="5" customFormat="1" x14ac:dyDescent="0.25">
      <c r="A35" s="164" t="s">
        <v>2958</v>
      </c>
      <c r="B35" s="256" t="s">
        <v>3048</v>
      </c>
      <c r="C35" s="257" t="s">
        <v>423</v>
      </c>
      <c r="D35" s="256" t="s">
        <v>192</v>
      </c>
      <c r="E35" s="256" t="s">
        <v>708</v>
      </c>
      <c r="F35" s="256" t="s">
        <v>715</v>
      </c>
      <c r="G35" s="164" t="s">
        <v>705</v>
      </c>
      <c r="H35" s="258" t="s">
        <v>765</v>
      </c>
      <c r="I35" s="256"/>
      <c r="J35" s="256" t="s">
        <v>2217</v>
      </c>
      <c r="K35" s="256" t="s">
        <v>1186</v>
      </c>
      <c r="L35" s="258" t="s">
        <v>720</v>
      </c>
      <c r="M35" s="256" t="s">
        <v>722</v>
      </c>
      <c r="N35" s="256"/>
      <c r="O35" s="72" t="s">
        <v>847</v>
      </c>
    </row>
    <row r="36" spans="1:15" s="5" customFormat="1" x14ac:dyDescent="0.25">
      <c r="A36" s="164" t="s">
        <v>2959</v>
      </c>
      <c r="B36" s="256" t="s">
        <v>2611</v>
      </c>
      <c r="C36" s="257" t="s">
        <v>423</v>
      </c>
      <c r="D36" s="256" t="s">
        <v>192</v>
      </c>
      <c r="E36" s="256" t="s">
        <v>707</v>
      </c>
      <c r="F36" s="256" t="s">
        <v>715</v>
      </c>
      <c r="G36" s="164" t="s">
        <v>705</v>
      </c>
      <c r="H36" s="258" t="s">
        <v>764</v>
      </c>
      <c r="I36" s="256"/>
      <c r="J36" s="256" t="s">
        <v>2218</v>
      </c>
      <c r="K36" s="256" t="s">
        <v>1189</v>
      </c>
      <c r="L36" s="258" t="s">
        <v>720</v>
      </c>
      <c r="M36" s="256" t="s">
        <v>722</v>
      </c>
      <c r="N36" s="256"/>
      <c r="O36" s="72" t="s">
        <v>847</v>
      </c>
    </row>
    <row r="37" spans="1:15" s="5" customFormat="1" x14ac:dyDescent="0.25">
      <c r="A37" s="164" t="s">
        <v>2960</v>
      </c>
      <c r="B37" s="256" t="s">
        <v>2612</v>
      </c>
      <c r="C37" s="257" t="s">
        <v>423</v>
      </c>
      <c r="D37" s="256" t="s">
        <v>192</v>
      </c>
      <c r="E37" s="256" t="s">
        <v>707</v>
      </c>
      <c r="F37" s="256" t="s">
        <v>715</v>
      </c>
      <c r="G37" s="164" t="s">
        <v>705</v>
      </c>
      <c r="H37" s="258" t="s">
        <v>764</v>
      </c>
      <c r="I37" s="256"/>
      <c r="J37" s="256" t="s">
        <v>2218</v>
      </c>
      <c r="K37" s="256" t="s">
        <v>1189</v>
      </c>
      <c r="L37" s="258" t="s">
        <v>720</v>
      </c>
      <c r="M37" s="256" t="s">
        <v>722</v>
      </c>
      <c r="N37" s="256"/>
      <c r="O37" s="72" t="s">
        <v>847</v>
      </c>
    </row>
    <row r="38" spans="1:15" s="5" customFormat="1" x14ac:dyDescent="0.25">
      <c r="A38" s="164" t="s">
        <v>2961</v>
      </c>
      <c r="B38" s="256" t="s">
        <v>2675</v>
      </c>
      <c r="C38" s="257" t="s">
        <v>423</v>
      </c>
      <c r="D38" s="256" t="s">
        <v>192</v>
      </c>
      <c r="E38" s="256" t="s">
        <v>707</v>
      </c>
      <c r="F38" s="256" t="s">
        <v>715</v>
      </c>
      <c r="G38" s="164" t="s">
        <v>705</v>
      </c>
      <c r="H38" s="258" t="s">
        <v>765</v>
      </c>
      <c r="I38" s="256"/>
      <c r="J38" s="256" t="s">
        <v>2218</v>
      </c>
      <c r="K38" s="256" t="s">
        <v>1189</v>
      </c>
      <c r="L38" s="258" t="s">
        <v>720</v>
      </c>
      <c r="M38" s="256" t="s">
        <v>722</v>
      </c>
      <c r="N38" s="256"/>
      <c r="O38" s="72" t="s">
        <v>847</v>
      </c>
    </row>
    <row r="39" spans="1:15" s="5" customFormat="1" x14ac:dyDescent="0.25">
      <c r="A39" s="164" t="s">
        <v>2962</v>
      </c>
      <c r="B39" s="256" t="s">
        <v>2676</v>
      </c>
      <c r="C39" s="257" t="s">
        <v>423</v>
      </c>
      <c r="D39" s="256" t="s">
        <v>192</v>
      </c>
      <c r="E39" s="256" t="s">
        <v>707</v>
      </c>
      <c r="F39" s="256" t="s">
        <v>715</v>
      </c>
      <c r="G39" s="164" t="s">
        <v>705</v>
      </c>
      <c r="H39" s="258" t="s">
        <v>765</v>
      </c>
      <c r="I39" s="256"/>
      <c r="J39" s="256" t="s">
        <v>2218</v>
      </c>
      <c r="K39" s="256" t="s">
        <v>1189</v>
      </c>
      <c r="L39" s="258" t="s">
        <v>720</v>
      </c>
      <c r="M39" s="256" t="s">
        <v>722</v>
      </c>
      <c r="N39" s="256"/>
      <c r="O39" s="72" t="s">
        <v>847</v>
      </c>
    </row>
    <row r="40" spans="1:15" s="5" customFormat="1" x14ac:dyDescent="0.25">
      <c r="A40" s="164" t="s">
        <v>2963</v>
      </c>
      <c r="B40" s="256" t="s">
        <v>3175</v>
      </c>
      <c r="C40" s="257" t="s">
        <v>423</v>
      </c>
      <c r="D40" s="256" t="s">
        <v>192</v>
      </c>
      <c r="E40" s="256" t="s">
        <v>707</v>
      </c>
      <c r="F40" s="256" t="s">
        <v>715</v>
      </c>
      <c r="G40" s="164" t="s">
        <v>705</v>
      </c>
      <c r="H40" s="258" t="s">
        <v>764</v>
      </c>
      <c r="I40" s="256"/>
      <c r="J40" s="256" t="s">
        <v>2218</v>
      </c>
      <c r="K40" s="256" t="s">
        <v>1189</v>
      </c>
      <c r="L40" s="258" t="s">
        <v>720</v>
      </c>
      <c r="M40" s="256" t="s">
        <v>722</v>
      </c>
      <c r="N40" s="256"/>
      <c r="O40" s="72" t="s">
        <v>847</v>
      </c>
    </row>
    <row r="41" spans="1:15" s="5" customFormat="1" x14ac:dyDescent="0.25">
      <c r="A41" s="164" t="s">
        <v>2964</v>
      </c>
      <c r="B41" s="256" t="s">
        <v>3176</v>
      </c>
      <c r="C41" s="257" t="s">
        <v>423</v>
      </c>
      <c r="D41" s="256" t="s">
        <v>192</v>
      </c>
      <c r="E41" s="256" t="s">
        <v>707</v>
      </c>
      <c r="F41" s="256" t="s">
        <v>715</v>
      </c>
      <c r="G41" s="164" t="s">
        <v>705</v>
      </c>
      <c r="H41" s="258" t="s">
        <v>765</v>
      </c>
      <c r="I41" s="256"/>
      <c r="J41" s="256" t="s">
        <v>2218</v>
      </c>
      <c r="K41" s="256" t="s">
        <v>1189</v>
      </c>
      <c r="L41" s="258" t="s">
        <v>720</v>
      </c>
      <c r="M41" s="256" t="s">
        <v>722</v>
      </c>
      <c r="N41" s="256"/>
      <c r="O41" s="72" t="s">
        <v>847</v>
      </c>
    </row>
  </sheetData>
  <dataValidations count="2">
    <dataValidation type="textLength" allowBlank="1" showInputMessage="1" showErrorMessage="1" sqref="A2:A41">
      <formula1>1</formula1>
      <formula2>64</formula2>
    </dataValidation>
    <dataValidation type="list" allowBlank="1" showInputMessage="1" showErrorMessage="1" sqref="C2:C41">
      <formula1>"leaf,spine"</formula1>
    </dataValidation>
  </dataValidations>
  <pageMargins left="0.7" right="0.7" top="0.75" bottom="0.75" header="0.3" footer="0.3"/>
  <pageSetup paperSize="9" orientation="portrait" horizontalDpi="4294967293" verticalDpi="4294967293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interface_policy!$B$1:$B$6</xm:f>
          </x14:formula1>
          <xm:sqref>K1:K13</xm:sqref>
        </x14:dataValidation>
        <x14:dataValidation type="list" allowBlank="1" showInputMessage="1" showErrorMessage="1">
          <x14:formula1>
            <xm:f>interface_policy!$B$2:$B$8</xm:f>
          </x14:formula1>
          <xm:sqref>K14:K30</xm:sqref>
        </x14:dataValidation>
        <x14:dataValidation type="list" allowBlank="1" showInputMessage="1" showErrorMessage="1">
          <x14:formula1>
            <xm:f>data_validation!$I$2:$I$5</xm:f>
          </x14:formula1>
          <xm:sqref>D2:D41</xm:sqref>
        </x14:dataValidation>
        <x14:dataValidation type="list" allowBlank="1" showInputMessage="1" showErrorMessage="1">
          <x14:formula1>
            <xm:f>interface_policy!$B$20:$B$24</xm:f>
          </x14:formula1>
          <xm:sqref>I2:I41</xm:sqref>
        </x14:dataValidation>
        <x14:dataValidation type="list" allowBlank="1" showInputMessage="1" showErrorMessage="1">
          <x14:formula1>
            <xm:f>interface_policy!$B$27:$B$30</xm:f>
          </x14:formula1>
          <xm:sqref>F2:F41</xm:sqref>
        </x14:dataValidation>
        <x14:dataValidation type="list" allowBlank="1" showInputMessage="1" showErrorMessage="1">
          <x14:formula1>
            <xm:f>interface_policy!$B$45:$B$46</xm:f>
          </x14:formula1>
          <xm:sqref>L2:L41</xm:sqref>
        </x14:dataValidation>
        <x14:dataValidation type="list" allowBlank="1" showInputMessage="1" showErrorMessage="1">
          <x14:formula1>
            <xm:f>interface_policy!$B$49:$B$50</xm:f>
          </x14:formula1>
          <xm:sqref>M2:M41</xm:sqref>
        </x14:dataValidation>
        <x14:dataValidation type="list" allowBlank="1" showInputMessage="1" showErrorMessage="1">
          <x14:formula1>
            <xm:f>interface_policy!$B$12:$B$13</xm:f>
          </x14:formula1>
          <xm:sqref>G1:G1048576</xm:sqref>
        </x14:dataValidation>
        <x14:dataValidation type="list" allowBlank="1" showInputMessage="1" showErrorMessage="1">
          <x14:formula1>
            <xm:f>interface_policy!$B$16:$B$17</xm:f>
          </x14:formula1>
          <xm:sqref>E1:E1048576</xm:sqref>
        </x14:dataValidation>
        <x14:dataValidation type="list" allowBlank="1" showInputMessage="1" showErrorMessage="1">
          <x14:formula1>
            <xm:f>interface_policy!$B$33:$B$39</xm:f>
          </x14:formula1>
          <xm:sqref>J2:J41</xm:sqref>
        </x14:dataValidation>
        <x14:dataValidation type="list" allowBlank="1" showInputMessage="1" showErrorMessage="1">
          <x14:formula1>
            <xm:f>aaep!$A:$A</xm:f>
          </x14:formula1>
          <xm:sqref>H2:H41</xm:sqref>
        </x14:dataValidation>
      </x14:dataValidation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theme="4" tint="0.39997558519241921"/>
  </sheetPr>
  <dimension ref="A1:E41"/>
  <sheetViews>
    <sheetView topLeftCell="A13" workbookViewId="0">
      <selection activeCell="A41" sqref="A41"/>
    </sheetView>
  </sheetViews>
  <sheetFormatPr defaultColWidth="8.7109375" defaultRowHeight="15" x14ac:dyDescent="0.25"/>
  <cols>
    <col min="1" max="1" width="32.140625" customWidth="1"/>
    <col min="2" max="2" width="27.7109375" customWidth="1"/>
    <col min="3" max="3" width="56.28515625" customWidth="1"/>
    <col min="5" max="5" width="21.42578125" customWidth="1"/>
    <col min="6" max="6" width="38.140625" bestFit="1" customWidth="1"/>
  </cols>
  <sheetData>
    <row r="1" spans="1:5" x14ac:dyDescent="0.25">
      <c r="A1" s="162" t="s">
        <v>196</v>
      </c>
      <c r="B1" s="162" t="s">
        <v>490</v>
      </c>
      <c r="C1" s="162" t="s">
        <v>220</v>
      </c>
      <c r="D1" s="190" t="s">
        <v>473</v>
      </c>
      <c r="E1" s="190" t="s">
        <v>2930</v>
      </c>
    </row>
    <row r="2" spans="1:5" x14ac:dyDescent="0.25">
      <c r="A2" s="256" t="s">
        <v>2074</v>
      </c>
      <c r="B2" s="256" t="s">
        <v>423</v>
      </c>
      <c r="C2" s="256" t="s">
        <v>2075</v>
      </c>
      <c r="D2" s="134" t="s">
        <v>847</v>
      </c>
      <c r="E2" s="134" t="s">
        <v>847</v>
      </c>
    </row>
    <row r="3" spans="1:5" x14ac:dyDescent="0.25">
      <c r="A3" s="256" t="s">
        <v>2078</v>
      </c>
      <c r="B3" s="256" t="s">
        <v>423</v>
      </c>
      <c r="C3" s="256" t="s">
        <v>2079</v>
      </c>
      <c r="D3" s="134" t="s">
        <v>847</v>
      </c>
      <c r="E3" s="134" t="s">
        <v>847</v>
      </c>
    </row>
    <row r="4" spans="1:5" x14ac:dyDescent="0.25">
      <c r="A4" s="256" t="s">
        <v>2076</v>
      </c>
      <c r="B4" s="256" t="s">
        <v>423</v>
      </c>
      <c r="C4" s="256" t="s">
        <v>2077</v>
      </c>
      <c r="D4" s="134" t="s">
        <v>847</v>
      </c>
      <c r="E4" s="134" t="s">
        <v>847</v>
      </c>
    </row>
    <row r="5" spans="1:5" x14ac:dyDescent="0.25">
      <c r="A5" s="256" t="s">
        <v>2080</v>
      </c>
      <c r="B5" s="256" t="s">
        <v>423</v>
      </c>
      <c r="C5" s="256" t="s">
        <v>2081</v>
      </c>
      <c r="D5" s="134" t="s">
        <v>847</v>
      </c>
      <c r="E5" s="134" t="s">
        <v>847</v>
      </c>
    </row>
    <row r="6" spans="1:5" x14ac:dyDescent="0.25">
      <c r="A6" s="256" t="s">
        <v>2072</v>
      </c>
      <c r="B6" s="256" t="s">
        <v>423</v>
      </c>
      <c r="C6" s="256" t="s">
        <v>2073</v>
      </c>
      <c r="D6" s="134" t="s">
        <v>847</v>
      </c>
      <c r="E6" s="134" t="s">
        <v>847</v>
      </c>
    </row>
    <row r="7" spans="1:5" x14ac:dyDescent="0.25">
      <c r="A7" s="256" t="s">
        <v>2070</v>
      </c>
      <c r="B7" s="256" t="s">
        <v>423</v>
      </c>
      <c r="C7" s="256" t="s">
        <v>2071</v>
      </c>
      <c r="D7" s="134" t="s">
        <v>847</v>
      </c>
      <c r="E7" s="134" t="s">
        <v>847</v>
      </c>
    </row>
    <row r="8" spans="1:5" x14ac:dyDescent="0.25">
      <c r="A8" s="256" t="s">
        <v>2082</v>
      </c>
      <c r="B8" s="256" t="s">
        <v>423</v>
      </c>
      <c r="C8" s="256" t="s">
        <v>2083</v>
      </c>
      <c r="D8" s="134" t="s">
        <v>847</v>
      </c>
      <c r="E8" s="134" t="s">
        <v>847</v>
      </c>
    </row>
    <row r="9" spans="1:5" x14ac:dyDescent="0.25">
      <c r="A9" s="256" t="s">
        <v>2068</v>
      </c>
      <c r="B9" s="256" t="s">
        <v>423</v>
      </c>
      <c r="C9" s="256" t="s">
        <v>2069</v>
      </c>
      <c r="D9" s="134" t="s">
        <v>847</v>
      </c>
      <c r="E9" s="134" t="s">
        <v>847</v>
      </c>
    </row>
    <row r="10" spans="1:5" x14ac:dyDescent="0.25">
      <c r="A10" s="256" t="s">
        <v>2064</v>
      </c>
      <c r="B10" s="256" t="s">
        <v>423</v>
      </c>
      <c r="C10" s="256" t="s">
        <v>2065</v>
      </c>
      <c r="D10" s="134" t="s">
        <v>847</v>
      </c>
      <c r="E10" s="134" t="s">
        <v>847</v>
      </c>
    </row>
    <row r="11" spans="1:5" x14ac:dyDescent="0.25">
      <c r="A11" s="256" t="s">
        <v>2062</v>
      </c>
      <c r="B11" s="256" t="s">
        <v>423</v>
      </c>
      <c r="C11" s="256" t="s">
        <v>2063</v>
      </c>
      <c r="D11" s="134" t="s">
        <v>847</v>
      </c>
      <c r="E11" s="134" t="s">
        <v>847</v>
      </c>
    </row>
    <row r="12" spans="1:5" x14ac:dyDescent="0.25">
      <c r="A12" s="256" t="s">
        <v>2066</v>
      </c>
      <c r="B12" s="256" t="s">
        <v>423</v>
      </c>
      <c r="C12" s="256" t="s">
        <v>2067</v>
      </c>
      <c r="D12" s="134" t="s">
        <v>847</v>
      </c>
      <c r="E12" s="134" t="s">
        <v>847</v>
      </c>
    </row>
    <row r="13" spans="1:5" x14ac:dyDescent="0.25">
      <c r="A13" s="256" t="s">
        <v>2060</v>
      </c>
      <c r="B13" s="256" t="s">
        <v>423</v>
      </c>
      <c r="C13" s="256" t="s">
        <v>2061</v>
      </c>
      <c r="D13" s="134" t="s">
        <v>847</v>
      </c>
      <c r="E13" s="134" t="s">
        <v>847</v>
      </c>
    </row>
    <row r="14" spans="1:5" x14ac:dyDescent="0.25">
      <c r="A14" s="256" t="s">
        <v>1868</v>
      </c>
      <c r="B14" s="256" t="s">
        <v>423</v>
      </c>
      <c r="C14" s="256" t="s">
        <v>1870</v>
      </c>
      <c r="D14" s="134" t="s">
        <v>847</v>
      </c>
      <c r="E14" s="134" t="s">
        <v>2931</v>
      </c>
    </row>
    <row r="15" spans="1:5" x14ac:dyDescent="0.25">
      <c r="A15" s="256" t="s">
        <v>1869</v>
      </c>
      <c r="B15" s="256" t="s">
        <v>423</v>
      </c>
      <c r="C15" s="256" t="s">
        <v>1871</v>
      </c>
      <c r="D15" s="134" t="s">
        <v>847</v>
      </c>
      <c r="E15" s="134" t="s">
        <v>2931</v>
      </c>
    </row>
    <row r="16" spans="1:5" x14ac:dyDescent="0.25">
      <c r="A16" s="256" t="s">
        <v>827</v>
      </c>
      <c r="B16" s="256" t="s">
        <v>423</v>
      </c>
      <c r="C16" s="256" t="s">
        <v>1133</v>
      </c>
      <c r="D16" s="134" t="s">
        <v>847</v>
      </c>
      <c r="E16" s="134" t="s">
        <v>847</v>
      </c>
    </row>
    <row r="17" spans="1:5" x14ac:dyDescent="0.25">
      <c r="A17" s="256" t="s">
        <v>828</v>
      </c>
      <c r="B17" s="256" t="s">
        <v>423</v>
      </c>
      <c r="C17" s="256" t="s">
        <v>1134</v>
      </c>
      <c r="D17" s="134" t="s">
        <v>847</v>
      </c>
      <c r="E17" s="134" t="s">
        <v>847</v>
      </c>
    </row>
    <row r="18" spans="1:5" x14ac:dyDescent="0.25">
      <c r="A18" s="256" t="s">
        <v>829</v>
      </c>
      <c r="B18" s="256" t="s">
        <v>423</v>
      </c>
      <c r="C18" s="256" t="s">
        <v>1135</v>
      </c>
      <c r="D18" s="134" t="s">
        <v>847</v>
      </c>
      <c r="E18" s="134" t="s">
        <v>847</v>
      </c>
    </row>
    <row r="19" spans="1:5" x14ac:dyDescent="0.25">
      <c r="A19" s="256" t="s">
        <v>830</v>
      </c>
      <c r="B19" s="256" t="s">
        <v>423</v>
      </c>
      <c r="C19" s="256" t="s">
        <v>1136</v>
      </c>
      <c r="D19" s="134" t="s">
        <v>847</v>
      </c>
      <c r="E19" s="134" t="s">
        <v>847</v>
      </c>
    </row>
    <row r="20" spans="1:5" x14ac:dyDescent="0.25">
      <c r="A20" s="256" t="s">
        <v>1137</v>
      </c>
      <c r="B20" s="256" t="s">
        <v>423</v>
      </c>
      <c r="C20" s="256" t="s">
        <v>1138</v>
      </c>
      <c r="D20" s="134" t="s">
        <v>847</v>
      </c>
      <c r="E20" s="134" t="s">
        <v>2931</v>
      </c>
    </row>
    <row r="21" spans="1:5" x14ac:dyDescent="0.25">
      <c r="A21" s="256" t="s">
        <v>1139</v>
      </c>
      <c r="B21" s="256" t="s">
        <v>423</v>
      </c>
      <c r="C21" s="256" t="s">
        <v>1140</v>
      </c>
      <c r="D21" s="134" t="s">
        <v>847</v>
      </c>
      <c r="E21" s="134" t="s">
        <v>2931</v>
      </c>
    </row>
    <row r="22" spans="1:5" x14ac:dyDescent="0.25">
      <c r="A22" s="256" t="s">
        <v>1553</v>
      </c>
      <c r="B22" s="256" t="s">
        <v>423</v>
      </c>
      <c r="C22" s="256" t="s">
        <v>1554</v>
      </c>
      <c r="D22" s="134" t="s">
        <v>847</v>
      </c>
      <c r="E22" s="134" t="s">
        <v>847</v>
      </c>
    </row>
    <row r="23" spans="1:5" x14ac:dyDescent="0.25">
      <c r="A23" s="256" t="s">
        <v>1141</v>
      </c>
      <c r="B23" s="256" t="s">
        <v>423</v>
      </c>
      <c r="C23" s="256" t="s">
        <v>1142</v>
      </c>
      <c r="D23" s="134" t="s">
        <v>847</v>
      </c>
      <c r="E23" s="134" t="s">
        <v>2931</v>
      </c>
    </row>
    <row r="24" spans="1:5" x14ac:dyDescent="0.25">
      <c r="A24" s="256" t="s">
        <v>1557</v>
      </c>
      <c r="B24" s="256" t="s">
        <v>423</v>
      </c>
      <c r="C24" s="256" t="s">
        <v>1559</v>
      </c>
      <c r="D24" s="134" t="s">
        <v>847</v>
      </c>
      <c r="E24" s="134" t="s">
        <v>2931</v>
      </c>
    </row>
    <row r="25" spans="1:5" x14ac:dyDescent="0.25">
      <c r="A25" s="256" t="s">
        <v>1558</v>
      </c>
      <c r="B25" s="256" t="s">
        <v>423</v>
      </c>
      <c r="C25" s="256" t="s">
        <v>1560</v>
      </c>
      <c r="D25" s="134" t="s">
        <v>847</v>
      </c>
      <c r="E25" s="134" t="s">
        <v>2931</v>
      </c>
    </row>
    <row r="26" spans="1:5" x14ac:dyDescent="0.25">
      <c r="A26" s="256" t="s">
        <v>2528</v>
      </c>
      <c r="B26" s="256" t="s">
        <v>423</v>
      </c>
      <c r="C26" s="256" t="s">
        <v>2529</v>
      </c>
      <c r="D26" s="134" t="s">
        <v>847</v>
      </c>
      <c r="E26" s="134" t="s">
        <v>2931</v>
      </c>
    </row>
    <row r="27" spans="1:5" s="342" customFormat="1" x14ac:dyDescent="0.25">
      <c r="A27" s="425" t="s">
        <v>2530</v>
      </c>
      <c r="B27" s="425" t="s">
        <v>423</v>
      </c>
      <c r="C27" s="425" t="s">
        <v>2531</v>
      </c>
      <c r="D27" s="408" t="s">
        <v>847</v>
      </c>
      <c r="E27" s="408" t="s">
        <v>2931</v>
      </c>
    </row>
    <row r="28" spans="1:5" x14ac:dyDescent="0.25">
      <c r="A28" s="256" t="s">
        <v>2033</v>
      </c>
      <c r="B28" s="256" t="s">
        <v>423</v>
      </c>
      <c r="C28" s="256" t="s">
        <v>2024</v>
      </c>
      <c r="D28" s="134" t="s">
        <v>847</v>
      </c>
      <c r="E28" s="134" t="s">
        <v>847</v>
      </c>
    </row>
    <row r="29" spans="1:5" x14ac:dyDescent="0.25">
      <c r="A29" s="256" t="s">
        <v>2034</v>
      </c>
      <c r="B29" s="256" t="s">
        <v>423</v>
      </c>
      <c r="C29" s="256" t="s">
        <v>2024</v>
      </c>
      <c r="D29" s="134" t="s">
        <v>847</v>
      </c>
      <c r="E29" s="134" t="s">
        <v>847</v>
      </c>
    </row>
    <row r="30" spans="1:5" x14ac:dyDescent="0.25">
      <c r="A30" s="256" t="s">
        <v>2035</v>
      </c>
      <c r="B30" s="256" t="s">
        <v>423</v>
      </c>
      <c r="C30" s="256" t="s">
        <v>2025</v>
      </c>
      <c r="D30" s="134" t="s">
        <v>847</v>
      </c>
      <c r="E30" s="134" t="s">
        <v>847</v>
      </c>
    </row>
    <row r="31" spans="1:5" x14ac:dyDescent="0.25">
      <c r="A31" s="256" t="s">
        <v>2965</v>
      </c>
      <c r="B31" s="256" t="s">
        <v>423</v>
      </c>
      <c r="C31" s="256" t="s">
        <v>2975</v>
      </c>
      <c r="D31" s="134" t="s">
        <v>847</v>
      </c>
      <c r="E31" s="134" t="s">
        <v>847</v>
      </c>
    </row>
    <row r="32" spans="1:5" x14ac:dyDescent="0.25">
      <c r="A32" s="256" t="s">
        <v>2976</v>
      </c>
      <c r="B32" s="256" t="s">
        <v>423</v>
      </c>
      <c r="C32" s="256" t="s">
        <v>2978</v>
      </c>
      <c r="D32" s="134" t="s">
        <v>847</v>
      </c>
      <c r="E32" s="134" t="s">
        <v>847</v>
      </c>
    </row>
    <row r="33" spans="1:5" x14ac:dyDescent="0.25">
      <c r="A33" s="256" t="s">
        <v>2966</v>
      </c>
      <c r="B33" s="256" t="s">
        <v>423</v>
      </c>
      <c r="C33" s="256" t="s">
        <v>3049</v>
      </c>
      <c r="D33" s="134" t="s">
        <v>847</v>
      </c>
      <c r="E33" s="134" t="s">
        <v>847</v>
      </c>
    </row>
    <row r="34" spans="1:5" x14ac:dyDescent="0.25">
      <c r="A34" s="256" t="s">
        <v>2967</v>
      </c>
      <c r="B34" s="256" t="s">
        <v>423</v>
      </c>
      <c r="C34" s="256" t="s">
        <v>2983</v>
      </c>
      <c r="D34" s="134" t="s">
        <v>847</v>
      </c>
      <c r="E34" s="134" t="s">
        <v>847</v>
      </c>
    </row>
    <row r="35" spans="1:5" x14ac:dyDescent="0.25">
      <c r="A35" s="256" t="s">
        <v>2968</v>
      </c>
      <c r="B35" s="256" t="s">
        <v>423</v>
      </c>
      <c r="C35" s="256" t="s">
        <v>2984</v>
      </c>
      <c r="D35" s="134" t="s">
        <v>847</v>
      </c>
      <c r="E35" s="134" t="s">
        <v>847</v>
      </c>
    </row>
    <row r="36" spans="1:5" x14ac:dyDescent="0.25">
      <c r="A36" s="256" t="s">
        <v>2969</v>
      </c>
      <c r="B36" s="256" t="s">
        <v>423</v>
      </c>
      <c r="C36" s="256" t="s">
        <v>2979</v>
      </c>
      <c r="D36" s="134" t="s">
        <v>847</v>
      </c>
      <c r="E36" s="134" t="s">
        <v>847</v>
      </c>
    </row>
    <row r="37" spans="1:5" x14ac:dyDescent="0.25">
      <c r="A37" s="256" t="s">
        <v>2970</v>
      </c>
      <c r="B37" s="256" t="s">
        <v>423</v>
      </c>
      <c r="C37" s="256" t="s">
        <v>2980</v>
      </c>
      <c r="D37" s="134" t="s">
        <v>847</v>
      </c>
      <c r="E37" s="134" t="s">
        <v>847</v>
      </c>
    </row>
    <row r="38" spans="1:5" x14ac:dyDescent="0.25">
      <c r="A38" s="256" t="s">
        <v>2971</v>
      </c>
      <c r="B38" s="256" t="s">
        <v>423</v>
      </c>
      <c r="C38" s="256" t="s">
        <v>2981</v>
      </c>
      <c r="D38" s="134" t="s">
        <v>847</v>
      </c>
      <c r="E38" s="134" t="s">
        <v>847</v>
      </c>
    </row>
    <row r="39" spans="1:5" x14ac:dyDescent="0.25">
      <c r="A39" s="256" t="s">
        <v>2972</v>
      </c>
      <c r="B39" s="256" t="s">
        <v>423</v>
      </c>
      <c r="C39" s="256" t="s">
        <v>2982</v>
      </c>
      <c r="D39" s="134" t="s">
        <v>847</v>
      </c>
      <c r="E39" s="134" t="s">
        <v>847</v>
      </c>
    </row>
    <row r="40" spans="1:5" x14ac:dyDescent="0.25">
      <c r="A40" s="256" t="s">
        <v>2973</v>
      </c>
      <c r="B40" s="256" t="s">
        <v>423</v>
      </c>
      <c r="C40" s="256" t="s">
        <v>3177</v>
      </c>
      <c r="D40" s="134" t="s">
        <v>847</v>
      </c>
      <c r="E40" s="134" t="s">
        <v>847</v>
      </c>
    </row>
    <row r="41" spans="1:5" x14ac:dyDescent="0.25">
      <c r="A41" s="256" t="s">
        <v>2974</v>
      </c>
      <c r="B41" s="256" t="s">
        <v>423</v>
      </c>
      <c r="C41" s="256" t="s">
        <v>3178</v>
      </c>
      <c r="D41" s="134" t="s">
        <v>847</v>
      </c>
      <c r="E41" s="134" t="s">
        <v>847</v>
      </c>
    </row>
  </sheetData>
  <sortState ref="A2:D35">
    <sortCondition ref="A1"/>
  </sortState>
  <dataValidations count="1">
    <dataValidation type="textLength" allowBlank="1" showInputMessage="1" showErrorMessage="1" sqref="C2:C33 C36:C41 A2:A41">
      <formula1>1</formula1>
      <formula2>64</formula2>
    </dataValidation>
  </dataValidations>
  <pageMargins left="0.7" right="0.7" top="0.75" bottom="0.75" header="0.3" footer="0.3"/>
  <pageSetup paperSize="9" orientation="portrait" horizontalDpi="4294967292" verticalDpi="4294967292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data_validation!$K$2:$K$3</xm:f>
          </x14:formula1>
          <xm:sqref>B2:B41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A1:J5"/>
  <sheetViews>
    <sheetView zoomScaleNormal="100" zoomScalePageLayoutView="150" workbookViewId="0">
      <selection activeCell="D13" sqref="D13"/>
    </sheetView>
  </sheetViews>
  <sheetFormatPr defaultColWidth="8.7109375" defaultRowHeight="15" x14ac:dyDescent="0.25"/>
  <cols>
    <col min="1" max="1" width="9.28515625" customWidth="1"/>
    <col min="2" max="2" width="18.140625" customWidth="1"/>
    <col min="3" max="3" width="9.5703125" customWidth="1"/>
    <col min="4" max="4" width="16.28515625" customWidth="1"/>
    <col min="5" max="5" width="14.85546875" customWidth="1"/>
    <col min="6" max="6" width="17" customWidth="1"/>
    <col min="7" max="7" width="17.5703125" customWidth="1"/>
    <col min="8" max="8" width="16.85546875" customWidth="1"/>
    <col min="9" max="9" width="16.140625" customWidth="1"/>
    <col min="10" max="10" width="19.42578125" customWidth="1"/>
  </cols>
  <sheetData>
    <row r="1" spans="1:10" x14ac:dyDescent="0.25">
      <c r="A1" s="57" t="s">
        <v>1585</v>
      </c>
      <c r="B1" s="57" t="s">
        <v>1586</v>
      </c>
      <c r="C1" s="71" t="s">
        <v>464</v>
      </c>
      <c r="D1" s="71" t="s">
        <v>1587</v>
      </c>
      <c r="E1" s="71" t="s">
        <v>1588</v>
      </c>
      <c r="F1" s="71" t="s">
        <v>1589</v>
      </c>
      <c r="G1" s="30" t="s">
        <v>1590</v>
      </c>
      <c r="H1" s="30" t="s">
        <v>309</v>
      </c>
      <c r="I1" s="30" t="s">
        <v>462</v>
      </c>
      <c r="J1" s="50" t="s">
        <v>1195</v>
      </c>
    </row>
    <row r="2" spans="1:10" x14ac:dyDescent="0.25">
      <c r="A2" s="242">
        <v>1</v>
      </c>
      <c r="B2" s="69" t="s">
        <v>884</v>
      </c>
      <c r="C2" s="242">
        <v>1</v>
      </c>
      <c r="D2" s="69" t="s">
        <v>1043</v>
      </c>
      <c r="E2" s="69" t="s">
        <v>1044</v>
      </c>
      <c r="F2" s="67" t="s">
        <v>1045</v>
      </c>
      <c r="G2" s="67" t="s">
        <v>1046</v>
      </c>
      <c r="H2" s="69" t="s">
        <v>1047</v>
      </c>
      <c r="I2" s="69" t="s">
        <v>1044</v>
      </c>
      <c r="J2" s="69" t="s">
        <v>1196</v>
      </c>
    </row>
    <row r="3" spans="1:10" x14ac:dyDescent="0.25">
      <c r="A3" s="242">
        <v>2</v>
      </c>
      <c r="B3" s="69" t="s">
        <v>885</v>
      </c>
      <c r="C3" s="242">
        <v>1</v>
      </c>
      <c r="D3" s="69" t="s">
        <v>1048</v>
      </c>
      <c r="E3" s="69" t="s">
        <v>1044</v>
      </c>
      <c r="F3" s="67" t="s">
        <v>1049</v>
      </c>
      <c r="G3" s="67" t="s">
        <v>1046</v>
      </c>
      <c r="H3" s="69" t="s">
        <v>1050</v>
      </c>
      <c r="I3" s="69" t="s">
        <v>1044</v>
      </c>
      <c r="J3" s="69" t="s">
        <v>1197</v>
      </c>
    </row>
    <row r="4" spans="1:10" x14ac:dyDescent="0.25">
      <c r="A4" s="243">
        <v>3</v>
      </c>
      <c r="B4" s="69" t="s">
        <v>886</v>
      </c>
      <c r="C4" s="242">
        <v>1</v>
      </c>
      <c r="D4" s="69" t="s">
        <v>1051</v>
      </c>
      <c r="E4" s="69" t="s">
        <v>1044</v>
      </c>
      <c r="F4" s="178" t="s">
        <v>1052</v>
      </c>
      <c r="G4" s="67" t="s">
        <v>1046</v>
      </c>
      <c r="H4" s="69" t="s">
        <v>1053</v>
      </c>
      <c r="I4" s="177" t="s">
        <v>1044</v>
      </c>
      <c r="J4" s="69" t="s">
        <v>1198</v>
      </c>
    </row>
    <row r="5" spans="1:10" ht="15" customHeight="1" x14ac:dyDescent="0.25">
      <c r="A5" s="242">
        <v>4</v>
      </c>
      <c r="B5" s="69" t="s">
        <v>887</v>
      </c>
      <c r="C5" s="242">
        <v>1</v>
      </c>
      <c r="D5" s="69" t="s">
        <v>1054</v>
      </c>
      <c r="E5" s="69" t="s">
        <v>1044</v>
      </c>
      <c r="F5" s="67" t="s">
        <v>1055</v>
      </c>
      <c r="G5" s="67" t="s">
        <v>1046</v>
      </c>
      <c r="H5" s="69" t="s">
        <v>1056</v>
      </c>
      <c r="I5" s="69" t="s">
        <v>1044</v>
      </c>
      <c r="J5" s="69" t="s">
        <v>1199</v>
      </c>
    </row>
  </sheetData>
  <pageMargins left="0.7" right="0.7" top="0.75" bottom="0.75" header="0.3" footer="0.3"/>
  <pageSetup paperSize="9" orientation="portrait" horizontalDpi="4294967293" verticalDpi="4294967293" r:id="rId1"/>
  <legacyDrawing r:id="rId2"/>
  <tableParts count="1">
    <tablePart r:id="rId3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J2"/>
  <sheetViews>
    <sheetView workbookViewId="0">
      <selection activeCell="D2" sqref="D2"/>
    </sheetView>
  </sheetViews>
  <sheetFormatPr defaultColWidth="11.5703125" defaultRowHeight="15" x14ac:dyDescent="0.25"/>
  <cols>
    <col min="1" max="1" width="26.140625" customWidth="1"/>
    <col min="2" max="2" width="13.140625" customWidth="1"/>
    <col min="3" max="3" width="20.7109375" customWidth="1"/>
    <col min="4" max="4" width="27.140625" customWidth="1"/>
    <col min="5" max="5" width="19" bestFit="1" customWidth="1"/>
    <col min="6" max="6" width="9.140625" bestFit="1" customWidth="1"/>
    <col min="7" max="7" width="11.7109375" bestFit="1" customWidth="1"/>
    <col min="8" max="8" width="9.7109375" bestFit="1" customWidth="1"/>
    <col min="9" max="9" width="18.140625" customWidth="1"/>
  </cols>
  <sheetData>
    <row r="1" spans="1:10" x14ac:dyDescent="0.25">
      <c r="A1" t="s">
        <v>447</v>
      </c>
      <c r="B1" t="s">
        <v>446</v>
      </c>
      <c r="C1" t="s">
        <v>278</v>
      </c>
      <c r="D1" t="s">
        <v>468</v>
      </c>
      <c r="E1" t="s">
        <v>279</v>
      </c>
      <c r="F1" t="s">
        <v>239</v>
      </c>
      <c r="G1" t="s">
        <v>156</v>
      </c>
      <c r="H1" t="s">
        <v>157</v>
      </c>
      <c r="I1" t="s">
        <v>196</v>
      </c>
      <c r="J1" t="s">
        <v>473</v>
      </c>
    </row>
    <row r="2" spans="1:10" x14ac:dyDescent="0.25">
      <c r="C2" t="s">
        <v>465</v>
      </c>
      <c r="E2" s="132" t="e">
        <f>VLOOKUP(Table78[int_pol_group],interface_policy_group[#All],2,FALSE)</f>
        <v>#N/A</v>
      </c>
      <c r="I2" s="132" t="str">
        <f>CONCATENATE("leaf_",Table78[parent_leaf_id],"_fex_",Table78[fex_id],"_profile")</f>
        <v>leaf__fex__profile</v>
      </c>
    </row>
  </sheetData>
  <dataValidations count="5">
    <dataValidation type="whole" operator="equal" allowBlank="1" showInputMessage="1" showErrorMessage="1" sqref="F2">
      <formula1>1</formula1>
    </dataValidation>
    <dataValidation type="whole" operator="greaterThanOrEqual" allowBlank="1" showInputMessage="1" showErrorMessage="1" sqref="G2">
      <formula1>1</formula1>
    </dataValidation>
    <dataValidation type="whole" operator="greaterThanOrEqual" allowBlank="1" showInputMessage="1" showErrorMessage="1" sqref="H2">
      <formula1>G2</formula1>
    </dataValidation>
    <dataValidation type="whole" allowBlank="1" showInputMessage="1" showErrorMessage="1" sqref="A2">
      <formula1>101</formula1>
      <formula2>4000</formula2>
    </dataValidation>
    <dataValidation type="textLength" allowBlank="1" showInputMessage="1" showErrorMessage="1" sqref="D2">
      <formula1>1</formula1>
      <formula2>64</formula2>
    </dataValidation>
  </dataValidations>
  <pageMargins left="0.75" right="0.75" top="1" bottom="1" header="0.5" footer="0.5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interface_policy_group!$A:$A</xm:f>
          </x14:formula1>
          <xm:sqref>C2</xm:sqref>
        </x14:dataValidation>
      </x14:dataValidations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39997558519241921"/>
  </sheetPr>
  <dimension ref="A1:M41"/>
  <sheetViews>
    <sheetView workbookViewId="0">
      <pane xSplit="1" ySplit="1" topLeftCell="C26" activePane="bottomRight" state="frozen"/>
      <selection pane="topRight" activeCell="B1" sqref="B1"/>
      <selection pane="bottomLeft" activeCell="A2" sqref="A2"/>
      <selection pane="bottomRight" activeCell="A41" sqref="A41"/>
    </sheetView>
  </sheetViews>
  <sheetFormatPr defaultColWidth="11.5703125" defaultRowHeight="15" x14ac:dyDescent="0.25"/>
  <cols>
    <col min="1" max="1" width="31.85546875" bestFit="1" customWidth="1"/>
    <col min="2" max="2" width="38.5703125" bestFit="1" customWidth="1"/>
    <col min="3" max="3" width="30.7109375" customWidth="1"/>
    <col min="4" max="4" width="12.5703125" customWidth="1"/>
    <col min="5" max="5" width="14.28515625" customWidth="1"/>
    <col min="6" max="6" width="12.28515625" customWidth="1"/>
    <col min="7" max="7" width="12.85546875" customWidth="1"/>
    <col min="8" max="8" width="37.5703125" bestFit="1" customWidth="1"/>
    <col min="9" max="9" width="32" customWidth="1"/>
    <col min="10" max="10" width="28" customWidth="1"/>
    <col min="11" max="11" width="25.42578125" customWidth="1"/>
    <col min="13" max="13" width="14.7109375" bestFit="1" customWidth="1"/>
  </cols>
  <sheetData>
    <row r="1" spans="1:13" x14ac:dyDescent="0.25">
      <c r="A1" s="6" t="s">
        <v>196</v>
      </c>
      <c r="B1" s="6" t="s">
        <v>220</v>
      </c>
      <c r="C1" s="6" t="s">
        <v>444</v>
      </c>
      <c r="D1" s="6" t="s">
        <v>448</v>
      </c>
      <c r="E1" s="6" t="s">
        <v>156</v>
      </c>
      <c r="F1" s="6" t="s">
        <v>449</v>
      </c>
      <c r="G1" s="6" t="s">
        <v>157</v>
      </c>
      <c r="H1" s="6" t="s">
        <v>495</v>
      </c>
      <c r="I1" s="6" t="s">
        <v>488</v>
      </c>
      <c r="J1" s="6" t="s">
        <v>491</v>
      </c>
      <c r="K1" s="6" t="s">
        <v>494</v>
      </c>
      <c r="L1" s="6" t="s">
        <v>473</v>
      </c>
      <c r="M1" s="6" t="s">
        <v>2930</v>
      </c>
    </row>
    <row r="2" spans="1:13" s="5" customFormat="1" x14ac:dyDescent="0.25">
      <c r="A2" s="191" t="s">
        <v>2084</v>
      </c>
      <c r="B2" s="191" t="s">
        <v>2085</v>
      </c>
      <c r="C2" s="191" t="s">
        <v>2074</v>
      </c>
      <c r="D2" s="259">
        <v>1</v>
      </c>
      <c r="E2" s="259">
        <v>1</v>
      </c>
      <c r="F2" s="259">
        <v>1</v>
      </c>
      <c r="G2" s="259">
        <v>2</v>
      </c>
      <c r="H2" s="191" t="s">
        <v>2086</v>
      </c>
      <c r="I2" s="191" t="s">
        <v>2048</v>
      </c>
      <c r="J2" s="464" t="str">
        <f>VLOOKUP(Table77[interface_policy_group],interface_policy_group[#All],4,FALSE)</f>
        <v>vPC</v>
      </c>
      <c r="K2" s="465" t="str">
        <f>VLOOKUP(Table77[interface_profile],interface_profile[#All],2,FALSE)</f>
        <v>leaf</v>
      </c>
      <c r="L2" s="191" t="s">
        <v>847</v>
      </c>
      <c r="M2" s="191" t="s">
        <v>847</v>
      </c>
    </row>
    <row r="3" spans="1:13" s="5" customFormat="1" x14ac:dyDescent="0.25">
      <c r="A3" s="191" t="s">
        <v>2090</v>
      </c>
      <c r="B3" s="191" t="s">
        <v>2091</v>
      </c>
      <c r="C3" s="191" t="s">
        <v>2078</v>
      </c>
      <c r="D3" s="259">
        <v>1</v>
      </c>
      <c r="E3" s="259">
        <v>1</v>
      </c>
      <c r="F3" s="259">
        <v>1</v>
      </c>
      <c r="G3" s="259">
        <v>2</v>
      </c>
      <c r="H3" s="191" t="s">
        <v>2092</v>
      </c>
      <c r="I3" s="191" t="s">
        <v>2049</v>
      </c>
      <c r="J3" s="464" t="str">
        <f>VLOOKUP(Table77[interface_policy_group],interface_policy_group[#All],4,FALSE)</f>
        <v>vPC</v>
      </c>
      <c r="K3" s="465" t="str">
        <f>VLOOKUP(Table77[interface_profile],interface_profile[#All],2,FALSE)</f>
        <v>leaf</v>
      </c>
      <c r="L3" s="191" t="s">
        <v>847</v>
      </c>
      <c r="M3" s="191" t="s">
        <v>847</v>
      </c>
    </row>
    <row r="4" spans="1:13" s="5" customFormat="1" x14ac:dyDescent="0.25">
      <c r="A4" s="191" t="s">
        <v>2087</v>
      </c>
      <c r="B4" s="191" t="s">
        <v>2088</v>
      </c>
      <c r="C4" s="191" t="s">
        <v>2076</v>
      </c>
      <c r="D4" s="259">
        <v>1</v>
      </c>
      <c r="E4" s="259">
        <v>3</v>
      </c>
      <c r="F4" s="259">
        <v>1</v>
      </c>
      <c r="G4" s="259">
        <v>4</v>
      </c>
      <c r="H4" s="191" t="s">
        <v>2089</v>
      </c>
      <c r="I4" s="191" t="s">
        <v>2050</v>
      </c>
      <c r="J4" s="464" t="str">
        <f>VLOOKUP(Table77[interface_policy_group],interface_policy_group[#All],4,FALSE)</f>
        <v>vPC</v>
      </c>
      <c r="K4" s="465" t="str">
        <f>VLOOKUP(Table77[interface_profile],interface_profile[#All],2,FALSE)</f>
        <v>leaf</v>
      </c>
      <c r="L4" s="191" t="s">
        <v>847</v>
      </c>
      <c r="M4" s="191" t="s">
        <v>847</v>
      </c>
    </row>
    <row r="5" spans="1:13" s="5" customFormat="1" x14ac:dyDescent="0.25">
      <c r="A5" s="191" t="s">
        <v>2093</v>
      </c>
      <c r="B5" s="191" t="s">
        <v>2094</v>
      </c>
      <c r="C5" s="191" t="s">
        <v>2080</v>
      </c>
      <c r="D5" s="259">
        <v>1</v>
      </c>
      <c r="E5" s="259">
        <v>3</v>
      </c>
      <c r="F5" s="259">
        <v>1</v>
      </c>
      <c r="G5" s="259">
        <v>4</v>
      </c>
      <c r="H5" s="191" t="s">
        <v>2095</v>
      </c>
      <c r="I5" s="191" t="s">
        <v>2051</v>
      </c>
      <c r="J5" s="464" t="str">
        <f>VLOOKUP(Table77[interface_policy_group],interface_policy_group[#All],4,FALSE)</f>
        <v>vPC</v>
      </c>
      <c r="K5" s="465" t="str">
        <f>VLOOKUP(Table77[interface_profile],interface_profile[#All],2,FALSE)</f>
        <v>leaf</v>
      </c>
      <c r="L5" s="191" t="s">
        <v>847</v>
      </c>
      <c r="M5" s="191" t="s">
        <v>847</v>
      </c>
    </row>
    <row r="6" spans="1:13" s="5" customFormat="1" x14ac:dyDescent="0.25">
      <c r="A6" s="191" t="s">
        <v>2096</v>
      </c>
      <c r="B6" s="191" t="s">
        <v>2097</v>
      </c>
      <c r="C6" s="191" t="s">
        <v>2072</v>
      </c>
      <c r="D6" s="259">
        <v>1</v>
      </c>
      <c r="E6" s="259">
        <v>5</v>
      </c>
      <c r="F6" s="259">
        <v>1</v>
      </c>
      <c r="G6" s="259">
        <v>6</v>
      </c>
      <c r="H6" s="191" t="s">
        <v>2098</v>
      </c>
      <c r="I6" s="191" t="s">
        <v>2052</v>
      </c>
      <c r="J6" s="464" t="str">
        <f>VLOOKUP(Table77[interface_policy_group],interface_policy_group[#All],4,FALSE)</f>
        <v>vPC</v>
      </c>
      <c r="K6" s="465" t="str">
        <f>VLOOKUP(Table77[interface_profile],interface_profile[#All],2,FALSE)</f>
        <v>leaf</v>
      </c>
      <c r="L6" s="191" t="s">
        <v>847</v>
      </c>
      <c r="M6" s="191" t="s">
        <v>847</v>
      </c>
    </row>
    <row r="7" spans="1:13" s="5" customFormat="1" x14ac:dyDescent="0.25">
      <c r="A7" s="191" t="s">
        <v>2102</v>
      </c>
      <c r="B7" s="191" t="s">
        <v>2103</v>
      </c>
      <c r="C7" s="191" t="s">
        <v>2070</v>
      </c>
      <c r="D7" s="259">
        <v>1</v>
      </c>
      <c r="E7" s="259">
        <v>5</v>
      </c>
      <c r="F7" s="259">
        <v>1</v>
      </c>
      <c r="G7" s="259">
        <v>6</v>
      </c>
      <c r="H7" s="191" t="s">
        <v>2104</v>
      </c>
      <c r="I7" s="191" t="s">
        <v>2053</v>
      </c>
      <c r="J7" s="464" t="str">
        <f>VLOOKUP(Table77[interface_policy_group],interface_policy_group[#All],4,FALSE)</f>
        <v>vPC</v>
      </c>
      <c r="K7" s="465" t="str">
        <f>VLOOKUP(Table77[interface_profile],interface_profile[#All],2,FALSE)</f>
        <v>leaf</v>
      </c>
      <c r="L7" s="191" t="s">
        <v>847</v>
      </c>
      <c r="M7" s="191" t="s">
        <v>847</v>
      </c>
    </row>
    <row r="8" spans="1:13" s="5" customFormat="1" x14ac:dyDescent="0.25">
      <c r="A8" s="191" t="s">
        <v>2099</v>
      </c>
      <c r="B8" s="191" t="s">
        <v>2100</v>
      </c>
      <c r="C8" s="191" t="s">
        <v>2082</v>
      </c>
      <c r="D8" s="259">
        <v>1</v>
      </c>
      <c r="E8" s="259">
        <v>7</v>
      </c>
      <c r="F8" s="259">
        <v>1</v>
      </c>
      <c r="G8" s="259">
        <v>8</v>
      </c>
      <c r="H8" s="191" t="s">
        <v>2101</v>
      </c>
      <c r="I8" s="191" t="s">
        <v>2054</v>
      </c>
      <c r="J8" s="464" t="str">
        <f>VLOOKUP(Table77[interface_policy_group],interface_policy_group[#All],4,FALSE)</f>
        <v>vPC</v>
      </c>
      <c r="K8" s="465" t="str">
        <f>VLOOKUP(Table77[interface_profile],interface_profile[#All],2,FALSE)</f>
        <v>leaf</v>
      </c>
      <c r="L8" s="191" t="s">
        <v>847</v>
      </c>
      <c r="M8" s="191" t="s">
        <v>847</v>
      </c>
    </row>
    <row r="9" spans="1:13" s="5" customFormat="1" x14ac:dyDescent="0.25">
      <c r="A9" s="191" t="s">
        <v>2105</v>
      </c>
      <c r="B9" s="191" t="s">
        <v>2106</v>
      </c>
      <c r="C9" s="191" t="s">
        <v>2068</v>
      </c>
      <c r="D9" s="259">
        <v>1</v>
      </c>
      <c r="E9" s="259">
        <v>7</v>
      </c>
      <c r="F9" s="259">
        <v>1</v>
      </c>
      <c r="G9" s="259">
        <v>8</v>
      </c>
      <c r="H9" s="191" t="s">
        <v>2107</v>
      </c>
      <c r="I9" s="191" t="s">
        <v>2055</v>
      </c>
      <c r="J9" s="464" t="str">
        <f>VLOOKUP(Table77[interface_policy_group],interface_policy_group[#All],4,FALSE)</f>
        <v>vPC</v>
      </c>
      <c r="K9" s="465" t="str">
        <f>VLOOKUP(Table77[interface_profile],interface_profile[#All],2,FALSE)</f>
        <v>leaf</v>
      </c>
      <c r="L9" s="191" t="s">
        <v>847</v>
      </c>
      <c r="M9" s="191" t="s">
        <v>847</v>
      </c>
    </row>
    <row r="10" spans="1:13" s="5" customFormat="1" x14ac:dyDescent="0.25">
      <c r="A10" s="191" t="s">
        <v>2108</v>
      </c>
      <c r="B10" s="191" t="s">
        <v>2109</v>
      </c>
      <c r="C10" s="191" t="s">
        <v>2064</v>
      </c>
      <c r="D10" s="259">
        <v>1</v>
      </c>
      <c r="E10" s="259">
        <v>9</v>
      </c>
      <c r="F10" s="259">
        <v>1</v>
      </c>
      <c r="G10" s="259">
        <v>10</v>
      </c>
      <c r="H10" s="191" t="s">
        <v>2110</v>
      </c>
      <c r="I10" s="191" t="s">
        <v>2056</v>
      </c>
      <c r="J10" s="464" t="str">
        <f>VLOOKUP(Table77[interface_policy_group],interface_policy_group[#All],4,FALSE)</f>
        <v>vPC</v>
      </c>
      <c r="K10" s="465" t="str">
        <f>VLOOKUP(Table77[interface_profile],interface_profile[#All],2,FALSE)</f>
        <v>leaf</v>
      </c>
      <c r="L10" s="191" t="s">
        <v>847</v>
      </c>
      <c r="M10" s="191" t="s">
        <v>847</v>
      </c>
    </row>
    <row r="11" spans="1:13" s="5" customFormat="1" x14ac:dyDescent="0.25">
      <c r="A11" s="191" t="s">
        <v>2114</v>
      </c>
      <c r="B11" s="191" t="s">
        <v>2115</v>
      </c>
      <c r="C11" s="191" t="s">
        <v>2062</v>
      </c>
      <c r="D11" s="259">
        <v>1</v>
      </c>
      <c r="E11" s="259">
        <v>9</v>
      </c>
      <c r="F11" s="259">
        <v>1</v>
      </c>
      <c r="G11" s="259">
        <v>10</v>
      </c>
      <c r="H11" s="191" t="s">
        <v>2116</v>
      </c>
      <c r="I11" s="191" t="s">
        <v>2057</v>
      </c>
      <c r="J11" s="464" t="str">
        <f>VLOOKUP(Table77[interface_policy_group],interface_policy_group[#All],4,FALSE)</f>
        <v>vPC</v>
      </c>
      <c r="K11" s="465" t="str">
        <f>VLOOKUP(Table77[interface_profile],interface_profile[#All],2,FALSE)</f>
        <v>leaf</v>
      </c>
      <c r="L11" s="191" t="s">
        <v>847</v>
      </c>
      <c r="M11" s="191" t="s">
        <v>847</v>
      </c>
    </row>
    <row r="12" spans="1:13" s="5" customFormat="1" x14ac:dyDescent="0.25">
      <c r="A12" s="191" t="s">
        <v>2111</v>
      </c>
      <c r="B12" s="191" t="s">
        <v>2112</v>
      </c>
      <c r="C12" s="191" t="s">
        <v>2066</v>
      </c>
      <c r="D12" s="259">
        <v>1</v>
      </c>
      <c r="E12" s="259">
        <v>11</v>
      </c>
      <c r="F12" s="259">
        <v>1</v>
      </c>
      <c r="G12" s="259">
        <v>12</v>
      </c>
      <c r="H12" s="191" t="s">
        <v>2113</v>
      </c>
      <c r="I12" s="191" t="s">
        <v>2058</v>
      </c>
      <c r="J12" s="464" t="str">
        <f>VLOOKUP(Table77[interface_policy_group],interface_policy_group[#All],4,FALSE)</f>
        <v>vPC</v>
      </c>
      <c r="K12" s="465" t="str">
        <f>VLOOKUP(Table77[interface_profile],interface_profile[#All],2,FALSE)</f>
        <v>leaf</v>
      </c>
      <c r="L12" s="191" t="s">
        <v>847</v>
      </c>
      <c r="M12" s="191" t="s">
        <v>847</v>
      </c>
    </row>
    <row r="13" spans="1:13" s="5" customFormat="1" x14ac:dyDescent="0.25">
      <c r="A13" s="191" t="s">
        <v>2117</v>
      </c>
      <c r="B13" s="191" t="s">
        <v>2118</v>
      </c>
      <c r="C13" s="191" t="s">
        <v>2060</v>
      </c>
      <c r="D13" s="259">
        <v>1</v>
      </c>
      <c r="E13" s="259">
        <v>11</v>
      </c>
      <c r="F13" s="259">
        <v>1</v>
      </c>
      <c r="G13" s="259">
        <v>12</v>
      </c>
      <c r="H13" s="191" t="s">
        <v>2119</v>
      </c>
      <c r="I13" s="191" t="s">
        <v>2059</v>
      </c>
      <c r="J13" s="464" t="str">
        <f>VLOOKUP(Table77[interface_policy_group],interface_policy_group[#All],4,FALSE)</f>
        <v>vPC</v>
      </c>
      <c r="K13" s="465" t="str">
        <f>VLOOKUP(Table77[interface_profile],interface_profile[#All],2,FALSE)</f>
        <v>leaf</v>
      </c>
      <c r="L13" s="191" t="s">
        <v>847</v>
      </c>
      <c r="M13" s="191" t="s">
        <v>847</v>
      </c>
    </row>
    <row r="14" spans="1:13" s="5" customFormat="1" x14ac:dyDescent="0.25">
      <c r="A14" s="191" t="s">
        <v>1877</v>
      </c>
      <c r="B14" s="191" t="s">
        <v>1872</v>
      </c>
      <c r="C14" s="191" t="s">
        <v>1868</v>
      </c>
      <c r="D14" s="259">
        <v>1</v>
      </c>
      <c r="E14" s="259">
        <v>3</v>
      </c>
      <c r="F14" s="259">
        <v>1</v>
      </c>
      <c r="G14" s="259">
        <v>5</v>
      </c>
      <c r="H14" s="191" t="s">
        <v>1873</v>
      </c>
      <c r="I14" s="191" t="s">
        <v>1864</v>
      </c>
      <c r="J14" s="464" t="str">
        <f>VLOOKUP(Table77[interface_policy_group],interface_policy_group[#All],4,FALSE)</f>
        <v>Access</v>
      </c>
      <c r="K14" s="465" t="str">
        <f>VLOOKUP(Table77[interface_profile],interface_profile[#All],2,FALSE)</f>
        <v>leaf</v>
      </c>
      <c r="L14" s="191" t="s">
        <v>847</v>
      </c>
      <c r="M14" s="191" t="s">
        <v>2931</v>
      </c>
    </row>
    <row r="15" spans="1:13" s="5" customFormat="1" x14ac:dyDescent="0.25">
      <c r="A15" s="191" t="s">
        <v>1874</v>
      </c>
      <c r="B15" s="191" t="s">
        <v>1875</v>
      </c>
      <c r="C15" s="191" t="s">
        <v>1869</v>
      </c>
      <c r="D15" s="259">
        <v>1</v>
      </c>
      <c r="E15" s="259">
        <v>3</v>
      </c>
      <c r="F15" s="259">
        <v>1</v>
      </c>
      <c r="G15" s="259">
        <v>5</v>
      </c>
      <c r="H15" s="191" t="s">
        <v>1876</v>
      </c>
      <c r="I15" s="191" t="s">
        <v>1865</v>
      </c>
      <c r="J15" s="464" t="str">
        <f>VLOOKUP(Table77[interface_policy_group],interface_policy_group[#All],4,FALSE)</f>
        <v>Access</v>
      </c>
      <c r="K15" s="465" t="str">
        <f>VLOOKUP(Table77[interface_profile],interface_profile[#All],2,FALSE)</f>
        <v>leaf</v>
      </c>
      <c r="L15" s="191" t="s">
        <v>847</v>
      </c>
      <c r="M15" s="191" t="s">
        <v>2931</v>
      </c>
    </row>
    <row r="16" spans="1:13" s="5" customFormat="1" x14ac:dyDescent="0.25">
      <c r="A16" s="191" t="s">
        <v>1143</v>
      </c>
      <c r="B16" s="191" t="s">
        <v>1144</v>
      </c>
      <c r="C16" s="191" t="s">
        <v>827</v>
      </c>
      <c r="D16" s="260">
        <v>1</v>
      </c>
      <c r="E16" s="259">
        <v>47</v>
      </c>
      <c r="F16" s="260">
        <v>1</v>
      </c>
      <c r="G16" s="259">
        <v>48</v>
      </c>
      <c r="H16" s="191" t="s">
        <v>1145</v>
      </c>
      <c r="I16" s="191" t="s">
        <v>990</v>
      </c>
      <c r="J16" s="464" t="str">
        <f>VLOOKUP(Table77[interface_policy_group],interface_policy_group[#All],4,FALSE)</f>
        <v>Access</v>
      </c>
      <c r="K16" s="465" t="str">
        <f>VLOOKUP(Table77[interface_profile],interface_profile[#All],2,FALSE)</f>
        <v>leaf</v>
      </c>
      <c r="L16" s="191" t="s">
        <v>847</v>
      </c>
      <c r="M16" s="191" t="s">
        <v>847</v>
      </c>
    </row>
    <row r="17" spans="1:13" s="5" customFormat="1" x14ac:dyDescent="0.25">
      <c r="A17" s="191" t="s">
        <v>1146</v>
      </c>
      <c r="B17" s="191" t="s">
        <v>1147</v>
      </c>
      <c r="C17" s="191" t="s">
        <v>828</v>
      </c>
      <c r="D17" s="260">
        <v>1</v>
      </c>
      <c r="E17" s="259">
        <v>47</v>
      </c>
      <c r="F17" s="260">
        <v>1</v>
      </c>
      <c r="G17" s="259">
        <v>48</v>
      </c>
      <c r="H17" s="191" t="s">
        <v>1148</v>
      </c>
      <c r="I17" s="191" t="s">
        <v>991</v>
      </c>
      <c r="J17" s="464" t="str">
        <f>VLOOKUP(Table77[interface_policy_group],interface_policy_group[#All],4,FALSE)</f>
        <v>Access</v>
      </c>
      <c r="K17" s="465" t="str">
        <f>VLOOKUP(Table77[interface_profile],interface_profile[#All],2,FALSE)</f>
        <v>leaf</v>
      </c>
      <c r="L17" s="191" t="s">
        <v>847</v>
      </c>
      <c r="M17" s="191" t="s">
        <v>847</v>
      </c>
    </row>
    <row r="18" spans="1:13" s="5" customFormat="1" x14ac:dyDescent="0.25">
      <c r="A18" s="191" t="s">
        <v>1149</v>
      </c>
      <c r="B18" s="191" t="s">
        <v>1150</v>
      </c>
      <c r="C18" s="191" t="s">
        <v>829</v>
      </c>
      <c r="D18" s="260">
        <v>1</v>
      </c>
      <c r="E18" s="259">
        <v>11</v>
      </c>
      <c r="F18" s="260">
        <v>1</v>
      </c>
      <c r="G18" s="259">
        <v>36</v>
      </c>
      <c r="H18" s="191" t="s">
        <v>1151</v>
      </c>
      <c r="I18" s="191" t="s">
        <v>992</v>
      </c>
      <c r="J18" s="464" t="str">
        <f>VLOOKUP(Table77[interface_policy_group],interface_policy_group[#All],4,FALSE)</f>
        <v>Access</v>
      </c>
      <c r="K18" s="465" t="str">
        <f>VLOOKUP(Table77[interface_profile],interface_profile[#All],2,FALSE)</f>
        <v>leaf</v>
      </c>
      <c r="L18" s="191" t="s">
        <v>847</v>
      </c>
      <c r="M18" s="191" t="s">
        <v>2931</v>
      </c>
    </row>
    <row r="19" spans="1:13" s="5" customFormat="1" x14ac:dyDescent="0.25">
      <c r="A19" s="191" t="s">
        <v>1152</v>
      </c>
      <c r="B19" s="191" t="s">
        <v>1153</v>
      </c>
      <c r="C19" s="191" t="s">
        <v>830</v>
      </c>
      <c r="D19" s="260">
        <v>1</v>
      </c>
      <c r="E19" s="259">
        <v>11</v>
      </c>
      <c r="F19" s="260">
        <v>1</v>
      </c>
      <c r="G19" s="259">
        <v>28</v>
      </c>
      <c r="H19" s="191" t="s">
        <v>1154</v>
      </c>
      <c r="I19" s="191" t="s">
        <v>993</v>
      </c>
      <c r="J19" s="464" t="str">
        <f>VLOOKUP(Table77[interface_policy_group],interface_policy_group[#All],4,FALSE)</f>
        <v>Access</v>
      </c>
      <c r="K19" s="465" t="str">
        <f>VLOOKUP(Table77[interface_profile],interface_profile[#All],2,FALSE)</f>
        <v>leaf</v>
      </c>
      <c r="L19" s="191" t="s">
        <v>847</v>
      </c>
      <c r="M19" s="191" t="s">
        <v>2931</v>
      </c>
    </row>
    <row r="20" spans="1:13" s="5" customFormat="1" x14ac:dyDescent="0.25">
      <c r="A20" s="191" t="s">
        <v>1155</v>
      </c>
      <c r="B20" s="191" t="s">
        <v>1156</v>
      </c>
      <c r="C20" s="191" t="s">
        <v>1137</v>
      </c>
      <c r="D20" s="260">
        <v>1</v>
      </c>
      <c r="E20" s="259">
        <v>25</v>
      </c>
      <c r="F20" s="260">
        <v>1</v>
      </c>
      <c r="G20" s="259">
        <v>26</v>
      </c>
      <c r="H20" s="191" t="s">
        <v>1157</v>
      </c>
      <c r="I20" s="191" t="s">
        <v>1125</v>
      </c>
      <c r="J20" s="464" t="str">
        <f>VLOOKUP(Table77[interface_policy_group],interface_policy_group[#All],4,FALSE)</f>
        <v>Access</v>
      </c>
      <c r="K20" s="465" t="str">
        <f>VLOOKUP(Table77[interface_profile],interface_profile[#All],2,FALSE)</f>
        <v>leaf</v>
      </c>
      <c r="L20" s="191" t="s">
        <v>847</v>
      </c>
      <c r="M20" s="191" t="s">
        <v>847</v>
      </c>
    </row>
    <row r="21" spans="1:13" s="5" customFormat="1" x14ac:dyDescent="0.25">
      <c r="A21" s="191" t="s">
        <v>1158</v>
      </c>
      <c r="B21" s="191" t="s">
        <v>1159</v>
      </c>
      <c r="C21" s="191" t="s">
        <v>1139</v>
      </c>
      <c r="D21" s="260">
        <v>1</v>
      </c>
      <c r="E21" s="259">
        <v>25</v>
      </c>
      <c r="F21" s="260">
        <v>1</v>
      </c>
      <c r="G21" s="259">
        <v>26</v>
      </c>
      <c r="H21" s="191" t="s">
        <v>1160</v>
      </c>
      <c r="I21" s="191" t="s">
        <v>1127</v>
      </c>
      <c r="J21" s="464" t="str">
        <f>VLOOKUP(Table77[interface_policy_group],interface_policy_group[#All],4,FALSE)</f>
        <v>Access</v>
      </c>
      <c r="K21" s="465" t="str">
        <f>VLOOKUP(Table77[interface_profile],interface_profile[#All],2,FALSE)</f>
        <v>leaf</v>
      </c>
      <c r="L21" s="191" t="s">
        <v>847</v>
      </c>
      <c r="M21" s="191" t="s">
        <v>847</v>
      </c>
    </row>
    <row r="22" spans="1:13" s="5" customFormat="1" x14ac:dyDescent="0.25">
      <c r="A22" s="195" t="s">
        <v>1555</v>
      </c>
      <c r="B22" s="196" t="s">
        <v>1556</v>
      </c>
      <c r="C22" s="196" t="s">
        <v>1553</v>
      </c>
      <c r="D22" s="261">
        <v>1</v>
      </c>
      <c r="E22" s="261">
        <v>1</v>
      </c>
      <c r="F22" s="261">
        <v>1</v>
      </c>
      <c r="G22" s="261">
        <v>2</v>
      </c>
      <c r="H22" s="196" t="s">
        <v>1567</v>
      </c>
      <c r="I22" s="196" t="s">
        <v>1551</v>
      </c>
      <c r="J22" s="466" t="str">
        <f>VLOOKUP(Table77[interface_policy_group],interface_policy_group[#All],4,FALSE)</f>
        <v>Access</v>
      </c>
      <c r="K22" s="467" t="str">
        <f>VLOOKUP(Table77[interface_profile],interface_profile[#All],2,FALSE)</f>
        <v>leaf</v>
      </c>
      <c r="L22" s="196" t="s">
        <v>847</v>
      </c>
      <c r="M22" s="191" t="s">
        <v>847</v>
      </c>
    </row>
    <row r="23" spans="1:13" s="5" customFormat="1" x14ac:dyDescent="0.25">
      <c r="A23" s="195" t="s">
        <v>1161</v>
      </c>
      <c r="B23" s="196" t="s">
        <v>1162</v>
      </c>
      <c r="C23" s="196" t="s">
        <v>1141</v>
      </c>
      <c r="D23" s="261">
        <v>1</v>
      </c>
      <c r="E23" s="261">
        <v>23</v>
      </c>
      <c r="F23" s="261">
        <v>1</v>
      </c>
      <c r="G23" s="261">
        <v>24</v>
      </c>
      <c r="H23" s="196" t="s">
        <v>1163</v>
      </c>
      <c r="I23" s="196" t="s">
        <v>1129</v>
      </c>
      <c r="J23" s="466" t="str">
        <f>VLOOKUP(Table77[interface_policy_group],interface_policy_group[#All],4,FALSE)</f>
        <v>Access</v>
      </c>
      <c r="K23" s="467" t="str">
        <f>VLOOKUP(Table77[interface_profile],interface_profile[#All],2,FALSE)</f>
        <v>leaf</v>
      </c>
      <c r="L23" s="196" t="s">
        <v>847</v>
      </c>
      <c r="M23" s="191" t="s">
        <v>2931</v>
      </c>
    </row>
    <row r="24" spans="1:13" s="5" customFormat="1" x14ac:dyDescent="0.25">
      <c r="A24" s="195" t="s">
        <v>1561</v>
      </c>
      <c r="B24" s="196" t="s">
        <v>1563</v>
      </c>
      <c r="C24" s="196" t="s">
        <v>1557</v>
      </c>
      <c r="D24" s="261">
        <v>1</v>
      </c>
      <c r="E24" s="261">
        <v>1</v>
      </c>
      <c r="F24" s="261">
        <v>1</v>
      </c>
      <c r="G24" s="261">
        <v>2</v>
      </c>
      <c r="H24" s="196" t="s">
        <v>1565</v>
      </c>
      <c r="I24" s="196" t="s">
        <v>1537</v>
      </c>
      <c r="J24" s="466" t="str">
        <f>VLOOKUP(Table77[interface_policy_group],interface_policy_group[#All],4,FALSE)</f>
        <v>Access</v>
      </c>
      <c r="K24" s="467" t="str">
        <f>VLOOKUP(Table77[interface_profile],interface_profile[#All],2,FALSE)</f>
        <v>leaf</v>
      </c>
      <c r="L24" s="196" t="s">
        <v>847</v>
      </c>
      <c r="M24" s="191" t="s">
        <v>2931</v>
      </c>
    </row>
    <row r="25" spans="1:13" s="5" customFormat="1" x14ac:dyDescent="0.25">
      <c r="A25" s="195" t="s">
        <v>1562</v>
      </c>
      <c r="B25" s="196" t="s">
        <v>1564</v>
      </c>
      <c r="C25" s="196" t="s">
        <v>1558</v>
      </c>
      <c r="D25" s="261">
        <v>1</v>
      </c>
      <c r="E25" s="261">
        <v>1</v>
      </c>
      <c r="F25" s="261">
        <v>1</v>
      </c>
      <c r="G25" s="261">
        <v>2</v>
      </c>
      <c r="H25" s="196" t="s">
        <v>1566</v>
      </c>
      <c r="I25" s="196" t="s">
        <v>1538</v>
      </c>
      <c r="J25" s="466" t="str">
        <f>VLOOKUP(Table77[interface_policy_group],interface_policy_group[#All],4,FALSE)</f>
        <v>Access</v>
      </c>
      <c r="K25" s="467" t="str">
        <f>VLOOKUP(Table77[interface_profile],interface_profile[#All],2,FALSE)</f>
        <v>leaf</v>
      </c>
      <c r="L25" s="196" t="s">
        <v>847</v>
      </c>
      <c r="M25" s="191" t="s">
        <v>2931</v>
      </c>
    </row>
    <row r="26" spans="1:13" s="5" customFormat="1" x14ac:dyDescent="0.25">
      <c r="A26" s="195" t="s">
        <v>2532</v>
      </c>
      <c r="B26" s="196" t="s">
        <v>2533</v>
      </c>
      <c r="C26" s="196" t="s">
        <v>2528</v>
      </c>
      <c r="D26" s="261">
        <v>1</v>
      </c>
      <c r="E26" s="261">
        <v>6</v>
      </c>
      <c r="F26" s="261">
        <v>1</v>
      </c>
      <c r="G26" s="261">
        <v>6</v>
      </c>
      <c r="H26" s="196" t="s">
        <v>2534</v>
      </c>
      <c r="I26" s="196" t="s">
        <v>2524</v>
      </c>
      <c r="J26" s="466" t="str">
        <f>VLOOKUP(Table77[interface_policy_group],interface_policy_group[#All],4,FALSE)</f>
        <v>Access</v>
      </c>
      <c r="K26" s="467" t="str">
        <f>VLOOKUP(Table77[interface_profile],interface_profile[#All],2,FALSE)</f>
        <v>leaf</v>
      </c>
      <c r="L26" s="196" t="s">
        <v>847</v>
      </c>
      <c r="M26" s="191" t="s">
        <v>2931</v>
      </c>
    </row>
    <row r="27" spans="1:13" s="343" customFormat="1" x14ac:dyDescent="0.25">
      <c r="A27" s="409" t="s">
        <v>2535</v>
      </c>
      <c r="B27" s="410" t="s">
        <v>2536</v>
      </c>
      <c r="C27" s="410" t="s">
        <v>2530</v>
      </c>
      <c r="D27" s="411">
        <v>1</v>
      </c>
      <c r="E27" s="411">
        <v>6</v>
      </c>
      <c r="F27" s="411">
        <v>1</v>
      </c>
      <c r="G27" s="411">
        <v>6</v>
      </c>
      <c r="H27" s="410" t="s">
        <v>2537</v>
      </c>
      <c r="I27" s="410" t="s">
        <v>2526</v>
      </c>
      <c r="J27" s="468" t="str">
        <f>VLOOKUP(Table77[interface_policy_group],interface_policy_group[#All],4,FALSE)</f>
        <v>Access</v>
      </c>
      <c r="K27" s="469" t="str">
        <f>VLOOKUP(Table77[interface_profile],interface_profile[#All],2,FALSE)</f>
        <v>leaf</v>
      </c>
      <c r="L27" s="410" t="s">
        <v>847</v>
      </c>
      <c r="M27" s="412" t="s">
        <v>2931</v>
      </c>
    </row>
    <row r="28" spans="1:13" s="5" customFormat="1" x14ac:dyDescent="0.25">
      <c r="A28" s="195" t="s">
        <v>2036</v>
      </c>
      <c r="B28" s="196" t="s">
        <v>2024</v>
      </c>
      <c r="C28" s="196" t="s">
        <v>2033</v>
      </c>
      <c r="D28" s="261">
        <v>1</v>
      </c>
      <c r="E28" s="261">
        <v>21</v>
      </c>
      <c r="F28" s="261">
        <v>1</v>
      </c>
      <c r="G28" s="261">
        <v>21</v>
      </c>
      <c r="H28" s="196" t="s">
        <v>2024</v>
      </c>
      <c r="I28" s="196" t="s">
        <v>2030</v>
      </c>
      <c r="J28" s="466" t="str">
        <f>VLOOKUP(Table77[interface_policy_group],interface_policy_group[#All],4,FALSE)</f>
        <v>vPC</v>
      </c>
      <c r="K28" s="467" t="str">
        <f>VLOOKUP(Table77[interface_profile],interface_profile[#All],2,FALSE)</f>
        <v>leaf</v>
      </c>
      <c r="L28" s="196" t="s">
        <v>847</v>
      </c>
      <c r="M28" s="191" t="s">
        <v>847</v>
      </c>
    </row>
    <row r="29" spans="1:13" s="5" customFormat="1" x14ac:dyDescent="0.25">
      <c r="A29" s="195" t="s">
        <v>2037</v>
      </c>
      <c r="B29" s="196" t="s">
        <v>2024</v>
      </c>
      <c r="C29" s="196" t="s">
        <v>2034</v>
      </c>
      <c r="D29" s="261">
        <v>1</v>
      </c>
      <c r="E29" s="261">
        <v>22</v>
      </c>
      <c r="F29" s="261">
        <v>1</v>
      </c>
      <c r="G29" s="261">
        <v>22</v>
      </c>
      <c r="H29" s="196" t="s">
        <v>2024</v>
      </c>
      <c r="I29" s="196" t="s">
        <v>2031</v>
      </c>
      <c r="J29" s="466" t="str">
        <f>VLOOKUP(Table77[interface_policy_group],interface_policy_group[#All],4,FALSE)</f>
        <v>vPC</v>
      </c>
      <c r="K29" s="467" t="str">
        <f>VLOOKUP(Table77[interface_profile],interface_profile[#All],2,FALSE)</f>
        <v>leaf</v>
      </c>
      <c r="L29" s="196" t="s">
        <v>847</v>
      </c>
      <c r="M29" s="191" t="s">
        <v>847</v>
      </c>
    </row>
    <row r="30" spans="1:13" s="5" customFormat="1" x14ac:dyDescent="0.25">
      <c r="A30" s="195" t="s">
        <v>2038</v>
      </c>
      <c r="B30" s="196" t="s">
        <v>2025</v>
      </c>
      <c r="C30" s="196" t="s">
        <v>2035</v>
      </c>
      <c r="D30" s="261">
        <v>1</v>
      </c>
      <c r="E30" s="261">
        <v>46</v>
      </c>
      <c r="F30" s="261">
        <v>1</v>
      </c>
      <c r="G30" s="261">
        <v>46</v>
      </c>
      <c r="H30" s="196" t="s">
        <v>2025</v>
      </c>
      <c r="I30" s="196" t="s">
        <v>2032</v>
      </c>
      <c r="J30" s="466" t="str">
        <f>VLOOKUP(Table77[interface_policy_group],interface_policy_group[#All],4,FALSE)</f>
        <v>Access</v>
      </c>
      <c r="K30" s="467" t="str">
        <f>VLOOKUP(Table77[interface_profile],interface_profile[#All],2,FALSE)</f>
        <v>leaf</v>
      </c>
      <c r="L30" s="196" t="s">
        <v>847</v>
      </c>
      <c r="M30" s="191" t="s">
        <v>847</v>
      </c>
    </row>
    <row r="31" spans="1:13" s="5" customFormat="1" x14ac:dyDescent="0.25">
      <c r="A31" s="195" t="s">
        <v>2985</v>
      </c>
      <c r="B31" s="196"/>
      <c r="C31" s="196" t="s">
        <v>2965</v>
      </c>
      <c r="D31" s="261">
        <v>1</v>
      </c>
      <c r="E31" s="261">
        <v>3</v>
      </c>
      <c r="F31" s="261">
        <v>1</v>
      </c>
      <c r="G31" s="261">
        <v>5</v>
      </c>
      <c r="H31" s="196" t="s">
        <v>3052</v>
      </c>
      <c r="I31" s="196" t="s">
        <v>1864</v>
      </c>
      <c r="J31" s="466" t="str">
        <f>VLOOKUP(Table77[interface_policy_group],interface_policy_group[#All],4,FALSE)</f>
        <v>Access</v>
      </c>
      <c r="K31" s="467" t="str">
        <f>VLOOKUP(Table77[interface_profile],interface_profile[#All],2,FALSE)</f>
        <v>leaf</v>
      </c>
      <c r="L31" s="196" t="s">
        <v>847</v>
      </c>
      <c r="M31" s="191" t="s">
        <v>847</v>
      </c>
    </row>
    <row r="32" spans="1:13" s="5" customFormat="1" x14ac:dyDescent="0.25">
      <c r="A32" s="195" t="s">
        <v>2986</v>
      </c>
      <c r="B32" s="196"/>
      <c r="C32" s="196" t="s">
        <v>2976</v>
      </c>
      <c r="D32" s="261">
        <v>1</v>
      </c>
      <c r="E32" s="261">
        <v>3</v>
      </c>
      <c r="F32" s="261">
        <v>1</v>
      </c>
      <c r="G32" s="261">
        <v>5</v>
      </c>
      <c r="H32" s="196" t="s">
        <v>3053</v>
      </c>
      <c r="I32" s="196" t="s">
        <v>1865</v>
      </c>
      <c r="J32" s="466" t="str">
        <f>VLOOKUP(Table77[interface_policy_group],interface_policy_group[#All],4,FALSE)</f>
        <v>Access</v>
      </c>
      <c r="K32" s="467" t="str">
        <f>VLOOKUP(Table77[interface_profile],interface_profile[#All],2,FALSE)</f>
        <v>leaf</v>
      </c>
      <c r="L32" s="196" t="s">
        <v>847</v>
      </c>
      <c r="M32" s="191" t="s">
        <v>847</v>
      </c>
    </row>
    <row r="33" spans="1:13" s="5" customFormat="1" x14ac:dyDescent="0.25">
      <c r="A33" s="195" t="s">
        <v>2987</v>
      </c>
      <c r="B33" s="196"/>
      <c r="C33" s="196" t="s">
        <v>2966</v>
      </c>
      <c r="D33" s="261">
        <v>1</v>
      </c>
      <c r="E33" s="261">
        <v>23</v>
      </c>
      <c r="F33" s="261">
        <v>1</v>
      </c>
      <c r="G33" s="261">
        <v>24</v>
      </c>
      <c r="H33" s="196" t="s">
        <v>3056</v>
      </c>
      <c r="I33" s="196" t="s">
        <v>2956</v>
      </c>
      <c r="J33" s="466" t="str">
        <f>VLOOKUP(Table77[interface_policy_group],interface_policy_group[#All],4,FALSE)</f>
        <v>Access</v>
      </c>
      <c r="K33" s="467" t="str">
        <f>VLOOKUP(Table77[interface_profile],interface_profile[#All],2,FALSE)</f>
        <v>leaf</v>
      </c>
      <c r="L33" s="196" t="s">
        <v>847</v>
      </c>
      <c r="M33" s="191" t="s">
        <v>847</v>
      </c>
    </row>
    <row r="34" spans="1:13" s="5" customFormat="1" x14ac:dyDescent="0.25">
      <c r="A34" s="195" t="s">
        <v>2988</v>
      </c>
      <c r="B34" s="196"/>
      <c r="C34" s="196" t="s">
        <v>2967</v>
      </c>
      <c r="D34" s="261">
        <v>1</v>
      </c>
      <c r="E34" s="261">
        <v>25</v>
      </c>
      <c r="F34" s="261">
        <v>1</v>
      </c>
      <c r="G34" s="261">
        <v>26</v>
      </c>
      <c r="H34" s="196" t="s">
        <v>3054</v>
      </c>
      <c r="I34" s="196" t="s">
        <v>1125</v>
      </c>
      <c r="J34" s="466" t="str">
        <f>VLOOKUP(Table77[interface_policy_group],interface_policy_group[#All],4,FALSE)</f>
        <v>Access</v>
      </c>
      <c r="K34" s="467" t="str">
        <f>VLOOKUP(Table77[interface_profile],interface_profile[#All],2,FALSE)</f>
        <v>leaf</v>
      </c>
      <c r="L34" s="196" t="s">
        <v>847</v>
      </c>
      <c r="M34" s="191" t="s">
        <v>847</v>
      </c>
    </row>
    <row r="35" spans="1:13" s="5" customFormat="1" x14ac:dyDescent="0.25">
      <c r="A35" s="195" t="s">
        <v>2989</v>
      </c>
      <c r="B35" s="196"/>
      <c r="C35" s="196" t="s">
        <v>2968</v>
      </c>
      <c r="D35" s="261">
        <v>1</v>
      </c>
      <c r="E35" s="261">
        <v>25</v>
      </c>
      <c r="F35" s="261">
        <v>1</v>
      </c>
      <c r="G35" s="261">
        <v>26</v>
      </c>
      <c r="H35" s="196" t="s">
        <v>3055</v>
      </c>
      <c r="I35" s="196" t="s">
        <v>1127</v>
      </c>
      <c r="J35" s="466" t="str">
        <f>VLOOKUP(Table77[interface_policy_group],interface_policy_group[#All],4,FALSE)</f>
        <v>Access</v>
      </c>
      <c r="K35" s="467" t="str">
        <f>VLOOKUP(Table77[interface_profile],interface_profile[#All],2,FALSE)</f>
        <v>leaf</v>
      </c>
      <c r="L35" s="196" t="s">
        <v>847</v>
      </c>
      <c r="M35" s="191" t="s">
        <v>847</v>
      </c>
    </row>
    <row r="36" spans="1:13" s="5" customFormat="1" x14ac:dyDescent="0.25">
      <c r="A36" s="195" t="s">
        <v>2990</v>
      </c>
      <c r="B36" s="196"/>
      <c r="C36" s="196" t="s">
        <v>2969</v>
      </c>
      <c r="D36" s="261">
        <v>1</v>
      </c>
      <c r="E36" s="261">
        <v>1</v>
      </c>
      <c r="F36" s="261">
        <v>1</v>
      </c>
      <c r="G36" s="261">
        <v>1</v>
      </c>
      <c r="H36" s="196" t="s">
        <v>3057</v>
      </c>
      <c r="I36" s="196" t="s">
        <v>1537</v>
      </c>
      <c r="J36" s="466" t="str">
        <f>VLOOKUP(Table77[interface_policy_group],interface_policy_group[#All],4,FALSE)</f>
        <v>Access</v>
      </c>
      <c r="K36" s="467" t="str">
        <f>VLOOKUP(Table77[interface_profile],interface_profile[#All],2,FALSE)</f>
        <v>leaf</v>
      </c>
      <c r="L36" s="196" t="s">
        <v>847</v>
      </c>
      <c r="M36" s="191" t="s">
        <v>847</v>
      </c>
    </row>
    <row r="37" spans="1:13" s="5" customFormat="1" x14ac:dyDescent="0.25">
      <c r="A37" s="195" t="s">
        <v>2991</v>
      </c>
      <c r="B37" s="196"/>
      <c r="C37" s="196" t="s">
        <v>2970</v>
      </c>
      <c r="D37" s="261">
        <v>1</v>
      </c>
      <c r="E37" s="261">
        <v>2</v>
      </c>
      <c r="F37" s="261">
        <v>1</v>
      </c>
      <c r="G37" s="261">
        <v>2</v>
      </c>
      <c r="H37" s="196" t="s">
        <v>3057</v>
      </c>
      <c r="I37" s="196" t="s">
        <v>1537</v>
      </c>
      <c r="J37" s="466" t="str">
        <f>VLOOKUP(Table77[interface_policy_group],interface_policy_group[#All],4,FALSE)</f>
        <v>Access</v>
      </c>
      <c r="K37" s="467" t="str">
        <f>VLOOKUP(Table77[interface_profile],interface_profile[#All],2,FALSE)</f>
        <v>leaf</v>
      </c>
      <c r="L37" s="196" t="s">
        <v>847</v>
      </c>
      <c r="M37" s="191" t="s">
        <v>847</v>
      </c>
    </row>
    <row r="38" spans="1:13" s="5" customFormat="1" x14ac:dyDescent="0.25">
      <c r="A38" s="195" t="s">
        <v>2992</v>
      </c>
      <c r="B38" s="196"/>
      <c r="C38" s="196" t="s">
        <v>2971</v>
      </c>
      <c r="D38" s="261">
        <v>1</v>
      </c>
      <c r="E38" s="261">
        <v>1</v>
      </c>
      <c r="F38" s="261">
        <v>1</v>
      </c>
      <c r="G38" s="261">
        <v>1</v>
      </c>
      <c r="H38" s="196" t="s">
        <v>3058</v>
      </c>
      <c r="I38" s="196" t="s">
        <v>1538</v>
      </c>
      <c r="J38" s="466" t="str">
        <f>VLOOKUP(Table77[interface_policy_group],interface_policy_group[#All],4,FALSE)</f>
        <v>Access</v>
      </c>
      <c r="K38" s="467" t="str">
        <f>VLOOKUP(Table77[interface_profile],interface_profile[#All],2,FALSE)</f>
        <v>leaf</v>
      </c>
      <c r="L38" s="196" t="s">
        <v>847</v>
      </c>
      <c r="M38" s="191" t="s">
        <v>847</v>
      </c>
    </row>
    <row r="39" spans="1:13" s="5" customFormat="1" x14ac:dyDescent="0.25">
      <c r="A39" s="195" t="s">
        <v>2993</v>
      </c>
      <c r="B39" s="196"/>
      <c r="C39" s="196" t="s">
        <v>2972</v>
      </c>
      <c r="D39" s="261">
        <v>1</v>
      </c>
      <c r="E39" s="261">
        <v>2</v>
      </c>
      <c r="F39" s="261">
        <v>1</v>
      </c>
      <c r="G39" s="261">
        <v>2</v>
      </c>
      <c r="H39" s="196" t="s">
        <v>3058</v>
      </c>
      <c r="I39" s="196" t="s">
        <v>1538</v>
      </c>
      <c r="J39" s="466" t="str">
        <f>VLOOKUP(Table77[interface_policy_group],interface_policy_group[#All],4,FALSE)</f>
        <v>Access</v>
      </c>
      <c r="K39" s="467" t="str">
        <f>VLOOKUP(Table77[interface_profile],interface_profile[#All],2,FALSE)</f>
        <v>leaf</v>
      </c>
      <c r="L39" s="196" t="s">
        <v>847</v>
      </c>
      <c r="M39" s="191" t="s">
        <v>847</v>
      </c>
    </row>
    <row r="40" spans="1:13" s="5" customFormat="1" x14ac:dyDescent="0.25">
      <c r="A40" s="195" t="s">
        <v>2994</v>
      </c>
      <c r="B40" s="196"/>
      <c r="C40" s="196" t="s">
        <v>2973</v>
      </c>
      <c r="D40" s="261">
        <v>1</v>
      </c>
      <c r="E40" s="261">
        <v>6</v>
      </c>
      <c r="F40" s="261">
        <v>1</v>
      </c>
      <c r="G40" s="261">
        <v>6</v>
      </c>
      <c r="H40" s="196" t="s">
        <v>3059</v>
      </c>
      <c r="I40" s="196" t="s">
        <v>2963</v>
      </c>
      <c r="J40" s="466" t="str">
        <f>VLOOKUP(Table77[interface_policy_group],interface_policy_group[#All],4,FALSE)</f>
        <v>Access</v>
      </c>
      <c r="K40" s="467" t="str">
        <f>VLOOKUP(Table77[interface_profile],interface_profile[#All],2,FALSE)</f>
        <v>leaf</v>
      </c>
      <c r="L40" s="196" t="s">
        <v>847</v>
      </c>
      <c r="M40" s="191" t="s">
        <v>847</v>
      </c>
    </row>
    <row r="41" spans="1:13" s="5" customFormat="1" x14ac:dyDescent="0.25">
      <c r="A41" s="195" t="s">
        <v>2995</v>
      </c>
      <c r="B41" s="196"/>
      <c r="C41" s="196" t="s">
        <v>2974</v>
      </c>
      <c r="D41" s="261">
        <v>1</v>
      </c>
      <c r="E41" s="261">
        <v>6</v>
      </c>
      <c r="F41" s="261">
        <v>1</v>
      </c>
      <c r="G41" s="261">
        <v>6</v>
      </c>
      <c r="H41" s="196" t="s">
        <v>3060</v>
      </c>
      <c r="I41" s="196" t="s">
        <v>2964</v>
      </c>
      <c r="J41" s="466" t="str">
        <f>VLOOKUP(Table77[interface_policy_group],interface_policy_group[#All],4,FALSE)</f>
        <v>Access</v>
      </c>
      <c r="K41" s="467" t="str">
        <f>VLOOKUP(Table77[interface_profile],interface_profile[#All],2,FALSE)</f>
        <v>leaf</v>
      </c>
      <c r="L41" s="196" t="s">
        <v>847</v>
      </c>
      <c r="M41" s="191" t="s">
        <v>847</v>
      </c>
    </row>
  </sheetData>
  <dataConsolidate/>
  <dataValidations count="2">
    <dataValidation type="textLength" allowBlank="1" showInputMessage="1" showErrorMessage="1" sqref="A22">
      <formula1>1</formula1>
      <formula2>64</formula2>
    </dataValidation>
    <dataValidation type="decimal" operator="greaterThanOrEqual" allowBlank="1" showInputMessage="1" showErrorMessage="1" sqref="G2:G25 G28:G30">
      <formula1>E2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interface_policy_group!$A:$A</xm:f>
          </x14:formula1>
          <xm:sqref>I2:I41</xm:sqref>
        </x14:dataValidation>
        <x14:dataValidation type="list" allowBlank="1" showInputMessage="1" showErrorMessage="1">
          <x14:formula1>
            <xm:f>interface_profile!$A:$A</xm:f>
          </x14:formula1>
          <xm:sqref>C2:C41</xm:sqref>
        </x14:dataValidation>
      </x14:dataValidations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59999389629810485"/>
  </sheetPr>
  <dimension ref="A1:F87"/>
  <sheetViews>
    <sheetView topLeftCell="A7" zoomScaleNormal="100" workbookViewId="0">
      <selection activeCell="D24" sqref="D24"/>
    </sheetView>
  </sheetViews>
  <sheetFormatPr defaultColWidth="8.7109375" defaultRowHeight="15" x14ac:dyDescent="0.25"/>
  <cols>
    <col min="1" max="1" width="36.42578125" customWidth="1"/>
    <col min="2" max="2" width="45.28515625" customWidth="1"/>
    <col min="3" max="3" width="24.28515625" customWidth="1"/>
    <col min="4" max="4" width="24.85546875" customWidth="1"/>
    <col min="5" max="5" width="20.85546875" customWidth="1"/>
    <col min="6" max="6" width="14.7109375" bestFit="1" customWidth="1"/>
  </cols>
  <sheetData>
    <row r="1" spans="1:6" x14ac:dyDescent="0.25">
      <c r="A1" s="6" t="s">
        <v>445</v>
      </c>
      <c r="B1" s="6" t="s">
        <v>444</v>
      </c>
      <c r="C1" s="6" t="s">
        <v>471</v>
      </c>
      <c r="D1" s="6" t="s">
        <v>494</v>
      </c>
      <c r="E1" s="6" t="s">
        <v>473</v>
      </c>
      <c r="F1" s="6" t="s">
        <v>2930</v>
      </c>
    </row>
    <row r="2" spans="1:6" s="5" customFormat="1" x14ac:dyDescent="0.25">
      <c r="A2" s="191" t="s">
        <v>834</v>
      </c>
      <c r="B2" s="191" t="s">
        <v>2074</v>
      </c>
      <c r="C2" s="465" t="str">
        <f>VLOOKUP(Table51[switch_profile],switch_profile[#All],2,FALSE)</f>
        <v>leaf</v>
      </c>
      <c r="D2" s="464" t="str">
        <f>VLOOKUP(Table51[[#This Row],[interface_profile]],interface_profile[#All],2,FALSE)</f>
        <v>leaf</v>
      </c>
      <c r="E2" s="191" t="s">
        <v>847</v>
      </c>
      <c r="F2" s="191" t="s">
        <v>847</v>
      </c>
    </row>
    <row r="3" spans="1:6" s="5" customFormat="1" x14ac:dyDescent="0.25">
      <c r="A3" s="191" t="s">
        <v>834</v>
      </c>
      <c r="B3" s="191" t="s">
        <v>2076</v>
      </c>
      <c r="C3" s="465" t="str">
        <f>VLOOKUP(Table51[switch_profile],switch_profile[#All],2,FALSE)</f>
        <v>leaf</v>
      </c>
      <c r="D3" s="464" t="str">
        <f>VLOOKUP(Table51[[#This Row],[interface_profile]],interface_profile[#All],2,FALSE)</f>
        <v>leaf</v>
      </c>
      <c r="E3" s="191" t="s">
        <v>847</v>
      </c>
      <c r="F3" s="191" t="s">
        <v>847</v>
      </c>
    </row>
    <row r="4" spans="1:6" s="5" customFormat="1" x14ac:dyDescent="0.25">
      <c r="A4" s="191" t="s">
        <v>834</v>
      </c>
      <c r="B4" s="191" t="s">
        <v>2072</v>
      </c>
      <c r="C4" s="465" t="str">
        <f>VLOOKUP(Table51[switch_profile],switch_profile[#All],2,FALSE)</f>
        <v>leaf</v>
      </c>
      <c r="D4" s="464" t="str">
        <f>VLOOKUP(Table51[[#This Row],[interface_profile]],interface_profile[#All],2,FALSE)</f>
        <v>leaf</v>
      </c>
      <c r="E4" s="191" t="s">
        <v>847</v>
      </c>
      <c r="F4" s="191" t="s">
        <v>847</v>
      </c>
    </row>
    <row r="5" spans="1:6" s="5" customFormat="1" x14ac:dyDescent="0.25">
      <c r="A5" s="191" t="s">
        <v>834</v>
      </c>
      <c r="B5" s="191" t="s">
        <v>2082</v>
      </c>
      <c r="C5" s="465" t="str">
        <f>VLOOKUP(Table51[switch_profile],switch_profile[#All],2,FALSE)</f>
        <v>leaf</v>
      </c>
      <c r="D5" s="464" t="str">
        <f>VLOOKUP(Table51[[#This Row],[interface_profile]],interface_profile[#All],2,FALSE)</f>
        <v>leaf</v>
      </c>
      <c r="E5" s="191" t="s">
        <v>847</v>
      </c>
      <c r="F5" s="191" t="s">
        <v>847</v>
      </c>
    </row>
    <row r="6" spans="1:6" s="5" customFormat="1" x14ac:dyDescent="0.25">
      <c r="A6" s="191" t="s">
        <v>834</v>
      </c>
      <c r="B6" s="191" t="s">
        <v>2064</v>
      </c>
      <c r="C6" s="465" t="str">
        <f>VLOOKUP(Table51[switch_profile],switch_profile[#All],2,FALSE)</f>
        <v>leaf</v>
      </c>
      <c r="D6" s="464" t="str">
        <f>VLOOKUP(Table51[[#This Row],[interface_profile]],interface_profile[#All],2,FALSE)</f>
        <v>leaf</v>
      </c>
      <c r="E6" s="191" t="s">
        <v>847</v>
      </c>
      <c r="F6" s="191" t="s">
        <v>847</v>
      </c>
    </row>
    <row r="7" spans="1:6" s="5" customFormat="1" x14ac:dyDescent="0.25">
      <c r="A7" s="191" t="s">
        <v>834</v>
      </c>
      <c r="B7" s="191" t="s">
        <v>2066</v>
      </c>
      <c r="C7" s="465" t="str">
        <f>VLOOKUP(Table51[switch_profile],switch_profile[#All],2,FALSE)</f>
        <v>leaf</v>
      </c>
      <c r="D7" s="464" t="str">
        <f>VLOOKUP(Table51[[#This Row],[interface_profile]],interface_profile[#All],2,FALSE)</f>
        <v>leaf</v>
      </c>
      <c r="E7" s="191" t="s">
        <v>847</v>
      </c>
      <c r="F7" s="191" t="s">
        <v>847</v>
      </c>
    </row>
    <row r="8" spans="1:6" s="5" customFormat="1" x14ac:dyDescent="0.25">
      <c r="A8" s="191" t="s">
        <v>834</v>
      </c>
      <c r="B8" s="191" t="s">
        <v>1137</v>
      </c>
      <c r="C8" s="465" t="str">
        <f>VLOOKUP(Table51[switch_profile],switch_profile[#All],2,FALSE)</f>
        <v>leaf</v>
      </c>
      <c r="D8" s="464" t="str">
        <f>VLOOKUP(Table51[[#This Row],[interface_profile]],interface_profile[#All],2,FALSE)</f>
        <v>leaf</v>
      </c>
      <c r="E8" s="191" t="s">
        <v>2931</v>
      </c>
      <c r="F8" s="191" t="s">
        <v>2931</v>
      </c>
    </row>
    <row r="9" spans="1:6" s="5" customFormat="1" x14ac:dyDescent="0.25">
      <c r="A9" s="191" t="s">
        <v>834</v>
      </c>
      <c r="B9" s="191" t="s">
        <v>1141</v>
      </c>
      <c r="C9" s="465" t="str">
        <f>VLOOKUP(Table51[switch_profile],switch_profile[#All],2,FALSE)</f>
        <v>leaf</v>
      </c>
      <c r="D9" s="464" t="str">
        <f>VLOOKUP(Table51[[#This Row],[interface_profile]],interface_profile[#All],2,FALSE)</f>
        <v>leaf</v>
      </c>
      <c r="E9" s="191" t="s">
        <v>2931</v>
      </c>
      <c r="F9" s="191" t="s">
        <v>2931</v>
      </c>
    </row>
    <row r="10" spans="1:6" s="5" customFormat="1" x14ac:dyDescent="0.25">
      <c r="A10" s="191" t="s">
        <v>834</v>
      </c>
      <c r="B10" s="191" t="s">
        <v>2967</v>
      </c>
      <c r="C10" s="465" t="str">
        <f>VLOOKUP(Table51[switch_profile],switch_profile[#All],2,FALSE)</f>
        <v>leaf</v>
      </c>
      <c r="D10" s="464" t="str">
        <f>VLOOKUP(Table51[[#This Row],[interface_profile]],interface_profile[#All],2,FALSE)</f>
        <v>leaf</v>
      </c>
      <c r="E10" s="191" t="s">
        <v>847</v>
      </c>
      <c r="F10" s="191" t="s">
        <v>847</v>
      </c>
    </row>
    <row r="11" spans="1:6" s="5" customFormat="1" x14ac:dyDescent="0.25">
      <c r="A11" s="191" t="s">
        <v>834</v>
      </c>
      <c r="B11" s="191" t="s">
        <v>2966</v>
      </c>
      <c r="C11" s="465" t="str">
        <f>VLOOKUP(Table51[switch_profile],switch_profile[#All],2,FALSE)</f>
        <v>leaf</v>
      </c>
      <c r="D11" s="464" t="str">
        <f>VLOOKUP(Table51[[#This Row],[interface_profile]],interface_profile[#All],2,FALSE)</f>
        <v>leaf</v>
      </c>
      <c r="E11" s="191" t="s">
        <v>847</v>
      </c>
      <c r="F11" s="191" t="s">
        <v>847</v>
      </c>
    </row>
    <row r="12" spans="1:6" s="5" customFormat="1" x14ac:dyDescent="0.25">
      <c r="A12" s="191" t="s">
        <v>835</v>
      </c>
      <c r="B12" s="191" t="s">
        <v>2078</v>
      </c>
      <c r="C12" s="465" t="str">
        <f>VLOOKUP(Table51[switch_profile],switch_profile[#All],2,FALSE)</f>
        <v>leaf</v>
      </c>
      <c r="D12" s="464" t="str">
        <f>VLOOKUP(Table51[[#This Row],[interface_profile]],interface_profile[#All],2,FALSE)</f>
        <v>leaf</v>
      </c>
      <c r="E12" s="191" t="s">
        <v>847</v>
      </c>
      <c r="F12" s="191" t="s">
        <v>847</v>
      </c>
    </row>
    <row r="13" spans="1:6" s="5" customFormat="1" x14ac:dyDescent="0.25">
      <c r="A13" s="191" t="s">
        <v>835</v>
      </c>
      <c r="B13" s="191" t="s">
        <v>2080</v>
      </c>
      <c r="C13" s="465" t="str">
        <f>VLOOKUP(Table51[switch_profile],switch_profile[#All],2,FALSE)</f>
        <v>leaf</v>
      </c>
      <c r="D13" s="464" t="str">
        <f>VLOOKUP(Table51[[#This Row],[interface_profile]],interface_profile[#All],2,FALSE)</f>
        <v>leaf</v>
      </c>
      <c r="E13" s="191" t="s">
        <v>847</v>
      </c>
      <c r="F13" s="191" t="s">
        <v>847</v>
      </c>
    </row>
    <row r="14" spans="1:6" s="5" customFormat="1" x14ac:dyDescent="0.25">
      <c r="A14" s="191" t="s">
        <v>835</v>
      </c>
      <c r="B14" s="191" t="s">
        <v>2070</v>
      </c>
      <c r="C14" s="465" t="str">
        <f>VLOOKUP(Table51[switch_profile],switch_profile[#All],2,FALSE)</f>
        <v>leaf</v>
      </c>
      <c r="D14" s="464" t="str">
        <f>VLOOKUP(Table51[[#This Row],[interface_profile]],interface_profile[#All],2,FALSE)</f>
        <v>leaf</v>
      </c>
      <c r="E14" s="191" t="s">
        <v>847</v>
      </c>
      <c r="F14" s="191" t="s">
        <v>847</v>
      </c>
    </row>
    <row r="15" spans="1:6" s="5" customFormat="1" x14ac:dyDescent="0.25">
      <c r="A15" s="191" t="s">
        <v>835</v>
      </c>
      <c r="B15" s="191" t="s">
        <v>2068</v>
      </c>
      <c r="C15" s="465" t="str">
        <f>VLOOKUP(Table51[switch_profile],switch_profile[#All],2,FALSE)</f>
        <v>leaf</v>
      </c>
      <c r="D15" s="464" t="str">
        <f>VLOOKUP(Table51[[#This Row],[interface_profile]],interface_profile[#All],2,FALSE)</f>
        <v>leaf</v>
      </c>
      <c r="E15" s="191" t="s">
        <v>847</v>
      </c>
      <c r="F15" s="191" t="s">
        <v>847</v>
      </c>
    </row>
    <row r="16" spans="1:6" s="5" customFormat="1" x14ac:dyDescent="0.25">
      <c r="A16" s="191" t="s">
        <v>835</v>
      </c>
      <c r="B16" s="191" t="s">
        <v>2062</v>
      </c>
      <c r="C16" s="465" t="str">
        <f>VLOOKUP(Table51[switch_profile],switch_profile[#All],2,FALSE)</f>
        <v>leaf</v>
      </c>
      <c r="D16" s="464" t="str">
        <f>VLOOKUP(Table51[[#This Row],[interface_profile]],interface_profile[#All],2,FALSE)</f>
        <v>leaf</v>
      </c>
      <c r="E16" s="191" t="s">
        <v>847</v>
      </c>
      <c r="F16" s="191" t="s">
        <v>847</v>
      </c>
    </row>
    <row r="17" spans="1:6" s="5" customFormat="1" x14ac:dyDescent="0.25">
      <c r="A17" s="191" t="s">
        <v>835</v>
      </c>
      <c r="B17" s="191" t="s">
        <v>2060</v>
      </c>
      <c r="C17" s="465" t="str">
        <f>VLOOKUP(Table51[switch_profile],switch_profile[#All],2,FALSE)</f>
        <v>leaf</v>
      </c>
      <c r="D17" s="464" t="str">
        <f>VLOOKUP(Table51[[#This Row],[interface_profile]],interface_profile[#All],2,FALSE)</f>
        <v>leaf</v>
      </c>
      <c r="E17" s="191" t="s">
        <v>847</v>
      </c>
      <c r="F17" s="191" t="s">
        <v>847</v>
      </c>
    </row>
    <row r="18" spans="1:6" s="5" customFormat="1" x14ac:dyDescent="0.25">
      <c r="A18" s="191" t="s">
        <v>835</v>
      </c>
      <c r="B18" s="191" t="s">
        <v>1139</v>
      </c>
      <c r="C18" s="465" t="str">
        <f>VLOOKUP(Table51[switch_profile],switch_profile[#All],2,FALSE)</f>
        <v>leaf</v>
      </c>
      <c r="D18" s="464" t="str">
        <f>VLOOKUP(Table51[[#This Row],[interface_profile]],interface_profile[#All],2,FALSE)</f>
        <v>leaf</v>
      </c>
      <c r="E18" s="191" t="s">
        <v>2931</v>
      </c>
      <c r="F18" s="191" t="s">
        <v>2931</v>
      </c>
    </row>
    <row r="19" spans="1:6" s="5" customFormat="1" x14ac:dyDescent="0.25">
      <c r="A19" s="191" t="s">
        <v>835</v>
      </c>
      <c r="B19" s="191" t="s">
        <v>1141</v>
      </c>
      <c r="C19" s="465" t="str">
        <f>VLOOKUP(Table51[switch_profile],switch_profile[#All],2,FALSE)</f>
        <v>leaf</v>
      </c>
      <c r="D19" s="464" t="str">
        <f>VLOOKUP(Table51[[#This Row],[interface_profile]],interface_profile[#All],2,FALSE)</f>
        <v>leaf</v>
      </c>
      <c r="E19" s="191" t="s">
        <v>2931</v>
      </c>
      <c r="F19" s="191" t="s">
        <v>2931</v>
      </c>
    </row>
    <row r="20" spans="1:6" s="5" customFormat="1" x14ac:dyDescent="0.25">
      <c r="A20" s="191" t="s">
        <v>835</v>
      </c>
      <c r="B20" s="191" t="s">
        <v>2968</v>
      </c>
      <c r="C20" s="465" t="str">
        <f>VLOOKUP(Table51[switch_profile],switch_profile[#All],2,FALSE)</f>
        <v>leaf</v>
      </c>
      <c r="D20" s="464" t="str">
        <f>VLOOKUP(Table51[[#This Row],[interface_profile]],interface_profile[#All],2,FALSE)</f>
        <v>leaf</v>
      </c>
      <c r="E20" s="191" t="s">
        <v>847</v>
      </c>
      <c r="F20" s="191" t="s">
        <v>847</v>
      </c>
    </row>
    <row r="21" spans="1:6" s="5" customFormat="1" x14ac:dyDescent="0.25">
      <c r="A21" s="191" t="s">
        <v>835</v>
      </c>
      <c r="B21" s="191" t="s">
        <v>2966</v>
      </c>
      <c r="C21" s="465" t="str">
        <f>VLOOKUP(Table51[switch_profile],switch_profile[#All],2,FALSE)</f>
        <v>leaf</v>
      </c>
      <c r="D21" s="464" t="str">
        <f>VLOOKUP(Table51[[#This Row],[interface_profile]],interface_profile[#All],2,FALSE)</f>
        <v>leaf</v>
      </c>
      <c r="E21" s="191" t="s">
        <v>847</v>
      </c>
      <c r="F21" s="191" t="s">
        <v>847</v>
      </c>
    </row>
    <row r="22" spans="1:6" s="5" customFormat="1" x14ac:dyDescent="0.25">
      <c r="A22" s="191" t="s">
        <v>836</v>
      </c>
      <c r="B22" s="191" t="s">
        <v>2074</v>
      </c>
      <c r="C22" s="465" t="str">
        <f>VLOOKUP(Table51[switch_profile],switch_profile[#All],2,FALSE)</f>
        <v>leaf</v>
      </c>
      <c r="D22" s="464" t="str">
        <f>VLOOKUP(Table51[[#This Row],[interface_profile]],interface_profile[#All],2,FALSE)</f>
        <v>leaf</v>
      </c>
      <c r="E22" s="191" t="s">
        <v>847</v>
      </c>
      <c r="F22" s="191" t="s">
        <v>847</v>
      </c>
    </row>
    <row r="23" spans="1:6" s="5" customFormat="1" x14ac:dyDescent="0.25">
      <c r="A23" s="191" t="s">
        <v>836</v>
      </c>
      <c r="B23" s="191" t="s">
        <v>2076</v>
      </c>
      <c r="C23" s="465" t="str">
        <f>VLOOKUP(Table51[switch_profile],switch_profile[#All],2,FALSE)</f>
        <v>leaf</v>
      </c>
      <c r="D23" s="464" t="str">
        <f>VLOOKUP(Table51[[#This Row],[interface_profile]],interface_profile[#All],2,FALSE)</f>
        <v>leaf</v>
      </c>
      <c r="E23" s="191" t="s">
        <v>847</v>
      </c>
      <c r="F23" s="191" t="s">
        <v>847</v>
      </c>
    </row>
    <row r="24" spans="1:6" s="5" customFormat="1" x14ac:dyDescent="0.25">
      <c r="A24" s="191" t="s">
        <v>836</v>
      </c>
      <c r="B24" s="191" t="s">
        <v>2072</v>
      </c>
      <c r="C24" s="465" t="str">
        <f>VLOOKUP(Table51[switch_profile],switch_profile[#All],2,FALSE)</f>
        <v>leaf</v>
      </c>
      <c r="D24" s="464" t="str">
        <f>VLOOKUP(Table51[[#This Row],[interface_profile]],interface_profile[#All],2,FALSE)</f>
        <v>leaf</v>
      </c>
      <c r="E24" s="191" t="s">
        <v>847</v>
      </c>
      <c r="F24" s="191" t="s">
        <v>847</v>
      </c>
    </row>
    <row r="25" spans="1:6" s="5" customFormat="1" x14ac:dyDescent="0.25">
      <c r="A25" s="191" t="s">
        <v>836</v>
      </c>
      <c r="B25" s="191" t="s">
        <v>2082</v>
      </c>
      <c r="C25" s="465" t="str">
        <f>VLOOKUP(Table51[switch_profile],switch_profile[#All],2,FALSE)</f>
        <v>leaf</v>
      </c>
      <c r="D25" s="464" t="str">
        <f>VLOOKUP(Table51[[#This Row],[interface_profile]],interface_profile[#All],2,FALSE)</f>
        <v>leaf</v>
      </c>
      <c r="E25" s="191" t="s">
        <v>847</v>
      </c>
      <c r="F25" s="191" t="s">
        <v>847</v>
      </c>
    </row>
    <row r="26" spans="1:6" s="5" customFormat="1" x14ac:dyDescent="0.25">
      <c r="A26" s="191" t="s">
        <v>836</v>
      </c>
      <c r="B26" s="191" t="s">
        <v>2064</v>
      </c>
      <c r="C26" s="465" t="str">
        <f>VLOOKUP(Table51[switch_profile],switch_profile[#All],2,FALSE)</f>
        <v>leaf</v>
      </c>
      <c r="D26" s="464" t="str">
        <f>VLOOKUP(Table51[[#This Row],[interface_profile]],interface_profile[#All],2,FALSE)</f>
        <v>leaf</v>
      </c>
      <c r="E26" s="191" t="s">
        <v>847</v>
      </c>
      <c r="F26" s="191" t="s">
        <v>847</v>
      </c>
    </row>
    <row r="27" spans="1:6" s="5" customFormat="1" x14ac:dyDescent="0.25">
      <c r="A27" s="191" t="s">
        <v>836</v>
      </c>
      <c r="B27" s="191" t="s">
        <v>2066</v>
      </c>
      <c r="C27" s="465" t="str">
        <f>VLOOKUP(Table51[switch_profile],switch_profile[#All],2,FALSE)</f>
        <v>leaf</v>
      </c>
      <c r="D27" s="464" t="str">
        <f>VLOOKUP(Table51[[#This Row],[interface_profile]],interface_profile[#All],2,FALSE)</f>
        <v>leaf</v>
      </c>
      <c r="E27" s="191" t="s">
        <v>847</v>
      </c>
      <c r="F27" s="191" t="s">
        <v>847</v>
      </c>
    </row>
    <row r="28" spans="1:6" s="5" customFormat="1" x14ac:dyDescent="0.25">
      <c r="A28" s="191" t="s">
        <v>836</v>
      </c>
      <c r="B28" s="191" t="s">
        <v>1137</v>
      </c>
      <c r="C28" s="465" t="str">
        <f>VLOOKUP(Table51[switch_profile],switch_profile[#All],2,FALSE)</f>
        <v>leaf</v>
      </c>
      <c r="D28" s="464" t="str">
        <f>VLOOKUP(Table51[[#This Row],[interface_profile]],interface_profile[#All],2,FALSE)</f>
        <v>leaf</v>
      </c>
      <c r="E28" s="191" t="s">
        <v>2931</v>
      </c>
      <c r="F28" s="191" t="s">
        <v>2931</v>
      </c>
    </row>
    <row r="29" spans="1:6" s="5" customFormat="1" x14ac:dyDescent="0.25">
      <c r="A29" s="191" t="s">
        <v>836</v>
      </c>
      <c r="B29" s="191" t="s">
        <v>1141</v>
      </c>
      <c r="C29" s="465" t="str">
        <f>VLOOKUP(Table51[switch_profile],switch_profile[#All],2,FALSE)</f>
        <v>leaf</v>
      </c>
      <c r="D29" s="464" t="str">
        <f>VLOOKUP(Table51[[#This Row],[interface_profile]],interface_profile[#All],2,FALSE)</f>
        <v>leaf</v>
      </c>
      <c r="E29" s="191" t="s">
        <v>2931</v>
      </c>
      <c r="F29" s="191" t="s">
        <v>2931</v>
      </c>
    </row>
    <row r="30" spans="1:6" s="5" customFormat="1" x14ac:dyDescent="0.25">
      <c r="A30" s="191" t="s">
        <v>836</v>
      </c>
      <c r="B30" s="191" t="s">
        <v>2967</v>
      </c>
      <c r="C30" s="465" t="str">
        <f>VLOOKUP(Table51[switch_profile],switch_profile[#All],2,FALSE)</f>
        <v>leaf</v>
      </c>
      <c r="D30" s="464" t="str">
        <f>VLOOKUP(Table51[[#This Row],[interface_profile]],interface_profile[#All],2,FALSE)</f>
        <v>leaf</v>
      </c>
      <c r="E30" s="191" t="s">
        <v>847</v>
      </c>
      <c r="F30" s="191" t="s">
        <v>847</v>
      </c>
    </row>
    <row r="31" spans="1:6" s="5" customFormat="1" x14ac:dyDescent="0.25">
      <c r="A31" s="191" t="s">
        <v>836</v>
      </c>
      <c r="B31" s="191" t="s">
        <v>2966</v>
      </c>
      <c r="C31" s="465" t="str">
        <f>VLOOKUP(Table51[switch_profile],switch_profile[#All],2,FALSE)</f>
        <v>leaf</v>
      </c>
      <c r="D31" s="464" t="str">
        <f>VLOOKUP(Table51[[#This Row],[interface_profile]],interface_profile[#All],2,FALSE)</f>
        <v>leaf</v>
      </c>
      <c r="E31" s="191" t="s">
        <v>847</v>
      </c>
      <c r="F31" s="191" t="s">
        <v>847</v>
      </c>
    </row>
    <row r="32" spans="1:6" s="5" customFormat="1" x14ac:dyDescent="0.25">
      <c r="A32" s="191" t="s">
        <v>837</v>
      </c>
      <c r="B32" s="191" t="s">
        <v>2078</v>
      </c>
      <c r="C32" s="465" t="str">
        <f>VLOOKUP(Table51[switch_profile],switch_profile[#All],2,FALSE)</f>
        <v>leaf</v>
      </c>
      <c r="D32" s="464" t="str">
        <f>VLOOKUP(Table51[[#This Row],[interface_profile]],interface_profile[#All],2,FALSE)</f>
        <v>leaf</v>
      </c>
      <c r="E32" s="191" t="s">
        <v>847</v>
      </c>
      <c r="F32" s="191" t="s">
        <v>847</v>
      </c>
    </row>
    <row r="33" spans="1:6" s="5" customFormat="1" x14ac:dyDescent="0.25">
      <c r="A33" s="191" t="s">
        <v>837</v>
      </c>
      <c r="B33" s="191" t="s">
        <v>2080</v>
      </c>
      <c r="C33" s="465" t="str">
        <f>VLOOKUP(Table51[switch_profile],switch_profile[#All],2,FALSE)</f>
        <v>leaf</v>
      </c>
      <c r="D33" s="464" t="str">
        <f>VLOOKUP(Table51[[#This Row],[interface_profile]],interface_profile[#All],2,FALSE)</f>
        <v>leaf</v>
      </c>
      <c r="E33" s="191" t="s">
        <v>847</v>
      </c>
      <c r="F33" s="191" t="s">
        <v>847</v>
      </c>
    </row>
    <row r="34" spans="1:6" s="5" customFormat="1" x14ac:dyDescent="0.25">
      <c r="A34" s="191" t="s">
        <v>837</v>
      </c>
      <c r="B34" s="191" t="s">
        <v>2070</v>
      </c>
      <c r="C34" s="465" t="str">
        <f>VLOOKUP(Table51[switch_profile],switch_profile[#All],2,FALSE)</f>
        <v>leaf</v>
      </c>
      <c r="D34" s="464" t="str">
        <f>VLOOKUP(Table51[[#This Row],[interface_profile]],interface_profile[#All],2,FALSE)</f>
        <v>leaf</v>
      </c>
      <c r="E34" s="191" t="s">
        <v>847</v>
      </c>
      <c r="F34" s="191" t="s">
        <v>847</v>
      </c>
    </row>
    <row r="35" spans="1:6" s="5" customFormat="1" x14ac:dyDescent="0.25">
      <c r="A35" s="191" t="s">
        <v>837</v>
      </c>
      <c r="B35" s="191" t="s">
        <v>2068</v>
      </c>
      <c r="C35" s="465" t="str">
        <f>VLOOKUP(Table51[switch_profile],switch_profile[#All],2,FALSE)</f>
        <v>leaf</v>
      </c>
      <c r="D35" s="464" t="str">
        <f>VLOOKUP(Table51[[#This Row],[interface_profile]],interface_profile[#All],2,FALSE)</f>
        <v>leaf</v>
      </c>
      <c r="E35" s="191" t="s">
        <v>847</v>
      </c>
      <c r="F35" s="191" t="s">
        <v>847</v>
      </c>
    </row>
    <row r="36" spans="1:6" s="5" customFormat="1" x14ac:dyDescent="0.25">
      <c r="A36" s="191" t="s">
        <v>837</v>
      </c>
      <c r="B36" s="191" t="s">
        <v>2062</v>
      </c>
      <c r="C36" s="465" t="str">
        <f>VLOOKUP(Table51[switch_profile],switch_profile[#All],2,FALSE)</f>
        <v>leaf</v>
      </c>
      <c r="D36" s="464" t="str">
        <f>VLOOKUP(Table51[[#This Row],[interface_profile]],interface_profile[#All],2,FALSE)</f>
        <v>leaf</v>
      </c>
      <c r="E36" s="191" t="s">
        <v>847</v>
      </c>
      <c r="F36" s="191" t="s">
        <v>847</v>
      </c>
    </row>
    <row r="37" spans="1:6" s="5" customFormat="1" x14ac:dyDescent="0.25">
      <c r="A37" s="191" t="s">
        <v>837</v>
      </c>
      <c r="B37" s="191" t="s">
        <v>2060</v>
      </c>
      <c r="C37" s="465" t="str">
        <f>VLOOKUP(Table51[switch_profile],switch_profile[#All],2,FALSE)</f>
        <v>leaf</v>
      </c>
      <c r="D37" s="464" t="str">
        <f>VLOOKUP(Table51[[#This Row],[interface_profile]],interface_profile[#All],2,FALSE)</f>
        <v>leaf</v>
      </c>
      <c r="E37" s="191" t="s">
        <v>847</v>
      </c>
      <c r="F37" s="191" t="s">
        <v>847</v>
      </c>
    </row>
    <row r="38" spans="1:6" s="5" customFormat="1" x14ac:dyDescent="0.25">
      <c r="A38" s="191" t="s">
        <v>837</v>
      </c>
      <c r="B38" s="191" t="s">
        <v>1139</v>
      </c>
      <c r="C38" s="465" t="str">
        <f>VLOOKUP(Table51[switch_profile],switch_profile[#All],2,FALSE)</f>
        <v>leaf</v>
      </c>
      <c r="D38" s="464" t="str">
        <f>VLOOKUP(Table51[[#This Row],[interface_profile]],interface_profile[#All],2,FALSE)</f>
        <v>leaf</v>
      </c>
      <c r="E38" s="191" t="s">
        <v>2931</v>
      </c>
      <c r="F38" s="191" t="s">
        <v>2931</v>
      </c>
    </row>
    <row r="39" spans="1:6" s="5" customFormat="1" x14ac:dyDescent="0.25">
      <c r="A39" s="191" t="s">
        <v>837</v>
      </c>
      <c r="B39" s="191" t="s">
        <v>1141</v>
      </c>
      <c r="C39" s="465" t="str">
        <f>VLOOKUP(Table51[switch_profile],switch_profile[#All],2,FALSE)</f>
        <v>leaf</v>
      </c>
      <c r="D39" s="464" t="str">
        <f>VLOOKUP(Table51[[#This Row],[interface_profile]],interface_profile[#All],2,FALSE)</f>
        <v>leaf</v>
      </c>
      <c r="E39" s="191" t="s">
        <v>2931</v>
      </c>
      <c r="F39" s="191" t="s">
        <v>2931</v>
      </c>
    </row>
    <row r="40" spans="1:6" s="5" customFormat="1" x14ac:dyDescent="0.25">
      <c r="A40" s="191" t="s">
        <v>837</v>
      </c>
      <c r="B40" s="191" t="s">
        <v>2968</v>
      </c>
      <c r="C40" s="465" t="str">
        <f>VLOOKUP(Table51[switch_profile],switch_profile[#All],2,FALSE)</f>
        <v>leaf</v>
      </c>
      <c r="D40" s="464" t="str">
        <f>VLOOKUP(Table51[[#This Row],[interface_profile]],interface_profile[#All],2,FALSE)</f>
        <v>leaf</v>
      </c>
      <c r="E40" s="191" t="s">
        <v>847</v>
      </c>
      <c r="F40" s="191" t="s">
        <v>847</v>
      </c>
    </row>
    <row r="41" spans="1:6" s="5" customFormat="1" x14ac:dyDescent="0.25">
      <c r="A41" s="191" t="s">
        <v>837</v>
      </c>
      <c r="B41" s="191" t="s">
        <v>2966</v>
      </c>
      <c r="C41" s="465" t="str">
        <f>VLOOKUP(Table51[switch_profile],switch_profile[#All],2,FALSE)</f>
        <v>leaf</v>
      </c>
      <c r="D41" s="464" t="str">
        <f>VLOOKUP(Table51[[#This Row],[interface_profile]],interface_profile[#All],2,FALSE)</f>
        <v>leaf</v>
      </c>
      <c r="E41" s="191" t="s">
        <v>847</v>
      </c>
      <c r="F41" s="191" t="s">
        <v>847</v>
      </c>
    </row>
    <row r="42" spans="1:6" s="5" customFormat="1" x14ac:dyDescent="0.25">
      <c r="A42" s="191" t="s">
        <v>838</v>
      </c>
      <c r="B42" s="191" t="s">
        <v>827</v>
      </c>
      <c r="C42" s="465" t="str">
        <f>VLOOKUP(Table51[switch_profile],switch_profile[#All],2,FALSE)</f>
        <v>leaf</v>
      </c>
      <c r="D42" s="464" t="str">
        <f>VLOOKUP(Table51[[#This Row],[interface_profile]],interface_profile[#All],2,FALSE)</f>
        <v>leaf</v>
      </c>
      <c r="E42" s="191" t="s">
        <v>847</v>
      </c>
      <c r="F42" s="191" t="s">
        <v>847</v>
      </c>
    </row>
    <row r="43" spans="1:6" s="5" customFormat="1" x14ac:dyDescent="0.25">
      <c r="A43" s="191" t="s">
        <v>839</v>
      </c>
      <c r="B43" s="191" t="s">
        <v>828</v>
      </c>
      <c r="C43" s="465" t="str">
        <f>VLOOKUP(Table51[switch_profile],switch_profile[#All],2,FALSE)</f>
        <v>leaf</v>
      </c>
      <c r="D43" s="464" t="str">
        <f>VLOOKUP(Table51[[#This Row],[interface_profile]],interface_profile[#All],2,FALSE)</f>
        <v>leaf</v>
      </c>
      <c r="E43" s="191" t="s">
        <v>847</v>
      </c>
      <c r="F43" s="191" t="s">
        <v>847</v>
      </c>
    </row>
    <row r="44" spans="1:6" s="5" customFormat="1" x14ac:dyDescent="0.25">
      <c r="A44" s="191" t="s">
        <v>840</v>
      </c>
      <c r="B44" s="191" t="s">
        <v>827</v>
      </c>
      <c r="C44" s="465" t="str">
        <f>VLOOKUP(Table51[switch_profile],switch_profile[#All],2,FALSE)</f>
        <v>leaf</v>
      </c>
      <c r="D44" s="464" t="str">
        <f>VLOOKUP(Table51[[#This Row],[interface_profile]],interface_profile[#All],2,FALSE)</f>
        <v>leaf</v>
      </c>
      <c r="E44" s="191" t="s">
        <v>847</v>
      </c>
      <c r="F44" s="191" t="s">
        <v>847</v>
      </c>
    </row>
    <row r="45" spans="1:6" s="5" customFormat="1" x14ac:dyDescent="0.25">
      <c r="A45" s="191" t="s">
        <v>841</v>
      </c>
      <c r="B45" s="191" t="s">
        <v>828</v>
      </c>
      <c r="C45" s="465" t="str">
        <f>VLOOKUP(Table51[switch_profile],switch_profile[#All],2,FALSE)</f>
        <v>leaf</v>
      </c>
      <c r="D45" s="464" t="str">
        <f>VLOOKUP(Table51[[#This Row],[interface_profile]],interface_profile[#All],2,FALSE)</f>
        <v>leaf</v>
      </c>
      <c r="E45" s="191" t="s">
        <v>847</v>
      </c>
      <c r="F45" s="191" t="s">
        <v>847</v>
      </c>
    </row>
    <row r="46" spans="1:6" s="5" customFormat="1" x14ac:dyDescent="0.25">
      <c r="A46" s="191" t="s">
        <v>838</v>
      </c>
      <c r="B46" s="191" t="s">
        <v>1553</v>
      </c>
      <c r="C46" s="465" t="str">
        <f>VLOOKUP(Table51[switch_profile],switch_profile[#All],2,FALSE)</f>
        <v>leaf</v>
      </c>
      <c r="D46" s="464" t="str">
        <f>VLOOKUP(Table51[[#This Row],[interface_profile]],interface_profile[#All],2,FALSE)</f>
        <v>leaf</v>
      </c>
      <c r="E46" s="191" t="s">
        <v>847</v>
      </c>
      <c r="F46" s="191" t="s">
        <v>847</v>
      </c>
    </row>
    <row r="47" spans="1:6" s="5" customFormat="1" x14ac:dyDescent="0.25">
      <c r="A47" s="191" t="s">
        <v>839</v>
      </c>
      <c r="B47" s="191" t="s">
        <v>1553</v>
      </c>
      <c r="C47" s="465" t="str">
        <f>VLOOKUP(Table51[switch_profile],switch_profile[#All],2,FALSE)</f>
        <v>leaf</v>
      </c>
      <c r="D47" s="464" t="str">
        <f>VLOOKUP(Table51[[#This Row],[interface_profile]],interface_profile[#All],2,FALSE)</f>
        <v>leaf</v>
      </c>
      <c r="E47" s="191" t="s">
        <v>847</v>
      </c>
      <c r="F47" s="191" t="s">
        <v>847</v>
      </c>
    </row>
    <row r="48" spans="1:6" s="5" customFormat="1" x14ac:dyDescent="0.25">
      <c r="A48" s="191" t="s">
        <v>840</v>
      </c>
      <c r="B48" s="191" t="s">
        <v>1553</v>
      </c>
      <c r="C48" s="465" t="str">
        <f>VLOOKUP(Table51[switch_profile],switch_profile[#All],2,FALSE)</f>
        <v>leaf</v>
      </c>
      <c r="D48" s="464" t="str">
        <f>VLOOKUP(Table51[[#This Row],[interface_profile]],interface_profile[#All],2,FALSE)</f>
        <v>leaf</v>
      </c>
      <c r="E48" s="191" t="s">
        <v>847</v>
      </c>
      <c r="F48" s="191" t="s">
        <v>847</v>
      </c>
    </row>
    <row r="49" spans="1:6" s="5" customFormat="1" x14ac:dyDescent="0.25">
      <c r="A49" s="191" t="s">
        <v>841</v>
      </c>
      <c r="B49" s="191" t="s">
        <v>1553</v>
      </c>
      <c r="C49" s="465" t="str">
        <f>VLOOKUP(Table51[switch_profile],switch_profile[#All],2,FALSE)</f>
        <v>leaf</v>
      </c>
      <c r="D49" s="464" t="str">
        <f>VLOOKUP(Table51[[#This Row],[interface_profile]],interface_profile[#All],2,FALSE)</f>
        <v>leaf</v>
      </c>
      <c r="E49" s="191" t="s">
        <v>847</v>
      </c>
      <c r="F49" s="191" t="s">
        <v>847</v>
      </c>
    </row>
    <row r="50" spans="1:6" s="5" customFormat="1" x14ac:dyDescent="0.25">
      <c r="A50" s="191" t="s">
        <v>842</v>
      </c>
      <c r="B50" s="191" t="s">
        <v>1868</v>
      </c>
      <c r="C50" s="465" t="str">
        <f>VLOOKUP(Table51[switch_profile],switch_profile[#All],2,FALSE)</f>
        <v>leaf</v>
      </c>
      <c r="D50" s="464" t="str">
        <f>VLOOKUP(Table51[[#This Row],[interface_profile]],interface_profile[#All],2,FALSE)</f>
        <v>leaf</v>
      </c>
      <c r="E50" s="191" t="s">
        <v>2931</v>
      </c>
      <c r="F50" s="191" t="s">
        <v>2931</v>
      </c>
    </row>
    <row r="51" spans="1:6" s="5" customFormat="1" x14ac:dyDescent="0.25">
      <c r="A51" s="191" t="s">
        <v>842</v>
      </c>
      <c r="B51" s="191" t="s">
        <v>829</v>
      </c>
      <c r="C51" s="465" t="str">
        <f>VLOOKUP(Table51[switch_profile],switch_profile[#All],2,FALSE)</f>
        <v>leaf</v>
      </c>
      <c r="D51" s="464" t="str">
        <f>VLOOKUP(Table51[[#This Row],[interface_profile]],interface_profile[#All],2,FALSE)</f>
        <v>leaf</v>
      </c>
      <c r="E51" s="191" t="s">
        <v>847</v>
      </c>
      <c r="F51" s="191" t="s">
        <v>847</v>
      </c>
    </row>
    <row r="52" spans="1:6" s="5" customFormat="1" x14ac:dyDescent="0.25">
      <c r="A52" s="191" t="s">
        <v>842</v>
      </c>
      <c r="B52" s="191" t="s">
        <v>1557</v>
      </c>
      <c r="C52" s="465" t="str">
        <f>VLOOKUP(Table51[switch_profile],switch_profile[#All],2,FALSE)</f>
        <v>leaf</v>
      </c>
      <c r="D52" s="464" t="str">
        <f>VLOOKUP(Table51[[#This Row],[interface_profile]],interface_profile[#All],2,FALSE)</f>
        <v>leaf</v>
      </c>
      <c r="E52" s="191" t="s">
        <v>2931</v>
      </c>
      <c r="F52" s="191" t="s">
        <v>2931</v>
      </c>
    </row>
    <row r="53" spans="1:6" s="5" customFormat="1" x14ac:dyDescent="0.25">
      <c r="A53" s="191" t="s">
        <v>842</v>
      </c>
      <c r="B53" s="191" t="s">
        <v>2528</v>
      </c>
      <c r="C53" s="465" t="str">
        <f>VLOOKUP(Table51[switch_profile],switch_profile[#All],2,FALSE)</f>
        <v>leaf</v>
      </c>
      <c r="D53" s="464" t="str">
        <f>VLOOKUP(Table51[[#This Row],[interface_profile]],interface_profile[#All],2,FALSE)</f>
        <v>leaf</v>
      </c>
      <c r="E53" s="191" t="s">
        <v>2931</v>
      </c>
      <c r="F53" s="191" t="s">
        <v>2931</v>
      </c>
    </row>
    <row r="54" spans="1:6" s="5" customFormat="1" x14ac:dyDescent="0.25">
      <c r="A54" s="191" t="s">
        <v>843</v>
      </c>
      <c r="B54" s="191" t="s">
        <v>1869</v>
      </c>
      <c r="C54" s="465" t="str">
        <f>VLOOKUP(Table51[switch_profile],switch_profile[#All],2,FALSE)</f>
        <v>leaf</v>
      </c>
      <c r="D54" s="464" t="str">
        <f>VLOOKUP(Table51[[#This Row],[interface_profile]],interface_profile[#All],2,FALSE)</f>
        <v>leaf</v>
      </c>
      <c r="E54" s="191" t="s">
        <v>2931</v>
      </c>
      <c r="F54" s="191" t="s">
        <v>2931</v>
      </c>
    </row>
    <row r="55" spans="1:6" s="5" customFormat="1" x14ac:dyDescent="0.25">
      <c r="A55" s="191" t="s">
        <v>843</v>
      </c>
      <c r="B55" s="191" t="s">
        <v>830</v>
      </c>
      <c r="C55" s="465" t="str">
        <f>VLOOKUP(Table51[switch_profile],switch_profile[#All],2,FALSE)</f>
        <v>leaf</v>
      </c>
      <c r="D55" s="464" t="str">
        <f>VLOOKUP(Table51[[#This Row],[interface_profile]],interface_profile[#All],2,FALSE)</f>
        <v>leaf</v>
      </c>
      <c r="E55" s="191" t="s">
        <v>847</v>
      </c>
      <c r="F55" s="191" t="s">
        <v>847</v>
      </c>
    </row>
    <row r="56" spans="1:6" s="5" customFormat="1" x14ac:dyDescent="0.25">
      <c r="A56" s="191" t="s">
        <v>843</v>
      </c>
      <c r="B56" s="191" t="s">
        <v>1558</v>
      </c>
      <c r="C56" s="465" t="str">
        <f>VLOOKUP(Table51[switch_profile],switch_profile[#All],2,FALSE)</f>
        <v>leaf</v>
      </c>
      <c r="D56" s="464" t="str">
        <f>VLOOKUP(Table51[[#This Row],[interface_profile]],interface_profile[#All],2,FALSE)</f>
        <v>leaf</v>
      </c>
      <c r="E56" s="191" t="s">
        <v>2931</v>
      </c>
      <c r="F56" s="191" t="s">
        <v>2931</v>
      </c>
    </row>
    <row r="57" spans="1:6" s="5" customFormat="1" x14ac:dyDescent="0.25">
      <c r="A57" s="191" t="s">
        <v>843</v>
      </c>
      <c r="B57" s="191" t="s">
        <v>2530</v>
      </c>
      <c r="C57" s="465" t="str">
        <f>VLOOKUP(Table51[switch_profile],switch_profile[#All],2,FALSE)</f>
        <v>leaf</v>
      </c>
      <c r="D57" s="464" t="str">
        <f>VLOOKUP(Table51[[#This Row],[interface_profile]],interface_profile[#All],2,FALSE)</f>
        <v>leaf</v>
      </c>
      <c r="E57" s="191" t="s">
        <v>2931</v>
      </c>
      <c r="F57" s="191" t="s">
        <v>2931</v>
      </c>
    </row>
    <row r="58" spans="1:6" s="5" customFormat="1" x14ac:dyDescent="0.25">
      <c r="A58" s="191" t="s">
        <v>844</v>
      </c>
      <c r="B58" s="191" t="s">
        <v>1868</v>
      </c>
      <c r="C58" s="465" t="str">
        <f>VLOOKUP(Table51[switch_profile],switch_profile[#All],2,FALSE)</f>
        <v>leaf</v>
      </c>
      <c r="D58" s="464" t="str">
        <f>VLOOKUP(Table51[[#This Row],[interface_profile]],interface_profile[#All],2,FALSE)</f>
        <v>leaf</v>
      </c>
      <c r="E58" s="191" t="s">
        <v>2931</v>
      </c>
      <c r="F58" s="191" t="s">
        <v>2931</v>
      </c>
    </row>
    <row r="59" spans="1:6" s="5" customFormat="1" x14ac:dyDescent="0.25">
      <c r="A59" s="191" t="s">
        <v>844</v>
      </c>
      <c r="B59" s="191" t="s">
        <v>829</v>
      </c>
      <c r="C59" s="465" t="str">
        <f>VLOOKUP(Table51[switch_profile],switch_profile[#All],2,FALSE)</f>
        <v>leaf</v>
      </c>
      <c r="D59" s="464" t="str">
        <f>VLOOKUP(Table51[[#This Row],[interface_profile]],interface_profile[#All],2,FALSE)</f>
        <v>leaf</v>
      </c>
      <c r="E59" s="191" t="s">
        <v>847</v>
      </c>
      <c r="F59" s="191" t="s">
        <v>847</v>
      </c>
    </row>
    <row r="60" spans="1:6" s="5" customFormat="1" x14ac:dyDescent="0.25">
      <c r="A60" s="191" t="s">
        <v>844</v>
      </c>
      <c r="B60" s="191" t="s">
        <v>1557</v>
      </c>
      <c r="C60" s="465" t="str">
        <f>VLOOKUP(Table51[switch_profile],switch_profile[#All],2,FALSE)</f>
        <v>leaf</v>
      </c>
      <c r="D60" s="464" t="str">
        <f>VLOOKUP(Table51[[#This Row],[interface_profile]],interface_profile[#All],2,FALSE)</f>
        <v>leaf</v>
      </c>
      <c r="E60" s="191" t="s">
        <v>2931</v>
      </c>
      <c r="F60" s="191" t="s">
        <v>2931</v>
      </c>
    </row>
    <row r="61" spans="1:6" s="5" customFormat="1" x14ac:dyDescent="0.25">
      <c r="A61" s="191" t="s">
        <v>844</v>
      </c>
      <c r="B61" s="191" t="s">
        <v>2528</v>
      </c>
      <c r="C61" s="465" t="str">
        <f>VLOOKUP(Table51[switch_profile],switch_profile[#All],2,FALSE)</f>
        <v>leaf</v>
      </c>
      <c r="D61" s="464" t="str">
        <f>VLOOKUP(Table51[[#This Row],[interface_profile]],interface_profile[#All],2,FALSE)</f>
        <v>leaf</v>
      </c>
      <c r="E61" s="191" t="s">
        <v>2931</v>
      </c>
      <c r="F61" s="191" t="s">
        <v>2931</v>
      </c>
    </row>
    <row r="62" spans="1:6" s="5" customFormat="1" x14ac:dyDescent="0.25">
      <c r="A62" s="191" t="s">
        <v>845</v>
      </c>
      <c r="B62" s="191" t="s">
        <v>1869</v>
      </c>
      <c r="C62" s="465" t="str">
        <f>VLOOKUP(Table51[switch_profile],switch_profile[#All],2,FALSE)</f>
        <v>leaf</v>
      </c>
      <c r="D62" s="464" t="str">
        <f>VLOOKUP(Table51[[#This Row],[interface_profile]],interface_profile[#All],2,FALSE)</f>
        <v>leaf</v>
      </c>
      <c r="E62" s="191" t="s">
        <v>2931</v>
      </c>
      <c r="F62" s="191" t="s">
        <v>2931</v>
      </c>
    </row>
    <row r="63" spans="1:6" s="5" customFormat="1" x14ac:dyDescent="0.25">
      <c r="A63" s="191" t="s">
        <v>845</v>
      </c>
      <c r="B63" s="191" t="s">
        <v>830</v>
      </c>
      <c r="C63" s="465" t="str">
        <f>VLOOKUP(Table51[switch_profile],switch_profile[#All],2,FALSE)</f>
        <v>leaf</v>
      </c>
      <c r="D63" s="464" t="str">
        <f>VLOOKUP(Table51[[#This Row],[interface_profile]],interface_profile[#All],2,FALSE)</f>
        <v>leaf</v>
      </c>
      <c r="E63" s="191" t="s">
        <v>847</v>
      </c>
      <c r="F63" s="191" t="s">
        <v>847</v>
      </c>
    </row>
    <row r="64" spans="1:6" s="5" customFormat="1" x14ac:dyDescent="0.25">
      <c r="A64" s="191" t="s">
        <v>845</v>
      </c>
      <c r="B64" s="191" t="s">
        <v>1558</v>
      </c>
      <c r="C64" s="465" t="str">
        <f>VLOOKUP(Table51[switch_profile],switch_profile[#All],2,FALSE)</f>
        <v>leaf</v>
      </c>
      <c r="D64" s="464" t="str">
        <f>VLOOKUP(Table51[[#This Row],[interface_profile]],interface_profile[#All],2,FALSE)</f>
        <v>leaf</v>
      </c>
      <c r="E64" s="191" t="s">
        <v>2931</v>
      </c>
      <c r="F64" s="191" t="s">
        <v>2931</v>
      </c>
    </row>
    <row r="65" spans="1:6" s="5" customFormat="1" x14ac:dyDescent="0.25">
      <c r="A65" s="191" t="s">
        <v>845</v>
      </c>
      <c r="B65" s="191" t="s">
        <v>2530</v>
      </c>
      <c r="C65" s="465" t="str">
        <f>VLOOKUP(Table51[switch_profile],switch_profile[#All],2,FALSE)</f>
        <v>leaf</v>
      </c>
      <c r="D65" s="464" t="str">
        <f>VLOOKUP(Table51[[#This Row],[interface_profile]],interface_profile[#All],2,FALSE)</f>
        <v>leaf</v>
      </c>
      <c r="E65" s="191" t="s">
        <v>2931</v>
      </c>
      <c r="F65" s="191" t="s">
        <v>2931</v>
      </c>
    </row>
    <row r="66" spans="1:6" s="5" customFormat="1" x14ac:dyDescent="0.25">
      <c r="A66" s="191" t="s">
        <v>842</v>
      </c>
      <c r="B66" s="191" t="s">
        <v>2965</v>
      </c>
      <c r="C66" s="465" t="str">
        <f>VLOOKUP(Table51[switch_profile],switch_profile[#All],2,FALSE)</f>
        <v>leaf</v>
      </c>
      <c r="D66" s="464" t="str">
        <f>VLOOKUP(Table51[[#This Row],[interface_profile]],interface_profile[#All],2,FALSE)</f>
        <v>leaf</v>
      </c>
      <c r="E66" s="191" t="s">
        <v>847</v>
      </c>
      <c r="F66" s="191" t="s">
        <v>847</v>
      </c>
    </row>
    <row r="67" spans="1:6" s="5" customFormat="1" x14ac:dyDescent="0.25">
      <c r="A67" s="191" t="s">
        <v>842</v>
      </c>
      <c r="B67" s="191" t="s">
        <v>2969</v>
      </c>
      <c r="C67" s="465" t="str">
        <f>VLOOKUP(Table51[switch_profile],switch_profile[#All],2,FALSE)</f>
        <v>leaf</v>
      </c>
      <c r="D67" s="464" t="str">
        <f>VLOOKUP(Table51[[#This Row],[interface_profile]],interface_profile[#All],2,FALSE)</f>
        <v>leaf</v>
      </c>
      <c r="E67" s="191" t="s">
        <v>847</v>
      </c>
      <c r="F67" s="191" t="s">
        <v>847</v>
      </c>
    </row>
    <row r="68" spans="1:6" s="5" customFormat="1" x14ac:dyDescent="0.25">
      <c r="A68" s="191" t="s">
        <v>842</v>
      </c>
      <c r="B68" s="191" t="s">
        <v>2970</v>
      </c>
      <c r="C68" s="465" t="str">
        <f>VLOOKUP(Table51[switch_profile],switch_profile[#All],2,FALSE)</f>
        <v>leaf</v>
      </c>
      <c r="D68" s="464" t="str">
        <f>VLOOKUP(Table51[[#This Row],[interface_profile]],interface_profile[#All],2,FALSE)</f>
        <v>leaf</v>
      </c>
      <c r="E68" s="191" t="s">
        <v>847</v>
      </c>
      <c r="F68" s="191" t="s">
        <v>847</v>
      </c>
    </row>
    <row r="69" spans="1:6" s="5" customFormat="1" x14ac:dyDescent="0.25">
      <c r="A69" s="191" t="s">
        <v>842</v>
      </c>
      <c r="B69" s="191" t="s">
        <v>2973</v>
      </c>
      <c r="C69" s="465" t="str">
        <f>VLOOKUP(Table51[switch_profile],switch_profile[#All],2,FALSE)</f>
        <v>leaf</v>
      </c>
      <c r="D69" s="464" t="str">
        <f>VLOOKUP(Table51[[#This Row],[interface_profile]],interface_profile[#All],2,FALSE)</f>
        <v>leaf</v>
      </c>
      <c r="E69" s="191" t="s">
        <v>847</v>
      </c>
      <c r="F69" s="191" t="s">
        <v>847</v>
      </c>
    </row>
    <row r="70" spans="1:6" s="5" customFormat="1" x14ac:dyDescent="0.25">
      <c r="A70" s="191" t="s">
        <v>843</v>
      </c>
      <c r="B70" s="191" t="s">
        <v>2976</v>
      </c>
      <c r="C70" s="465" t="str">
        <f>VLOOKUP(Table51[switch_profile],switch_profile[#All],2,FALSE)</f>
        <v>leaf</v>
      </c>
      <c r="D70" s="464" t="str">
        <f>VLOOKUP(Table51[[#This Row],[interface_profile]],interface_profile[#All],2,FALSE)</f>
        <v>leaf</v>
      </c>
      <c r="E70" s="191" t="s">
        <v>847</v>
      </c>
      <c r="F70" s="191" t="s">
        <v>847</v>
      </c>
    </row>
    <row r="71" spans="1:6" s="5" customFormat="1" x14ac:dyDescent="0.25">
      <c r="A71" s="191" t="s">
        <v>843</v>
      </c>
      <c r="B71" s="191" t="s">
        <v>2971</v>
      </c>
      <c r="C71" s="465" t="str">
        <f>VLOOKUP(Table51[switch_profile],switch_profile[#All],2,FALSE)</f>
        <v>leaf</v>
      </c>
      <c r="D71" s="464" t="str">
        <f>VLOOKUP(Table51[[#This Row],[interface_profile]],interface_profile[#All],2,FALSE)</f>
        <v>leaf</v>
      </c>
      <c r="E71" s="191" t="s">
        <v>847</v>
      </c>
      <c r="F71" s="191" t="s">
        <v>847</v>
      </c>
    </row>
    <row r="72" spans="1:6" s="5" customFormat="1" x14ac:dyDescent="0.25">
      <c r="A72" s="191" t="s">
        <v>843</v>
      </c>
      <c r="B72" s="191" t="s">
        <v>2972</v>
      </c>
      <c r="C72" s="465" t="str">
        <f>VLOOKUP(Table51[switch_profile],switch_profile[#All],2,FALSE)</f>
        <v>leaf</v>
      </c>
      <c r="D72" s="464" t="str">
        <f>VLOOKUP(Table51[[#This Row],[interface_profile]],interface_profile[#All],2,FALSE)</f>
        <v>leaf</v>
      </c>
      <c r="E72" s="191" t="s">
        <v>847</v>
      </c>
      <c r="F72" s="191" t="s">
        <v>847</v>
      </c>
    </row>
    <row r="73" spans="1:6" s="5" customFormat="1" x14ac:dyDescent="0.25">
      <c r="A73" s="191" t="s">
        <v>843</v>
      </c>
      <c r="B73" s="191" t="s">
        <v>2974</v>
      </c>
      <c r="C73" s="465" t="str">
        <f>VLOOKUP(Table51[switch_profile],switch_profile[#All],2,FALSE)</f>
        <v>leaf</v>
      </c>
      <c r="D73" s="464" t="str">
        <f>VLOOKUP(Table51[[#This Row],[interface_profile]],interface_profile[#All],2,FALSE)</f>
        <v>leaf</v>
      </c>
      <c r="E73" s="191" t="s">
        <v>847</v>
      </c>
      <c r="F73" s="191" t="s">
        <v>847</v>
      </c>
    </row>
    <row r="74" spans="1:6" s="5" customFormat="1" x14ac:dyDescent="0.25">
      <c r="A74" s="191" t="s">
        <v>844</v>
      </c>
      <c r="B74" s="191" t="s">
        <v>2965</v>
      </c>
      <c r="C74" s="465" t="str">
        <f>VLOOKUP(Table51[switch_profile],switch_profile[#All],2,FALSE)</f>
        <v>leaf</v>
      </c>
      <c r="D74" s="464" t="str">
        <f>VLOOKUP(Table51[[#This Row],[interface_profile]],interface_profile[#All],2,FALSE)</f>
        <v>leaf</v>
      </c>
      <c r="E74" s="191" t="s">
        <v>847</v>
      </c>
      <c r="F74" s="191" t="s">
        <v>847</v>
      </c>
    </row>
    <row r="75" spans="1:6" s="5" customFormat="1" x14ac:dyDescent="0.25">
      <c r="A75" s="191" t="s">
        <v>844</v>
      </c>
      <c r="B75" s="191" t="s">
        <v>2969</v>
      </c>
      <c r="C75" s="465" t="str">
        <f>VLOOKUP(Table51[switch_profile],switch_profile[#All],2,FALSE)</f>
        <v>leaf</v>
      </c>
      <c r="D75" s="464" t="str">
        <f>VLOOKUP(Table51[[#This Row],[interface_profile]],interface_profile[#All],2,FALSE)</f>
        <v>leaf</v>
      </c>
      <c r="E75" s="191" t="s">
        <v>847</v>
      </c>
      <c r="F75" s="191" t="s">
        <v>847</v>
      </c>
    </row>
    <row r="76" spans="1:6" s="5" customFormat="1" x14ac:dyDescent="0.25">
      <c r="A76" s="191" t="s">
        <v>844</v>
      </c>
      <c r="B76" s="191" t="s">
        <v>2970</v>
      </c>
      <c r="C76" s="465" t="str">
        <f>VLOOKUP(Table51[switch_profile],switch_profile[#All],2,FALSE)</f>
        <v>leaf</v>
      </c>
      <c r="D76" s="464" t="str">
        <f>VLOOKUP(Table51[[#This Row],[interface_profile]],interface_profile[#All],2,FALSE)</f>
        <v>leaf</v>
      </c>
      <c r="E76" s="191" t="s">
        <v>847</v>
      </c>
      <c r="F76" s="191" t="s">
        <v>847</v>
      </c>
    </row>
    <row r="77" spans="1:6" s="5" customFormat="1" x14ac:dyDescent="0.25">
      <c r="A77" s="191" t="s">
        <v>844</v>
      </c>
      <c r="B77" s="191" t="s">
        <v>2973</v>
      </c>
      <c r="C77" s="465" t="str">
        <f>VLOOKUP(Table51[switch_profile],switch_profile[#All],2,FALSE)</f>
        <v>leaf</v>
      </c>
      <c r="D77" s="464" t="str">
        <f>VLOOKUP(Table51[[#This Row],[interface_profile]],interface_profile[#All],2,FALSE)</f>
        <v>leaf</v>
      </c>
      <c r="E77" s="191" t="s">
        <v>847</v>
      </c>
      <c r="F77" s="191" t="s">
        <v>847</v>
      </c>
    </row>
    <row r="78" spans="1:6" s="5" customFormat="1" x14ac:dyDescent="0.25">
      <c r="A78" s="191" t="s">
        <v>845</v>
      </c>
      <c r="B78" s="191" t="s">
        <v>2976</v>
      </c>
      <c r="C78" s="465" t="str">
        <f>VLOOKUP(Table51[switch_profile],switch_profile[#All],2,FALSE)</f>
        <v>leaf</v>
      </c>
      <c r="D78" s="464" t="str">
        <f>VLOOKUP(Table51[[#This Row],[interface_profile]],interface_profile[#All],2,FALSE)</f>
        <v>leaf</v>
      </c>
      <c r="E78" s="191" t="s">
        <v>847</v>
      </c>
      <c r="F78" s="191" t="s">
        <v>847</v>
      </c>
    </row>
    <row r="79" spans="1:6" s="5" customFormat="1" x14ac:dyDescent="0.25">
      <c r="A79" s="191" t="s">
        <v>845</v>
      </c>
      <c r="B79" s="191" t="s">
        <v>2971</v>
      </c>
      <c r="C79" s="465" t="str">
        <f>VLOOKUP(Table51[switch_profile],switch_profile[#All],2,FALSE)</f>
        <v>leaf</v>
      </c>
      <c r="D79" s="464" t="str">
        <f>VLOOKUP(Table51[[#This Row],[interface_profile]],interface_profile[#All],2,FALSE)</f>
        <v>leaf</v>
      </c>
      <c r="E79" s="191" t="s">
        <v>847</v>
      </c>
      <c r="F79" s="191" t="s">
        <v>847</v>
      </c>
    </row>
    <row r="80" spans="1:6" s="5" customFormat="1" x14ac:dyDescent="0.25">
      <c r="A80" s="191" t="s">
        <v>845</v>
      </c>
      <c r="B80" s="191" t="s">
        <v>2972</v>
      </c>
      <c r="C80" s="465" t="str">
        <f>VLOOKUP(Table51[switch_profile],switch_profile[#All],2,FALSE)</f>
        <v>leaf</v>
      </c>
      <c r="D80" s="464" t="str">
        <f>VLOOKUP(Table51[[#This Row],[interface_profile]],interface_profile[#All],2,FALSE)</f>
        <v>leaf</v>
      </c>
      <c r="E80" s="191" t="s">
        <v>847</v>
      </c>
      <c r="F80" s="191" t="s">
        <v>847</v>
      </c>
    </row>
    <row r="81" spans="1:6" s="5" customFormat="1" x14ac:dyDescent="0.25">
      <c r="A81" s="191" t="s">
        <v>845</v>
      </c>
      <c r="B81" s="191" t="s">
        <v>2974</v>
      </c>
      <c r="C81" s="465" t="str">
        <f>VLOOKUP(Table51[switch_profile],switch_profile[#All],2,FALSE)</f>
        <v>leaf</v>
      </c>
      <c r="D81" s="464" t="str">
        <f>VLOOKUP(Table51[[#This Row],[interface_profile]],interface_profile[#All],2,FALSE)</f>
        <v>leaf</v>
      </c>
      <c r="E81" s="191" t="s">
        <v>847</v>
      </c>
      <c r="F81" s="191" t="s">
        <v>847</v>
      </c>
    </row>
    <row r="82" spans="1:6" s="5" customFormat="1" x14ac:dyDescent="0.25">
      <c r="A82" s="191" t="s">
        <v>834</v>
      </c>
      <c r="B82" s="191" t="s">
        <v>2033</v>
      </c>
      <c r="C82" s="465" t="str">
        <f>VLOOKUP(Table51[switch_profile],switch_profile[#All],2,FALSE)</f>
        <v>leaf</v>
      </c>
      <c r="D82" s="464" t="str">
        <f>VLOOKUP(Table51[[#This Row],[interface_profile]],interface_profile[#All],2,FALSE)</f>
        <v>leaf</v>
      </c>
      <c r="E82" s="191" t="s">
        <v>847</v>
      </c>
      <c r="F82" s="191" t="s">
        <v>847</v>
      </c>
    </row>
    <row r="83" spans="1:6" s="5" customFormat="1" x14ac:dyDescent="0.25">
      <c r="A83" s="191" t="s">
        <v>834</v>
      </c>
      <c r="B83" s="191" t="s">
        <v>2034</v>
      </c>
      <c r="C83" s="465" t="str">
        <f>VLOOKUP(Table51[switch_profile],switch_profile[#All],2,FALSE)</f>
        <v>leaf</v>
      </c>
      <c r="D83" s="464" t="str">
        <f>VLOOKUP(Table51[[#This Row],[interface_profile]],interface_profile[#All],2,FALSE)</f>
        <v>leaf</v>
      </c>
      <c r="E83" s="191" t="s">
        <v>847</v>
      </c>
      <c r="F83" s="191" t="s">
        <v>847</v>
      </c>
    </row>
    <row r="84" spans="1:6" s="5" customFormat="1" x14ac:dyDescent="0.25">
      <c r="A84" s="191" t="s">
        <v>836</v>
      </c>
      <c r="B84" s="191" t="s">
        <v>2033</v>
      </c>
      <c r="C84" s="465" t="str">
        <f>VLOOKUP(Table51[switch_profile],switch_profile[#All],2,FALSE)</f>
        <v>leaf</v>
      </c>
      <c r="D84" s="464" t="str">
        <f>VLOOKUP(Table51[[#This Row],[interface_profile]],interface_profile[#All],2,FALSE)</f>
        <v>leaf</v>
      </c>
      <c r="E84" s="191" t="s">
        <v>847</v>
      </c>
      <c r="F84" s="191" t="s">
        <v>847</v>
      </c>
    </row>
    <row r="85" spans="1:6" s="5" customFormat="1" x14ac:dyDescent="0.25">
      <c r="A85" s="191" t="s">
        <v>836</v>
      </c>
      <c r="B85" s="191" t="s">
        <v>2034</v>
      </c>
      <c r="C85" s="465" t="str">
        <f>VLOOKUP(Table51[switch_profile],switch_profile[#All],2,FALSE)</f>
        <v>leaf</v>
      </c>
      <c r="D85" s="464" t="str">
        <f>VLOOKUP(Table51[[#This Row],[interface_profile]],interface_profile[#All],2,FALSE)</f>
        <v>leaf</v>
      </c>
      <c r="E85" s="191" t="s">
        <v>847</v>
      </c>
      <c r="F85" s="191" t="s">
        <v>847</v>
      </c>
    </row>
    <row r="86" spans="1:6" s="5" customFormat="1" x14ac:dyDescent="0.25">
      <c r="A86" s="191" t="s">
        <v>838</v>
      </c>
      <c r="B86" s="191" t="s">
        <v>2035</v>
      </c>
      <c r="C86" s="465" t="str">
        <f>VLOOKUP(Table51[switch_profile],switch_profile[#All],2,FALSE)</f>
        <v>leaf</v>
      </c>
      <c r="D86" s="464" t="str">
        <f>VLOOKUP(Table51[[#This Row],[interface_profile]],interface_profile[#All],2,FALSE)</f>
        <v>leaf</v>
      </c>
      <c r="E86" s="191" t="s">
        <v>847</v>
      </c>
      <c r="F86" s="191" t="s">
        <v>847</v>
      </c>
    </row>
    <row r="87" spans="1:6" s="5" customFormat="1" x14ac:dyDescent="0.25">
      <c r="A87" s="191" t="s">
        <v>840</v>
      </c>
      <c r="B87" s="191" t="s">
        <v>2035</v>
      </c>
      <c r="C87" s="465" t="str">
        <f>VLOOKUP(Table51[switch_profile],switch_profile[#All],2,FALSE)</f>
        <v>leaf</v>
      </c>
      <c r="D87" s="464" t="str">
        <f>VLOOKUP(Table51[[#This Row],[interface_profile]],interface_profile[#All],2,FALSE)</f>
        <v>leaf</v>
      </c>
      <c r="E87" s="191" t="s">
        <v>847</v>
      </c>
      <c r="F87" s="191" t="s">
        <v>847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switch_profile!$A:$A</xm:f>
          </x14:formula1>
          <xm:sqref>A2:A87</xm:sqref>
        </x14:dataValidation>
        <x14:dataValidation type="list" allowBlank="1" showInputMessage="1" showErrorMessage="1">
          <x14:formula1>
            <xm:f>interface_profile!$A:$A</xm:f>
          </x14:formula1>
          <xm:sqref>B2:B87</xm:sqref>
        </x14:dataValidation>
      </x14:dataValidations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theme="7" tint="0.39997558519241921"/>
  </sheetPr>
  <dimension ref="A1:E18"/>
  <sheetViews>
    <sheetView workbookViewId="0">
      <selection activeCell="E25" sqref="E25"/>
    </sheetView>
  </sheetViews>
  <sheetFormatPr defaultColWidth="8.7109375" defaultRowHeight="15" x14ac:dyDescent="0.25"/>
  <cols>
    <col min="1" max="1" width="32" customWidth="1"/>
    <col min="2" max="2" width="42.28515625" customWidth="1"/>
    <col min="3" max="3" width="20.85546875" customWidth="1"/>
    <col min="4" max="5" width="14.140625" customWidth="1"/>
    <col min="6" max="6" width="16" bestFit="1" customWidth="1"/>
    <col min="7" max="7" width="15.42578125" bestFit="1" customWidth="1"/>
    <col min="8" max="8" width="19.140625" customWidth="1"/>
  </cols>
  <sheetData>
    <row r="1" spans="1:5" x14ac:dyDescent="0.25">
      <c r="A1" s="2" t="s">
        <v>196</v>
      </c>
      <c r="B1" s="2" t="s">
        <v>220</v>
      </c>
      <c r="C1" s="2" t="s">
        <v>313</v>
      </c>
      <c r="D1" s="136" t="s">
        <v>473</v>
      </c>
      <c r="E1" s="2" t="s">
        <v>2930</v>
      </c>
    </row>
    <row r="2" spans="1:5" x14ac:dyDescent="0.25">
      <c r="A2" s="174" t="s">
        <v>1269</v>
      </c>
      <c r="B2" s="174" t="s">
        <v>1164</v>
      </c>
      <c r="C2" s="72"/>
      <c r="D2" s="72" t="s">
        <v>847</v>
      </c>
      <c r="E2" s="72" t="s">
        <v>2931</v>
      </c>
    </row>
    <row r="3" spans="1:5" x14ac:dyDescent="0.25">
      <c r="A3" s="174" t="s">
        <v>1270</v>
      </c>
      <c r="B3" s="174" t="s">
        <v>1165</v>
      </c>
      <c r="C3" s="72"/>
      <c r="D3" s="72" t="s">
        <v>847</v>
      </c>
      <c r="E3" s="72" t="s">
        <v>2931</v>
      </c>
    </row>
    <row r="4" spans="1:5" x14ac:dyDescent="0.25">
      <c r="A4" s="174" t="s">
        <v>1271</v>
      </c>
      <c r="B4" s="174" t="s">
        <v>813</v>
      </c>
      <c r="C4" s="72"/>
      <c r="D4" s="72" t="s">
        <v>847</v>
      </c>
      <c r="E4" s="72" t="s">
        <v>2931</v>
      </c>
    </row>
    <row r="5" spans="1:5" x14ac:dyDescent="0.25">
      <c r="A5" s="174" t="s">
        <v>1272</v>
      </c>
      <c r="B5" s="174" t="s">
        <v>1166</v>
      </c>
      <c r="C5" s="72"/>
      <c r="D5" s="72" t="s">
        <v>847</v>
      </c>
      <c r="E5" s="72" t="s">
        <v>2931</v>
      </c>
    </row>
    <row r="6" spans="1:5" x14ac:dyDescent="0.25">
      <c r="A6" s="174" t="s">
        <v>1273</v>
      </c>
      <c r="B6" s="174" t="s">
        <v>1167</v>
      </c>
      <c r="C6" s="72"/>
      <c r="D6" s="72" t="s">
        <v>847</v>
      </c>
      <c r="E6" s="72" t="s">
        <v>2931</v>
      </c>
    </row>
    <row r="7" spans="1:5" x14ac:dyDescent="0.25">
      <c r="A7" s="174" t="s">
        <v>2559</v>
      </c>
      <c r="B7" s="174" t="s">
        <v>3064</v>
      </c>
      <c r="C7" s="72"/>
      <c r="D7" s="72"/>
      <c r="E7" s="72" t="s">
        <v>847</v>
      </c>
    </row>
    <row r="8" spans="1:5" x14ac:dyDescent="0.25">
      <c r="A8" s="174" t="s">
        <v>2560</v>
      </c>
      <c r="B8" s="174" t="s">
        <v>3065</v>
      </c>
      <c r="C8" s="72"/>
      <c r="D8" s="72"/>
      <c r="E8" s="72" t="s">
        <v>847</v>
      </c>
    </row>
    <row r="9" spans="1:5" x14ac:dyDescent="0.25">
      <c r="A9" s="174" t="s">
        <v>2561</v>
      </c>
      <c r="B9" s="174" t="s">
        <v>3066</v>
      </c>
      <c r="C9" s="72"/>
      <c r="D9" s="72"/>
      <c r="E9" s="72" t="s">
        <v>847</v>
      </c>
    </row>
    <row r="10" spans="1:5" x14ac:dyDescent="0.25">
      <c r="A10" s="174" t="s">
        <v>2562</v>
      </c>
      <c r="B10" s="174" t="s">
        <v>3067</v>
      </c>
      <c r="C10" s="72"/>
      <c r="D10" s="72"/>
      <c r="E10" s="72" t="s">
        <v>847</v>
      </c>
    </row>
    <row r="11" spans="1:5" x14ac:dyDescent="0.25">
      <c r="A11" s="72" t="s">
        <v>3337</v>
      </c>
      <c r="B11" s="72" t="s">
        <v>3068</v>
      </c>
      <c r="C11" s="72"/>
      <c r="D11" s="72"/>
      <c r="E11" s="72" t="s">
        <v>847</v>
      </c>
    </row>
    <row r="12" spans="1:5" x14ac:dyDescent="0.25">
      <c r="A12" s="72" t="s">
        <v>3338</v>
      </c>
      <c r="B12" s="174" t="s">
        <v>3069</v>
      </c>
      <c r="C12" s="72"/>
      <c r="D12" s="72"/>
      <c r="E12" s="72" t="s">
        <v>847</v>
      </c>
    </row>
    <row r="13" spans="1:5" x14ac:dyDescent="0.25">
      <c r="A13" s="174" t="s">
        <v>3070</v>
      </c>
      <c r="B13" s="174" t="s">
        <v>3071</v>
      </c>
      <c r="C13" s="72"/>
      <c r="D13" s="72"/>
      <c r="E13" s="72" t="s">
        <v>847</v>
      </c>
    </row>
    <row r="14" spans="1:5" x14ac:dyDescent="0.25">
      <c r="A14" s="174" t="s">
        <v>3072</v>
      </c>
      <c r="B14" s="174" t="s">
        <v>3073</v>
      </c>
      <c r="C14" s="72"/>
      <c r="D14" s="72"/>
      <c r="E14" s="72" t="s">
        <v>847</v>
      </c>
    </row>
    <row r="15" spans="1:5" x14ac:dyDescent="0.25">
      <c r="A15" s="174" t="s">
        <v>2563</v>
      </c>
      <c r="B15" s="174" t="s">
        <v>3074</v>
      </c>
      <c r="C15" s="72"/>
      <c r="D15" s="72"/>
      <c r="E15" s="72" t="s">
        <v>847</v>
      </c>
    </row>
    <row r="16" spans="1:5" x14ac:dyDescent="0.25">
      <c r="A16" s="174" t="s">
        <v>2564</v>
      </c>
      <c r="B16" s="174" t="s">
        <v>3075</v>
      </c>
      <c r="C16" s="72"/>
      <c r="D16" s="72"/>
      <c r="E16" s="72" t="s">
        <v>847</v>
      </c>
    </row>
    <row r="17" spans="1:5" x14ac:dyDescent="0.25">
      <c r="A17" s="174" t="s">
        <v>2565</v>
      </c>
      <c r="B17" s="72" t="s">
        <v>3422</v>
      </c>
      <c r="C17" s="72"/>
      <c r="D17" s="72"/>
      <c r="E17" s="72" t="s">
        <v>847</v>
      </c>
    </row>
    <row r="18" spans="1:5" x14ac:dyDescent="0.25">
      <c r="A18" s="174" t="s">
        <v>846</v>
      </c>
      <c r="B18" s="174" t="s">
        <v>814</v>
      </c>
      <c r="C18" s="72"/>
      <c r="D18" s="72"/>
      <c r="E18" s="72" t="s">
        <v>847</v>
      </c>
    </row>
  </sheetData>
  <dataValidations count="2">
    <dataValidation type="textLength" allowBlank="1" showInputMessage="1" showErrorMessage="1" sqref="A2:A18">
      <formula1>1</formula1>
      <formula2>63</formula2>
    </dataValidation>
    <dataValidation type="textLength" allowBlank="1" showInputMessage="1" showErrorMessage="1" sqref="B2:B18">
      <formula1>0</formula1>
      <formula2>128</formula2>
    </dataValidation>
  </dataValidations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theme="7" tint="0.39997558519241921"/>
  </sheetPr>
  <dimension ref="A1:Z14"/>
  <sheetViews>
    <sheetView workbookViewId="0">
      <selection activeCell="Q1" sqref="Q1"/>
    </sheetView>
  </sheetViews>
  <sheetFormatPr defaultColWidth="8.7109375" defaultRowHeight="15" x14ac:dyDescent="0.25"/>
  <cols>
    <col min="1" max="1" width="32.85546875" customWidth="1"/>
    <col min="2" max="2" width="30.5703125" customWidth="1"/>
    <col min="3" max="3" width="22.85546875" customWidth="1"/>
    <col min="4" max="5" width="14.42578125" customWidth="1"/>
    <col min="6" max="6" width="10.140625" customWidth="1"/>
    <col min="7" max="7" width="12.28515625" customWidth="1"/>
    <col min="8" max="8" width="13.85546875" customWidth="1"/>
    <col min="9" max="9" width="12.85546875" customWidth="1"/>
    <col min="10" max="10" width="16.140625" customWidth="1"/>
    <col min="11" max="11" width="14.85546875" customWidth="1"/>
    <col min="12" max="12" width="23.5703125" customWidth="1"/>
    <col min="13" max="13" width="13.5703125" customWidth="1"/>
    <col min="14" max="14" width="10.140625" customWidth="1"/>
    <col min="15" max="15" width="17.85546875" customWidth="1"/>
    <col min="16" max="16" width="12.5703125" customWidth="1"/>
    <col min="17" max="17" width="13" customWidth="1"/>
    <col min="18" max="18" width="11.85546875" customWidth="1"/>
    <col min="19" max="19" width="9.7109375" customWidth="1"/>
    <col min="20" max="20" width="13.28515625" customWidth="1"/>
    <col min="21" max="21" width="18.28515625" customWidth="1"/>
    <col min="22" max="22" width="11.5703125" customWidth="1"/>
    <col min="23" max="23" width="9" customWidth="1"/>
    <col min="24" max="24" width="11.42578125" customWidth="1"/>
    <col min="26" max="26" width="12.85546875" customWidth="1"/>
  </cols>
  <sheetData>
    <row r="1" spans="1:26" ht="39" x14ac:dyDescent="0.25">
      <c r="A1" s="210" t="s">
        <v>196</v>
      </c>
      <c r="B1" s="210" t="s">
        <v>244</v>
      </c>
      <c r="C1" s="210" t="s">
        <v>220</v>
      </c>
      <c r="D1" s="210" t="s">
        <v>245</v>
      </c>
      <c r="E1" s="210" t="s">
        <v>629</v>
      </c>
      <c r="F1" s="210" t="s">
        <v>2158</v>
      </c>
      <c r="G1" s="210" t="s">
        <v>2197</v>
      </c>
      <c r="H1" s="210" t="s">
        <v>2202</v>
      </c>
      <c r="I1" s="210" t="s">
        <v>2200</v>
      </c>
      <c r="J1" s="210" t="s">
        <v>2206</v>
      </c>
      <c r="K1" s="210" t="s">
        <v>2198</v>
      </c>
      <c r="L1" s="210" t="s">
        <v>2203</v>
      </c>
      <c r="M1" s="210" t="s">
        <v>2201</v>
      </c>
      <c r="N1" s="210" t="s">
        <v>1266</v>
      </c>
      <c r="O1" s="210" t="s">
        <v>246</v>
      </c>
      <c r="P1" s="210" t="s">
        <v>1267</v>
      </c>
      <c r="Q1" s="210" t="s">
        <v>247</v>
      </c>
      <c r="R1" s="211" t="s">
        <v>1268</v>
      </c>
      <c r="S1" s="211" t="s">
        <v>498</v>
      </c>
      <c r="T1" s="211" t="s">
        <v>249</v>
      </c>
      <c r="U1" s="210" t="s">
        <v>250</v>
      </c>
      <c r="V1" s="210" t="s">
        <v>628</v>
      </c>
      <c r="W1" s="210" t="s">
        <v>627</v>
      </c>
      <c r="X1" s="210" t="s">
        <v>248</v>
      </c>
      <c r="Y1" s="210" t="s">
        <v>473</v>
      </c>
      <c r="Z1" s="323" t="s">
        <v>2930</v>
      </c>
    </row>
    <row r="2" spans="1:26" x14ac:dyDescent="0.25">
      <c r="A2" s="3" t="s">
        <v>1168</v>
      </c>
      <c r="B2" s="3" t="s">
        <v>1269</v>
      </c>
      <c r="C2" s="3"/>
      <c r="D2" s="3" t="s">
        <v>186</v>
      </c>
      <c r="E2" s="3"/>
      <c r="F2" s="3" t="s">
        <v>189</v>
      </c>
      <c r="G2" s="3"/>
      <c r="H2" s="3"/>
      <c r="I2" s="3"/>
      <c r="J2" s="3"/>
      <c r="K2" s="3" t="s">
        <v>2199</v>
      </c>
      <c r="L2" s="3" t="s">
        <v>2204</v>
      </c>
      <c r="M2" s="3" t="s">
        <v>2205</v>
      </c>
      <c r="N2" s="3"/>
      <c r="O2" s="3" t="s">
        <v>2219</v>
      </c>
      <c r="P2" s="3"/>
      <c r="Q2" s="3" t="s">
        <v>15</v>
      </c>
      <c r="R2" s="3"/>
      <c r="S2" s="3"/>
      <c r="T2" s="3"/>
      <c r="U2" s="3" t="s">
        <v>2220</v>
      </c>
      <c r="V2" s="3"/>
      <c r="W2" s="3"/>
      <c r="X2" s="3"/>
      <c r="Y2" s="72" t="s">
        <v>847</v>
      </c>
      <c r="Z2" s="72" t="s">
        <v>2931</v>
      </c>
    </row>
    <row r="3" spans="1:26" x14ac:dyDescent="0.25">
      <c r="A3" s="3" t="s">
        <v>1169</v>
      </c>
      <c r="B3" s="175" t="s">
        <v>1270</v>
      </c>
      <c r="C3" s="175"/>
      <c r="D3" s="3" t="s">
        <v>186</v>
      </c>
      <c r="E3" s="175"/>
      <c r="F3" s="3" t="s">
        <v>189</v>
      </c>
      <c r="G3" s="3"/>
      <c r="H3" s="3"/>
      <c r="I3" s="3"/>
      <c r="J3" s="3"/>
      <c r="K3" s="3"/>
      <c r="L3" s="3"/>
      <c r="M3" s="3"/>
      <c r="N3" s="176"/>
      <c r="O3" s="3" t="s">
        <v>2219</v>
      </c>
      <c r="P3" s="175"/>
      <c r="Q3" s="3" t="s">
        <v>15</v>
      </c>
      <c r="R3" s="175"/>
      <c r="S3" s="175"/>
      <c r="T3" s="175"/>
      <c r="U3" s="3" t="s">
        <v>2220</v>
      </c>
      <c r="V3" s="175"/>
      <c r="W3" s="175"/>
      <c r="X3" s="3"/>
      <c r="Y3" s="72" t="s">
        <v>847</v>
      </c>
      <c r="Z3" s="72" t="s">
        <v>2931</v>
      </c>
    </row>
    <row r="4" spans="1:26" x14ac:dyDescent="0.25">
      <c r="A4" s="175" t="s">
        <v>1170</v>
      </c>
      <c r="B4" s="175" t="s">
        <v>1271</v>
      </c>
      <c r="C4" s="175"/>
      <c r="D4" s="3" t="s">
        <v>186</v>
      </c>
      <c r="E4" s="175"/>
      <c r="F4" s="3" t="s">
        <v>190</v>
      </c>
      <c r="G4" s="3"/>
      <c r="H4" s="3"/>
      <c r="I4" s="3"/>
      <c r="J4" s="3"/>
      <c r="K4" s="3"/>
      <c r="L4" s="3"/>
      <c r="M4" s="3"/>
      <c r="N4" s="176"/>
      <c r="O4" s="3" t="s">
        <v>2219</v>
      </c>
      <c r="P4" s="175"/>
      <c r="Q4" s="3" t="s">
        <v>15</v>
      </c>
      <c r="R4" s="175"/>
      <c r="S4" s="175"/>
      <c r="T4" s="175"/>
      <c r="U4" s="3" t="s">
        <v>2220</v>
      </c>
      <c r="V4" s="175"/>
      <c r="W4" s="175"/>
      <c r="X4" s="3"/>
      <c r="Y4" s="72" t="s">
        <v>847</v>
      </c>
      <c r="Z4" s="72" t="s">
        <v>2931</v>
      </c>
    </row>
    <row r="5" spans="1:26" x14ac:dyDescent="0.25">
      <c r="A5" s="175" t="s">
        <v>1171</v>
      </c>
      <c r="B5" s="175" t="s">
        <v>1272</v>
      </c>
      <c r="C5" s="175"/>
      <c r="D5" s="3" t="s">
        <v>186</v>
      </c>
      <c r="E5" s="175"/>
      <c r="F5" s="3" t="s">
        <v>190</v>
      </c>
      <c r="G5" s="3"/>
      <c r="H5" s="3"/>
      <c r="I5" s="3"/>
      <c r="J5" s="3"/>
      <c r="K5" s="3"/>
      <c r="L5" s="3"/>
      <c r="M5" s="3"/>
      <c r="N5" s="176"/>
      <c r="O5" s="3" t="s">
        <v>2219</v>
      </c>
      <c r="P5" s="175"/>
      <c r="Q5" s="3" t="s">
        <v>15</v>
      </c>
      <c r="R5" s="175"/>
      <c r="S5" s="175"/>
      <c r="T5" s="175"/>
      <c r="U5" s="3" t="s">
        <v>2220</v>
      </c>
      <c r="V5" s="175"/>
      <c r="W5" s="175"/>
      <c r="X5" s="3"/>
      <c r="Y5" s="72" t="s">
        <v>847</v>
      </c>
      <c r="Z5" s="72" t="s">
        <v>2931</v>
      </c>
    </row>
    <row r="6" spans="1:26" x14ac:dyDescent="0.25">
      <c r="A6" s="175" t="s">
        <v>1172</v>
      </c>
      <c r="B6" s="175" t="s">
        <v>1273</v>
      </c>
      <c r="C6" s="175"/>
      <c r="D6" s="3" t="s">
        <v>186</v>
      </c>
      <c r="E6" s="175"/>
      <c r="F6" s="3" t="s">
        <v>190</v>
      </c>
      <c r="G6" s="3"/>
      <c r="H6" s="3"/>
      <c r="I6" s="3"/>
      <c r="J6" s="3"/>
      <c r="K6" s="3"/>
      <c r="L6" s="3"/>
      <c r="M6" s="3"/>
      <c r="N6" s="176"/>
      <c r="O6" s="3" t="s">
        <v>2219</v>
      </c>
      <c r="P6" s="175"/>
      <c r="Q6" s="3" t="s">
        <v>15</v>
      </c>
      <c r="R6" s="175"/>
      <c r="S6" s="175"/>
      <c r="T6" s="175"/>
      <c r="U6" s="3" t="s">
        <v>2220</v>
      </c>
      <c r="V6" s="175"/>
      <c r="W6" s="175"/>
      <c r="X6" s="3"/>
      <c r="Y6" s="72" t="s">
        <v>847</v>
      </c>
      <c r="Z6" s="72" t="s">
        <v>2931</v>
      </c>
    </row>
    <row r="7" spans="1:26" x14ac:dyDescent="0.25">
      <c r="A7" s="332" t="s">
        <v>3061</v>
      </c>
      <c r="B7" s="332" t="s">
        <v>2565</v>
      </c>
      <c r="C7" s="332"/>
      <c r="D7" s="332" t="s">
        <v>186</v>
      </c>
      <c r="E7" s="332"/>
      <c r="F7" s="332" t="s">
        <v>189</v>
      </c>
      <c r="G7" s="332"/>
      <c r="H7" s="332"/>
      <c r="I7" s="332"/>
      <c r="J7" s="332"/>
      <c r="K7" s="332"/>
      <c r="L7" s="332"/>
      <c r="M7" s="332"/>
      <c r="N7" s="331"/>
      <c r="O7" s="332" t="s">
        <v>2219</v>
      </c>
      <c r="P7" s="332"/>
      <c r="Q7" s="332" t="s">
        <v>15</v>
      </c>
      <c r="R7" s="332"/>
      <c r="S7" s="332"/>
      <c r="T7" s="332"/>
      <c r="U7" s="332" t="s">
        <v>2220</v>
      </c>
      <c r="V7" s="332"/>
      <c r="W7" s="332"/>
      <c r="X7" s="332"/>
      <c r="Y7" s="72"/>
      <c r="Z7" s="337" t="s">
        <v>847</v>
      </c>
    </row>
    <row r="8" spans="1:26" x14ac:dyDescent="0.25">
      <c r="A8" s="332" t="s">
        <v>3062</v>
      </c>
      <c r="B8" s="332" t="s">
        <v>2565</v>
      </c>
      <c r="C8" s="332"/>
      <c r="D8" s="332" t="s">
        <v>186</v>
      </c>
      <c r="E8" s="332"/>
      <c r="F8" s="332" t="s">
        <v>189</v>
      </c>
      <c r="G8" s="332"/>
      <c r="H8" s="332"/>
      <c r="I8" s="332"/>
      <c r="J8" s="332"/>
      <c r="K8" s="332"/>
      <c r="L8" s="332"/>
      <c r="M8" s="332"/>
      <c r="N8" s="331"/>
      <c r="O8" s="332" t="s">
        <v>2219</v>
      </c>
      <c r="P8" s="332"/>
      <c r="Q8" s="332" t="s">
        <v>15</v>
      </c>
      <c r="R8" s="332"/>
      <c r="S8" s="332"/>
      <c r="T8" s="332"/>
      <c r="U8" s="332" t="s">
        <v>2220</v>
      </c>
      <c r="V8" s="332"/>
      <c r="W8" s="332"/>
      <c r="X8" s="332"/>
      <c r="Y8" s="72"/>
      <c r="Z8" s="337" t="s">
        <v>847</v>
      </c>
    </row>
    <row r="9" spans="1:26" x14ac:dyDescent="0.25">
      <c r="A9" s="3" t="s">
        <v>2566</v>
      </c>
      <c r="B9" s="3" t="s">
        <v>2563</v>
      </c>
      <c r="C9" s="3"/>
      <c r="D9" s="3" t="s">
        <v>186</v>
      </c>
      <c r="E9" s="3"/>
      <c r="F9" s="3" t="s">
        <v>190</v>
      </c>
      <c r="G9" s="3"/>
      <c r="H9" s="3"/>
      <c r="I9" s="3"/>
      <c r="J9" s="3"/>
      <c r="K9" s="3"/>
      <c r="L9" s="3"/>
      <c r="M9" s="3"/>
      <c r="N9" s="324"/>
      <c r="O9" s="3" t="s">
        <v>2219</v>
      </c>
      <c r="P9" s="3"/>
      <c r="Q9" s="3" t="s">
        <v>15</v>
      </c>
      <c r="R9" s="3"/>
      <c r="S9" s="3"/>
      <c r="T9" s="3"/>
      <c r="U9" s="3" t="s">
        <v>2220</v>
      </c>
      <c r="V9" s="3"/>
      <c r="W9" s="3"/>
      <c r="X9" s="3"/>
      <c r="Y9" s="72"/>
      <c r="Z9" s="72" t="s">
        <v>847</v>
      </c>
    </row>
    <row r="10" spans="1:26" x14ac:dyDescent="0.25">
      <c r="A10" s="3" t="s">
        <v>2567</v>
      </c>
      <c r="B10" s="3" t="s">
        <v>2564</v>
      </c>
      <c r="C10" s="3"/>
      <c r="D10" s="3" t="s">
        <v>186</v>
      </c>
      <c r="E10" s="3"/>
      <c r="F10" s="3" t="s">
        <v>190</v>
      </c>
      <c r="G10" s="3"/>
      <c r="H10" s="3"/>
      <c r="I10" s="3"/>
      <c r="J10" s="3"/>
      <c r="K10" s="3"/>
      <c r="L10" s="3"/>
      <c r="M10" s="3"/>
      <c r="N10" s="324"/>
      <c r="O10" s="3" t="s">
        <v>2219</v>
      </c>
      <c r="P10" s="3"/>
      <c r="Q10" s="3" t="s">
        <v>15</v>
      </c>
      <c r="R10" s="3"/>
      <c r="S10" s="3"/>
      <c r="T10" s="3"/>
      <c r="U10" s="3" t="s">
        <v>2220</v>
      </c>
      <c r="V10" s="3"/>
      <c r="W10" s="3"/>
      <c r="X10" s="3"/>
      <c r="Y10" s="72"/>
      <c r="Z10" s="72" t="s">
        <v>847</v>
      </c>
    </row>
    <row r="11" spans="1:26" x14ac:dyDescent="0.25">
      <c r="A11" s="332" t="s">
        <v>3076</v>
      </c>
      <c r="B11" s="332" t="s">
        <v>3063</v>
      </c>
      <c r="C11" s="332"/>
      <c r="D11" s="332" t="s">
        <v>187</v>
      </c>
      <c r="E11" s="332"/>
      <c r="F11" s="332" t="s">
        <v>190</v>
      </c>
      <c r="G11" s="332"/>
      <c r="H11" s="332"/>
      <c r="I11" s="332"/>
      <c r="J11" s="332"/>
      <c r="K11" s="332"/>
      <c r="L11" s="332"/>
      <c r="M11" s="332"/>
      <c r="N11" s="331"/>
      <c r="O11" s="3" t="s">
        <v>2219</v>
      </c>
      <c r="P11" s="3"/>
      <c r="Q11" s="3" t="s">
        <v>15</v>
      </c>
      <c r="R11" s="3"/>
      <c r="S11" s="3"/>
      <c r="T11" s="3"/>
      <c r="U11" s="3" t="s">
        <v>2220</v>
      </c>
      <c r="V11" s="3"/>
      <c r="W11" s="3"/>
      <c r="X11" s="3"/>
      <c r="Y11" s="72"/>
      <c r="Z11" s="72" t="s">
        <v>847</v>
      </c>
    </row>
    <row r="12" spans="1:26" x14ac:dyDescent="0.25">
      <c r="A12" s="511" t="s">
        <v>3214</v>
      </c>
      <c r="B12" s="428" t="s">
        <v>3213</v>
      </c>
      <c r="C12" s="428"/>
      <c r="D12" s="3" t="s">
        <v>186</v>
      </c>
      <c r="E12" s="428"/>
      <c r="F12" s="428"/>
      <c r="G12" s="428"/>
      <c r="H12" s="428"/>
      <c r="I12" s="428"/>
      <c r="J12" s="428"/>
      <c r="K12" s="428"/>
      <c r="L12" s="428"/>
      <c r="M12" s="428"/>
      <c r="N12" s="429"/>
      <c r="O12" s="3" t="s">
        <v>2219</v>
      </c>
      <c r="P12" s="3"/>
      <c r="Q12" s="3" t="s">
        <v>15</v>
      </c>
      <c r="R12" s="3"/>
      <c r="S12" s="3"/>
      <c r="T12" s="3"/>
      <c r="U12" s="3" t="s">
        <v>2220</v>
      </c>
      <c r="V12" s="3"/>
      <c r="W12" s="3"/>
      <c r="X12" s="3"/>
      <c r="Y12" s="427"/>
      <c r="Z12" s="427"/>
    </row>
    <row r="13" spans="1:26" x14ac:dyDescent="0.25">
      <c r="A13" s="511" t="s">
        <v>3215</v>
      </c>
      <c r="B13" s="428" t="s">
        <v>3213</v>
      </c>
      <c r="C13" s="428"/>
      <c r="D13" s="3" t="s">
        <v>186</v>
      </c>
      <c r="E13" s="428"/>
      <c r="F13" s="332" t="s">
        <v>190</v>
      </c>
      <c r="G13" s="332"/>
      <c r="H13" s="332"/>
      <c r="I13" s="332"/>
      <c r="J13" s="332"/>
      <c r="K13" s="332"/>
      <c r="L13" s="332"/>
      <c r="M13" s="332"/>
      <c r="N13" s="331"/>
      <c r="O13" s="3" t="s">
        <v>2219</v>
      </c>
      <c r="P13" s="3"/>
      <c r="Q13" s="3" t="s">
        <v>15</v>
      </c>
      <c r="R13" s="3"/>
      <c r="S13" s="3"/>
      <c r="T13" s="3"/>
      <c r="U13" s="3" t="s">
        <v>2220</v>
      </c>
      <c r="V13" s="3"/>
      <c r="W13" s="3"/>
      <c r="X13" s="3"/>
      <c r="Y13" s="427"/>
      <c r="Z13" s="427"/>
    </row>
    <row r="14" spans="1:26" x14ac:dyDescent="0.25">
      <c r="A14" s="3" t="s">
        <v>848</v>
      </c>
      <c r="B14" s="175" t="s">
        <v>846</v>
      </c>
      <c r="C14" s="175"/>
      <c r="D14" s="175" t="s">
        <v>186</v>
      </c>
      <c r="E14" s="175"/>
      <c r="F14" s="3" t="s">
        <v>190</v>
      </c>
      <c r="G14" s="3"/>
      <c r="H14" s="3"/>
      <c r="I14" s="3"/>
      <c r="J14" s="3"/>
      <c r="K14" s="3"/>
      <c r="L14" s="3"/>
      <c r="M14" s="3"/>
      <c r="N14" s="176"/>
      <c r="O14" s="3" t="s">
        <v>2219</v>
      </c>
      <c r="P14" s="175"/>
      <c r="Q14" s="3" t="s">
        <v>15</v>
      </c>
      <c r="R14" s="175"/>
      <c r="S14" s="175"/>
      <c r="T14" s="175"/>
      <c r="U14" s="3" t="s">
        <v>2220</v>
      </c>
      <c r="V14" s="175"/>
      <c r="W14" s="175"/>
      <c r="X14" s="3"/>
      <c r="Y14" s="72"/>
      <c r="Z14" s="72" t="s">
        <v>847</v>
      </c>
    </row>
  </sheetData>
  <dataValidations count="2">
    <dataValidation type="textLength" allowBlank="1" showInputMessage="1" showErrorMessage="1" sqref="A2:A14">
      <formula1>1</formula1>
      <formula2>63</formula2>
    </dataValidation>
    <dataValidation type="list" allowBlank="1" showInputMessage="1" showErrorMessage="1" sqref="F2:F14">
      <formula1>"no,yes"</formula1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data_validation!$J$2:$J$4</xm:f>
          </x14:formula1>
          <xm:sqref>D2:D14</xm:sqref>
        </x14:dataValidation>
        <x14:dataValidation type="list" allowBlank="1" showInputMessage="1" showErrorMessage="1">
          <x14:formula1>
            <xm:f>data_validation!$H$2:$H$3</xm:f>
          </x14:formula1>
          <xm:sqref>T2:T14</xm:sqref>
        </x14:dataValidation>
        <x14:dataValidation type="list" allowBlank="1" showInputMessage="1" showErrorMessage="1">
          <x14:formula1>
            <xm:f>data_validation!$AG$2:$AG$3</xm:f>
          </x14:formula1>
          <xm:sqref>E2:E14</xm:sqref>
        </x14:dataValidation>
        <x14:dataValidation type="list" allowBlank="1" showInputMessage="1" showErrorMessage="1">
          <x14:formula1>
            <xm:f>tenant!$A:$A</xm:f>
          </x14:formula1>
          <xm:sqref>B2:B14</xm:sqref>
        </x14:dataValidation>
      </x14:dataValidations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theme="7" tint="0.39997558519241921"/>
  </sheetPr>
  <dimension ref="A1:V209"/>
  <sheetViews>
    <sheetView zoomScale="85" zoomScaleNormal="85" workbookViewId="0">
      <pane xSplit="1" ySplit="1" topLeftCell="B179" activePane="bottomRight" state="frozen"/>
      <selection pane="topRight" activeCell="B1" sqref="B1"/>
      <selection pane="bottomLeft" activeCell="A2" sqref="A2"/>
      <selection pane="bottomRight" activeCell="A209" sqref="A209:XFD214"/>
    </sheetView>
  </sheetViews>
  <sheetFormatPr defaultColWidth="8.7109375" defaultRowHeight="15" x14ac:dyDescent="0.25"/>
  <cols>
    <col min="1" max="1" width="36.5703125" customWidth="1"/>
    <col min="2" max="2" width="75.140625" customWidth="1"/>
    <col min="3" max="3" width="32.5703125" customWidth="1"/>
    <col min="4" max="4" width="32.7109375" customWidth="1"/>
    <col min="5" max="5" width="10" customWidth="1"/>
    <col min="6" max="6" width="15.5703125" customWidth="1"/>
    <col min="7" max="7" width="16.7109375" customWidth="1"/>
    <col min="8" max="8" width="17.85546875" customWidth="1"/>
    <col min="9" max="9" width="12.42578125" customWidth="1"/>
    <col min="10" max="10" width="11.85546875" customWidth="1"/>
    <col min="11" max="12" width="12.5703125" customWidth="1"/>
    <col min="13" max="13" width="18.42578125" customWidth="1"/>
    <col min="14" max="14" width="25.85546875" customWidth="1"/>
    <col min="15" max="15" width="27" customWidth="1"/>
    <col min="16" max="16" width="20.5703125" customWidth="1"/>
    <col min="17" max="17" width="15" customWidth="1"/>
    <col min="18" max="18" width="17.42578125" customWidth="1"/>
    <col min="19" max="19" width="18.42578125" customWidth="1"/>
    <col min="20" max="20" width="24.28515625" customWidth="1"/>
    <col min="21" max="21" width="14" customWidth="1"/>
    <col min="22" max="22" width="16.5703125" bestFit="1" customWidth="1"/>
  </cols>
  <sheetData>
    <row r="1" spans="1:22" s="387" customFormat="1" x14ac:dyDescent="0.25">
      <c r="A1" s="214" t="s">
        <v>196</v>
      </c>
      <c r="B1" s="215" t="s">
        <v>220</v>
      </c>
      <c r="C1" s="216" t="s">
        <v>244</v>
      </c>
      <c r="D1" s="216" t="s">
        <v>317</v>
      </c>
      <c r="E1" s="216" t="s">
        <v>316</v>
      </c>
      <c r="F1" s="216" t="s">
        <v>253</v>
      </c>
      <c r="G1" s="216" t="s">
        <v>254</v>
      </c>
      <c r="H1" s="216" t="s">
        <v>259</v>
      </c>
      <c r="I1" s="216" t="s">
        <v>1274</v>
      </c>
      <c r="J1" s="216" t="s">
        <v>256</v>
      </c>
      <c r="K1" s="216" t="s">
        <v>255</v>
      </c>
      <c r="L1" s="216" t="s">
        <v>499</v>
      </c>
      <c r="M1" s="216" t="s">
        <v>1275</v>
      </c>
      <c r="N1" s="216" t="s">
        <v>1276</v>
      </c>
      <c r="O1" s="216" t="s">
        <v>1277</v>
      </c>
      <c r="P1" s="216" t="s">
        <v>1278</v>
      </c>
      <c r="Q1" s="216" t="s">
        <v>1279</v>
      </c>
      <c r="R1" s="216" t="s">
        <v>1280</v>
      </c>
      <c r="S1" s="211" t="s">
        <v>1281</v>
      </c>
      <c r="T1" s="211" t="s">
        <v>1282</v>
      </c>
      <c r="U1" s="217" t="s">
        <v>473</v>
      </c>
      <c r="V1" s="389" t="s">
        <v>2930</v>
      </c>
    </row>
    <row r="2" spans="1:22" s="337" customFormat="1" x14ac:dyDescent="0.25">
      <c r="A2" s="212" t="s">
        <v>1315</v>
      </c>
      <c r="B2" s="212" t="s">
        <v>1316</v>
      </c>
      <c r="C2" s="3" t="s">
        <v>1269</v>
      </c>
      <c r="D2" s="3" t="s">
        <v>1168</v>
      </c>
      <c r="E2" s="3" t="s">
        <v>107</v>
      </c>
      <c r="F2" s="262" t="s">
        <v>282</v>
      </c>
      <c r="G2" s="263" t="s">
        <v>282</v>
      </c>
      <c r="H2" s="262" t="s">
        <v>284</v>
      </c>
      <c r="I2" s="3" t="s">
        <v>190</v>
      </c>
      <c r="J2" s="262" t="s">
        <v>189</v>
      </c>
      <c r="K2" s="262" t="s">
        <v>189</v>
      </c>
      <c r="L2" s="245" t="s">
        <v>189</v>
      </c>
      <c r="M2" s="72" t="s">
        <v>189</v>
      </c>
      <c r="N2" s="213"/>
      <c r="O2" s="72"/>
      <c r="P2" s="72"/>
      <c r="Q2" s="72"/>
      <c r="R2" s="72"/>
      <c r="S2" s="72"/>
      <c r="T2" s="72"/>
      <c r="U2" s="5" t="s">
        <v>847</v>
      </c>
    </row>
    <row r="3" spans="1:22" s="337" customFormat="1" x14ac:dyDescent="0.25">
      <c r="A3" s="212" t="s">
        <v>1317</v>
      </c>
      <c r="B3" s="212" t="s">
        <v>1318</v>
      </c>
      <c r="C3" s="212" t="s">
        <v>1269</v>
      </c>
      <c r="D3" s="246" t="s">
        <v>1168</v>
      </c>
      <c r="E3" s="235" t="s">
        <v>107</v>
      </c>
      <c r="F3" s="262" t="s">
        <v>282</v>
      </c>
      <c r="G3" s="263" t="s">
        <v>282</v>
      </c>
      <c r="H3" s="262" t="s">
        <v>284</v>
      </c>
      <c r="I3" s="3" t="s">
        <v>190</v>
      </c>
      <c r="J3" s="262" t="s">
        <v>189</v>
      </c>
      <c r="K3" s="264" t="s">
        <v>189</v>
      </c>
      <c r="L3" s="265" t="s">
        <v>189</v>
      </c>
      <c r="M3" s="72" t="s">
        <v>189</v>
      </c>
      <c r="N3" s="236"/>
      <c r="O3" s="213"/>
      <c r="P3" s="72"/>
      <c r="Q3" s="72"/>
      <c r="R3" s="72"/>
      <c r="S3" s="72"/>
      <c r="T3" s="213"/>
      <c r="U3" s="5" t="s">
        <v>847</v>
      </c>
    </row>
    <row r="4" spans="1:22" s="337" customFormat="1" x14ac:dyDescent="0.25">
      <c r="A4" s="212" t="s">
        <v>1319</v>
      </c>
      <c r="B4" s="212" t="s">
        <v>1320</v>
      </c>
      <c r="C4" s="212" t="s">
        <v>1269</v>
      </c>
      <c r="D4" s="246" t="s">
        <v>1168</v>
      </c>
      <c r="E4" s="235" t="s">
        <v>107</v>
      </c>
      <c r="F4" s="262" t="s">
        <v>282</v>
      </c>
      <c r="G4" s="263" t="s">
        <v>282</v>
      </c>
      <c r="H4" s="262" t="s">
        <v>284</v>
      </c>
      <c r="I4" s="3" t="s">
        <v>190</v>
      </c>
      <c r="J4" s="262" t="s">
        <v>189</v>
      </c>
      <c r="K4" s="264" t="s">
        <v>189</v>
      </c>
      <c r="L4" s="265" t="s">
        <v>189</v>
      </c>
      <c r="M4" s="72" t="s">
        <v>189</v>
      </c>
      <c r="N4" s="236"/>
      <c r="O4" s="213"/>
      <c r="P4" s="72"/>
      <c r="Q4" s="72"/>
      <c r="R4" s="72"/>
      <c r="S4" s="72"/>
      <c r="T4" s="213"/>
      <c r="U4" s="5" t="s">
        <v>847</v>
      </c>
    </row>
    <row r="5" spans="1:22" s="337" customFormat="1" x14ac:dyDescent="0.25">
      <c r="A5" s="212" t="s">
        <v>1321</v>
      </c>
      <c r="B5" s="212" t="s">
        <v>1322</v>
      </c>
      <c r="C5" s="212" t="s">
        <v>1269</v>
      </c>
      <c r="D5" s="246" t="s">
        <v>1168</v>
      </c>
      <c r="E5" s="235" t="s">
        <v>107</v>
      </c>
      <c r="F5" s="262" t="s">
        <v>282</v>
      </c>
      <c r="G5" s="263" t="s">
        <v>282</v>
      </c>
      <c r="H5" s="262" t="s">
        <v>284</v>
      </c>
      <c r="I5" s="3" t="s">
        <v>190</v>
      </c>
      <c r="J5" s="262" t="s">
        <v>189</v>
      </c>
      <c r="K5" s="264" t="s">
        <v>189</v>
      </c>
      <c r="L5" s="265" t="s">
        <v>189</v>
      </c>
      <c r="M5" s="72" t="s">
        <v>189</v>
      </c>
      <c r="N5" s="236"/>
      <c r="O5" s="213"/>
      <c r="P5" s="72"/>
      <c r="Q5" s="72"/>
      <c r="R5" s="72"/>
      <c r="S5" s="72"/>
      <c r="T5" s="213"/>
      <c r="U5" s="5" t="s">
        <v>847</v>
      </c>
    </row>
    <row r="6" spans="1:22" s="337" customFormat="1" x14ac:dyDescent="0.25">
      <c r="A6" s="212" t="s">
        <v>1323</v>
      </c>
      <c r="B6" s="212" t="s">
        <v>1324</v>
      </c>
      <c r="C6" s="246" t="s">
        <v>1269</v>
      </c>
      <c r="D6" s="246" t="s">
        <v>1168</v>
      </c>
      <c r="E6" s="235" t="s">
        <v>107</v>
      </c>
      <c r="F6" s="262" t="s">
        <v>282</v>
      </c>
      <c r="G6" s="263" t="s">
        <v>282</v>
      </c>
      <c r="H6" s="262" t="s">
        <v>284</v>
      </c>
      <c r="I6" s="3" t="s">
        <v>190</v>
      </c>
      <c r="J6" s="262" t="s">
        <v>189</v>
      </c>
      <c r="K6" s="264" t="s">
        <v>189</v>
      </c>
      <c r="L6" s="265" t="s">
        <v>189</v>
      </c>
      <c r="M6" s="72" t="s">
        <v>189</v>
      </c>
      <c r="N6" s="236"/>
      <c r="O6" s="213"/>
      <c r="P6" s="72"/>
      <c r="Q6" s="72"/>
      <c r="R6" s="72"/>
      <c r="S6" s="72"/>
      <c r="T6" s="213"/>
      <c r="U6" s="5" t="s">
        <v>847</v>
      </c>
    </row>
    <row r="7" spans="1:22" s="337" customFormat="1" x14ac:dyDescent="0.25">
      <c r="A7" s="212" t="s">
        <v>1523</v>
      </c>
      <c r="B7" s="212" t="s">
        <v>1326</v>
      </c>
      <c r="C7" s="246" t="s">
        <v>1269</v>
      </c>
      <c r="D7" s="246" t="s">
        <v>1168</v>
      </c>
      <c r="E7" s="235" t="s">
        <v>107</v>
      </c>
      <c r="F7" s="262" t="s">
        <v>282</v>
      </c>
      <c r="G7" s="263" t="s">
        <v>282</v>
      </c>
      <c r="H7" s="262" t="s">
        <v>284</v>
      </c>
      <c r="I7" s="3" t="s">
        <v>190</v>
      </c>
      <c r="J7" s="262" t="s">
        <v>189</v>
      </c>
      <c r="K7" s="264" t="s">
        <v>189</v>
      </c>
      <c r="L7" s="265" t="s">
        <v>189</v>
      </c>
      <c r="M7" s="72" t="s">
        <v>189</v>
      </c>
      <c r="N7" s="236"/>
      <c r="O7" s="213"/>
      <c r="P7" s="72"/>
      <c r="Q7" s="72"/>
      <c r="R7" s="72"/>
      <c r="S7" s="72"/>
      <c r="T7" s="213"/>
      <c r="U7" s="5" t="s">
        <v>847</v>
      </c>
    </row>
    <row r="8" spans="1:22" s="337" customFormat="1" x14ac:dyDescent="0.25">
      <c r="A8" s="212" t="s">
        <v>1327</v>
      </c>
      <c r="B8" s="212" t="s">
        <v>1328</v>
      </c>
      <c r="C8" s="246" t="s">
        <v>1269</v>
      </c>
      <c r="D8" s="246" t="s">
        <v>1168</v>
      </c>
      <c r="E8" s="235" t="s">
        <v>107</v>
      </c>
      <c r="F8" s="262" t="s">
        <v>282</v>
      </c>
      <c r="G8" s="263" t="s">
        <v>282</v>
      </c>
      <c r="H8" s="262" t="s">
        <v>284</v>
      </c>
      <c r="I8" s="3" t="s">
        <v>190</v>
      </c>
      <c r="J8" s="262" t="s">
        <v>189</v>
      </c>
      <c r="K8" s="264" t="s">
        <v>189</v>
      </c>
      <c r="L8" s="265" t="s">
        <v>189</v>
      </c>
      <c r="M8" s="72" t="s">
        <v>189</v>
      </c>
      <c r="N8" s="236"/>
      <c r="O8" s="213"/>
      <c r="P8" s="72"/>
      <c r="Q8" s="72"/>
      <c r="R8" s="72"/>
      <c r="S8" s="72"/>
      <c r="T8" s="213"/>
      <c r="U8" s="5" t="s">
        <v>847</v>
      </c>
    </row>
    <row r="9" spans="1:22" s="337" customFormat="1" x14ac:dyDescent="0.25">
      <c r="A9" s="212" t="s">
        <v>1329</v>
      </c>
      <c r="B9" s="212" t="s">
        <v>1330</v>
      </c>
      <c r="C9" s="246" t="s">
        <v>1269</v>
      </c>
      <c r="D9" s="246" t="s">
        <v>1168</v>
      </c>
      <c r="E9" s="235" t="s">
        <v>107</v>
      </c>
      <c r="F9" s="262" t="s">
        <v>282</v>
      </c>
      <c r="G9" s="263" t="s">
        <v>282</v>
      </c>
      <c r="H9" s="262" t="s">
        <v>284</v>
      </c>
      <c r="I9" s="3" t="s">
        <v>190</v>
      </c>
      <c r="J9" s="262" t="s">
        <v>189</v>
      </c>
      <c r="K9" s="264" t="s">
        <v>189</v>
      </c>
      <c r="L9" s="265" t="s">
        <v>189</v>
      </c>
      <c r="M9" s="72" t="s">
        <v>189</v>
      </c>
      <c r="N9" s="236"/>
      <c r="O9" s="213"/>
      <c r="P9" s="72"/>
      <c r="Q9" s="72"/>
      <c r="R9" s="72"/>
      <c r="S9" s="72"/>
      <c r="T9" s="213"/>
      <c r="U9" s="5" t="s">
        <v>847</v>
      </c>
    </row>
    <row r="10" spans="1:22" s="337" customFormat="1" x14ac:dyDescent="0.25">
      <c r="A10" s="245" t="s">
        <v>1331</v>
      </c>
      <c r="B10" s="212" t="s">
        <v>1332</v>
      </c>
      <c r="C10" s="246" t="s">
        <v>1269</v>
      </c>
      <c r="D10" s="246" t="s">
        <v>1168</v>
      </c>
      <c r="E10" s="235" t="s">
        <v>107</v>
      </c>
      <c r="F10" s="262" t="s">
        <v>282</v>
      </c>
      <c r="G10" s="263" t="s">
        <v>282</v>
      </c>
      <c r="H10" s="262" t="s">
        <v>284</v>
      </c>
      <c r="I10" s="3" t="s">
        <v>190</v>
      </c>
      <c r="J10" s="262" t="s">
        <v>189</v>
      </c>
      <c r="K10" s="264" t="s">
        <v>189</v>
      </c>
      <c r="L10" s="265" t="s">
        <v>189</v>
      </c>
      <c r="M10" s="72" t="s">
        <v>189</v>
      </c>
      <c r="N10" s="236"/>
      <c r="O10" s="213"/>
      <c r="P10" s="72"/>
      <c r="Q10" s="72"/>
      <c r="R10" s="72"/>
      <c r="S10" s="72"/>
      <c r="T10" s="213"/>
      <c r="U10" s="5" t="s">
        <v>847</v>
      </c>
    </row>
    <row r="11" spans="1:22" s="337" customFormat="1" x14ac:dyDescent="0.25">
      <c r="A11" s="212" t="s">
        <v>1568</v>
      </c>
      <c r="B11" s="212" t="s">
        <v>1333</v>
      </c>
      <c r="C11" s="246" t="s">
        <v>1269</v>
      </c>
      <c r="D11" s="246" t="s">
        <v>1168</v>
      </c>
      <c r="E11" s="235" t="s">
        <v>107</v>
      </c>
      <c r="F11" s="262" t="s">
        <v>282</v>
      </c>
      <c r="G11" s="263" t="s">
        <v>282</v>
      </c>
      <c r="H11" s="262" t="s">
        <v>284</v>
      </c>
      <c r="I11" s="3" t="s">
        <v>190</v>
      </c>
      <c r="J11" s="262" t="s">
        <v>189</v>
      </c>
      <c r="K11" s="264" t="s">
        <v>189</v>
      </c>
      <c r="L11" s="265" t="s">
        <v>189</v>
      </c>
      <c r="M11" s="72" t="s">
        <v>189</v>
      </c>
      <c r="N11" s="236"/>
      <c r="O11" s="213"/>
      <c r="P11" s="72"/>
      <c r="Q11" s="72"/>
      <c r="R11" s="72"/>
      <c r="S11" s="72"/>
      <c r="T11" s="213"/>
      <c r="U11" s="5" t="s">
        <v>847</v>
      </c>
    </row>
    <row r="12" spans="1:22" s="337" customFormat="1" x14ac:dyDescent="0.25">
      <c r="A12" s="212" t="s">
        <v>1334</v>
      </c>
      <c r="B12" s="212" t="s">
        <v>1514</v>
      </c>
      <c r="C12" s="246" t="s">
        <v>1269</v>
      </c>
      <c r="D12" s="246" t="s">
        <v>1168</v>
      </c>
      <c r="E12" s="235" t="s">
        <v>107</v>
      </c>
      <c r="F12" s="262" t="s">
        <v>282</v>
      </c>
      <c r="G12" s="263" t="s">
        <v>282</v>
      </c>
      <c r="H12" s="262" t="s">
        <v>284</v>
      </c>
      <c r="I12" s="3" t="s">
        <v>190</v>
      </c>
      <c r="J12" s="262" t="s">
        <v>189</v>
      </c>
      <c r="K12" s="264" t="s">
        <v>189</v>
      </c>
      <c r="L12" s="265" t="s">
        <v>189</v>
      </c>
      <c r="M12" s="72" t="s">
        <v>189</v>
      </c>
      <c r="N12" s="236"/>
      <c r="O12" s="213"/>
      <c r="P12" s="72"/>
      <c r="Q12" s="72"/>
      <c r="R12" s="72"/>
      <c r="S12" s="72"/>
      <c r="T12" s="213"/>
      <c r="U12" s="5" t="s">
        <v>847</v>
      </c>
    </row>
    <row r="13" spans="1:22" s="337" customFormat="1" x14ac:dyDescent="0.25">
      <c r="A13" s="212" t="s">
        <v>1335</v>
      </c>
      <c r="B13" s="212" t="s">
        <v>1336</v>
      </c>
      <c r="C13" s="246" t="s">
        <v>1269</v>
      </c>
      <c r="D13" s="246" t="s">
        <v>1168</v>
      </c>
      <c r="E13" s="235" t="s">
        <v>107</v>
      </c>
      <c r="F13" s="262" t="s">
        <v>282</v>
      </c>
      <c r="G13" s="263" t="s">
        <v>282</v>
      </c>
      <c r="H13" s="262" t="s">
        <v>284</v>
      </c>
      <c r="I13" s="3" t="s">
        <v>190</v>
      </c>
      <c r="J13" s="262" t="s">
        <v>189</v>
      </c>
      <c r="K13" s="264" t="s">
        <v>189</v>
      </c>
      <c r="L13" s="265" t="s">
        <v>189</v>
      </c>
      <c r="M13" s="72" t="s">
        <v>189</v>
      </c>
      <c r="N13" s="236"/>
      <c r="O13" s="213"/>
      <c r="P13" s="72"/>
      <c r="Q13" s="72"/>
      <c r="R13" s="72"/>
      <c r="S13" s="72"/>
      <c r="T13" s="213"/>
      <c r="U13" s="5" t="s">
        <v>847</v>
      </c>
    </row>
    <row r="14" spans="1:22" s="337" customFormat="1" x14ac:dyDescent="0.25">
      <c r="A14" s="212" t="s">
        <v>1337</v>
      </c>
      <c r="B14" s="212" t="s">
        <v>1338</v>
      </c>
      <c r="C14" s="246" t="s">
        <v>1269</v>
      </c>
      <c r="D14" s="246" t="s">
        <v>1168</v>
      </c>
      <c r="E14" s="235" t="s">
        <v>107</v>
      </c>
      <c r="F14" s="262" t="s">
        <v>282</v>
      </c>
      <c r="G14" s="263" t="s">
        <v>282</v>
      </c>
      <c r="H14" s="262" t="s">
        <v>284</v>
      </c>
      <c r="I14" s="3" t="s">
        <v>190</v>
      </c>
      <c r="J14" s="262" t="s">
        <v>189</v>
      </c>
      <c r="K14" s="264" t="s">
        <v>189</v>
      </c>
      <c r="L14" s="265" t="s">
        <v>189</v>
      </c>
      <c r="M14" s="72" t="s">
        <v>189</v>
      </c>
      <c r="N14" s="236"/>
      <c r="O14" s="213"/>
      <c r="P14" s="72"/>
      <c r="Q14" s="72"/>
      <c r="R14" s="72"/>
      <c r="S14" s="72"/>
      <c r="T14" s="213"/>
      <c r="U14" s="5" t="s">
        <v>847</v>
      </c>
    </row>
    <row r="15" spans="1:22" s="337" customFormat="1" x14ac:dyDescent="0.25">
      <c r="A15" s="212" t="s">
        <v>1339</v>
      </c>
      <c r="B15" s="212" t="s">
        <v>1340</v>
      </c>
      <c r="C15" s="246" t="s">
        <v>1269</v>
      </c>
      <c r="D15" s="246" t="s">
        <v>1168</v>
      </c>
      <c r="E15" s="235" t="s">
        <v>107</v>
      </c>
      <c r="F15" s="262" t="s">
        <v>282</v>
      </c>
      <c r="G15" s="263" t="s">
        <v>282</v>
      </c>
      <c r="H15" s="262" t="s">
        <v>284</v>
      </c>
      <c r="I15" s="3" t="s">
        <v>190</v>
      </c>
      <c r="J15" s="262" t="s">
        <v>189</v>
      </c>
      <c r="K15" s="264" t="s">
        <v>189</v>
      </c>
      <c r="L15" s="265" t="s">
        <v>189</v>
      </c>
      <c r="M15" s="72" t="s">
        <v>189</v>
      </c>
      <c r="N15" s="236"/>
      <c r="O15" s="213"/>
      <c r="P15" s="72"/>
      <c r="Q15" s="72"/>
      <c r="R15" s="72"/>
      <c r="S15" s="72"/>
      <c r="T15" s="213"/>
      <c r="U15" s="5" t="s">
        <v>847</v>
      </c>
    </row>
    <row r="16" spans="1:22" s="337" customFormat="1" x14ac:dyDescent="0.25">
      <c r="A16" s="212" t="s">
        <v>1341</v>
      </c>
      <c r="B16" s="212" t="s">
        <v>1342</v>
      </c>
      <c r="C16" s="246" t="s">
        <v>1269</v>
      </c>
      <c r="D16" s="246" t="s">
        <v>1168</v>
      </c>
      <c r="E16" s="235" t="s">
        <v>107</v>
      </c>
      <c r="F16" s="262" t="s">
        <v>282</v>
      </c>
      <c r="G16" s="263" t="s">
        <v>282</v>
      </c>
      <c r="H16" s="262" t="s">
        <v>284</v>
      </c>
      <c r="I16" s="3" t="s">
        <v>190</v>
      </c>
      <c r="J16" s="262" t="s">
        <v>189</v>
      </c>
      <c r="K16" s="264" t="s">
        <v>189</v>
      </c>
      <c r="L16" s="265" t="s">
        <v>189</v>
      </c>
      <c r="M16" s="72" t="s">
        <v>189</v>
      </c>
      <c r="N16" s="236"/>
      <c r="O16" s="213"/>
      <c r="P16" s="72"/>
      <c r="Q16" s="72"/>
      <c r="R16" s="72"/>
      <c r="S16" s="72"/>
      <c r="T16" s="213"/>
      <c r="U16" s="5" t="s">
        <v>847</v>
      </c>
    </row>
    <row r="17" spans="1:21" s="337" customFormat="1" x14ac:dyDescent="0.25">
      <c r="A17" s="212" t="s">
        <v>1325</v>
      </c>
      <c r="B17" s="212" t="s">
        <v>1343</v>
      </c>
      <c r="C17" s="246" t="s">
        <v>1269</v>
      </c>
      <c r="D17" s="246" t="s">
        <v>1168</v>
      </c>
      <c r="E17" s="235" t="s">
        <v>107</v>
      </c>
      <c r="F17" s="262" t="s">
        <v>282</v>
      </c>
      <c r="G17" s="263" t="s">
        <v>282</v>
      </c>
      <c r="H17" s="262" t="s">
        <v>284</v>
      </c>
      <c r="I17" s="3" t="s">
        <v>190</v>
      </c>
      <c r="J17" s="262" t="s">
        <v>189</v>
      </c>
      <c r="K17" s="264" t="s">
        <v>189</v>
      </c>
      <c r="L17" s="265" t="s">
        <v>189</v>
      </c>
      <c r="M17" s="72" t="s">
        <v>189</v>
      </c>
      <c r="N17" s="236"/>
      <c r="O17" s="213"/>
      <c r="P17" s="72"/>
      <c r="Q17" s="72"/>
      <c r="R17" s="72"/>
      <c r="S17" s="72"/>
      <c r="T17" s="213"/>
      <c r="U17" s="5" t="s">
        <v>847</v>
      </c>
    </row>
    <row r="18" spans="1:21" s="337" customFormat="1" x14ac:dyDescent="0.25">
      <c r="A18" s="212" t="s">
        <v>1344</v>
      </c>
      <c r="B18" s="212" t="s">
        <v>1345</v>
      </c>
      <c r="C18" s="246" t="s">
        <v>1269</v>
      </c>
      <c r="D18" s="246" t="s">
        <v>1168</v>
      </c>
      <c r="E18" s="235" t="s">
        <v>107</v>
      </c>
      <c r="F18" s="262" t="s">
        <v>282</v>
      </c>
      <c r="G18" s="263" t="s">
        <v>282</v>
      </c>
      <c r="H18" s="262" t="s">
        <v>284</v>
      </c>
      <c r="I18" s="3" t="s">
        <v>190</v>
      </c>
      <c r="J18" s="262" t="s">
        <v>189</v>
      </c>
      <c r="K18" s="264" t="s">
        <v>189</v>
      </c>
      <c r="L18" s="265" t="s">
        <v>189</v>
      </c>
      <c r="M18" s="72" t="s">
        <v>189</v>
      </c>
      <c r="N18" s="236"/>
      <c r="O18" s="213"/>
      <c r="P18" s="72"/>
      <c r="Q18" s="72"/>
      <c r="R18" s="72"/>
      <c r="S18" s="72"/>
      <c r="T18" s="213"/>
      <c r="U18" s="5" t="s">
        <v>847</v>
      </c>
    </row>
    <row r="19" spans="1:21" s="337" customFormat="1" x14ac:dyDescent="0.25">
      <c r="A19" s="212" t="s">
        <v>1346</v>
      </c>
      <c r="B19" s="212" t="s">
        <v>1347</v>
      </c>
      <c r="C19" s="246" t="s">
        <v>1269</v>
      </c>
      <c r="D19" s="246" t="s">
        <v>1168</v>
      </c>
      <c r="E19" s="235" t="s">
        <v>107</v>
      </c>
      <c r="F19" s="262" t="s">
        <v>282</v>
      </c>
      <c r="G19" s="263" t="s">
        <v>282</v>
      </c>
      <c r="H19" s="262" t="s">
        <v>284</v>
      </c>
      <c r="I19" s="3" t="s">
        <v>190</v>
      </c>
      <c r="J19" s="262" t="s">
        <v>189</v>
      </c>
      <c r="K19" s="264" t="s">
        <v>189</v>
      </c>
      <c r="L19" s="265" t="s">
        <v>189</v>
      </c>
      <c r="M19" s="72" t="s">
        <v>189</v>
      </c>
      <c r="N19" s="236"/>
      <c r="O19" s="213"/>
      <c r="P19" s="72"/>
      <c r="Q19" s="72"/>
      <c r="R19" s="72"/>
      <c r="S19" s="72"/>
      <c r="T19" s="213"/>
      <c r="U19" s="5" t="s">
        <v>847</v>
      </c>
    </row>
    <row r="20" spans="1:21" s="337" customFormat="1" x14ac:dyDescent="0.25">
      <c r="A20" s="212" t="s">
        <v>1348</v>
      </c>
      <c r="B20" s="212" t="s">
        <v>1349</v>
      </c>
      <c r="C20" s="246" t="s">
        <v>1269</v>
      </c>
      <c r="D20" s="246" t="s">
        <v>1168</v>
      </c>
      <c r="E20" s="235" t="s">
        <v>107</v>
      </c>
      <c r="F20" s="262" t="s">
        <v>282</v>
      </c>
      <c r="G20" s="263" t="s">
        <v>282</v>
      </c>
      <c r="H20" s="262" t="s">
        <v>284</v>
      </c>
      <c r="I20" s="3" t="s">
        <v>190</v>
      </c>
      <c r="J20" s="262" t="s">
        <v>189</v>
      </c>
      <c r="K20" s="264" t="s">
        <v>189</v>
      </c>
      <c r="L20" s="265" t="s">
        <v>189</v>
      </c>
      <c r="M20" s="72" t="s">
        <v>189</v>
      </c>
      <c r="N20" s="236"/>
      <c r="O20" s="213"/>
      <c r="P20" s="72"/>
      <c r="Q20" s="72"/>
      <c r="R20" s="72"/>
      <c r="S20" s="72"/>
      <c r="T20" s="213"/>
      <c r="U20" s="5" t="s">
        <v>847</v>
      </c>
    </row>
    <row r="21" spans="1:21" s="337" customFormat="1" x14ac:dyDescent="0.25">
      <c r="A21" s="212" t="s">
        <v>1350</v>
      </c>
      <c r="B21" s="212" t="s">
        <v>1351</v>
      </c>
      <c r="C21" s="246" t="s">
        <v>1269</v>
      </c>
      <c r="D21" s="246" t="s">
        <v>1168</v>
      </c>
      <c r="E21" s="235" t="s">
        <v>107</v>
      </c>
      <c r="F21" s="262" t="s">
        <v>282</v>
      </c>
      <c r="G21" s="263" t="s">
        <v>282</v>
      </c>
      <c r="H21" s="262" t="s">
        <v>284</v>
      </c>
      <c r="I21" s="3" t="s">
        <v>190</v>
      </c>
      <c r="J21" s="262" t="s">
        <v>189</v>
      </c>
      <c r="K21" s="264" t="s">
        <v>189</v>
      </c>
      <c r="L21" s="265" t="s">
        <v>189</v>
      </c>
      <c r="M21" s="72" t="s">
        <v>189</v>
      </c>
      <c r="N21" s="236"/>
      <c r="O21" s="213"/>
      <c r="P21" s="72"/>
      <c r="Q21" s="72"/>
      <c r="R21" s="72"/>
      <c r="S21" s="72"/>
      <c r="T21" s="213"/>
      <c r="U21" s="5" t="s">
        <v>847</v>
      </c>
    </row>
    <row r="22" spans="1:21" s="337" customFormat="1" x14ac:dyDescent="0.25">
      <c r="A22" s="212" t="s">
        <v>1352</v>
      </c>
      <c r="B22" s="212" t="s">
        <v>1353</v>
      </c>
      <c r="C22" s="246" t="s">
        <v>1269</v>
      </c>
      <c r="D22" s="246" t="s">
        <v>1168</v>
      </c>
      <c r="E22" s="235" t="s">
        <v>107</v>
      </c>
      <c r="F22" s="262" t="s">
        <v>282</v>
      </c>
      <c r="G22" s="263" t="s">
        <v>282</v>
      </c>
      <c r="H22" s="262" t="s">
        <v>284</v>
      </c>
      <c r="I22" s="3" t="s">
        <v>190</v>
      </c>
      <c r="J22" s="262" t="s">
        <v>189</v>
      </c>
      <c r="K22" s="264" t="s">
        <v>189</v>
      </c>
      <c r="L22" s="265" t="s">
        <v>189</v>
      </c>
      <c r="M22" s="72" t="s">
        <v>189</v>
      </c>
      <c r="N22" s="236"/>
      <c r="O22" s="213"/>
      <c r="P22" s="72"/>
      <c r="Q22" s="72"/>
      <c r="R22" s="72"/>
      <c r="S22" s="72"/>
      <c r="T22" s="213"/>
      <c r="U22" s="5" t="s">
        <v>847</v>
      </c>
    </row>
    <row r="23" spans="1:21" s="337" customFormat="1" x14ac:dyDescent="0.25">
      <c r="A23" s="212" t="s">
        <v>1354</v>
      </c>
      <c r="B23" s="212" t="s">
        <v>1355</v>
      </c>
      <c r="C23" s="246" t="s">
        <v>1269</v>
      </c>
      <c r="D23" s="246" t="s">
        <v>1168</v>
      </c>
      <c r="E23" s="235" t="s">
        <v>107</v>
      </c>
      <c r="F23" s="262" t="s">
        <v>282</v>
      </c>
      <c r="G23" s="263" t="s">
        <v>282</v>
      </c>
      <c r="H23" s="262" t="s">
        <v>284</v>
      </c>
      <c r="I23" s="3" t="s">
        <v>190</v>
      </c>
      <c r="J23" s="262" t="s">
        <v>189</v>
      </c>
      <c r="K23" s="264" t="s">
        <v>189</v>
      </c>
      <c r="L23" s="265" t="s">
        <v>189</v>
      </c>
      <c r="M23" s="72" t="s">
        <v>189</v>
      </c>
      <c r="N23" s="236"/>
      <c r="O23" s="213"/>
      <c r="P23" s="72"/>
      <c r="Q23" s="72"/>
      <c r="R23" s="72"/>
      <c r="S23" s="72"/>
      <c r="T23" s="213"/>
      <c r="U23" s="5" t="s">
        <v>847</v>
      </c>
    </row>
    <row r="24" spans="1:21" s="337" customFormat="1" x14ac:dyDescent="0.25">
      <c r="A24" s="212" t="s">
        <v>1356</v>
      </c>
      <c r="B24" s="212" t="s">
        <v>1357</v>
      </c>
      <c r="C24" s="246" t="s">
        <v>1269</v>
      </c>
      <c r="D24" s="246" t="s">
        <v>1168</v>
      </c>
      <c r="E24" s="235" t="s">
        <v>107</v>
      </c>
      <c r="F24" s="262" t="s">
        <v>282</v>
      </c>
      <c r="G24" s="263" t="s">
        <v>282</v>
      </c>
      <c r="H24" s="262" t="s">
        <v>284</v>
      </c>
      <c r="I24" s="3" t="s">
        <v>190</v>
      </c>
      <c r="J24" s="262" t="s">
        <v>189</v>
      </c>
      <c r="K24" s="264" t="s">
        <v>189</v>
      </c>
      <c r="L24" s="265" t="s">
        <v>189</v>
      </c>
      <c r="M24" s="72" t="s">
        <v>189</v>
      </c>
      <c r="N24" s="236"/>
      <c r="O24" s="213"/>
      <c r="P24" s="72"/>
      <c r="Q24" s="72"/>
      <c r="R24" s="72"/>
      <c r="S24" s="72"/>
      <c r="T24" s="213"/>
      <c r="U24" s="5" t="s">
        <v>847</v>
      </c>
    </row>
    <row r="25" spans="1:21" s="337" customFormat="1" x14ac:dyDescent="0.25">
      <c r="A25" s="212" t="s">
        <v>1358</v>
      </c>
      <c r="B25" s="245" t="s">
        <v>1908</v>
      </c>
      <c r="C25" s="246" t="s">
        <v>1269</v>
      </c>
      <c r="D25" s="246" t="s">
        <v>1168</v>
      </c>
      <c r="E25" s="235" t="s">
        <v>107</v>
      </c>
      <c r="F25" s="262" t="s">
        <v>282</v>
      </c>
      <c r="G25" s="263" t="s">
        <v>282</v>
      </c>
      <c r="H25" s="262" t="s">
        <v>284</v>
      </c>
      <c r="I25" s="3" t="s">
        <v>190</v>
      </c>
      <c r="J25" s="262" t="s">
        <v>189</v>
      </c>
      <c r="K25" s="264" t="s">
        <v>189</v>
      </c>
      <c r="L25" s="265" t="s">
        <v>189</v>
      </c>
      <c r="M25" s="72" t="s">
        <v>189</v>
      </c>
      <c r="N25" s="236"/>
      <c r="O25" s="213"/>
      <c r="P25" s="72"/>
      <c r="Q25" s="72"/>
      <c r="R25" s="72"/>
      <c r="S25" s="72"/>
      <c r="T25" s="213"/>
      <c r="U25" s="5" t="s">
        <v>847</v>
      </c>
    </row>
    <row r="26" spans="1:21" s="337" customFormat="1" x14ac:dyDescent="0.25">
      <c r="A26" s="212" t="s">
        <v>1359</v>
      </c>
      <c r="B26" s="212" t="s">
        <v>1360</v>
      </c>
      <c r="C26" s="246" t="s">
        <v>1269</v>
      </c>
      <c r="D26" s="246" t="s">
        <v>1168</v>
      </c>
      <c r="E26" s="235" t="s">
        <v>19</v>
      </c>
      <c r="F26" s="262" t="s">
        <v>282</v>
      </c>
      <c r="G26" s="263" t="s">
        <v>282</v>
      </c>
      <c r="H26" s="262" t="s">
        <v>284</v>
      </c>
      <c r="I26" s="3" t="s">
        <v>190</v>
      </c>
      <c r="J26" s="262" t="s">
        <v>189</v>
      </c>
      <c r="K26" s="264" t="s">
        <v>190</v>
      </c>
      <c r="L26" s="265" t="s">
        <v>190</v>
      </c>
      <c r="M26" s="72" t="s">
        <v>189</v>
      </c>
      <c r="N26" s="236"/>
      <c r="O26" s="213"/>
      <c r="P26" s="72"/>
      <c r="Q26" s="72"/>
      <c r="R26" s="72"/>
      <c r="S26" s="72"/>
      <c r="T26" s="213"/>
      <c r="U26" s="5" t="s">
        <v>847</v>
      </c>
    </row>
    <row r="27" spans="1:21" s="337" customFormat="1" x14ac:dyDescent="0.25">
      <c r="A27" s="212" t="s">
        <v>1978</v>
      </c>
      <c r="B27" s="212" t="s">
        <v>1361</v>
      </c>
      <c r="C27" s="246" t="s">
        <v>1269</v>
      </c>
      <c r="D27" s="246" t="s">
        <v>1168</v>
      </c>
      <c r="E27" s="235" t="s">
        <v>19</v>
      </c>
      <c r="F27" s="262" t="s">
        <v>282</v>
      </c>
      <c r="G27" s="263" t="s">
        <v>282</v>
      </c>
      <c r="H27" s="262" t="s">
        <v>284</v>
      </c>
      <c r="I27" s="3" t="s">
        <v>190</v>
      </c>
      <c r="J27" s="262" t="s">
        <v>189</v>
      </c>
      <c r="K27" s="264" t="s">
        <v>190</v>
      </c>
      <c r="L27" s="265" t="s">
        <v>190</v>
      </c>
      <c r="M27" s="72" t="s">
        <v>189</v>
      </c>
      <c r="N27" s="236"/>
      <c r="O27" s="213"/>
      <c r="P27" s="72"/>
      <c r="Q27" s="72"/>
      <c r="R27" s="72"/>
      <c r="S27" s="72"/>
      <c r="T27" s="213"/>
      <c r="U27" s="5" t="s">
        <v>847</v>
      </c>
    </row>
    <row r="28" spans="1:21" s="337" customFormat="1" x14ac:dyDescent="0.25">
      <c r="A28" s="212" t="s">
        <v>1982</v>
      </c>
      <c r="B28" s="212" t="s">
        <v>1362</v>
      </c>
      <c r="C28" s="246" t="s">
        <v>1269</v>
      </c>
      <c r="D28" s="246" t="s">
        <v>1168</v>
      </c>
      <c r="E28" s="235" t="s">
        <v>107</v>
      </c>
      <c r="F28" s="262" t="s">
        <v>282</v>
      </c>
      <c r="G28" s="263" t="s">
        <v>282</v>
      </c>
      <c r="H28" s="262" t="s">
        <v>284</v>
      </c>
      <c r="I28" s="3" t="s">
        <v>190</v>
      </c>
      <c r="J28" s="262" t="s">
        <v>189</v>
      </c>
      <c r="K28" s="264" t="s">
        <v>189</v>
      </c>
      <c r="L28" s="265" t="s">
        <v>189</v>
      </c>
      <c r="M28" s="72" t="s">
        <v>189</v>
      </c>
      <c r="N28" s="236"/>
      <c r="O28" s="213"/>
      <c r="P28" s="72"/>
      <c r="Q28" s="72"/>
      <c r="R28" s="72"/>
      <c r="S28" s="72"/>
      <c r="T28" s="213"/>
      <c r="U28" s="5" t="s">
        <v>847</v>
      </c>
    </row>
    <row r="29" spans="1:21" s="337" customFormat="1" x14ac:dyDescent="0.25">
      <c r="A29" s="212" t="s">
        <v>1363</v>
      </c>
      <c r="B29" s="212" t="s">
        <v>1364</v>
      </c>
      <c r="C29" s="246" t="s">
        <v>1269</v>
      </c>
      <c r="D29" s="246" t="s">
        <v>1168</v>
      </c>
      <c r="E29" s="235" t="s">
        <v>19</v>
      </c>
      <c r="F29" s="262" t="s">
        <v>282</v>
      </c>
      <c r="G29" s="263" t="s">
        <v>282</v>
      </c>
      <c r="H29" s="262" t="s">
        <v>284</v>
      </c>
      <c r="I29" s="3" t="s">
        <v>190</v>
      </c>
      <c r="J29" s="262" t="s">
        <v>189</v>
      </c>
      <c r="K29" s="264" t="s">
        <v>190</v>
      </c>
      <c r="L29" s="265" t="s">
        <v>190</v>
      </c>
      <c r="M29" s="72" t="s">
        <v>189</v>
      </c>
      <c r="N29" s="236"/>
      <c r="O29" s="213"/>
      <c r="P29" s="72"/>
      <c r="Q29" s="72"/>
      <c r="R29" s="72"/>
      <c r="S29" s="72"/>
      <c r="T29" s="213"/>
      <c r="U29" s="5" t="s">
        <v>847</v>
      </c>
    </row>
    <row r="30" spans="1:21" s="337" customFormat="1" x14ac:dyDescent="0.25">
      <c r="A30" s="266" t="s">
        <v>2002</v>
      </c>
      <c r="B30" s="266" t="s">
        <v>1958</v>
      </c>
      <c r="C30" s="246" t="s">
        <v>1269</v>
      </c>
      <c r="D30" s="246" t="s">
        <v>1168</v>
      </c>
      <c r="E30" s="267" t="s">
        <v>19</v>
      </c>
      <c r="F30" s="268" t="s">
        <v>282</v>
      </c>
      <c r="G30" s="266" t="s">
        <v>282</v>
      </c>
      <c r="H30" s="262" t="s">
        <v>284</v>
      </c>
      <c r="I30" s="3" t="s">
        <v>190</v>
      </c>
      <c r="J30" s="269" t="s">
        <v>189</v>
      </c>
      <c r="K30" s="269" t="s">
        <v>190</v>
      </c>
      <c r="L30" s="268" t="s">
        <v>190</v>
      </c>
      <c r="M30" s="72" t="s">
        <v>189</v>
      </c>
      <c r="N30" s="248"/>
      <c r="O30" s="249"/>
      <c r="P30" s="250"/>
      <c r="Q30" s="250"/>
      <c r="R30" s="250"/>
      <c r="S30" s="250"/>
      <c r="T30" s="249"/>
      <c r="U30" s="5" t="s">
        <v>847</v>
      </c>
    </row>
    <row r="31" spans="1:21" s="337" customFormat="1" x14ac:dyDescent="0.25">
      <c r="A31" s="266" t="s">
        <v>2003</v>
      </c>
      <c r="B31" s="266" t="s">
        <v>1959</v>
      </c>
      <c r="C31" s="246" t="s">
        <v>1269</v>
      </c>
      <c r="D31" s="246" t="s">
        <v>1168</v>
      </c>
      <c r="E31" s="267" t="s">
        <v>19</v>
      </c>
      <c r="F31" s="268" t="s">
        <v>282</v>
      </c>
      <c r="G31" s="266" t="s">
        <v>282</v>
      </c>
      <c r="H31" s="262" t="s">
        <v>284</v>
      </c>
      <c r="I31" s="3" t="s">
        <v>190</v>
      </c>
      <c r="J31" s="269" t="s">
        <v>189</v>
      </c>
      <c r="K31" s="269" t="s">
        <v>190</v>
      </c>
      <c r="L31" s="268" t="s">
        <v>190</v>
      </c>
      <c r="M31" s="72" t="s">
        <v>189</v>
      </c>
      <c r="N31" s="248"/>
      <c r="O31" s="249"/>
      <c r="P31" s="250"/>
      <c r="Q31" s="250"/>
      <c r="R31" s="250"/>
      <c r="S31" s="250"/>
      <c r="T31" s="249"/>
      <c r="U31" s="5" t="s">
        <v>847</v>
      </c>
    </row>
    <row r="32" spans="1:21" s="337" customFormat="1" x14ac:dyDescent="0.25">
      <c r="A32" s="266" t="s">
        <v>2004</v>
      </c>
      <c r="B32" s="266" t="s">
        <v>1960</v>
      </c>
      <c r="C32" s="246" t="s">
        <v>1269</v>
      </c>
      <c r="D32" s="246" t="s">
        <v>1168</v>
      </c>
      <c r="E32" s="267" t="s">
        <v>107</v>
      </c>
      <c r="F32" s="268" t="s">
        <v>282</v>
      </c>
      <c r="G32" s="266" t="s">
        <v>282</v>
      </c>
      <c r="H32" s="262" t="s">
        <v>284</v>
      </c>
      <c r="I32" s="3" t="s">
        <v>190</v>
      </c>
      <c r="J32" s="269" t="s">
        <v>189</v>
      </c>
      <c r="K32" s="269" t="s">
        <v>189</v>
      </c>
      <c r="L32" s="268" t="s">
        <v>189</v>
      </c>
      <c r="M32" s="72" t="s">
        <v>189</v>
      </c>
      <c r="N32" s="248"/>
      <c r="O32" s="249"/>
      <c r="P32" s="250"/>
      <c r="Q32" s="250"/>
      <c r="R32" s="250"/>
      <c r="S32" s="250"/>
      <c r="T32" s="249"/>
      <c r="U32" s="5" t="s">
        <v>847</v>
      </c>
    </row>
    <row r="33" spans="1:21" s="337" customFormat="1" x14ac:dyDescent="0.25">
      <c r="A33" s="266" t="s">
        <v>2005</v>
      </c>
      <c r="B33" s="266" t="s">
        <v>1961</v>
      </c>
      <c r="C33" s="246" t="s">
        <v>1269</v>
      </c>
      <c r="D33" s="246" t="s">
        <v>1168</v>
      </c>
      <c r="E33" s="267" t="s">
        <v>19</v>
      </c>
      <c r="F33" s="268" t="s">
        <v>282</v>
      </c>
      <c r="G33" s="266" t="s">
        <v>282</v>
      </c>
      <c r="H33" s="262" t="s">
        <v>284</v>
      </c>
      <c r="I33" s="3" t="s">
        <v>190</v>
      </c>
      <c r="J33" s="269" t="s">
        <v>189</v>
      </c>
      <c r="K33" s="269" t="s">
        <v>190</v>
      </c>
      <c r="L33" s="268" t="s">
        <v>190</v>
      </c>
      <c r="M33" s="72" t="s">
        <v>189</v>
      </c>
      <c r="N33" s="248"/>
      <c r="O33" s="249"/>
      <c r="P33" s="250"/>
      <c r="Q33" s="250"/>
      <c r="R33" s="250"/>
      <c r="S33" s="250"/>
      <c r="T33" s="249"/>
      <c r="U33" s="5" t="s">
        <v>847</v>
      </c>
    </row>
    <row r="34" spans="1:21" s="337" customFormat="1" x14ac:dyDescent="0.25">
      <c r="A34" s="212" t="s">
        <v>1365</v>
      </c>
      <c r="B34" s="212" t="s">
        <v>1366</v>
      </c>
      <c r="C34" s="246" t="s">
        <v>1269</v>
      </c>
      <c r="D34" s="246" t="s">
        <v>1168</v>
      </c>
      <c r="E34" s="235" t="s">
        <v>107</v>
      </c>
      <c r="F34" s="262" t="s">
        <v>282</v>
      </c>
      <c r="G34" s="263" t="s">
        <v>282</v>
      </c>
      <c r="H34" s="262" t="s">
        <v>284</v>
      </c>
      <c r="I34" s="3" t="s">
        <v>190</v>
      </c>
      <c r="J34" s="262" t="s">
        <v>189</v>
      </c>
      <c r="K34" s="264" t="s">
        <v>189</v>
      </c>
      <c r="L34" s="265" t="s">
        <v>189</v>
      </c>
      <c r="M34" s="72" t="s">
        <v>189</v>
      </c>
      <c r="N34" s="236"/>
      <c r="O34" s="213"/>
      <c r="P34" s="72"/>
      <c r="Q34" s="72"/>
      <c r="R34" s="72"/>
      <c r="S34" s="72"/>
      <c r="T34" s="213"/>
      <c r="U34" s="5" t="s">
        <v>847</v>
      </c>
    </row>
    <row r="35" spans="1:21" s="337" customFormat="1" x14ac:dyDescent="0.25">
      <c r="A35" s="212" t="s">
        <v>1367</v>
      </c>
      <c r="B35" s="245" t="s">
        <v>1368</v>
      </c>
      <c r="C35" s="246" t="s">
        <v>1269</v>
      </c>
      <c r="D35" s="246" t="s">
        <v>1168</v>
      </c>
      <c r="E35" s="235" t="s">
        <v>107</v>
      </c>
      <c r="F35" s="262" t="s">
        <v>282</v>
      </c>
      <c r="G35" s="263" t="s">
        <v>282</v>
      </c>
      <c r="H35" s="262" t="s">
        <v>284</v>
      </c>
      <c r="I35" s="3" t="s">
        <v>190</v>
      </c>
      <c r="J35" s="262" t="s">
        <v>189</v>
      </c>
      <c r="K35" s="264" t="s">
        <v>189</v>
      </c>
      <c r="L35" s="265" t="s">
        <v>189</v>
      </c>
      <c r="M35" s="72" t="s">
        <v>189</v>
      </c>
      <c r="N35" s="236"/>
      <c r="O35" s="213"/>
      <c r="P35" s="72"/>
      <c r="Q35" s="72"/>
      <c r="R35" s="72"/>
      <c r="S35" s="72"/>
      <c r="T35" s="213"/>
      <c r="U35" s="5" t="s">
        <v>847</v>
      </c>
    </row>
    <row r="36" spans="1:21" s="337" customFormat="1" x14ac:dyDescent="0.25">
      <c r="A36" s="319" t="s">
        <v>2513</v>
      </c>
      <c r="B36" s="319" t="s">
        <v>2512</v>
      </c>
      <c r="C36" s="246" t="s">
        <v>1269</v>
      </c>
      <c r="D36" s="246" t="s">
        <v>1168</v>
      </c>
      <c r="E36" s="235" t="s">
        <v>107</v>
      </c>
      <c r="F36" s="262" t="s">
        <v>282</v>
      </c>
      <c r="G36" s="263" t="s">
        <v>282</v>
      </c>
      <c r="H36" s="262" t="s">
        <v>284</v>
      </c>
      <c r="I36" s="3" t="s">
        <v>190</v>
      </c>
      <c r="J36" s="262" t="s">
        <v>189</v>
      </c>
      <c r="K36" s="264" t="s">
        <v>189</v>
      </c>
      <c r="L36" s="265" t="s">
        <v>189</v>
      </c>
      <c r="M36" s="72" t="s">
        <v>189</v>
      </c>
      <c r="N36" s="299"/>
      <c r="O36" s="300"/>
      <c r="P36" s="301"/>
      <c r="Q36" s="301"/>
      <c r="R36" s="301"/>
      <c r="S36" s="301"/>
      <c r="T36" s="300"/>
      <c r="U36" s="5" t="s">
        <v>847</v>
      </c>
    </row>
    <row r="37" spans="1:21" s="337" customFormat="1" x14ac:dyDescent="0.25">
      <c r="A37" s="319" t="s">
        <v>2496</v>
      </c>
      <c r="B37" s="319" t="s">
        <v>2497</v>
      </c>
      <c r="C37" s="246" t="s">
        <v>1269</v>
      </c>
      <c r="D37" s="246" t="s">
        <v>1168</v>
      </c>
      <c r="E37" s="235" t="s">
        <v>107</v>
      </c>
      <c r="F37" s="262" t="s">
        <v>282</v>
      </c>
      <c r="G37" s="263" t="s">
        <v>282</v>
      </c>
      <c r="H37" s="262" t="s">
        <v>284</v>
      </c>
      <c r="I37" s="3" t="s">
        <v>190</v>
      </c>
      <c r="J37" s="262" t="s">
        <v>189</v>
      </c>
      <c r="K37" s="264" t="s">
        <v>189</v>
      </c>
      <c r="L37" s="265" t="s">
        <v>189</v>
      </c>
      <c r="M37" s="72" t="s">
        <v>189</v>
      </c>
      <c r="N37" s="299"/>
      <c r="O37" s="300"/>
      <c r="P37" s="301"/>
      <c r="Q37" s="301"/>
      <c r="R37" s="301"/>
      <c r="S37" s="301"/>
      <c r="T37" s="300"/>
      <c r="U37" s="5" t="s">
        <v>847</v>
      </c>
    </row>
    <row r="38" spans="1:21" s="337" customFormat="1" x14ac:dyDescent="0.25">
      <c r="A38" s="319" t="s">
        <v>2540</v>
      </c>
      <c r="B38" s="319" t="s">
        <v>2522</v>
      </c>
      <c r="C38" s="246" t="s">
        <v>1269</v>
      </c>
      <c r="D38" s="246" t="s">
        <v>1168</v>
      </c>
      <c r="E38" s="235" t="s">
        <v>107</v>
      </c>
      <c r="F38" s="262" t="s">
        <v>282</v>
      </c>
      <c r="G38" s="263" t="s">
        <v>282</v>
      </c>
      <c r="H38" s="262" t="s">
        <v>284</v>
      </c>
      <c r="I38" s="3" t="s">
        <v>190</v>
      </c>
      <c r="J38" s="262" t="s">
        <v>189</v>
      </c>
      <c r="K38" s="264" t="s">
        <v>189</v>
      </c>
      <c r="L38" s="265" t="s">
        <v>189</v>
      </c>
      <c r="M38" s="72" t="s">
        <v>189</v>
      </c>
      <c r="N38" s="299"/>
      <c r="O38" s="300"/>
      <c r="P38" s="301"/>
      <c r="Q38" s="301"/>
      <c r="R38" s="301"/>
      <c r="S38" s="301"/>
      <c r="T38" s="300"/>
      <c r="U38" s="5" t="s">
        <v>847</v>
      </c>
    </row>
    <row r="39" spans="1:21" s="337" customFormat="1" x14ac:dyDescent="0.25">
      <c r="A39" s="319" t="s">
        <v>2557</v>
      </c>
      <c r="B39" s="319" t="s">
        <v>2550</v>
      </c>
      <c r="C39" s="319" t="s">
        <v>1269</v>
      </c>
      <c r="D39" s="430" t="s">
        <v>1168</v>
      </c>
      <c r="E39" s="235" t="s">
        <v>107</v>
      </c>
      <c r="F39" s="262" t="s">
        <v>282</v>
      </c>
      <c r="G39" s="263" t="s">
        <v>282</v>
      </c>
      <c r="H39" s="262" t="s">
        <v>284</v>
      </c>
      <c r="I39" s="3" t="s">
        <v>190</v>
      </c>
      <c r="J39" s="262" t="s">
        <v>189</v>
      </c>
      <c r="K39" s="264" t="s">
        <v>189</v>
      </c>
      <c r="L39" s="265" t="s">
        <v>189</v>
      </c>
      <c r="M39" s="72" t="s">
        <v>189</v>
      </c>
      <c r="N39" s="299"/>
      <c r="O39" s="300"/>
      <c r="P39" s="301"/>
      <c r="Q39" s="301"/>
      <c r="R39" s="301"/>
      <c r="S39" s="301"/>
      <c r="T39" s="300"/>
      <c r="U39" s="5" t="s">
        <v>847</v>
      </c>
    </row>
    <row r="40" spans="1:21" s="337" customFormat="1" x14ac:dyDescent="0.25">
      <c r="A40" s="245" t="s">
        <v>1878</v>
      </c>
      <c r="B40" s="245" t="s">
        <v>1879</v>
      </c>
      <c r="C40" s="246" t="s">
        <v>1269</v>
      </c>
      <c r="D40" s="246" t="s">
        <v>1168</v>
      </c>
      <c r="E40" s="246" t="s">
        <v>107</v>
      </c>
      <c r="F40" s="265" t="s">
        <v>282</v>
      </c>
      <c r="G40" s="245" t="s">
        <v>282</v>
      </c>
      <c r="H40" s="262" t="s">
        <v>284</v>
      </c>
      <c r="I40" s="3" t="s">
        <v>190</v>
      </c>
      <c r="J40" s="262" t="s">
        <v>189</v>
      </c>
      <c r="K40" s="264" t="s">
        <v>189</v>
      </c>
      <c r="L40" s="265" t="s">
        <v>189</v>
      </c>
      <c r="M40" s="72" t="s">
        <v>189</v>
      </c>
      <c r="N40" s="236"/>
      <c r="O40" s="213"/>
      <c r="P40" s="72"/>
      <c r="Q40" s="72"/>
      <c r="R40" s="72"/>
      <c r="S40" s="72"/>
      <c r="T40" s="213"/>
      <c r="U40" s="5" t="s">
        <v>847</v>
      </c>
    </row>
    <row r="41" spans="1:21" s="337" customFormat="1" x14ac:dyDescent="0.25">
      <c r="A41" s="266" t="s">
        <v>2238</v>
      </c>
      <c r="B41" s="266" t="s">
        <v>2244</v>
      </c>
      <c r="C41" s="266" t="s">
        <v>1269</v>
      </c>
      <c r="D41" s="267" t="s">
        <v>1168</v>
      </c>
      <c r="E41" s="267" t="s">
        <v>107</v>
      </c>
      <c r="F41" s="268" t="s">
        <v>282</v>
      </c>
      <c r="G41" s="266" t="s">
        <v>282</v>
      </c>
      <c r="H41" s="262" t="s">
        <v>284</v>
      </c>
      <c r="I41" s="3" t="s">
        <v>190</v>
      </c>
      <c r="J41" s="269" t="s">
        <v>189</v>
      </c>
      <c r="K41" s="269" t="s">
        <v>189</v>
      </c>
      <c r="L41" s="268" t="s">
        <v>189</v>
      </c>
      <c r="M41" s="72" t="s">
        <v>189</v>
      </c>
      <c r="N41" s="248"/>
      <c r="O41" s="249"/>
      <c r="P41" s="250"/>
      <c r="Q41" s="250"/>
      <c r="R41" s="250"/>
      <c r="S41" s="250"/>
      <c r="T41" s="249"/>
      <c r="U41" s="5" t="s">
        <v>847</v>
      </c>
    </row>
    <row r="42" spans="1:21" s="337" customFormat="1" x14ac:dyDescent="0.25">
      <c r="A42" s="266" t="s">
        <v>2239</v>
      </c>
      <c r="B42" s="266" t="s">
        <v>2245</v>
      </c>
      <c r="C42" s="266" t="s">
        <v>1269</v>
      </c>
      <c r="D42" s="267" t="s">
        <v>1168</v>
      </c>
      <c r="E42" s="267" t="s">
        <v>107</v>
      </c>
      <c r="F42" s="268" t="s">
        <v>282</v>
      </c>
      <c r="G42" s="266" t="s">
        <v>282</v>
      </c>
      <c r="H42" s="262" t="s">
        <v>284</v>
      </c>
      <c r="I42" s="3" t="s">
        <v>190</v>
      </c>
      <c r="J42" s="269" t="s">
        <v>189</v>
      </c>
      <c r="K42" s="269" t="s">
        <v>189</v>
      </c>
      <c r="L42" s="268" t="s">
        <v>189</v>
      </c>
      <c r="M42" s="72" t="s">
        <v>189</v>
      </c>
      <c r="N42" s="248"/>
      <c r="O42" s="249"/>
      <c r="P42" s="250"/>
      <c r="Q42" s="250"/>
      <c r="R42" s="250"/>
      <c r="S42" s="250"/>
      <c r="T42" s="249"/>
      <c r="U42" s="5" t="s">
        <v>847</v>
      </c>
    </row>
    <row r="43" spans="1:21" s="337" customFormat="1" x14ac:dyDescent="0.25">
      <c r="A43" s="266" t="s">
        <v>2264</v>
      </c>
      <c r="B43" s="266" t="s">
        <v>2265</v>
      </c>
      <c r="C43" s="266" t="s">
        <v>1269</v>
      </c>
      <c r="D43" s="267" t="s">
        <v>1168</v>
      </c>
      <c r="E43" s="267" t="s">
        <v>107</v>
      </c>
      <c r="F43" s="268" t="s">
        <v>282</v>
      </c>
      <c r="G43" s="266" t="s">
        <v>282</v>
      </c>
      <c r="H43" s="262" t="s">
        <v>284</v>
      </c>
      <c r="I43" s="3" t="s">
        <v>190</v>
      </c>
      <c r="J43" s="269" t="s">
        <v>189</v>
      </c>
      <c r="K43" s="269" t="s">
        <v>189</v>
      </c>
      <c r="L43" s="268" t="s">
        <v>189</v>
      </c>
      <c r="M43" s="72" t="s">
        <v>189</v>
      </c>
      <c r="N43" s="248"/>
      <c r="O43" s="249"/>
      <c r="P43" s="250"/>
      <c r="Q43" s="250"/>
      <c r="R43" s="250"/>
      <c r="S43" s="250"/>
      <c r="T43" s="249"/>
      <c r="U43" s="5" t="s">
        <v>847</v>
      </c>
    </row>
    <row r="44" spans="1:21" s="337" customFormat="1" x14ac:dyDescent="0.25">
      <c r="A44" s="245" t="s">
        <v>2335</v>
      </c>
      <c r="B44" s="245" t="s">
        <v>2346</v>
      </c>
      <c r="C44" s="266" t="s">
        <v>1269</v>
      </c>
      <c r="D44" s="267" t="s">
        <v>1168</v>
      </c>
      <c r="E44" s="267" t="s">
        <v>107</v>
      </c>
      <c r="F44" s="268" t="s">
        <v>282</v>
      </c>
      <c r="G44" s="266" t="s">
        <v>282</v>
      </c>
      <c r="H44" s="262" t="s">
        <v>284</v>
      </c>
      <c r="I44" s="3" t="s">
        <v>190</v>
      </c>
      <c r="J44" s="269" t="s">
        <v>189</v>
      </c>
      <c r="K44" s="269" t="s">
        <v>189</v>
      </c>
      <c r="L44" s="268" t="s">
        <v>189</v>
      </c>
      <c r="M44" s="72" t="s">
        <v>189</v>
      </c>
      <c r="N44" s="236"/>
      <c r="O44" s="213"/>
      <c r="P44" s="72"/>
      <c r="Q44" s="72"/>
      <c r="R44" s="72"/>
      <c r="S44" s="72"/>
      <c r="T44" s="213"/>
      <c r="U44" s="5" t="s">
        <v>847</v>
      </c>
    </row>
    <row r="45" spans="1:21" s="337" customFormat="1" x14ac:dyDescent="0.25">
      <c r="A45" s="245" t="s">
        <v>2336</v>
      </c>
      <c r="B45" s="245" t="s">
        <v>2347</v>
      </c>
      <c r="C45" s="266" t="s">
        <v>1269</v>
      </c>
      <c r="D45" s="267" t="s">
        <v>1168</v>
      </c>
      <c r="E45" s="267" t="s">
        <v>107</v>
      </c>
      <c r="F45" s="268" t="s">
        <v>282</v>
      </c>
      <c r="G45" s="266" t="s">
        <v>282</v>
      </c>
      <c r="H45" s="262" t="s">
        <v>284</v>
      </c>
      <c r="I45" s="3" t="s">
        <v>190</v>
      </c>
      <c r="J45" s="269" t="s">
        <v>189</v>
      </c>
      <c r="K45" s="269" t="s">
        <v>189</v>
      </c>
      <c r="L45" s="268" t="s">
        <v>189</v>
      </c>
      <c r="M45" s="72" t="s">
        <v>189</v>
      </c>
      <c r="N45" s="236"/>
      <c r="O45" s="213"/>
      <c r="P45" s="72"/>
      <c r="Q45" s="72"/>
      <c r="R45" s="72"/>
      <c r="S45" s="72"/>
      <c r="T45" s="213"/>
      <c r="U45" s="5" t="s">
        <v>847</v>
      </c>
    </row>
    <row r="46" spans="1:21" s="337" customFormat="1" x14ac:dyDescent="0.25">
      <c r="A46" s="245" t="s">
        <v>2337</v>
      </c>
      <c r="B46" s="245" t="s">
        <v>2348</v>
      </c>
      <c r="C46" s="266" t="s">
        <v>1269</v>
      </c>
      <c r="D46" s="267" t="s">
        <v>1168</v>
      </c>
      <c r="E46" s="267" t="s">
        <v>107</v>
      </c>
      <c r="F46" s="268" t="s">
        <v>282</v>
      </c>
      <c r="G46" s="266" t="s">
        <v>282</v>
      </c>
      <c r="H46" s="262" t="s">
        <v>284</v>
      </c>
      <c r="I46" s="3" t="s">
        <v>190</v>
      </c>
      <c r="J46" s="269" t="s">
        <v>189</v>
      </c>
      <c r="K46" s="269" t="s">
        <v>189</v>
      </c>
      <c r="L46" s="268" t="s">
        <v>189</v>
      </c>
      <c r="M46" s="72" t="s">
        <v>189</v>
      </c>
      <c r="N46" s="236"/>
      <c r="O46" s="213"/>
      <c r="P46" s="72"/>
      <c r="Q46" s="72"/>
      <c r="R46" s="72"/>
      <c r="S46" s="72"/>
      <c r="T46" s="213"/>
      <c r="U46" s="5" t="s">
        <v>847</v>
      </c>
    </row>
    <row r="47" spans="1:21" s="337" customFormat="1" x14ac:dyDescent="0.25">
      <c r="A47" s="245" t="s">
        <v>2338</v>
      </c>
      <c r="B47" s="245" t="s">
        <v>2349</v>
      </c>
      <c r="C47" s="266" t="s">
        <v>1269</v>
      </c>
      <c r="D47" s="267" t="s">
        <v>1168</v>
      </c>
      <c r="E47" s="267" t="s">
        <v>107</v>
      </c>
      <c r="F47" s="268" t="s">
        <v>282</v>
      </c>
      <c r="G47" s="266" t="s">
        <v>282</v>
      </c>
      <c r="H47" s="262" t="s">
        <v>284</v>
      </c>
      <c r="I47" s="3" t="s">
        <v>190</v>
      </c>
      <c r="J47" s="269" t="s">
        <v>189</v>
      </c>
      <c r="K47" s="269" t="s">
        <v>189</v>
      </c>
      <c r="L47" s="268" t="s">
        <v>189</v>
      </c>
      <c r="M47" s="72" t="s">
        <v>189</v>
      </c>
      <c r="N47" s="236"/>
      <c r="O47" s="213"/>
      <c r="P47" s="72"/>
      <c r="Q47" s="72"/>
      <c r="R47" s="72"/>
      <c r="S47" s="72"/>
      <c r="T47" s="213"/>
      <c r="U47" s="5" t="s">
        <v>847</v>
      </c>
    </row>
    <row r="48" spans="1:21" s="337" customFormat="1" x14ac:dyDescent="0.25">
      <c r="A48" s="245" t="s">
        <v>2339</v>
      </c>
      <c r="B48" s="245" t="s">
        <v>2350</v>
      </c>
      <c r="C48" s="266" t="s">
        <v>1269</v>
      </c>
      <c r="D48" s="267" t="s">
        <v>1168</v>
      </c>
      <c r="E48" s="267" t="s">
        <v>107</v>
      </c>
      <c r="F48" s="268" t="s">
        <v>282</v>
      </c>
      <c r="G48" s="266" t="s">
        <v>282</v>
      </c>
      <c r="H48" s="262" t="s">
        <v>284</v>
      </c>
      <c r="I48" s="3" t="s">
        <v>190</v>
      </c>
      <c r="J48" s="269" t="s">
        <v>189</v>
      </c>
      <c r="K48" s="269" t="s">
        <v>189</v>
      </c>
      <c r="L48" s="268" t="s">
        <v>189</v>
      </c>
      <c r="M48" s="72" t="s">
        <v>189</v>
      </c>
      <c r="N48" s="236"/>
      <c r="O48" s="213"/>
      <c r="P48" s="72"/>
      <c r="Q48" s="72"/>
      <c r="R48" s="72"/>
      <c r="S48" s="72"/>
      <c r="T48" s="213"/>
      <c r="U48" s="5" t="s">
        <v>847</v>
      </c>
    </row>
    <row r="49" spans="1:21" s="337" customFormat="1" x14ac:dyDescent="0.25">
      <c r="A49" s="245" t="s">
        <v>2366</v>
      </c>
      <c r="B49" s="266" t="s">
        <v>2233</v>
      </c>
      <c r="C49" s="266" t="s">
        <v>1269</v>
      </c>
      <c r="D49" s="267" t="s">
        <v>1168</v>
      </c>
      <c r="E49" s="267" t="s">
        <v>107</v>
      </c>
      <c r="F49" s="268" t="s">
        <v>282</v>
      </c>
      <c r="G49" s="266" t="s">
        <v>282</v>
      </c>
      <c r="H49" s="262" t="s">
        <v>284</v>
      </c>
      <c r="I49" s="3" t="s">
        <v>190</v>
      </c>
      <c r="J49" s="269" t="s">
        <v>189</v>
      </c>
      <c r="K49" s="269" t="s">
        <v>189</v>
      </c>
      <c r="L49" s="268" t="s">
        <v>189</v>
      </c>
      <c r="M49" s="72" t="s">
        <v>189</v>
      </c>
      <c r="N49" s="248"/>
      <c r="O49" s="249"/>
      <c r="P49" s="250"/>
      <c r="Q49" s="250"/>
      <c r="R49" s="250"/>
      <c r="S49" s="250"/>
      <c r="T49" s="249"/>
      <c r="U49" s="5" t="s">
        <v>847</v>
      </c>
    </row>
    <row r="50" spans="1:21" s="337" customFormat="1" x14ac:dyDescent="0.25">
      <c r="A50" s="245" t="s">
        <v>2367</v>
      </c>
      <c r="B50" s="266" t="s">
        <v>2302</v>
      </c>
      <c r="C50" s="266" t="s">
        <v>1269</v>
      </c>
      <c r="D50" s="267" t="s">
        <v>1168</v>
      </c>
      <c r="E50" s="267" t="s">
        <v>107</v>
      </c>
      <c r="F50" s="268" t="s">
        <v>282</v>
      </c>
      <c r="G50" s="266" t="s">
        <v>282</v>
      </c>
      <c r="H50" s="262" t="s">
        <v>284</v>
      </c>
      <c r="I50" s="3" t="s">
        <v>190</v>
      </c>
      <c r="J50" s="269" t="s">
        <v>189</v>
      </c>
      <c r="K50" s="269" t="s">
        <v>189</v>
      </c>
      <c r="L50" s="268" t="s">
        <v>189</v>
      </c>
      <c r="M50" s="72" t="s">
        <v>189</v>
      </c>
      <c r="N50" s="236"/>
      <c r="O50" s="213"/>
      <c r="P50" s="72"/>
      <c r="Q50" s="72"/>
      <c r="R50" s="72"/>
      <c r="S50" s="72"/>
      <c r="T50" s="213"/>
      <c r="U50" s="5" t="s">
        <v>847</v>
      </c>
    </row>
    <row r="51" spans="1:21" s="337" customFormat="1" x14ac:dyDescent="0.25">
      <c r="A51" s="266" t="s">
        <v>2230</v>
      </c>
      <c r="B51" s="266" t="s">
        <v>2231</v>
      </c>
      <c r="C51" s="266" t="s">
        <v>1269</v>
      </c>
      <c r="D51" s="267" t="s">
        <v>1168</v>
      </c>
      <c r="E51" s="267" t="s">
        <v>107</v>
      </c>
      <c r="F51" s="268" t="s">
        <v>282</v>
      </c>
      <c r="G51" s="266" t="s">
        <v>282</v>
      </c>
      <c r="H51" s="262" t="s">
        <v>284</v>
      </c>
      <c r="I51" s="3" t="s">
        <v>190</v>
      </c>
      <c r="J51" s="269" t="s">
        <v>189</v>
      </c>
      <c r="K51" s="269" t="s">
        <v>189</v>
      </c>
      <c r="L51" s="268" t="s">
        <v>189</v>
      </c>
      <c r="M51" s="72" t="s">
        <v>189</v>
      </c>
      <c r="N51" s="248"/>
      <c r="O51" s="249"/>
      <c r="P51" s="250"/>
      <c r="Q51" s="250"/>
      <c r="R51" s="250"/>
      <c r="S51" s="250"/>
      <c r="T51" s="249"/>
      <c r="U51" s="5" t="s">
        <v>847</v>
      </c>
    </row>
    <row r="52" spans="1:21" s="337" customFormat="1" x14ac:dyDescent="0.25">
      <c r="A52" s="319" t="s">
        <v>2371</v>
      </c>
      <c r="B52" s="319" t="s">
        <v>2373</v>
      </c>
      <c r="C52" s="266" t="s">
        <v>1269</v>
      </c>
      <c r="D52" s="267" t="s">
        <v>1168</v>
      </c>
      <c r="E52" s="267" t="s">
        <v>107</v>
      </c>
      <c r="F52" s="268" t="s">
        <v>282</v>
      </c>
      <c r="G52" s="266" t="s">
        <v>282</v>
      </c>
      <c r="H52" s="262" t="s">
        <v>284</v>
      </c>
      <c r="I52" s="3" t="s">
        <v>190</v>
      </c>
      <c r="J52" s="269" t="s">
        <v>189</v>
      </c>
      <c r="K52" s="269" t="s">
        <v>189</v>
      </c>
      <c r="L52" s="268" t="s">
        <v>189</v>
      </c>
      <c r="M52" s="72" t="s">
        <v>189</v>
      </c>
      <c r="N52" s="299"/>
      <c r="O52" s="300"/>
      <c r="P52" s="301"/>
      <c r="Q52" s="301"/>
      <c r="R52" s="301"/>
      <c r="S52" s="301"/>
      <c r="T52" s="300"/>
      <c r="U52" s="5" t="s">
        <v>847</v>
      </c>
    </row>
    <row r="53" spans="1:21" s="337" customFormat="1" x14ac:dyDescent="0.25">
      <c r="A53" s="245" t="s">
        <v>2340</v>
      </c>
      <c r="B53" s="245" t="s">
        <v>2351</v>
      </c>
      <c r="C53" s="266" t="s">
        <v>1271</v>
      </c>
      <c r="D53" s="267" t="s">
        <v>1170</v>
      </c>
      <c r="E53" s="267" t="s">
        <v>107</v>
      </c>
      <c r="F53" s="268" t="s">
        <v>282</v>
      </c>
      <c r="G53" s="266" t="s">
        <v>282</v>
      </c>
      <c r="H53" s="262" t="s">
        <v>284</v>
      </c>
      <c r="I53" s="3" t="s">
        <v>190</v>
      </c>
      <c r="J53" s="269" t="s">
        <v>189</v>
      </c>
      <c r="K53" s="269" t="s">
        <v>189</v>
      </c>
      <c r="L53" s="268" t="s">
        <v>189</v>
      </c>
      <c r="M53" s="72" t="s">
        <v>189</v>
      </c>
      <c r="N53" s="236"/>
      <c r="O53" s="213"/>
      <c r="P53" s="72"/>
      <c r="Q53" s="72"/>
      <c r="R53" s="72"/>
      <c r="S53" s="72"/>
      <c r="T53" s="213"/>
      <c r="U53" s="5" t="s">
        <v>847</v>
      </c>
    </row>
    <row r="54" spans="1:21" s="337" customFormat="1" x14ac:dyDescent="0.25">
      <c r="A54" s="245" t="s">
        <v>2319</v>
      </c>
      <c r="B54" s="266" t="s">
        <v>2242</v>
      </c>
      <c r="C54" s="266" t="s">
        <v>1271</v>
      </c>
      <c r="D54" s="267" t="s">
        <v>1170</v>
      </c>
      <c r="E54" s="267" t="s">
        <v>107</v>
      </c>
      <c r="F54" s="268" t="s">
        <v>282</v>
      </c>
      <c r="G54" s="266" t="s">
        <v>282</v>
      </c>
      <c r="H54" s="262" t="s">
        <v>284</v>
      </c>
      <c r="I54" s="3" t="s">
        <v>190</v>
      </c>
      <c r="J54" s="269" t="s">
        <v>189</v>
      </c>
      <c r="K54" s="269" t="s">
        <v>189</v>
      </c>
      <c r="L54" s="268" t="s">
        <v>189</v>
      </c>
      <c r="M54" s="72" t="s">
        <v>189</v>
      </c>
      <c r="N54" s="248"/>
      <c r="O54" s="249"/>
      <c r="P54" s="250"/>
      <c r="Q54" s="250"/>
      <c r="R54" s="250"/>
      <c r="S54" s="250"/>
      <c r="T54" s="249"/>
      <c r="U54" s="5" t="s">
        <v>847</v>
      </c>
    </row>
    <row r="55" spans="1:21" s="337" customFormat="1" x14ac:dyDescent="0.25">
      <c r="A55" s="266" t="s">
        <v>2320</v>
      </c>
      <c r="B55" s="266" t="s">
        <v>2243</v>
      </c>
      <c r="C55" s="266" t="s">
        <v>1271</v>
      </c>
      <c r="D55" s="267" t="s">
        <v>1170</v>
      </c>
      <c r="E55" s="267" t="s">
        <v>107</v>
      </c>
      <c r="F55" s="268" t="s">
        <v>282</v>
      </c>
      <c r="G55" s="266" t="s">
        <v>282</v>
      </c>
      <c r="H55" s="262" t="s">
        <v>284</v>
      </c>
      <c r="I55" s="3" t="s">
        <v>190</v>
      </c>
      <c r="J55" s="269" t="s">
        <v>189</v>
      </c>
      <c r="K55" s="269" t="s">
        <v>189</v>
      </c>
      <c r="L55" s="268" t="s">
        <v>189</v>
      </c>
      <c r="M55" s="72" t="s">
        <v>189</v>
      </c>
      <c r="N55" s="248"/>
      <c r="O55" s="249"/>
      <c r="P55" s="250"/>
      <c r="Q55" s="250"/>
      <c r="R55" s="250"/>
      <c r="S55" s="250"/>
      <c r="T55" s="249"/>
      <c r="U55" s="5" t="s">
        <v>847</v>
      </c>
    </row>
    <row r="56" spans="1:21" s="337" customFormat="1" x14ac:dyDescent="0.25">
      <c r="A56" s="212" t="s">
        <v>1369</v>
      </c>
      <c r="B56" s="245" t="s">
        <v>2162</v>
      </c>
      <c r="C56" s="246" t="s">
        <v>1269</v>
      </c>
      <c r="D56" s="246" t="s">
        <v>1168</v>
      </c>
      <c r="E56" s="235" t="s">
        <v>107</v>
      </c>
      <c r="F56" s="262" t="s">
        <v>282</v>
      </c>
      <c r="G56" s="263" t="s">
        <v>282</v>
      </c>
      <c r="H56" s="262" t="s">
        <v>284</v>
      </c>
      <c r="I56" s="3" t="s">
        <v>190</v>
      </c>
      <c r="J56" s="262" t="s">
        <v>189</v>
      </c>
      <c r="K56" s="264" t="s">
        <v>189</v>
      </c>
      <c r="L56" s="265" t="s">
        <v>189</v>
      </c>
      <c r="M56" s="72" t="s">
        <v>189</v>
      </c>
      <c r="N56" s="236"/>
      <c r="O56" s="213"/>
      <c r="P56" s="72"/>
      <c r="Q56" s="72"/>
      <c r="R56" s="72"/>
      <c r="S56" s="72"/>
      <c r="T56" s="213"/>
      <c r="U56" s="5" t="s">
        <v>847</v>
      </c>
    </row>
    <row r="57" spans="1:21" s="337" customFormat="1" x14ac:dyDescent="0.25">
      <c r="A57" s="245" t="s">
        <v>1546</v>
      </c>
      <c r="B57" s="245" t="s">
        <v>2163</v>
      </c>
      <c r="C57" s="246" t="s">
        <v>1269</v>
      </c>
      <c r="D57" s="246" t="s">
        <v>1168</v>
      </c>
      <c r="E57" s="235" t="s">
        <v>107</v>
      </c>
      <c r="F57" s="262" t="s">
        <v>282</v>
      </c>
      <c r="G57" s="263" t="s">
        <v>282</v>
      </c>
      <c r="H57" s="262" t="s">
        <v>284</v>
      </c>
      <c r="I57" s="3" t="s">
        <v>190</v>
      </c>
      <c r="J57" s="262" t="s">
        <v>189</v>
      </c>
      <c r="K57" s="264" t="s">
        <v>189</v>
      </c>
      <c r="L57" s="265" t="s">
        <v>189</v>
      </c>
      <c r="M57" s="72" t="s">
        <v>189</v>
      </c>
      <c r="N57" s="236"/>
      <c r="O57" s="213"/>
      <c r="P57" s="72"/>
      <c r="Q57" s="72"/>
      <c r="R57" s="72"/>
      <c r="S57" s="72"/>
      <c r="T57" s="213"/>
      <c r="U57" s="5" t="s">
        <v>847</v>
      </c>
    </row>
    <row r="58" spans="1:21" s="337" customFormat="1" x14ac:dyDescent="0.25">
      <c r="A58" s="212" t="s">
        <v>1370</v>
      </c>
      <c r="B58" s="245" t="s">
        <v>2164</v>
      </c>
      <c r="C58" s="246" t="s">
        <v>1269</v>
      </c>
      <c r="D58" s="246" t="s">
        <v>1168</v>
      </c>
      <c r="E58" s="235" t="s">
        <v>107</v>
      </c>
      <c r="F58" s="262" t="s">
        <v>282</v>
      </c>
      <c r="G58" s="263" t="s">
        <v>282</v>
      </c>
      <c r="H58" s="262" t="s">
        <v>284</v>
      </c>
      <c r="I58" s="3" t="s">
        <v>190</v>
      </c>
      <c r="J58" s="262" t="s">
        <v>189</v>
      </c>
      <c r="K58" s="264" t="s">
        <v>189</v>
      </c>
      <c r="L58" s="265" t="s">
        <v>189</v>
      </c>
      <c r="M58" s="72" t="s">
        <v>189</v>
      </c>
      <c r="N58" s="236"/>
      <c r="O58" s="213"/>
      <c r="P58" s="72"/>
      <c r="Q58" s="72"/>
      <c r="R58" s="72"/>
      <c r="S58" s="72"/>
      <c r="T58" s="213"/>
      <c r="U58" s="5" t="s">
        <v>847</v>
      </c>
    </row>
    <row r="59" spans="1:21" s="337" customFormat="1" x14ac:dyDescent="0.25">
      <c r="A59" s="212" t="s">
        <v>1545</v>
      </c>
      <c r="B59" s="245" t="s">
        <v>2161</v>
      </c>
      <c r="C59" s="246" t="s">
        <v>1269</v>
      </c>
      <c r="D59" s="246" t="s">
        <v>1168</v>
      </c>
      <c r="E59" s="235" t="s">
        <v>107</v>
      </c>
      <c r="F59" s="262" t="s">
        <v>282</v>
      </c>
      <c r="G59" s="263" t="s">
        <v>282</v>
      </c>
      <c r="H59" s="262" t="s">
        <v>284</v>
      </c>
      <c r="I59" s="3" t="s">
        <v>190</v>
      </c>
      <c r="J59" s="262" t="s">
        <v>189</v>
      </c>
      <c r="K59" s="264" t="s">
        <v>189</v>
      </c>
      <c r="L59" s="265" t="s">
        <v>189</v>
      </c>
      <c r="M59" s="72" t="s">
        <v>189</v>
      </c>
      <c r="N59" s="236"/>
      <c r="O59" s="213"/>
      <c r="P59" s="72"/>
      <c r="Q59" s="72"/>
      <c r="R59" s="72"/>
      <c r="S59" s="72"/>
      <c r="T59" s="213"/>
      <c r="U59" s="5" t="s">
        <v>847</v>
      </c>
    </row>
    <row r="60" spans="1:21" s="337" customFormat="1" x14ac:dyDescent="0.25">
      <c r="A60" s="212" t="s">
        <v>1371</v>
      </c>
      <c r="B60" s="212" t="s">
        <v>1316</v>
      </c>
      <c r="C60" s="246" t="s">
        <v>1270</v>
      </c>
      <c r="D60" s="246" t="s">
        <v>1169</v>
      </c>
      <c r="E60" s="235" t="s">
        <v>107</v>
      </c>
      <c r="F60" s="262" t="s">
        <v>282</v>
      </c>
      <c r="G60" s="263" t="s">
        <v>282</v>
      </c>
      <c r="H60" s="262" t="s">
        <v>284</v>
      </c>
      <c r="I60" s="3" t="s">
        <v>190</v>
      </c>
      <c r="J60" s="262" t="s">
        <v>189</v>
      </c>
      <c r="K60" s="264" t="s">
        <v>189</v>
      </c>
      <c r="L60" s="265" t="s">
        <v>189</v>
      </c>
      <c r="M60" s="72" t="s">
        <v>189</v>
      </c>
      <c r="N60" s="236"/>
      <c r="O60" s="213"/>
      <c r="P60" s="72"/>
      <c r="Q60" s="72"/>
      <c r="R60" s="72"/>
      <c r="S60" s="72"/>
      <c r="T60" s="213"/>
      <c r="U60" s="5" t="s">
        <v>847</v>
      </c>
    </row>
    <row r="61" spans="1:21" s="337" customFormat="1" x14ac:dyDescent="0.25">
      <c r="A61" s="212" t="s">
        <v>1372</v>
      </c>
      <c r="B61" s="212" t="s">
        <v>1318</v>
      </c>
      <c r="C61" s="246" t="s">
        <v>1270</v>
      </c>
      <c r="D61" s="246" t="s">
        <v>1169</v>
      </c>
      <c r="E61" s="235" t="s">
        <v>107</v>
      </c>
      <c r="F61" s="262" t="s">
        <v>282</v>
      </c>
      <c r="G61" s="263" t="s">
        <v>282</v>
      </c>
      <c r="H61" s="262" t="s">
        <v>284</v>
      </c>
      <c r="I61" s="3" t="s">
        <v>190</v>
      </c>
      <c r="J61" s="262" t="s">
        <v>189</v>
      </c>
      <c r="K61" s="264" t="s">
        <v>189</v>
      </c>
      <c r="L61" s="265" t="s">
        <v>189</v>
      </c>
      <c r="M61" s="72" t="s">
        <v>189</v>
      </c>
      <c r="N61" s="236"/>
      <c r="O61" s="213"/>
      <c r="P61" s="72"/>
      <c r="Q61" s="72"/>
      <c r="R61" s="72"/>
      <c r="S61" s="72"/>
      <c r="T61" s="213"/>
      <c r="U61" s="5" t="s">
        <v>847</v>
      </c>
    </row>
    <row r="62" spans="1:21" s="337" customFormat="1" x14ac:dyDescent="0.25">
      <c r="A62" s="212" t="s">
        <v>1373</v>
      </c>
      <c r="B62" s="212" t="s">
        <v>1320</v>
      </c>
      <c r="C62" s="246" t="s">
        <v>1270</v>
      </c>
      <c r="D62" s="246" t="s">
        <v>1169</v>
      </c>
      <c r="E62" s="235" t="s">
        <v>107</v>
      </c>
      <c r="F62" s="262" t="s">
        <v>282</v>
      </c>
      <c r="G62" s="263" t="s">
        <v>282</v>
      </c>
      <c r="H62" s="262" t="s">
        <v>284</v>
      </c>
      <c r="I62" s="3" t="s">
        <v>190</v>
      </c>
      <c r="J62" s="262" t="s">
        <v>189</v>
      </c>
      <c r="K62" s="264" t="s">
        <v>189</v>
      </c>
      <c r="L62" s="265" t="s">
        <v>189</v>
      </c>
      <c r="M62" s="72" t="s">
        <v>189</v>
      </c>
      <c r="N62" s="236"/>
      <c r="O62" s="213"/>
      <c r="P62" s="72"/>
      <c r="Q62" s="72"/>
      <c r="R62" s="72"/>
      <c r="S62" s="72"/>
      <c r="T62" s="213"/>
      <c r="U62" s="5" t="s">
        <v>847</v>
      </c>
    </row>
    <row r="63" spans="1:21" s="337" customFormat="1" x14ac:dyDescent="0.25">
      <c r="A63" s="212" t="s">
        <v>1374</v>
      </c>
      <c r="B63" s="212" t="s">
        <v>1322</v>
      </c>
      <c r="C63" s="246" t="s">
        <v>1270</v>
      </c>
      <c r="D63" s="246" t="s">
        <v>1169</v>
      </c>
      <c r="E63" s="235" t="s">
        <v>107</v>
      </c>
      <c r="F63" s="262" t="s">
        <v>282</v>
      </c>
      <c r="G63" s="263" t="s">
        <v>282</v>
      </c>
      <c r="H63" s="262" t="s">
        <v>284</v>
      </c>
      <c r="I63" s="3" t="s">
        <v>190</v>
      </c>
      <c r="J63" s="262" t="s">
        <v>189</v>
      </c>
      <c r="K63" s="264" t="s">
        <v>189</v>
      </c>
      <c r="L63" s="265" t="s">
        <v>189</v>
      </c>
      <c r="M63" s="72" t="s">
        <v>189</v>
      </c>
      <c r="N63" s="236"/>
      <c r="O63" s="213"/>
      <c r="P63" s="72"/>
      <c r="Q63" s="72"/>
      <c r="R63" s="72"/>
      <c r="S63" s="72"/>
      <c r="T63" s="213"/>
      <c r="U63" s="5" t="s">
        <v>847</v>
      </c>
    </row>
    <row r="64" spans="1:21" s="337" customFormat="1" x14ac:dyDescent="0.25">
      <c r="A64" s="212" t="s">
        <v>1375</v>
      </c>
      <c r="B64" s="212" t="s">
        <v>1324</v>
      </c>
      <c r="C64" s="246" t="s">
        <v>1270</v>
      </c>
      <c r="D64" s="246" t="s">
        <v>1169</v>
      </c>
      <c r="E64" s="235" t="s">
        <v>107</v>
      </c>
      <c r="F64" s="262" t="s">
        <v>282</v>
      </c>
      <c r="G64" s="263" t="s">
        <v>282</v>
      </c>
      <c r="H64" s="262" t="s">
        <v>284</v>
      </c>
      <c r="I64" s="3" t="s">
        <v>190</v>
      </c>
      <c r="J64" s="262" t="s">
        <v>189</v>
      </c>
      <c r="K64" s="264" t="s">
        <v>189</v>
      </c>
      <c r="L64" s="265" t="s">
        <v>189</v>
      </c>
      <c r="M64" s="72" t="s">
        <v>189</v>
      </c>
      <c r="N64" s="236"/>
      <c r="O64" s="213"/>
      <c r="P64" s="72"/>
      <c r="Q64" s="72"/>
      <c r="R64" s="72"/>
      <c r="S64" s="72"/>
      <c r="T64" s="213"/>
      <c r="U64" s="5" t="s">
        <v>847</v>
      </c>
    </row>
    <row r="65" spans="1:21" s="337" customFormat="1" x14ac:dyDescent="0.25">
      <c r="A65" s="212" t="s">
        <v>1524</v>
      </c>
      <c r="B65" s="212" t="s">
        <v>1326</v>
      </c>
      <c r="C65" s="246" t="s">
        <v>1270</v>
      </c>
      <c r="D65" s="246" t="s">
        <v>1169</v>
      </c>
      <c r="E65" s="235" t="s">
        <v>107</v>
      </c>
      <c r="F65" s="262" t="s">
        <v>282</v>
      </c>
      <c r="G65" s="263" t="s">
        <v>282</v>
      </c>
      <c r="H65" s="262" t="s">
        <v>284</v>
      </c>
      <c r="I65" s="3" t="s">
        <v>190</v>
      </c>
      <c r="J65" s="262" t="s">
        <v>189</v>
      </c>
      <c r="K65" s="264" t="s">
        <v>189</v>
      </c>
      <c r="L65" s="265" t="s">
        <v>189</v>
      </c>
      <c r="M65" s="72" t="s">
        <v>189</v>
      </c>
      <c r="N65" s="236"/>
      <c r="O65" s="213"/>
      <c r="P65" s="72"/>
      <c r="Q65" s="72"/>
      <c r="R65" s="72"/>
      <c r="S65" s="72"/>
      <c r="T65" s="213"/>
      <c r="U65" s="5" t="s">
        <v>847</v>
      </c>
    </row>
    <row r="66" spans="1:21" s="337" customFormat="1" x14ac:dyDescent="0.25">
      <c r="A66" s="212" t="s">
        <v>1377</v>
      </c>
      <c r="B66" s="212" t="s">
        <v>1330</v>
      </c>
      <c r="C66" s="246" t="s">
        <v>1270</v>
      </c>
      <c r="D66" s="246" t="s">
        <v>1169</v>
      </c>
      <c r="E66" s="235" t="s">
        <v>107</v>
      </c>
      <c r="F66" s="262" t="s">
        <v>282</v>
      </c>
      <c r="G66" s="263" t="s">
        <v>282</v>
      </c>
      <c r="H66" s="262" t="s">
        <v>284</v>
      </c>
      <c r="I66" s="3" t="s">
        <v>190</v>
      </c>
      <c r="J66" s="262" t="s">
        <v>189</v>
      </c>
      <c r="K66" s="264" t="s">
        <v>189</v>
      </c>
      <c r="L66" s="265" t="s">
        <v>189</v>
      </c>
      <c r="M66" s="72" t="s">
        <v>189</v>
      </c>
      <c r="N66" s="236"/>
      <c r="O66" s="213"/>
      <c r="P66" s="72"/>
      <c r="Q66" s="72"/>
      <c r="R66" s="72"/>
      <c r="S66" s="72"/>
      <c r="T66" s="213"/>
      <c r="U66" s="5" t="s">
        <v>847</v>
      </c>
    </row>
    <row r="67" spans="1:21" s="337" customFormat="1" x14ac:dyDescent="0.25">
      <c r="A67" s="212" t="s">
        <v>1378</v>
      </c>
      <c r="B67" s="212" t="s">
        <v>1332</v>
      </c>
      <c r="C67" s="246" t="s">
        <v>1270</v>
      </c>
      <c r="D67" s="246" t="s">
        <v>1169</v>
      </c>
      <c r="E67" s="235" t="s">
        <v>107</v>
      </c>
      <c r="F67" s="262" t="s">
        <v>282</v>
      </c>
      <c r="G67" s="263" t="s">
        <v>282</v>
      </c>
      <c r="H67" s="262" t="s">
        <v>284</v>
      </c>
      <c r="I67" s="3" t="s">
        <v>190</v>
      </c>
      <c r="J67" s="262" t="s">
        <v>189</v>
      </c>
      <c r="K67" s="264" t="s">
        <v>189</v>
      </c>
      <c r="L67" s="265" t="s">
        <v>189</v>
      </c>
      <c r="M67" s="72" t="s">
        <v>189</v>
      </c>
      <c r="N67" s="236"/>
      <c r="O67" s="213"/>
      <c r="P67" s="72"/>
      <c r="Q67" s="72"/>
      <c r="R67" s="72"/>
      <c r="S67" s="72"/>
      <c r="T67" s="213"/>
      <c r="U67" s="5" t="s">
        <v>847</v>
      </c>
    </row>
    <row r="68" spans="1:21" s="337" customFormat="1" x14ac:dyDescent="0.25">
      <c r="A68" s="212" t="s">
        <v>1528</v>
      </c>
      <c r="B68" s="212" t="s">
        <v>1333</v>
      </c>
      <c r="C68" s="246" t="s">
        <v>1270</v>
      </c>
      <c r="D68" s="246" t="s">
        <v>1169</v>
      </c>
      <c r="E68" s="235" t="s">
        <v>107</v>
      </c>
      <c r="F68" s="262" t="s">
        <v>282</v>
      </c>
      <c r="G68" s="263" t="s">
        <v>282</v>
      </c>
      <c r="H68" s="262" t="s">
        <v>284</v>
      </c>
      <c r="I68" s="3" t="s">
        <v>190</v>
      </c>
      <c r="J68" s="262" t="s">
        <v>189</v>
      </c>
      <c r="K68" s="264" t="s">
        <v>189</v>
      </c>
      <c r="L68" s="265" t="s">
        <v>189</v>
      </c>
      <c r="M68" s="72" t="s">
        <v>189</v>
      </c>
      <c r="N68" s="236"/>
      <c r="O68" s="213"/>
      <c r="P68" s="72"/>
      <c r="Q68" s="72"/>
      <c r="R68" s="72"/>
      <c r="S68" s="72"/>
      <c r="T68" s="213"/>
      <c r="U68" s="5" t="s">
        <v>847</v>
      </c>
    </row>
    <row r="69" spans="1:21" s="337" customFormat="1" x14ac:dyDescent="0.25">
      <c r="A69" s="212" t="s">
        <v>1379</v>
      </c>
      <c r="B69" s="212" t="s">
        <v>1514</v>
      </c>
      <c r="C69" s="246" t="s">
        <v>1270</v>
      </c>
      <c r="D69" s="246" t="s">
        <v>1169</v>
      </c>
      <c r="E69" s="235" t="s">
        <v>107</v>
      </c>
      <c r="F69" s="262" t="s">
        <v>282</v>
      </c>
      <c r="G69" s="263" t="s">
        <v>282</v>
      </c>
      <c r="H69" s="262" t="s">
        <v>284</v>
      </c>
      <c r="I69" s="3" t="s">
        <v>190</v>
      </c>
      <c r="J69" s="262" t="s">
        <v>189</v>
      </c>
      <c r="K69" s="264" t="s">
        <v>189</v>
      </c>
      <c r="L69" s="265" t="s">
        <v>189</v>
      </c>
      <c r="M69" s="72" t="s">
        <v>189</v>
      </c>
      <c r="N69" s="236"/>
      <c r="O69" s="213"/>
      <c r="P69" s="72"/>
      <c r="Q69" s="72"/>
      <c r="R69" s="72"/>
      <c r="S69" s="72"/>
      <c r="T69" s="213"/>
      <c r="U69" s="5" t="s">
        <v>847</v>
      </c>
    </row>
    <row r="70" spans="1:21" s="337" customFormat="1" x14ac:dyDescent="0.25">
      <c r="A70" s="212" t="s">
        <v>1380</v>
      </c>
      <c r="B70" s="212" t="s">
        <v>1336</v>
      </c>
      <c r="C70" s="246" t="s">
        <v>1270</v>
      </c>
      <c r="D70" s="246" t="s">
        <v>1169</v>
      </c>
      <c r="E70" s="235" t="s">
        <v>107</v>
      </c>
      <c r="F70" s="262" t="s">
        <v>282</v>
      </c>
      <c r="G70" s="263" t="s">
        <v>282</v>
      </c>
      <c r="H70" s="262" t="s">
        <v>284</v>
      </c>
      <c r="I70" s="3" t="s">
        <v>190</v>
      </c>
      <c r="J70" s="262" t="s">
        <v>189</v>
      </c>
      <c r="K70" s="264" t="s">
        <v>189</v>
      </c>
      <c r="L70" s="265" t="s">
        <v>189</v>
      </c>
      <c r="M70" s="72" t="s">
        <v>189</v>
      </c>
      <c r="N70" s="236"/>
      <c r="O70" s="213"/>
      <c r="P70" s="72"/>
      <c r="Q70" s="72"/>
      <c r="R70" s="72"/>
      <c r="S70" s="72"/>
      <c r="T70" s="213"/>
      <c r="U70" s="5" t="s">
        <v>847</v>
      </c>
    </row>
    <row r="71" spans="1:21" s="337" customFormat="1" x14ac:dyDescent="0.25">
      <c r="A71" s="212" t="s">
        <v>1381</v>
      </c>
      <c r="B71" s="212" t="s">
        <v>1338</v>
      </c>
      <c r="C71" s="246" t="s">
        <v>1270</v>
      </c>
      <c r="D71" s="246" t="s">
        <v>1169</v>
      </c>
      <c r="E71" s="235" t="s">
        <v>107</v>
      </c>
      <c r="F71" s="262" t="s">
        <v>282</v>
      </c>
      <c r="G71" s="263" t="s">
        <v>282</v>
      </c>
      <c r="H71" s="262" t="s">
        <v>284</v>
      </c>
      <c r="I71" s="3" t="s">
        <v>190</v>
      </c>
      <c r="J71" s="262" t="s">
        <v>189</v>
      </c>
      <c r="K71" s="264" t="s">
        <v>189</v>
      </c>
      <c r="L71" s="265" t="s">
        <v>189</v>
      </c>
      <c r="M71" s="72" t="s">
        <v>189</v>
      </c>
      <c r="N71" s="236"/>
      <c r="O71" s="213"/>
      <c r="P71" s="72"/>
      <c r="Q71" s="72"/>
      <c r="R71" s="72"/>
      <c r="S71" s="72"/>
      <c r="T71" s="213"/>
      <c r="U71" s="5" t="s">
        <v>847</v>
      </c>
    </row>
    <row r="72" spans="1:21" s="337" customFormat="1" x14ac:dyDescent="0.25">
      <c r="A72" s="212" t="s">
        <v>1382</v>
      </c>
      <c r="B72" s="212" t="s">
        <v>1340</v>
      </c>
      <c r="C72" s="246" t="s">
        <v>1270</v>
      </c>
      <c r="D72" s="246" t="s">
        <v>1169</v>
      </c>
      <c r="E72" s="235" t="s">
        <v>107</v>
      </c>
      <c r="F72" s="262" t="s">
        <v>282</v>
      </c>
      <c r="G72" s="263" t="s">
        <v>282</v>
      </c>
      <c r="H72" s="262" t="s">
        <v>284</v>
      </c>
      <c r="I72" s="3" t="s">
        <v>190</v>
      </c>
      <c r="J72" s="262" t="s">
        <v>189</v>
      </c>
      <c r="K72" s="264" t="s">
        <v>189</v>
      </c>
      <c r="L72" s="265" t="s">
        <v>189</v>
      </c>
      <c r="M72" s="72" t="s">
        <v>189</v>
      </c>
      <c r="N72" s="236"/>
      <c r="O72" s="213"/>
      <c r="P72" s="72"/>
      <c r="Q72" s="72"/>
      <c r="R72" s="72"/>
      <c r="S72" s="72"/>
      <c r="T72" s="213"/>
      <c r="U72" s="5" t="s">
        <v>847</v>
      </c>
    </row>
    <row r="73" spans="1:21" s="337" customFormat="1" x14ac:dyDescent="0.25">
      <c r="A73" s="212" t="s">
        <v>1383</v>
      </c>
      <c r="B73" s="212" t="s">
        <v>1342</v>
      </c>
      <c r="C73" s="246" t="s">
        <v>1270</v>
      </c>
      <c r="D73" s="246" t="s">
        <v>1169</v>
      </c>
      <c r="E73" s="235" t="s">
        <v>107</v>
      </c>
      <c r="F73" s="262" t="s">
        <v>282</v>
      </c>
      <c r="G73" s="263" t="s">
        <v>282</v>
      </c>
      <c r="H73" s="262" t="s">
        <v>284</v>
      </c>
      <c r="I73" s="3" t="s">
        <v>190</v>
      </c>
      <c r="J73" s="262" t="s">
        <v>189</v>
      </c>
      <c r="K73" s="264" t="s">
        <v>189</v>
      </c>
      <c r="L73" s="265" t="s">
        <v>189</v>
      </c>
      <c r="M73" s="72" t="s">
        <v>189</v>
      </c>
      <c r="N73" s="236"/>
      <c r="O73" s="213"/>
      <c r="P73" s="72"/>
      <c r="Q73" s="72"/>
      <c r="R73" s="72"/>
      <c r="S73" s="72"/>
      <c r="T73" s="213"/>
      <c r="U73" s="5" t="s">
        <v>847</v>
      </c>
    </row>
    <row r="74" spans="1:21" s="337" customFormat="1" x14ac:dyDescent="0.25">
      <c r="A74" s="212" t="s">
        <v>1376</v>
      </c>
      <c r="B74" s="212" t="s">
        <v>1343</v>
      </c>
      <c r="C74" s="246" t="s">
        <v>1270</v>
      </c>
      <c r="D74" s="246" t="s">
        <v>1169</v>
      </c>
      <c r="E74" s="235" t="s">
        <v>107</v>
      </c>
      <c r="F74" s="262" t="s">
        <v>282</v>
      </c>
      <c r="G74" s="263" t="s">
        <v>282</v>
      </c>
      <c r="H74" s="262" t="s">
        <v>284</v>
      </c>
      <c r="I74" s="3" t="s">
        <v>190</v>
      </c>
      <c r="J74" s="262" t="s">
        <v>189</v>
      </c>
      <c r="K74" s="264" t="s">
        <v>189</v>
      </c>
      <c r="L74" s="265" t="s">
        <v>189</v>
      </c>
      <c r="M74" s="72" t="s">
        <v>189</v>
      </c>
      <c r="N74" s="236"/>
      <c r="O74" s="213"/>
      <c r="P74" s="72"/>
      <c r="Q74" s="72"/>
      <c r="R74" s="72"/>
      <c r="S74" s="72"/>
      <c r="T74" s="213"/>
      <c r="U74" s="5" t="s">
        <v>847</v>
      </c>
    </row>
    <row r="75" spans="1:21" s="337" customFormat="1" x14ac:dyDescent="0.25">
      <c r="A75" s="212" t="s">
        <v>1384</v>
      </c>
      <c r="B75" s="212" t="s">
        <v>1345</v>
      </c>
      <c r="C75" s="246" t="s">
        <v>1270</v>
      </c>
      <c r="D75" s="246" t="s">
        <v>1169</v>
      </c>
      <c r="E75" s="235" t="s">
        <v>107</v>
      </c>
      <c r="F75" s="262" t="s">
        <v>282</v>
      </c>
      <c r="G75" s="263" t="s">
        <v>282</v>
      </c>
      <c r="H75" s="262" t="s">
        <v>284</v>
      </c>
      <c r="I75" s="3" t="s">
        <v>190</v>
      </c>
      <c r="J75" s="262" t="s">
        <v>189</v>
      </c>
      <c r="K75" s="264" t="s">
        <v>189</v>
      </c>
      <c r="L75" s="265" t="s">
        <v>189</v>
      </c>
      <c r="M75" s="72" t="s">
        <v>189</v>
      </c>
      <c r="N75" s="236"/>
      <c r="O75" s="213"/>
      <c r="P75" s="72"/>
      <c r="Q75" s="72"/>
      <c r="R75" s="72"/>
      <c r="S75" s="72"/>
      <c r="T75" s="213"/>
      <c r="U75" s="5" t="s">
        <v>847</v>
      </c>
    </row>
    <row r="76" spans="1:21" s="337" customFormat="1" x14ac:dyDescent="0.25">
      <c r="A76" s="212" t="s">
        <v>1385</v>
      </c>
      <c r="B76" s="212" t="s">
        <v>1347</v>
      </c>
      <c r="C76" s="246" t="s">
        <v>1270</v>
      </c>
      <c r="D76" s="246" t="s">
        <v>1169</v>
      </c>
      <c r="E76" s="235" t="s">
        <v>107</v>
      </c>
      <c r="F76" s="262" t="s">
        <v>282</v>
      </c>
      <c r="G76" s="263" t="s">
        <v>282</v>
      </c>
      <c r="H76" s="262" t="s">
        <v>284</v>
      </c>
      <c r="I76" s="3" t="s">
        <v>190</v>
      </c>
      <c r="J76" s="262" t="s">
        <v>189</v>
      </c>
      <c r="K76" s="264" t="s">
        <v>189</v>
      </c>
      <c r="L76" s="265" t="s">
        <v>189</v>
      </c>
      <c r="M76" s="72" t="s">
        <v>189</v>
      </c>
      <c r="N76" s="236"/>
      <c r="O76" s="213"/>
      <c r="P76" s="72"/>
      <c r="Q76" s="72"/>
      <c r="R76" s="72"/>
      <c r="S76" s="72"/>
      <c r="T76" s="213"/>
      <c r="U76" s="5" t="s">
        <v>847</v>
      </c>
    </row>
    <row r="77" spans="1:21" s="337" customFormat="1" x14ac:dyDescent="0.25">
      <c r="A77" s="212" t="s">
        <v>1386</v>
      </c>
      <c r="B77" s="212" t="s">
        <v>1349</v>
      </c>
      <c r="C77" s="246" t="s">
        <v>1270</v>
      </c>
      <c r="D77" s="246" t="s">
        <v>1169</v>
      </c>
      <c r="E77" s="235" t="s">
        <v>107</v>
      </c>
      <c r="F77" s="262" t="s">
        <v>282</v>
      </c>
      <c r="G77" s="263" t="s">
        <v>282</v>
      </c>
      <c r="H77" s="262" t="s">
        <v>284</v>
      </c>
      <c r="I77" s="3" t="s">
        <v>190</v>
      </c>
      <c r="J77" s="262" t="s">
        <v>189</v>
      </c>
      <c r="K77" s="264" t="s">
        <v>189</v>
      </c>
      <c r="L77" s="265" t="s">
        <v>189</v>
      </c>
      <c r="M77" s="72" t="s">
        <v>189</v>
      </c>
      <c r="N77" s="236"/>
      <c r="O77" s="213"/>
      <c r="P77" s="72"/>
      <c r="Q77" s="72"/>
      <c r="R77" s="72"/>
      <c r="S77" s="72"/>
      <c r="T77" s="213"/>
      <c r="U77" s="5" t="s">
        <v>847</v>
      </c>
    </row>
    <row r="78" spans="1:21" s="337" customFormat="1" x14ac:dyDescent="0.25">
      <c r="A78" s="212" t="s">
        <v>1387</v>
      </c>
      <c r="B78" s="212" t="s">
        <v>1351</v>
      </c>
      <c r="C78" s="246" t="s">
        <v>1270</v>
      </c>
      <c r="D78" s="246" t="s">
        <v>1169</v>
      </c>
      <c r="E78" s="235" t="s">
        <v>107</v>
      </c>
      <c r="F78" s="262" t="s">
        <v>282</v>
      </c>
      <c r="G78" s="263" t="s">
        <v>282</v>
      </c>
      <c r="H78" s="262" t="s">
        <v>284</v>
      </c>
      <c r="I78" s="3" t="s">
        <v>190</v>
      </c>
      <c r="J78" s="262" t="s">
        <v>189</v>
      </c>
      <c r="K78" s="264" t="s">
        <v>189</v>
      </c>
      <c r="L78" s="265" t="s">
        <v>189</v>
      </c>
      <c r="M78" s="72" t="s">
        <v>189</v>
      </c>
      <c r="N78" s="236"/>
      <c r="O78" s="213"/>
      <c r="P78" s="72"/>
      <c r="Q78" s="72"/>
      <c r="R78" s="72"/>
      <c r="S78" s="72"/>
      <c r="T78" s="213"/>
      <c r="U78" s="5" t="s">
        <v>847</v>
      </c>
    </row>
    <row r="79" spans="1:21" s="337" customFormat="1" x14ac:dyDescent="0.25">
      <c r="A79" s="212" t="s">
        <v>1388</v>
      </c>
      <c r="B79" s="212" t="s">
        <v>1353</v>
      </c>
      <c r="C79" s="246" t="s">
        <v>1270</v>
      </c>
      <c r="D79" s="246" t="s">
        <v>1169</v>
      </c>
      <c r="E79" s="235" t="s">
        <v>107</v>
      </c>
      <c r="F79" s="262" t="s">
        <v>282</v>
      </c>
      <c r="G79" s="263" t="s">
        <v>282</v>
      </c>
      <c r="H79" s="262" t="s">
        <v>284</v>
      </c>
      <c r="I79" s="3" t="s">
        <v>190</v>
      </c>
      <c r="J79" s="262" t="s">
        <v>189</v>
      </c>
      <c r="K79" s="264" t="s">
        <v>189</v>
      </c>
      <c r="L79" s="265" t="s">
        <v>189</v>
      </c>
      <c r="M79" s="72" t="s">
        <v>189</v>
      </c>
      <c r="N79" s="236"/>
      <c r="O79" s="213"/>
      <c r="P79" s="72"/>
      <c r="Q79" s="72"/>
      <c r="R79" s="72"/>
      <c r="S79" s="72"/>
      <c r="T79" s="213"/>
      <c r="U79" s="5" t="s">
        <v>847</v>
      </c>
    </row>
    <row r="80" spans="1:21" s="337" customFormat="1" x14ac:dyDescent="0.25">
      <c r="A80" s="212" t="s">
        <v>1389</v>
      </c>
      <c r="B80" s="212" t="s">
        <v>1355</v>
      </c>
      <c r="C80" s="246" t="s">
        <v>1270</v>
      </c>
      <c r="D80" s="246" t="s">
        <v>1169</v>
      </c>
      <c r="E80" s="235" t="s">
        <v>107</v>
      </c>
      <c r="F80" s="262" t="s">
        <v>282</v>
      </c>
      <c r="G80" s="263" t="s">
        <v>282</v>
      </c>
      <c r="H80" s="262" t="s">
        <v>284</v>
      </c>
      <c r="I80" s="3" t="s">
        <v>190</v>
      </c>
      <c r="J80" s="262" t="s">
        <v>189</v>
      </c>
      <c r="K80" s="264" t="s">
        <v>189</v>
      </c>
      <c r="L80" s="265" t="s">
        <v>189</v>
      </c>
      <c r="M80" s="72" t="s">
        <v>189</v>
      </c>
      <c r="N80" s="236"/>
      <c r="O80" s="213"/>
      <c r="P80" s="72"/>
      <c r="Q80" s="72"/>
      <c r="R80" s="72"/>
      <c r="S80" s="72"/>
      <c r="T80" s="213"/>
      <c r="U80" s="5" t="s">
        <v>847</v>
      </c>
    </row>
    <row r="81" spans="1:21" s="337" customFormat="1" x14ac:dyDescent="0.25">
      <c r="A81" s="212" t="s">
        <v>1390</v>
      </c>
      <c r="B81" s="212" t="s">
        <v>1357</v>
      </c>
      <c r="C81" s="246" t="s">
        <v>1270</v>
      </c>
      <c r="D81" s="246" t="s">
        <v>1169</v>
      </c>
      <c r="E81" s="235" t="s">
        <v>107</v>
      </c>
      <c r="F81" s="262" t="s">
        <v>282</v>
      </c>
      <c r="G81" s="263" t="s">
        <v>282</v>
      </c>
      <c r="H81" s="262" t="s">
        <v>284</v>
      </c>
      <c r="I81" s="3" t="s">
        <v>190</v>
      </c>
      <c r="J81" s="262" t="s">
        <v>189</v>
      </c>
      <c r="K81" s="264" t="s">
        <v>189</v>
      </c>
      <c r="L81" s="265" t="s">
        <v>189</v>
      </c>
      <c r="M81" s="72" t="s">
        <v>189</v>
      </c>
      <c r="N81" s="236"/>
      <c r="O81" s="213"/>
      <c r="P81" s="72"/>
      <c r="Q81" s="72"/>
      <c r="R81" s="72"/>
      <c r="S81" s="72"/>
      <c r="T81" s="213"/>
      <c r="U81" s="5" t="s">
        <v>847</v>
      </c>
    </row>
    <row r="82" spans="1:21" s="337" customFormat="1" x14ac:dyDescent="0.25">
      <c r="A82" s="212" t="s">
        <v>1391</v>
      </c>
      <c r="B82" s="245" t="s">
        <v>1908</v>
      </c>
      <c r="C82" s="246" t="s">
        <v>1270</v>
      </c>
      <c r="D82" s="246" t="s">
        <v>1169</v>
      </c>
      <c r="E82" s="235" t="s">
        <v>107</v>
      </c>
      <c r="F82" s="262" t="s">
        <v>282</v>
      </c>
      <c r="G82" s="263" t="s">
        <v>282</v>
      </c>
      <c r="H82" s="262" t="s">
        <v>284</v>
      </c>
      <c r="I82" s="3" t="s">
        <v>190</v>
      </c>
      <c r="J82" s="262" t="s">
        <v>189</v>
      </c>
      <c r="K82" s="264" t="s">
        <v>189</v>
      </c>
      <c r="L82" s="265" t="s">
        <v>189</v>
      </c>
      <c r="M82" s="72" t="s">
        <v>189</v>
      </c>
      <c r="N82" s="236"/>
      <c r="O82" s="213"/>
      <c r="P82" s="72"/>
      <c r="Q82" s="72"/>
      <c r="R82" s="72"/>
      <c r="S82" s="72"/>
      <c r="T82" s="213"/>
      <c r="U82" s="5" t="s">
        <v>847</v>
      </c>
    </row>
    <row r="83" spans="1:21" s="337" customFormat="1" x14ac:dyDescent="0.25">
      <c r="A83" s="212" t="s">
        <v>1392</v>
      </c>
      <c r="B83" s="212" t="s">
        <v>1360</v>
      </c>
      <c r="C83" s="246" t="s">
        <v>1270</v>
      </c>
      <c r="D83" s="246" t="s">
        <v>1169</v>
      </c>
      <c r="E83" s="235" t="s">
        <v>19</v>
      </c>
      <c r="F83" s="262" t="s">
        <v>282</v>
      </c>
      <c r="G83" s="263" t="s">
        <v>282</v>
      </c>
      <c r="H83" s="262" t="s">
        <v>284</v>
      </c>
      <c r="I83" s="3" t="s">
        <v>190</v>
      </c>
      <c r="J83" s="262" t="s">
        <v>189</v>
      </c>
      <c r="K83" s="264" t="s">
        <v>190</v>
      </c>
      <c r="L83" s="265" t="s">
        <v>190</v>
      </c>
      <c r="M83" s="72" t="s">
        <v>189</v>
      </c>
      <c r="N83" s="236"/>
      <c r="O83" s="213"/>
      <c r="P83" s="72"/>
      <c r="Q83" s="72"/>
      <c r="R83" s="72"/>
      <c r="S83" s="72"/>
      <c r="T83" s="213"/>
      <c r="U83" s="5" t="s">
        <v>847</v>
      </c>
    </row>
    <row r="84" spans="1:21" s="337" customFormat="1" x14ac:dyDescent="0.25">
      <c r="A84" s="212" t="s">
        <v>1979</v>
      </c>
      <c r="B84" s="212" t="s">
        <v>1361</v>
      </c>
      <c r="C84" s="246" t="s">
        <v>1270</v>
      </c>
      <c r="D84" s="246" t="s">
        <v>1169</v>
      </c>
      <c r="E84" s="235" t="s">
        <v>19</v>
      </c>
      <c r="F84" s="262" t="s">
        <v>282</v>
      </c>
      <c r="G84" s="263" t="s">
        <v>282</v>
      </c>
      <c r="H84" s="262" t="s">
        <v>284</v>
      </c>
      <c r="I84" s="3" t="s">
        <v>190</v>
      </c>
      <c r="J84" s="262" t="s">
        <v>189</v>
      </c>
      <c r="K84" s="264" t="s">
        <v>190</v>
      </c>
      <c r="L84" s="265" t="s">
        <v>190</v>
      </c>
      <c r="M84" s="72" t="s">
        <v>189</v>
      </c>
      <c r="N84" s="236"/>
      <c r="O84" s="213"/>
      <c r="P84" s="72"/>
      <c r="Q84" s="72"/>
      <c r="R84" s="72"/>
      <c r="S84" s="72"/>
      <c r="T84" s="213"/>
      <c r="U84" s="5" t="s">
        <v>847</v>
      </c>
    </row>
    <row r="85" spans="1:21" s="337" customFormat="1" x14ac:dyDescent="0.25">
      <c r="A85" s="212" t="s">
        <v>1983</v>
      </c>
      <c r="B85" s="212" t="s">
        <v>1362</v>
      </c>
      <c r="C85" s="246" t="s">
        <v>1270</v>
      </c>
      <c r="D85" s="246" t="s">
        <v>1169</v>
      </c>
      <c r="E85" s="235" t="s">
        <v>107</v>
      </c>
      <c r="F85" s="262" t="s">
        <v>282</v>
      </c>
      <c r="G85" s="263" t="s">
        <v>282</v>
      </c>
      <c r="H85" s="262" t="s">
        <v>284</v>
      </c>
      <c r="I85" s="3" t="s">
        <v>190</v>
      </c>
      <c r="J85" s="262" t="s">
        <v>189</v>
      </c>
      <c r="K85" s="264" t="s">
        <v>189</v>
      </c>
      <c r="L85" s="265" t="s">
        <v>189</v>
      </c>
      <c r="M85" s="72" t="s">
        <v>189</v>
      </c>
      <c r="N85" s="236"/>
      <c r="O85" s="213"/>
      <c r="P85" s="72"/>
      <c r="Q85" s="72"/>
      <c r="R85" s="72"/>
      <c r="S85" s="72"/>
      <c r="T85" s="213"/>
      <c r="U85" s="5" t="s">
        <v>847</v>
      </c>
    </row>
    <row r="86" spans="1:21" s="337" customFormat="1" x14ac:dyDescent="0.25">
      <c r="A86" s="212" t="s">
        <v>1393</v>
      </c>
      <c r="B86" s="212" t="s">
        <v>1364</v>
      </c>
      <c r="C86" s="246" t="s">
        <v>1270</v>
      </c>
      <c r="D86" s="246" t="s">
        <v>1169</v>
      </c>
      <c r="E86" s="235" t="s">
        <v>19</v>
      </c>
      <c r="F86" s="262" t="s">
        <v>282</v>
      </c>
      <c r="G86" s="263" t="s">
        <v>282</v>
      </c>
      <c r="H86" s="262" t="s">
        <v>284</v>
      </c>
      <c r="I86" s="3" t="s">
        <v>190</v>
      </c>
      <c r="J86" s="262" t="s">
        <v>189</v>
      </c>
      <c r="K86" s="264" t="s">
        <v>190</v>
      </c>
      <c r="L86" s="265" t="s">
        <v>190</v>
      </c>
      <c r="M86" s="72" t="s">
        <v>189</v>
      </c>
      <c r="N86" s="236"/>
      <c r="O86" s="213"/>
      <c r="P86" s="72"/>
      <c r="Q86" s="72"/>
      <c r="R86" s="72"/>
      <c r="S86" s="72"/>
      <c r="T86" s="213"/>
      <c r="U86" s="5" t="s">
        <v>847</v>
      </c>
    </row>
    <row r="87" spans="1:21" s="337" customFormat="1" x14ac:dyDescent="0.25">
      <c r="A87" s="266" t="s">
        <v>2006</v>
      </c>
      <c r="B87" s="266" t="s">
        <v>1966</v>
      </c>
      <c r="C87" s="246" t="s">
        <v>1270</v>
      </c>
      <c r="D87" s="246" t="s">
        <v>1169</v>
      </c>
      <c r="E87" s="267" t="s">
        <v>19</v>
      </c>
      <c r="F87" s="268" t="s">
        <v>282</v>
      </c>
      <c r="G87" s="266" t="s">
        <v>282</v>
      </c>
      <c r="H87" s="262" t="s">
        <v>284</v>
      </c>
      <c r="I87" s="3" t="s">
        <v>190</v>
      </c>
      <c r="J87" s="269" t="s">
        <v>189</v>
      </c>
      <c r="K87" s="269" t="s">
        <v>190</v>
      </c>
      <c r="L87" s="268" t="s">
        <v>190</v>
      </c>
      <c r="M87" s="72" t="s">
        <v>189</v>
      </c>
      <c r="N87" s="248"/>
      <c r="O87" s="249"/>
      <c r="P87" s="250"/>
      <c r="Q87" s="250"/>
      <c r="R87" s="250"/>
      <c r="S87" s="250"/>
      <c r="T87" s="249"/>
      <c r="U87" s="5" t="s">
        <v>847</v>
      </c>
    </row>
    <row r="88" spans="1:21" s="337" customFormat="1" x14ac:dyDescent="0.25">
      <c r="A88" s="266" t="s">
        <v>2007</v>
      </c>
      <c r="B88" s="266" t="s">
        <v>1967</v>
      </c>
      <c r="C88" s="246" t="s">
        <v>1270</v>
      </c>
      <c r="D88" s="246" t="s">
        <v>1169</v>
      </c>
      <c r="E88" s="267" t="s">
        <v>19</v>
      </c>
      <c r="F88" s="268" t="s">
        <v>282</v>
      </c>
      <c r="G88" s="266" t="s">
        <v>282</v>
      </c>
      <c r="H88" s="262" t="s">
        <v>284</v>
      </c>
      <c r="I88" s="3" t="s">
        <v>190</v>
      </c>
      <c r="J88" s="269" t="s">
        <v>189</v>
      </c>
      <c r="K88" s="269" t="s">
        <v>190</v>
      </c>
      <c r="L88" s="268" t="s">
        <v>190</v>
      </c>
      <c r="M88" s="72" t="s">
        <v>189</v>
      </c>
      <c r="N88" s="248"/>
      <c r="O88" s="249"/>
      <c r="P88" s="250"/>
      <c r="Q88" s="250"/>
      <c r="R88" s="250"/>
      <c r="S88" s="250"/>
      <c r="T88" s="249"/>
      <c r="U88" s="5" t="s">
        <v>847</v>
      </c>
    </row>
    <row r="89" spans="1:21" s="337" customFormat="1" x14ac:dyDescent="0.25">
      <c r="A89" s="266" t="s">
        <v>2008</v>
      </c>
      <c r="B89" s="266" t="s">
        <v>1968</v>
      </c>
      <c r="C89" s="246" t="s">
        <v>1270</v>
      </c>
      <c r="D89" s="246" t="s">
        <v>1169</v>
      </c>
      <c r="E89" s="267" t="s">
        <v>107</v>
      </c>
      <c r="F89" s="268" t="s">
        <v>282</v>
      </c>
      <c r="G89" s="266" t="s">
        <v>282</v>
      </c>
      <c r="H89" s="262" t="s">
        <v>284</v>
      </c>
      <c r="I89" s="3" t="s">
        <v>190</v>
      </c>
      <c r="J89" s="269" t="s">
        <v>189</v>
      </c>
      <c r="K89" s="269" t="s">
        <v>189</v>
      </c>
      <c r="L89" s="268" t="s">
        <v>189</v>
      </c>
      <c r="M89" s="72" t="s">
        <v>189</v>
      </c>
      <c r="N89" s="248"/>
      <c r="O89" s="249"/>
      <c r="P89" s="250"/>
      <c r="Q89" s="250"/>
      <c r="R89" s="250"/>
      <c r="S89" s="250"/>
      <c r="T89" s="249"/>
      <c r="U89" s="5" t="s">
        <v>847</v>
      </c>
    </row>
    <row r="90" spans="1:21" s="337" customFormat="1" x14ac:dyDescent="0.25">
      <c r="A90" s="266" t="s">
        <v>2009</v>
      </c>
      <c r="B90" s="266" t="s">
        <v>1969</v>
      </c>
      <c r="C90" s="246" t="s">
        <v>1270</v>
      </c>
      <c r="D90" s="246" t="s">
        <v>1169</v>
      </c>
      <c r="E90" s="267" t="s">
        <v>19</v>
      </c>
      <c r="F90" s="268" t="s">
        <v>282</v>
      </c>
      <c r="G90" s="266" t="s">
        <v>282</v>
      </c>
      <c r="H90" s="262" t="s">
        <v>284</v>
      </c>
      <c r="I90" s="3" t="s">
        <v>190</v>
      </c>
      <c r="J90" s="269" t="s">
        <v>189</v>
      </c>
      <c r="K90" s="269" t="s">
        <v>190</v>
      </c>
      <c r="L90" s="268" t="s">
        <v>190</v>
      </c>
      <c r="M90" s="72" t="s">
        <v>189</v>
      </c>
      <c r="N90" s="248"/>
      <c r="O90" s="249"/>
      <c r="P90" s="250"/>
      <c r="Q90" s="250"/>
      <c r="R90" s="250"/>
      <c r="S90" s="250"/>
      <c r="T90" s="249"/>
      <c r="U90" s="5" t="s">
        <v>847</v>
      </c>
    </row>
    <row r="91" spans="1:21" s="337" customFormat="1" x14ac:dyDescent="0.25">
      <c r="A91" s="212" t="s">
        <v>1394</v>
      </c>
      <c r="B91" s="212" t="s">
        <v>1366</v>
      </c>
      <c r="C91" s="246" t="s">
        <v>1270</v>
      </c>
      <c r="D91" s="246" t="s">
        <v>1169</v>
      </c>
      <c r="E91" s="235" t="s">
        <v>107</v>
      </c>
      <c r="F91" s="262" t="s">
        <v>282</v>
      </c>
      <c r="G91" s="263" t="s">
        <v>282</v>
      </c>
      <c r="H91" s="262" t="s">
        <v>284</v>
      </c>
      <c r="I91" s="3" t="s">
        <v>190</v>
      </c>
      <c r="J91" s="262" t="s">
        <v>189</v>
      </c>
      <c r="K91" s="264" t="s">
        <v>189</v>
      </c>
      <c r="L91" s="265" t="s">
        <v>189</v>
      </c>
      <c r="M91" s="72" t="s">
        <v>189</v>
      </c>
      <c r="N91" s="236"/>
      <c r="O91" s="213"/>
      <c r="P91" s="72"/>
      <c r="Q91" s="72"/>
      <c r="R91" s="72"/>
      <c r="S91" s="72"/>
      <c r="T91" s="213"/>
      <c r="U91" s="5" t="s">
        <v>847</v>
      </c>
    </row>
    <row r="92" spans="1:21" s="337" customFormat="1" x14ac:dyDescent="0.25">
      <c r="A92" s="212" t="s">
        <v>1395</v>
      </c>
      <c r="B92" s="212" t="s">
        <v>1368</v>
      </c>
      <c r="C92" s="246" t="s">
        <v>1270</v>
      </c>
      <c r="D92" s="246" t="s">
        <v>1169</v>
      </c>
      <c r="E92" s="235" t="s">
        <v>107</v>
      </c>
      <c r="F92" s="262" t="s">
        <v>282</v>
      </c>
      <c r="G92" s="263" t="s">
        <v>282</v>
      </c>
      <c r="H92" s="262" t="s">
        <v>284</v>
      </c>
      <c r="I92" s="3" t="s">
        <v>190</v>
      </c>
      <c r="J92" s="262" t="s">
        <v>189</v>
      </c>
      <c r="K92" s="264" t="s">
        <v>189</v>
      </c>
      <c r="L92" s="265" t="s">
        <v>189</v>
      </c>
      <c r="M92" s="72" t="s">
        <v>189</v>
      </c>
      <c r="N92" s="236"/>
      <c r="O92" s="213"/>
      <c r="P92" s="72"/>
      <c r="Q92" s="72"/>
      <c r="R92" s="72"/>
      <c r="S92" s="72"/>
      <c r="T92" s="213"/>
      <c r="U92" s="5" t="s">
        <v>847</v>
      </c>
    </row>
    <row r="93" spans="1:21" s="337" customFormat="1" x14ac:dyDescent="0.25">
      <c r="A93" s="319" t="s">
        <v>2510</v>
      </c>
      <c r="B93" s="319" t="s">
        <v>2511</v>
      </c>
      <c r="C93" s="246" t="s">
        <v>1270</v>
      </c>
      <c r="D93" s="246" t="s">
        <v>1169</v>
      </c>
      <c r="E93" s="235" t="s">
        <v>107</v>
      </c>
      <c r="F93" s="262" t="s">
        <v>282</v>
      </c>
      <c r="G93" s="263" t="s">
        <v>282</v>
      </c>
      <c r="H93" s="262" t="s">
        <v>284</v>
      </c>
      <c r="I93" s="3" t="s">
        <v>190</v>
      </c>
      <c r="J93" s="262" t="s">
        <v>189</v>
      </c>
      <c r="K93" s="264" t="s">
        <v>189</v>
      </c>
      <c r="L93" s="265" t="s">
        <v>189</v>
      </c>
      <c r="M93" s="72" t="s">
        <v>189</v>
      </c>
      <c r="N93" s="299"/>
      <c r="O93" s="300"/>
      <c r="P93" s="301"/>
      <c r="Q93" s="301"/>
      <c r="R93" s="301"/>
      <c r="S93" s="301"/>
      <c r="T93" s="300"/>
      <c r="U93" s="5" t="s">
        <v>847</v>
      </c>
    </row>
    <row r="94" spans="1:21" s="337" customFormat="1" x14ac:dyDescent="0.25">
      <c r="A94" s="319" t="s">
        <v>2498</v>
      </c>
      <c r="B94" s="319" t="s">
        <v>2499</v>
      </c>
      <c r="C94" s="246" t="s">
        <v>1270</v>
      </c>
      <c r="D94" s="246" t="s">
        <v>1169</v>
      </c>
      <c r="E94" s="235" t="s">
        <v>107</v>
      </c>
      <c r="F94" s="262" t="s">
        <v>282</v>
      </c>
      <c r="G94" s="263" t="s">
        <v>282</v>
      </c>
      <c r="H94" s="262" t="s">
        <v>284</v>
      </c>
      <c r="I94" s="3" t="s">
        <v>190</v>
      </c>
      <c r="J94" s="262" t="s">
        <v>189</v>
      </c>
      <c r="K94" s="264" t="s">
        <v>189</v>
      </c>
      <c r="L94" s="265" t="s">
        <v>189</v>
      </c>
      <c r="M94" s="72" t="s">
        <v>189</v>
      </c>
      <c r="N94" s="299"/>
      <c r="O94" s="300"/>
      <c r="P94" s="301"/>
      <c r="Q94" s="301"/>
      <c r="R94" s="301"/>
      <c r="S94" s="301"/>
      <c r="T94" s="300"/>
      <c r="U94" s="5" t="s">
        <v>847</v>
      </c>
    </row>
    <row r="95" spans="1:21" s="337" customFormat="1" x14ac:dyDescent="0.25">
      <c r="A95" s="319" t="s">
        <v>2541</v>
      </c>
      <c r="B95" s="319" t="s">
        <v>2523</v>
      </c>
      <c r="C95" s="246" t="s">
        <v>1270</v>
      </c>
      <c r="D95" s="246" t="s">
        <v>1169</v>
      </c>
      <c r="E95" s="235" t="s">
        <v>107</v>
      </c>
      <c r="F95" s="262" t="s">
        <v>282</v>
      </c>
      <c r="G95" s="263" t="s">
        <v>282</v>
      </c>
      <c r="H95" s="262" t="s">
        <v>284</v>
      </c>
      <c r="I95" s="3" t="s">
        <v>190</v>
      </c>
      <c r="J95" s="262" t="s">
        <v>189</v>
      </c>
      <c r="K95" s="264" t="s">
        <v>189</v>
      </c>
      <c r="L95" s="265" t="s">
        <v>189</v>
      </c>
      <c r="M95" s="72" t="s">
        <v>189</v>
      </c>
      <c r="N95" s="299"/>
      <c r="O95" s="300"/>
      <c r="P95" s="301"/>
      <c r="Q95" s="301"/>
      <c r="R95" s="301"/>
      <c r="S95" s="301"/>
      <c r="T95" s="300"/>
      <c r="U95" s="5" t="s">
        <v>847</v>
      </c>
    </row>
    <row r="96" spans="1:21" s="337" customFormat="1" x14ac:dyDescent="0.25">
      <c r="A96" s="245" t="s">
        <v>1880</v>
      </c>
      <c r="B96" s="245" t="s">
        <v>1879</v>
      </c>
      <c r="C96" s="245" t="s">
        <v>1270</v>
      </c>
      <c r="D96" s="246" t="s">
        <v>1169</v>
      </c>
      <c r="E96" s="246" t="s">
        <v>107</v>
      </c>
      <c r="F96" s="265" t="s">
        <v>282</v>
      </c>
      <c r="G96" s="245" t="s">
        <v>282</v>
      </c>
      <c r="H96" s="262" t="s">
        <v>284</v>
      </c>
      <c r="I96" s="3" t="s">
        <v>190</v>
      </c>
      <c r="J96" s="262" t="s">
        <v>189</v>
      </c>
      <c r="K96" s="264" t="s">
        <v>189</v>
      </c>
      <c r="L96" s="265" t="s">
        <v>189</v>
      </c>
      <c r="M96" s="72" t="s">
        <v>189</v>
      </c>
      <c r="N96" s="236"/>
      <c r="O96" s="213"/>
      <c r="P96" s="72"/>
      <c r="Q96" s="72"/>
      <c r="R96" s="72"/>
      <c r="S96" s="72"/>
      <c r="T96" s="213"/>
      <c r="U96" s="5" t="s">
        <v>847</v>
      </c>
    </row>
    <row r="97" spans="1:21" s="337" customFormat="1" x14ac:dyDescent="0.25">
      <c r="A97" s="266" t="s">
        <v>2241</v>
      </c>
      <c r="B97" s="266" t="s">
        <v>2246</v>
      </c>
      <c r="C97" s="266" t="s">
        <v>1270</v>
      </c>
      <c r="D97" s="267" t="s">
        <v>1169</v>
      </c>
      <c r="E97" s="267" t="s">
        <v>107</v>
      </c>
      <c r="F97" s="268" t="s">
        <v>282</v>
      </c>
      <c r="G97" s="266" t="s">
        <v>282</v>
      </c>
      <c r="H97" s="262" t="s">
        <v>284</v>
      </c>
      <c r="I97" s="3" t="s">
        <v>190</v>
      </c>
      <c r="J97" s="269" t="s">
        <v>189</v>
      </c>
      <c r="K97" s="269" t="s">
        <v>189</v>
      </c>
      <c r="L97" s="268" t="s">
        <v>189</v>
      </c>
      <c r="M97" s="72" t="s">
        <v>189</v>
      </c>
      <c r="N97" s="248"/>
      <c r="O97" s="249"/>
      <c r="P97" s="250"/>
      <c r="Q97" s="250"/>
      <c r="R97" s="250"/>
      <c r="S97" s="250"/>
      <c r="T97" s="249"/>
      <c r="U97" s="5" t="s">
        <v>847</v>
      </c>
    </row>
    <row r="98" spans="1:21" s="337" customFormat="1" x14ac:dyDescent="0.25">
      <c r="A98" s="266" t="s">
        <v>2240</v>
      </c>
      <c r="B98" s="266" t="s">
        <v>2247</v>
      </c>
      <c r="C98" s="266" t="s">
        <v>1270</v>
      </c>
      <c r="D98" s="267" t="s">
        <v>1169</v>
      </c>
      <c r="E98" s="267" t="s">
        <v>107</v>
      </c>
      <c r="F98" s="268" t="s">
        <v>282</v>
      </c>
      <c r="G98" s="266" t="s">
        <v>282</v>
      </c>
      <c r="H98" s="262" t="s">
        <v>284</v>
      </c>
      <c r="I98" s="3" t="s">
        <v>190</v>
      </c>
      <c r="J98" s="269" t="s">
        <v>189</v>
      </c>
      <c r="K98" s="269" t="s">
        <v>189</v>
      </c>
      <c r="L98" s="268" t="s">
        <v>189</v>
      </c>
      <c r="M98" s="72" t="s">
        <v>189</v>
      </c>
      <c r="N98" s="248"/>
      <c r="O98" s="249"/>
      <c r="P98" s="250"/>
      <c r="Q98" s="250"/>
      <c r="R98" s="250"/>
      <c r="S98" s="250"/>
      <c r="T98" s="249"/>
      <c r="U98" s="5" t="s">
        <v>847</v>
      </c>
    </row>
    <row r="99" spans="1:21" s="337" customFormat="1" x14ac:dyDescent="0.25">
      <c r="A99" s="266" t="s">
        <v>2266</v>
      </c>
      <c r="B99" s="266" t="s">
        <v>2267</v>
      </c>
      <c r="C99" s="266" t="s">
        <v>1270</v>
      </c>
      <c r="D99" s="267" t="s">
        <v>1169</v>
      </c>
      <c r="E99" s="267" t="s">
        <v>107</v>
      </c>
      <c r="F99" s="268" t="s">
        <v>282</v>
      </c>
      <c r="G99" s="266" t="s">
        <v>282</v>
      </c>
      <c r="H99" s="262" t="s">
        <v>284</v>
      </c>
      <c r="I99" s="3" t="s">
        <v>190</v>
      </c>
      <c r="J99" s="269" t="s">
        <v>189</v>
      </c>
      <c r="K99" s="269" t="s">
        <v>189</v>
      </c>
      <c r="L99" s="268" t="s">
        <v>189</v>
      </c>
      <c r="M99" s="72" t="s">
        <v>189</v>
      </c>
      <c r="N99" s="248"/>
      <c r="O99" s="249"/>
      <c r="P99" s="250"/>
      <c r="Q99" s="250"/>
      <c r="R99" s="250"/>
      <c r="S99" s="250"/>
      <c r="T99" s="249"/>
      <c r="U99" s="5" t="s">
        <v>847</v>
      </c>
    </row>
    <row r="100" spans="1:21" s="337" customFormat="1" x14ac:dyDescent="0.25">
      <c r="A100" s="266" t="s">
        <v>2341</v>
      </c>
      <c r="B100" s="266" t="s">
        <v>2352</v>
      </c>
      <c r="C100" s="266" t="s">
        <v>1270</v>
      </c>
      <c r="D100" s="267" t="s">
        <v>1169</v>
      </c>
      <c r="E100" s="267" t="s">
        <v>107</v>
      </c>
      <c r="F100" s="268" t="s">
        <v>282</v>
      </c>
      <c r="G100" s="266" t="s">
        <v>282</v>
      </c>
      <c r="H100" s="262" t="s">
        <v>284</v>
      </c>
      <c r="I100" s="3" t="s">
        <v>190</v>
      </c>
      <c r="J100" s="269" t="s">
        <v>189</v>
      </c>
      <c r="K100" s="269" t="s">
        <v>189</v>
      </c>
      <c r="L100" s="268" t="s">
        <v>189</v>
      </c>
      <c r="M100" s="72" t="s">
        <v>189</v>
      </c>
      <c r="N100" s="248"/>
      <c r="O100" s="249"/>
      <c r="P100" s="250"/>
      <c r="Q100" s="250"/>
      <c r="R100" s="250"/>
      <c r="S100" s="250"/>
      <c r="T100" s="249"/>
      <c r="U100" s="5" t="s">
        <v>847</v>
      </c>
    </row>
    <row r="101" spans="1:21" s="337" customFormat="1" x14ac:dyDescent="0.25">
      <c r="A101" s="266" t="s">
        <v>2342</v>
      </c>
      <c r="B101" s="266" t="s">
        <v>2353</v>
      </c>
      <c r="C101" s="266" t="s">
        <v>1270</v>
      </c>
      <c r="D101" s="267" t="s">
        <v>1169</v>
      </c>
      <c r="E101" s="267" t="s">
        <v>107</v>
      </c>
      <c r="F101" s="268" t="s">
        <v>282</v>
      </c>
      <c r="G101" s="266" t="s">
        <v>282</v>
      </c>
      <c r="H101" s="262" t="s">
        <v>284</v>
      </c>
      <c r="I101" s="3" t="s">
        <v>190</v>
      </c>
      <c r="J101" s="269" t="s">
        <v>189</v>
      </c>
      <c r="K101" s="269" t="s">
        <v>189</v>
      </c>
      <c r="L101" s="268" t="s">
        <v>189</v>
      </c>
      <c r="M101" s="72" t="s">
        <v>189</v>
      </c>
      <c r="N101" s="248"/>
      <c r="O101" s="249"/>
      <c r="P101" s="250"/>
      <c r="Q101" s="250"/>
      <c r="R101" s="250"/>
      <c r="S101" s="250"/>
      <c r="T101" s="249"/>
      <c r="U101" s="5" t="s">
        <v>847</v>
      </c>
    </row>
    <row r="102" spans="1:21" s="337" customFormat="1" x14ac:dyDescent="0.25">
      <c r="A102" s="266" t="s">
        <v>2343</v>
      </c>
      <c r="B102" s="266" t="s">
        <v>2354</v>
      </c>
      <c r="C102" s="266" t="s">
        <v>1270</v>
      </c>
      <c r="D102" s="267" t="s">
        <v>1169</v>
      </c>
      <c r="E102" s="267" t="s">
        <v>107</v>
      </c>
      <c r="F102" s="268" t="s">
        <v>282</v>
      </c>
      <c r="G102" s="266" t="s">
        <v>282</v>
      </c>
      <c r="H102" s="262" t="s">
        <v>284</v>
      </c>
      <c r="I102" s="3" t="s">
        <v>190</v>
      </c>
      <c r="J102" s="269" t="s">
        <v>189</v>
      </c>
      <c r="K102" s="269" t="s">
        <v>189</v>
      </c>
      <c r="L102" s="268" t="s">
        <v>189</v>
      </c>
      <c r="M102" s="72" t="s">
        <v>189</v>
      </c>
      <c r="N102" s="248"/>
      <c r="O102" s="249"/>
      <c r="P102" s="250"/>
      <c r="Q102" s="250"/>
      <c r="R102" s="250"/>
      <c r="S102" s="250"/>
      <c r="T102" s="249"/>
      <c r="U102" s="5" t="s">
        <v>847</v>
      </c>
    </row>
    <row r="103" spans="1:21" s="337" customFormat="1" x14ac:dyDescent="0.25">
      <c r="A103" s="266" t="s">
        <v>2344</v>
      </c>
      <c r="B103" s="266" t="s">
        <v>2355</v>
      </c>
      <c r="C103" s="266" t="s">
        <v>1270</v>
      </c>
      <c r="D103" s="267" t="s">
        <v>1169</v>
      </c>
      <c r="E103" s="267" t="s">
        <v>107</v>
      </c>
      <c r="F103" s="268" t="s">
        <v>282</v>
      </c>
      <c r="G103" s="266" t="s">
        <v>282</v>
      </c>
      <c r="H103" s="262" t="s">
        <v>284</v>
      </c>
      <c r="I103" s="3" t="s">
        <v>190</v>
      </c>
      <c r="J103" s="269" t="s">
        <v>189</v>
      </c>
      <c r="K103" s="269" t="s">
        <v>189</v>
      </c>
      <c r="L103" s="268" t="s">
        <v>189</v>
      </c>
      <c r="M103" s="72" t="s">
        <v>189</v>
      </c>
      <c r="N103" s="248"/>
      <c r="O103" s="249"/>
      <c r="P103" s="250"/>
      <c r="Q103" s="250"/>
      <c r="R103" s="250"/>
      <c r="S103" s="250"/>
      <c r="T103" s="249"/>
      <c r="U103" s="5" t="s">
        <v>847</v>
      </c>
    </row>
    <row r="104" spans="1:21" s="337" customFormat="1" x14ac:dyDescent="0.25">
      <c r="A104" s="266" t="s">
        <v>2345</v>
      </c>
      <c r="B104" s="266" t="s">
        <v>2356</v>
      </c>
      <c r="C104" s="266" t="s">
        <v>1270</v>
      </c>
      <c r="D104" s="267" t="s">
        <v>1169</v>
      </c>
      <c r="E104" s="267" t="s">
        <v>107</v>
      </c>
      <c r="F104" s="268" t="s">
        <v>282</v>
      </c>
      <c r="G104" s="266" t="s">
        <v>282</v>
      </c>
      <c r="H104" s="262" t="s">
        <v>284</v>
      </c>
      <c r="I104" s="3" t="s">
        <v>190</v>
      </c>
      <c r="J104" s="269" t="s">
        <v>189</v>
      </c>
      <c r="K104" s="269" t="s">
        <v>189</v>
      </c>
      <c r="L104" s="268" t="s">
        <v>189</v>
      </c>
      <c r="M104" s="72" t="s">
        <v>189</v>
      </c>
      <c r="N104" s="248"/>
      <c r="O104" s="249"/>
      <c r="P104" s="250"/>
      <c r="Q104" s="250"/>
      <c r="R104" s="250"/>
      <c r="S104" s="250"/>
      <c r="T104" s="249"/>
      <c r="U104" s="5" t="s">
        <v>847</v>
      </c>
    </row>
    <row r="105" spans="1:21" s="337" customFormat="1" x14ac:dyDescent="0.25">
      <c r="A105" s="245" t="s">
        <v>2474</v>
      </c>
      <c r="B105" s="245" t="s">
        <v>2476</v>
      </c>
      <c r="C105" s="266" t="s">
        <v>1270</v>
      </c>
      <c r="D105" s="267" t="s">
        <v>1169</v>
      </c>
      <c r="E105" s="267" t="s">
        <v>107</v>
      </c>
      <c r="F105" s="268" t="s">
        <v>282</v>
      </c>
      <c r="G105" s="266" t="s">
        <v>282</v>
      </c>
      <c r="H105" s="262" t="s">
        <v>284</v>
      </c>
      <c r="I105" s="3" t="s">
        <v>190</v>
      </c>
      <c r="J105" s="269" t="s">
        <v>189</v>
      </c>
      <c r="K105" s="269" t="s">
        <v>189</v>
      </c>
      <c r="L105" s="268" t="s">
        <v>189</v>
      </c>
      <c r="M105" s="72" t="s">
        <v>189</v>
      </c>
      <c r="N105" s="248"/>
      <c r="O105" s="249"/>
      <c r="P105" s="250"/>
      <c r="Q105" s="250"/>
      <c r="R105" s="250"/>
      <c r="S105" s="250"/>
      <c r="T105" s="249"/>
      <c r="U105" s="5" t="s">
        <v>847</v>
      </c>
    </row>
    <row r="106" spans="1:21" s="337" customFormat="1" x14ac:dyDescent="0.25">
      <c r="A106" s="319" t="s">
        <v>2374</v>
      </c>
      <c r="B106" s="319" t="s">
        <v>2375</v>
      </c>
      <c r="C106" s="266" t="s">
        <v>1270</v>
      </c>
      <c r="D106" s="267" t="s">
        <v>1169</v>
      </c>
      <c r="E106" s="267" t="s">
        <v>107</v>
      </c>
      <c r="F106" s="268" t="s">
        <v>282</v>
      </c>
      <c r="G106" s="266" t="s">
        <v>282</v>
      </c>
      <c r="H106" s="262" t="s">
        <v>284</v>
      </c>
      <c r="I106" s="3" t="s">
        <v>190</v>
      </c>
      <c r="J106" s="269" t="s">
        <v>189</v>
      </c>
      <c r="K106" s="269" t="s">
        <v>189</v>
      </c>
      <c r="L106" s="268" t="s">
        <v>189</v>
      </c>
      <c r="M106" s="72" t="s">
        <v>189</v>
      </c>
      <c r="N106" s="299"/>
      <c r="O106" s="300"/>
      <c r="P106" s="301"/>
      <c r="Q106" s="301"/>
      <c r="R106" s="301"/>
      <c r="S106" s="301"/>
      <c r="T106" s="300"/>
      <c r="U106" s="5" t="s">
        <v>847</v>
      </c>
    </row>
    <row r="107" spans="1:21" s="337" customFormat="1" x14ac:dyDescent="0.25">
      <c r="A107" s="212" t="s">
        <v>1396</v>
      </c>
      <c r="B107" s="245" t="s">
        <v>2165</v>
      </c>
      <c r="C107" s="212" t="s">
        <v>1270</v>
      </c>
      <c r="D107" s="246" t="s">
        <v>1169</v>
      </c>
      <c r="E107" s="235" t="s">
        <v>107</v>
      </c>
      <c r="F107" s="262" t="s">
        <v>282</v>
      </c>
      <c r="G107" s="263" t="s">
        <v>282</v>
      </c>
      <c r="H107" s="262" t="s">
        <v>284</v>
      </c>
      <c r="I107" s="3" t="s">
        <v>190</v>
      </c>
      <c r="J107" s="262" t="s">
        <v>189</v>
      </c>
      <c r="K107" s="264" t="s">
        <v>189</v>
      </c>
      <c r="L107" s="265" t="s">
        <v>189</v>
      </c>
      <c r="M107" s="72" t="s">
        <v>189</v>
      </c>
      <c r="N107" s="236"/>
      <c r="O107" s="213"/>
      <c r="P107" s="72"/>
      <c r="Q107" s="72"/>
      <c r="R107" s="72"/>
      <c r="S107" s="72"/>
      <c r="T107" s="213"/>
      <c r="U107" s="5" t="s">
        <v>847</v>
      </c>
    </row>
    <row r="108" spans="1:21" s="337" customFormat="1" x14ac:dyDescent="0.25">
      <c r="A108" s="212" t="s">
        <v>1543</v>
      </c>
      <c r="B108" s="245" t="s">
        <v>2166</v>
      </c>
      <c r="C108" s="212" t="s">
        <v>1270</v>
      </c>
      <c r="D108" s="246" t="s">
        <v>1169</v>
      </c>
      <c r="E108" s="235" t="s">
        <v>107</v>
      </c>
      <c r="F108" s="262" t="s">
        <v>282</v>
      </c>
      <c r="G108" s="263" t="s">
        <v>282</v>
      </c>
      <c r="H108" s="262" t="s">
        <v>284</v>
      </c>
      <c r="I108" s="3" t="s">
        <v>190</v>
      </c>
      <c r="J108" s="262" t="s">
        <v>189</v>
      </c>
      <c r="K108" s="264" t="s">
        <v>189</v>
      </c>
      <c r="L108" s="265" t="s">
        <v>189</v>
      </c>
      <c r="M108" s="72" t="s">
        <v>189</v>
      </c>
      <c r="N108" s="236"/>
      <c r="O108" s="213"/>
      <c r="P108" s="72"/>
      <c r="Q108" s="72"/>
      <c r="R108" s="72"/>
      <c r="S108" s="72"/>
      <c r="T108" s="213"/>
      <c r="U108" s="5" t="s">
        <v>847</v>
      </c>
    </row>
    <row r="109" spans="1:21" s="337" customFormat="1" x14ac:dyDescent="0.25">
      <c r="A109" s="212" t="s">
        <v>1397</v>
      </c>
      <c r="B109" s="245" t="s">
        <v>2167</v>
      </c>
      <c r="C109" s="212" t="s">
        <v>1270</v>
      </c>
      <c r="D109" s="246" t="s">
        <v>1169</v>
      </c>
      <c r="E109" s="235" t="s">
        <v>107</v>
      </c>
      <c r="F109" s="262" t="s">
        <v>282</v>
      </c>
      <c r="G109" s="263" t="s">
        <v>282</v>
      </c>
      <c r="H109" s="262" t="s">
        <v>284</v>
      </c>
      <c r="I109" s="3" t="s">
        <v>190</v>
      </c>
      <c r="J109" s="262" t="s">
        <v>189</v>
      </c>
      <c r="K109" s="264" t="s">
        <v>189</v>
      </c>
      <c r="L109" s="265" t="s">
        <v>189</v>
      </c>
      <c r="M109" s="72" t="s">
        <v>189</v>
      </c>
      <c r="N109" s="236"/>
      <c r="O109" s="213"/>
      <c r="P109" s="72"/>
      <c r="Q109" s="72"/>
      <c r="R109" s="72"/>
      <c r="S109" s="72"/>
      <c r="T109" s="213"/>
      <c r="U109" s="5" t="s">
        <v>847</v>
      </c>
    </row>
    <row r="110" spans="1:21" s="337" customFormat="1" x14ac:dyDescent="0.25">
      <c r="A110" s="212" t="s">
        <v>1544</v>
      </c>
      <c r="B110" s="245" t="s">
        <v>2168</v>
      </c>
      <c r="C110" s="212" t="s">
        <v>1270</v>
      </c>
      <c r="D110" s="246" t="s">
        <v>1169</v>
      </c>
      <c r="E110" s="235" t="s">
        <v>107</v>
      </c>
      <c r="F110" s="262" t="s">
        <v>282</v>
      </c>
      <c r="G110" s="263" t="s">
        <v>282</v>
      </c>
      <c r="H110" s="262" t="s">
        <v>284</v>
      </c>
      <c r="I110" s="3" t="s">
        <v>190</v>
      </c>
      <c r="J110" s="262" t="s">
        <v>189</v>
      </c>
      <c r="K110" s="264" t="s">
        <v>189</v>
      </c>
      <c r="L110" s="265" t="s">
        <v>189</v>
      </c>
      <c r="M110" s="72" t="s">
        <v>189</v>
      </c>
      <c r="N110" s="236"/>
      <c r="O110" s="213"/>
      <c r="P110" s="72"/>
      <c r="Q110" s="72"/>
      <c r="R110" s="72"/>
      <c r="S110" s="72"/>
      <c r="T110" s="213"/>
      <c r="U110" s="5" t="s">
        <v>847</v>
      </c>
    </row>
    <row r="111" spans="1:21" s="386" customFormat="1" ht="25.5" x14ac:dyDescent="0.25">
      <c r="A111" s="431" t="s">
        <v>2039</v>
      </c>
      <c r="B111" s="431" t="s">
        <v>2024</v>
      </c>
      <c r="C111" s="432" t="s">
        <v>1269</v>
      </c>
      <c r="D111" s="433" t="s">
        <v>1168</v>
      </c>
      <c r="E111" s="434" t="s">
        <v>107</v>
      </c>
      <c r="F111" s="435" t="s">
        <v>282</v>
      </c>
      <c r="G111" s="436" t="s">
        <v>282</v>
      </c>
      <c r="H111" s="435" t="s">
        <v>284</v>
      </c>
      <c r="I111" s="383" t="s">
        <v>189</v>
      </c>
      <c r="J111" s="435" t="s">
        <v>189</v>
      </c>
      <c r="K111" s="437" t="s">
        <v>189</v>
      </c>
      <c r="L111" s="438" t="s">
        <v>189</v>
      </c>
      <c r="M111" s="383" t="s">
        <v>189</v>
      </c>
      <c r="N111" s="381" t="s">
        <v>2221</v>
      </c>
      <c r="O111" s="382"/>
      <c r="P111" s="383" t="s">
        <v>2222</v>
      </c>
      <c r="Q111" s="383"/>
      <c r="R111" s="383"/>
      <c r="S111" s="383"/>
      <c r="T111" s="382"/>
      <c r="U111" s="343" t="s">
        <v>847</v>
      </c>
    </row>
    <row r="112" spans="1:21" s="337" customFormat="1" x14ac:dyDescent="0.25">
      <c r="A112" s="378" t="s">
        <v>2568</v>
      </c>
      <c r="B112" s="378" t="s">
        <v>2582</v>
      </c>
      <c r="C112" s="378" t="s">
        <v>2561</v>
      </c>
      <c r="D112" s="439" t="s">
        <v>3061</v>
      </c>
      <c r="E112" s="379" t="s">
        <v>107</v>
      </c>
      <c r="F112" s="440" t="s">
        <v>282</v>
      </c>
      <c r="G112" s="441" t="s">
        <v>282</v>
      </c>
      <c r="H112" s="440" t="s">
        <v>284</v>
      </c>
      <c r="I112" s="3" t="s">
        <v>190</v>
      </c>
      <c r="J112" s="440" t="s">
        <v>189</v>
      </c>
      <c r="K112" s="442" t="s">
        <v>189</v>
      </c>
      <c r="L112" s="443" t="s">
        <v>189</v>
      </c>
      <c r="M112" s="72" t="s">
        <v>189</v>
      </c>
      <c r="N112" s="380"/>
      <c r="O112" s="324"/>
      <c r="P112" s="3"/>
      <c r="Q112" s="3"/>
      <c r="R112" s="3"/>
      <c r="S112" s="3"/>
      <c r="T112" s="324"/>
      <c r="U112" s="5" t="s">
        <v>847</v>
      </c>
    </row>
    <row r="113" spans="1:21" s="337" customFormat="1" x14ac:dyDescent="0.25">
      <c r="A113" s="325" t="s">
        <v>2569</v>
      </c>
      <c r="B113" s="325" t="s">
        <v>2583</v>
      </c>
      <c r="C113" s="325" t="s">
        <v>2561</v>
      </c>
      <c r="D113" s="439" t="s">
        <v>3061</v>
      </c>
      <c r="E113" s="235" t="s">
        <v>107</v>
      </c>
      <c r="F113" s="262" t="s">
        <v>282</v>
      </c>
      <c r="G113" s="263" t="s">
        <v>282</v>
      </c>
      <c r="H113" s="262" t="s">
        <v>284</v>
      </c>
      <c r="I113" s="3" t="s">
        <v>190</v>
      </c>
      <c r="J113" s="262" t="s">
        <v>189</v>
      </c>
      <c r="K113" s="264" t="s">
        <v>189</v>
      </c>
      <c r="L113" s="265" t="s">
        <v>189</v>
      </c>
      <c r="M113" s="72" t="s">
        <v>189</v>
      </c>
      <c r="N113" s="326"/>
      <c r="O113" s="324"/>
      <c r="P113" s="3"/>
      <c r="Q113" s="3"/>
      <c r="R113" s="3"/>
      <c r="S113" s="3"/>
      <c r="T113" s="324"/>
      <c r="U113" s="5" t="s">
        <v>847</v>
      </c>
    </row>
    <row r="114" spans="1:21" s="337" customFormat="1" x14ac:dyDescent="0.25">
      <c r="A114" s="325" t="s">
        <v>2765</v>
      </c>
      <c r="B114" s="325" t="s">
        <v>2585</v>
      </c>
      <c r="C114" s="325" t="s">
        <v>2561</v>
      </c>
      <c r="D114" s="439" t="s">
        <v>3061</v>
      </c>
      <c r="E114" s="235" t="s">
        <v>107</v>
      </c>
      <c r="F114" s="262" t="s">
        <v>282</v>
      </c>
      <c r="G114" s="263" t="s">
        <v>282</v>
      </c>
      <c r="H114" s="262" t="s">
        <v>284</v>
      </c>
      <c r="I114" s="3" t="s">
        <v>190</v>
      </c>
      <c r="J114" s="262" t="s">
        <v>189</v>
      </c>
      <c r="K114" s="264" t="s">
        <v>189</v>
      </c>
      <c r="L114" s="265" t="s">
        <v>189</v>
      </c>
      <c r="M114" s="72" t="s">
        <v>189</v>
      </c>
      <c r="N114" s="326"/>
      <c r="O114" s="324"/>
      <c r="P114" s="3"/>
      <c r="Q114" s="3"/>
      <c r="R114" s="3"/>
      <c r="S114" s="3"/>
      <c r="T114" s="324"/>
      <c r="U114" s="5" t="s">
        <v>847</v>
      </c>
    </row>
    <row r="115" spans="1:21" s="337" customFormat="1" x14ac:dyDescent="0.25">
      <c r="A115" s="245" t="s">
        <v>2769</v>
      </c>
      <c r="B115" s="325" t="s">
        <v>2584</v>
      </c>
      <c r="C115" s="325" t="s">
        <v>2561</v>
      </c>
      <c r="D115" s="439" t="s">
        <v>3061</v>
      </c>
      <c r="E115" s="235" t="s">
        <v>107</v>
      </c>
      <c r="F115" s="262" t="s">
        <v>282</v>
      </c>
      <c r="G115" s="263" t="s">
        <v>282</v>
      </c>
      <c r="H115" s="262" t="s">
        <v>284</v>
      </c>
      <c r="I115" s="3" t="s">
        <v>190</v>
      </c>
      <c r="J115" s="262" t="s">
        <v>189</v>
      </c>
      <c r="K115" s="264" t="s">
        <v>189</v>
      </c>
      <c r="L115" s="265" t="s">
        <v>189</v>
      </c>
      <c r="M115" s="72" t="s">
        <v>189</v>
      </c>
      <c r="N115" s="236"/>
      <c r="O115" s="324"/>
      <c r="P115" s="3"/>
      <c r="Q115" s="3"/>
      <c r="R115" s="3"/>
      <c r="S115" s="3"/>
      <c r="T115" s="324"/>
      <c r="U115" s="5" t="s">
        <v>847</v>
      </c>
    </row>
    <row r="116" spans="1:21" s="337" customFormat="1" x14ac:dyDescent="0.25">
      <c r="A116" s="333" t="s">
        <v>2571</v>
      </c>
      <c r="B116" s="325" t="s">
        <v>2586</v>
      </c>
      <c r="C116" s="325" t="s">
        <v>2561</v>
      </c>
      <c r="D116" s="439" t="s">
        <v>3061</v>
      </c>
      <c r="E116" s="235" t="s">
        <v>107</v>
      </c>
      <c r="F116" s="262" t="s">
        <v>282</v>
      </c>
      <c r="G116" s="263" t="s">
        <v>282</v>
      </c>
      <c r="H116" s="262" t="s">
        <v>284</v>
      </c>
      <c r="I116" s="3" t="s">
        <v>190</v>
      </c>
      <c r="J116" s="262" t="s">
        <v>189</v>
      </c>
      <c r="K116" s="264" t="s">
        <v>189</v>
      </c>
      <c r="L116" s="265" t="s">
        <v>189</v>
      </c>
      <c r="M116" s="72" t="s">
        <v>189</v>
      </c>
      <c r="N116" s="334"/>
      <c r="O116" s="331"/>
      <c r="P116" s="332"/>
      <c r="Q116" s="332"/>
      <c r="R116" s="332"/>
      <c r="S116" s="332"/>
      <c r="T116" s="331"/>
      <c r="U116" s="5" t="s">
        <v>847</v>
      </c>
    </row>
    <row r="117" spans="1:21" s="337" customFormat="1" x14ac:dyDescent="0.25">
      <c r="A117" s="333" t="s">
        <v>2570</v>
      </c>
      <c r="B117" s="325" t="s">
        <v>2587</v>
      </c>
      <c r="C117" s="325" t="s">
        <v>2561</v>
      </c>
      <c r="D117" s="439" t="s">
        <v>3061</v>
      </c>
      <c r="E117" s="235" t="s">
        <v>107</v>
      </c>
      <c r="F117" s="262" t="s">
        <v>282</v>
      </c>
      <c r="G117" s="263" t="s">
        <v>282</v>
      </c>
      <c r="H117" s="262" t="s">
        <v>284</v>
      </c>
      <c r="I117" s="3" t="s">
        <v>190</v>
      </c>
      <c r="J117" s="262" t="s">
        <v>189</v>
      </c>
      <c r="K117" s="264" t="s">
        <v>189</v>
      </c>
      <c r="L117" s="265" t="s">
        <v>189</v>
      </c>
      <c r="M117" s="72" t="s">
        <v>189</v>
      </c>
      <c r="N117" s="334"/>
      <c r="O117" s="331"/>
      <c r="P117" s="332"/>
      <c r="Q117" s="332"/>
      <c r="R117" s="332"/>
      <c r="S117" s="332"/>
      <c r="T117" s="331"/>
      <c r="U117" s="5" t="s">
        <v>847</v>
      </c>
    </row>
    <row r="118" spans="1:21" s="337" customFormat="1" x14ac:dyDescent="0.25">
      <c r="A118" s="335" t="s">
        <v>2588</v>
      </c>
      <c r="B118" s="325" t="s">
        <v>2599</v>
      </c>
      <c r="C118" s="325" t="s">
        <v>2561</v>
      </c>
      <c r="D118" s="439" t="s">
        <v>3061</v>
      </c>
      <c r="E118" s="336" t="s">
        <v>19</v>
      </c>
      <c r="F118" s="444" t="s">
        <v>282</v>
      </c>
      <c r="G118" s="335" t="s">
        <v>282</v>
      </c>
      <c r="H118" s="262" t="s">
        <v>284</v>
      </c>
      <c r="I118" s="3" t="s">
        <v>190</v>
      </c>
      <c r="J118" s="445" t="s">
        <v>189</v>
      </c>
      <c r="K118" s="445" t="s">
        <v>190</v>
      </c>
      <c r="L118" s="444" t="s">
        <v>190</v>
      </c>
      <c r="M118" s="72" t="s">
        <v>189</v>
      </c>
      <c r="N118" s="330"/>
      <c r="O118" s="331"/>
      <c r="P118" s="332"/>
      <c r="Q118" s="332"/>
      <c r="R118" s="332"/>
      <c r="S118" s="332"/>
      <c r="T118" s="331"/>
      <c r="U118" s="5" t="s">
        <v>847</v>
      </c>
    </row>
    <row r="119" spans="1:21" s="337" customFormat="1" x14ac:dyDescent="0.25">
      <c r="A119" s="335" t="s">
        <v>2589</v>
      </c>
      <c r="B119" s="325" t="s">
        <v>2596</v>
      </c>
      <c r="C119" s="325" t="s">
        <v>2561</v>
      </c>
      <c r="D119" s="439" t="s">
        <v>3061</v>
      </c>
      <c r="E119" s="336" t="s">
        <v>19</v>
      </c>
      <c r="F119" s="444" t="s">
        <v>282</v>
      </c>
      <c r="G119" s="335" t="s">
        <v>282</v>
      </c>
      <c r="H119" s="262" t="s">
        <v>284</v>
      </c>
      <c r="I119" s="3" t="s">
        <v>190</v>
      </c>
      <c r="J119" s="445" t="s">
        <v>189</v>
      </c>
      <c r="K119" s="445" t="s">
        <v>190</v>
      </c>
      <c r="L119" s="444" t="s">
        <v>190</v>
      </c>
      <c r="M119" s="72" t="s">
        <v>189</v>
      </c>
      <c r="N119" s="330"/>
      <c r="O119" s="331"/>
      <c r="P119" s="332"/>
      <c r="Q119" s="332"/>
      <c r="R119" s="332"/>
      <c r="S119" s="332"/>
      <c r="T119" s="331"/>
      <c r="U119" s="5" t="s">
        <v>847</v>
      </c>
    </row>
    <row r="120" spans="1:21" s="337" customFormat="1" x14ac:dyDescent="0.25">
      <c r="A120" s="335" t="s">
        <v>2590</v>
      </c>
      <c r="B120" s="325" t="s">
        <v>2597</v>
      </c>
      <c r="C120" s="325" t="s">
        <v>2561</v>
      </c>
      <c r="D120" s="439" t="s">
        <v>3061</v>
      </c>
      <c r="E120" s="336" t="s">
        <v>107</v>
      </c>
      <c r="F120" s="444" t="s">
        <v>282</v>
      </c>
      <c r="G120" s="335" t="s">
        <v>282</v>
      </c>
      <c r="H120" s="262" t="s">
        <v>284</v>
      </c>
      <c r="I120" s="3" t="s">
        <v>190</v>
      </c>
      <c r="J120" s="445" t="s">
        <v>189</v>
      </c>
      <c r="K120" s="445" t="s">
        <v>189</v>
      </c>
      <c r="L120" s="444" t="s">
        <v>189</v>
      </c>
      <c r="M120" s="72" t="s">
        <v>189</v>
      </c>
      <c r="N120" s="330"/>
      <c r="O120" s="331"/>
      <c r="P120" s="332"/>
      <c r="Q120" s="332"/>
      <c r="R120" s="332"/>
      <c r="S120" s="332"/>
      <c r="T120" s="331"/>
      <c r="U120" s="5" t="s">
        <v>847</v>
      </c>
    </row>
    <row r="121" spans="1:21" s="337" customFormat="1" x14ac:dyDescent="0.25">
      <c r="A121" s="335" t="s">
        <v>2591</v>
      </c>
      <c r="B121" s="325" t="s">
        <v>2598</v>
      </c>
      <c r="C121" s="325" t="s">
        <v>2561</v>
      </c>
      <c r="D121" s="439" t="s">
        <v>3061</v>
      </c>
      <c r="E121" s="336" t="s">
        <v>19</v>
      </c>
      <c r="F121" s="444" t="s">
        <v>282</v>
      </c>
      <c r="G121" s="335" t="s">
        <v>282</v>
      </c>
      <c r="H121" s="262" t="s">
        <v>284</v>
      </c>
      <c r="I121" s="3" t="s">
        <v>190</v>
      </c>
      <c r="J121" s="445" t="s">
        <v>189</v>
      </c>
      <c r="K121" s="445" t="s">
        <v>190</v>
      </c>
      <c r="L121" s="444" t="s">
        <v>190</v>
      </c>
      <c r="M121" s="72" t="s">
        <v>189</v>
      </c>
      <c r="N121" s="330"/>
      <c r="O121" s="331"/>
      <c r="P121" s="332"/>
      <c r="Q121" s="332"/>
      <c r="R121" s="332"/>
      <c r="S121" s="332"/>
      <c r="T121" s="331"/>
      <c r="U121" s="5" t="s">
        <v>847</v>
      </c>
    </row>
    <row r="122" spans="1:21" s="337" customFormat="1" x14ac:dyDescent="0.25">
      <c r="A122" s="335" t="s">
        <v>2592</v>
      </c>
      <c r="B122" s="325" t="s">
        <v>2600</v>
      </c>
      <c r="C122" s="328" t="s">
        <v>2559</v>
      </c>
      <c r="D122" s="439" t="s">
        <v>3061</v>
      </c>
      <c r="E122" s="336" t="s">
        <v>19</v>
      </c>
      <c r="F122" s="444" t="s">
        <v>282</v>
      </c>
      <c r="G122" s="335" t="s">
        <v>282</v>
      </c>
      <c r="H122" s="262" t="s">
        <v>284</v>
      </c>
      <c r="I122" s="3" t="s">
        <v>190</v>
      </c>
      <c r="J122" s="445" t="s">
        <v>189</v>
      </c>
      <c r="K122" s="445" t="s">
        <v>190</v>
      </c>
      <c r="L122" s="444" t="s">
        <v>190</v>
      </c>
      <c r="M122" s="72" t="s">
        <v>189</v>
      </c>
      <c r="N122" s="330"/>
      <c r="O122" s="331"/>
      <c r="P122" s="332"/>
      <c r="Q122" s="332"/>
      <c r="R122" s="332"/>
      <c r="S122" s="332"/>
      <c r="T122" s="331"/>
      <c r="U122" s="5" t="s">
        <v>847</v>
      </c>
    </row>
    <row r="123" spans="1:21" s="337" customFormat="1" x14ac:dyDescent="0.25">
      <c r="A123" s="335" t="s">
        <v>2593</v>
      </c>
      <c r="B123" s="325" t="s">
        <v>2601</v>
      </c>
      <c r="C123" s="328" t="s">
        <v>2559</v>
      </c>
      <c r="D123" s="439" t="s">
        <v>3061</v>
      </c>
      <c r="E123" s="336" t="s">
        <v>19</v>
      </c>
      <c r="F123" s="444" t="s">
        <v>282</v>
      </c>
      <c r="G123" s="335" t="s">
        <v>282</v>
      </c>
      <c r="H123" s="262" t="s">
        <v>284</v>
      </c>
      <c r="I123" s="3" t="s">
        <v>190</v>
      </c>
      <c r="J123" s="445" t="s">
        <v>189</v>
      </c>
      <c r="K123" s="445" t="s">
        <v>190</v>
      </c>
      <c r="L123" s="444" t="s">
        <v>190</v>
      </c>
      <c r="M123" s="72" t="s">
        <v>189</v>
      </c>
      <c r="N123" s="330"/>
      <c r="O123" s="331"/>
      <c r="P123" s="332"/>
      <c r="Q123" s="332"/>
      <c r="R123" s="332"/>
      <c r="S123" s="332"/>
      <c r="T123" s="331"/>
      <c r="U123" s="5" t="s">
        <v>847</v>
      </c>
    </row>
    <row r="124" spans="1:21" s="337" customFormat="1" x14ac:dyDescent="0.25">
      <c r="A124" s="335" t="s">
        <v>2594</v>
      </c>
      <c r="B124" s="325" t="s">
        <v>2602</v>
      </c>
      <c r="C124" s="328" t="s">
        <v>2559</v>
      </c>
      <c r="D124" s="439" t="s">
        <v>3061</v>
      </c>
      <c r="E124" s="336" t="s">
        <v>107</v>
      </c>
      <c r="F124" s="444" t="s">
        <v>282</v>
      </c>
      <c r="G124" s="335" t="s">
        <v>282</v>
      </c>
      <c r="H124" s="262" t="s">
        <v>284</v>
      </c>
      <c r="I124" s="3" t="s">
        <v>190</v>
      </c>
      <c r="J124" s="445" t="s">
        <v>189</v>
      </c>
      <c r="K124" s="445" t="s">
        <v>189</v>
      </c>
      <c r="L124" s="444" t="s">
        <v>189</v>
      </c>
      <c r="M124" s="72" t="s">
        <v>189</v>
      </c>
      <c r="N124" s="330"/>
      <c r="O124" s="331"/>
      <c r="P124" s="332"/>
      <c r="Q124" s="332"/>
      <c r="R124" s="332"/>
      <c r="S124" s="332"/>
      <c r="T124" s="331"/>
      <c r="U124" s="5" t="s">
        <v>847</v>
      </c>
    </row>
    <row r="125" spans="1:21" s="337" customFormat="1" x14ac:dyDescent="0.25">
      <c r="A125" s="335" t="s">
        <v>2595</v>
      </c>
      <c r="B125" s="325" t="s">
        <v>2603</v>
      </c>
      <c r="C125" s="328" t="s">
        <v>2559</v>
      </c>
      <c r="D125" s="439" t="s">
        <v>3061</v>
      </c>
      <c r="E125" s="336" t="s">
        <v>19</v>
      </c>
      <c r="F125" s="444" t="s">
        <v>282</v>
      </c>
      <c r="G125" s="335" t="s">
        <v>282</v>
      </c>
      <c r="H125" s="262" t="s">
        <v>284</v>
      </c>
      <c r="I125" s="3" t="s">
        <v>190</v>
      </c>
      <c r="J125" s="445" t="s">
        <v>189</v>
      </c>
      <c r="K125" s="445" t="s">
        <v>190</v>
      </c>
      <c r="L125" s="444" t="s">
        <v>190</v>
      </c>
      <c r="M125" s="72" t="s">
        <v>189</v>
      </c>
      <c r="N125" s="334"/>
      <c r="O125" s="331"/>
      <c r="P125" s="332"/>
      <c r="Q125" s="332"/>
      <c r="R125" s="332"/>
      <c r="S125" s="332"/>
      <c r="T125" s="331"/>
      <c r="U125" s="5" t="s">
        <v>847</v>
      </c>
    </row>
    <row r="126" spans="1:21" s="337" customFormat="1" x14ac:dyDescent="0.25">
      <c r="A126" s="333" t="s">
        <v>2572</v>
      </c>
      <c r="B126" s="325" t="s">
        <v>2604</v>
      </c>
      <c r="C126" s="325" t="s">
        <v>2561</v>
      </c>
      <c r="D126" s="439" t="s">
        <v>3061</v>
      </c>
      <c r="E126" s="235" t="s">
        <v>107</v>
      </c>
      <c r="F126" s="262" t="s">
        <v>282</v>
      </c>
      <c r="G126" s="263" t="s">
        <v>282</v>
      </c>
      <c r="H126" s="262" t="s">
        <v>284</v>
      </c>
      <c r="I126" s="3" t="s">
        <v>190</v>
      </c>
      <c r="J126" s="262" t="s">
        <v>189</v>
      </c>
      <c r="K126" s="264" t="s">
        <v>189</v>
      </c>
      <c r="L126" s="265" t="s">
        <v>189</v>
      </c>
      <c r="M126" s="72" t="s">
        <v>189</v>
      </c>
      <c r="N126" s="334"/>
      <c r="O126" s="331"/>
      <c r="P126" s="332"/>
      <c r="Q126" s="332"/>
      <c r="R126" s="332"/>
      <c r="S126" s="332"/>
      <c r="T126" s="331"/>
      <c r="U126" s="5" t="s">
        <v>847</v>
      </c>
    </row>
    <row r="127" spans="1:21" s="337" customFormat="1" x14ac:dyDescent="0.25">
      <c r="A127" s="333" t="s">
        <v>2580</v>
      </c>
      <c r="B127" s="325" t="s">
        <v>2608</v>
      </c>
      <c r="C127" s="325" t="s">
        <v>2561</v>
      </c>
      <c r="D127" s="439" t="s">
        <v>3061</v>
      </c>
      <c r="E127" s="235" t="s">
        <v>107</v>
      </c>
      <c r="F127" s="262" t="s">
        <v>282</v>
      </c>
      <c r="G127" s="263" t="s">
        <v>282</v>
      </c>
      <c r="H127" s="262" t="s">
        <v>284</v>
      </c>
      <c r="I127" s="3" t="s">
        <v>190</v>
      </c>
      <c r="J127" s="262" t="s">
        <v>189</v>
      </c>
      <c r="K127" s="264" t="s">
        <v>189</v>
      </c>
      <c r="L127" s="265" t="s">
        <v>189</v>
      </c>
      <c r="M127" s="72" t="s">
        <v>189</v>
      </c>
      <c r="N127" s="334"/>
      <c r="O127" s="331"/>
      <c r="P127" s="332"/>
      <c r="Q127" s="332"/>
      <c r="R127" s="332"/>
      <c r="S127" s="332"/>
      <c r="T127" s="331"/>
      <c r="U127" s="5" t="s">
        <v>847</v>
      </c>
    </row>
    <row r="128" spans="1:21" s="337" customFormat="1" x14ac:dyDescent="0.25">
      <c r="A128" s="333" t="s">
        <v>2573</v>
      </c>
      <c r="B128" s="325" t="s">
        <v>2605</v>
      </c>
      <c r="C128" s="325" t="s">
        <v>2561</v>
      </c>
      <c r="D128" s="439" t="s">
        <v>3061</v>
      </c>
      <c r="E128" s="235" t="s">
        <v>107</v>
      </c>
      <c r="F128" s="262" t="s">
        <v>282</v>
      </c>
      <c r="G128" s="263" t="s">
        <v>282</v>
      </c>
      <c r="H128" s="262" t="s">
        <v>284</v>
      </c>
      <c r="I128" s="3" t="s">
        <v>190</v>
      </c>
      <c r="J128" s="262" t="s">
        <v>189</v>
      </c>
      <c r="K128" s="264" t="s">
        <v>189</v>
      </c>
      <c r="L128" s="265" t="s">
        <v>189</v>
      </c>
      <c r="M128" s="72" t="s">
        <v>189</v>
      </c>
      <c r="N128" s="334"/>
      <c r="O128" s="331"/>
      <c r="P128" s="332"/>
      <c r="Q128" s="332"/>
      <c r="R128" s="332"/>
      <c r="S128" s="332"/>
      <c r="T128" s="331"/>
      <c r="U128" s="5" t="s">
        <v>847</v>
      </c>
    </row>
    <row r="129" spans="1:21" s="337" customFormat="1" x14ac:dyDescent="0.25">
      <c r="A129" s="333" t="s">
        <v>2581</v>
      </c>
      <c r="B129" s="325" t="s">
        <v>2606</v>
      </c>
      <c r="C129" s="325" t="s">
        <v>2561</v>
      </c>
      <c r="D129" s="439" t="s">
        <v>3061</v>
      </c>
      <c r="E129" s="235" t="s">
        <v>107</v>
      </c>
      <c r="F129" s="262" t="s">
        <v>282</v>
      </c>
      <c r="G129" s="263" t="s">
        <v>282</v>
      </c>
      <c r="H129" s="262" t="s">
        <v>284</v>
      </c>
      <c r="I129" s="3" t="s">
        <v>190</v>
      </c>
      <c r="J129" s="262" t="s">
        <v>189</v>
      </c>
      <c r="K129" s="264" t="s">
        <v>189</v>
      </c>
      <c r="L129" s="265" t="s">
        <v>189</v>
      </c>
      <c r="M129" s="72" t="s">
        <v>189</v>
      </c>
      <c r="N129" s="334"/>
      <c r="O129" s="331"/>
      <c r="P129" s="332"/>
      <c r="Q129" s="332"/>
      <c r="R129" s="332"/>
      <c r="S129" s="332"/>
      <c r="T129" s="331"/>
      <c r="U129" s="5" t="s">
        <v>847</v>
      </c>
    </row>
    <row r="130" spans="1:21" s="337" customFormat="1" x14ac:dyDescent="0.25">
      <c r="A130" s="333" t="s">
        <v>2574</v>
      </c>
      <c r="B130" s="325" t="s">
        <v>2607</v>
      </c>
      <c r="C130" s="325" t="s">
        <v>2561</v>
      </c>
      <c r="D130" s="439" t="s">
        <v>3061</v>
      </c>
      <c r="E130" s="235" t="s">
        <v>107</v>
      </c>
      <c r="F130" s="262" t="s">
        <v>282</v>
      </c>
      <c r="G130" s="263" t="s">
        <v>282</v>
      </c>
      <c r="H130" s="262" t="s">
        <v>284</v>
      </c>
      <c r="I130" s="3" t="s">
        <v>190</v>
      </c>
      <c r="J130" s="262" t="s">
        <v>189</v>
      </c>
      <c r="K130" s="264" t="s">
        <v>189</v>
      </c>
      <c r="L130" s="265" t="s">
        <v>189</v>
      </c>
      <c r="M130" s="72" t="s">
        <v>189</v>
      </c>
      <c r="N130" s="334"/>
      <c r="O130" s="331"/>
      <c r="P130" s="332"/>
      <c r="Q130" s="332"/>
      <c r="R130" s="332"/>
      <c r="S130" s="332"/>
      <c r="T130" s="331"/>
      <c r="U130" s="5" t="s">
        <v>847</v>
      </c>
    </row>
    <row r="131" spans="1:21" s="337" customFormat="1" x14ac:dyDescent="0.25">
      <c r="A131" s="333" t="s">
        <v>2575</v>
      </c>
      <c r="B131" s="325" t="s">
        <v>3179</v>
      </c>
      <c r="C131" s="325" t="s">
        <v>2561</v>
      </c>
      <c r="D131" s="439" t="s">
        <v>3061</v>
      </c>
      <c r="E131" s="235" t="s">
        <v>107</v>
      </c>
      <c r="F131" s="262" t="s">
        <v>282</v>
      </c>
      <c r="G131" s="263" t="s">
        <v>282</v>
      </c>
      <c r="H131" s="262" t="s">
        <v>284</v>
      </c>
      <c r="I131" s="3" t="s">
        <v>190</v>
      </c>
      <c r="J131" s="262" t="s">
        <v>189</v>
      </c>
      <c r="K131" s="264" t="s">
        <v>189</v>
      </c>
      <c r="L131" s="265" t="s">
        <v>189</v>
      </c>
      <c r="M131" s="72" t="s">
        <v>189</v>
      </c>
      <c r="N131" s="334"/>
      <c r="O131" s="331"/>
      <c r="P131" s="332"/>
      <c r="Q131" s="332"/>
      <c r="R131" s="332"/>
      <c r="S131" s="332"/>
      <c r="T131" s="331"/>
      <c r="U131" s="5" t="s">
        <v>847</v>
      </c>
    </row>
    <row r="132" spans="1:21" s="337" customFormat="1" x14ac:dyDescent="0.25">
      <c r="A132" s="245" t="s">
        <v>2779</v>
      </c>
      <c r="B132" s="5" t="s">
        <v>2784</v>
      </c>
      <c r="C132" s="325" t="s">
        <v>2561</v>
      </c>
      <c r="D132" s="439" t="s">
        <v>3061</v>
      </c>
      <c r="E132" s="235" t="s">
        <v>107</v>
      </c>
      <c r="F132" s="262" t="s">
        <v>282</v>
      </c>
      <c r="G132" s="263" t="s">
        <v>282</v>
      </c>
      <c r="H132" s="262" t="s">
        <v>284</v>
      </c>
      <c r="I132" s="3" t="s">
        <v>190</v>
      </c>
      <c r="J132" s="262" t="s">
        <v>189</v>
      </c>
      <c r="K132" s="264" t="s">
        <v>189</v>
      </c>
      <c r="L132" s="265" t="s">
        <v>189</v>
      </c>
      <c r="M132" s="72" t="s">
        <v>189</v>
      </c>
      <c r="N132" s="329"/>
      <c r="O132" s="331"/>
      <c r="P132" s="332"/>
      <c r="Q132" s="332"/>
      <c r="R132" s="332"/>
      <c r="S132" s="332"/>
      <c r="T132" s="331"/>
      <c r="U132" s="5" t="s">
        <v>847</v>
      </c>
    </row>
    <row r="133" spans="1:21" s="337" customFormat="1" x14ac:dyDescent="0.25">
      <c r="A133" s="245" t="s">
        <v>2780</v>
      </c>
      <c r="B133" s="5" t="s">
        <v>2783</v>
      </c>
      <c r="C133" s="325" t="s">
        <v>2561</v>
      </c>
      <c r="D133" s="439" t="s">
        <v>3061</v>
      </c>
      <c r="E133" s="235" t="s">
        <v>107</v>
      </c>
      <c r="F133" s="262" t="s">
        <v>282</v>
      </c>
      <c r="G133" s="263" t="s">
        <v>282</v>
      </c>
      <c r="H133" s="262" t="s">
        <v>284</v>
      </c>
      <c r="I133" s="3" t="s">
        <v>190</v>
      </c>
      <c r="J133" s="262" t="s">
        <v>189</v>
      </c>
      <c r="K133" s="264" t="s">
        <v>189</v>
      </c>
      <c r="L133" s="265" t="s">
        <v>189</v>
      </c>
      <c r="M133" s="72" t="s">
        <v>189</v>
      </c>
      <c r="N133" s="329"/>
      <c r="O133" s="331"/>
      <c r="P133" s="332"/>
      <c r="Q133" s="332"/>
      <c r="R133" s="332"/>
      <c r="S133" s="332"/>
      <c r="T133" s="331"/>
      <c r="U133" s="5" t="s">
        <v>847</v>
      </c>
    </row>
    <row r="134" spans="1:21" s="337" customFormat="1" x14ac:dyDescent="0.25">
      <c r="A134" s="245" t="s">
        <v>2773</v>
      </c>
      <c r="B134" s="5" t="s">
        <v>2782</v>
      </c>
      <c r="C134" s="325" t="s">
        <v>2561</v>
      </c>
      <c r="D134" s="439" t="s">
        <v>3061</v>
      </c>
      <c r="E134" s="235" t="s">
        <v>107</v>
      </c>
      <c r="F134" s="262" t="s">
        <v>282</v>
      </c>
      <c r="G134" s="263" t="s">
        <v>282</v>
      </c>
      <c r="H134" s="262" t="s">
        <v>284</v>
      </c>
      <c r="I134" s="3" t="s">
        <v>190</v>
      </c>
      <c r="J134" s="262" t="s">
        <v>189</v>
      </c>
      <c r="K134" s="264" t="s">
        <v>189</v>
      </c>
      <c r="L134" s="265" t="s">
        <v>189</v>
      </c>
      <c r="M134" s="72" t="s">
        <v>189</v>
      </c>
      <c r="N134" s="329"/>
      <c r="O134" s="331"/>
      <c r="P134" s="332"/>
      <c r="Q134" s="332"/>
      <c r="R134" s="332"/>
      <c r="S134" s="332"/>
      <c r="T134" s="331"/>
      <c r="U134" s="5" t="s">
        <v>847</v>
      </c>
    </row>
    <row r="135" spans="1:21" s="337" customFormat="1" x14ac:dyDescent="0.25">
      <c r="A135" s="245" t="s">
        <v>3349</v>
      </c>
      <c r="B135" s="5" t="s">
        <v>3175</v>
      </c>
      <c r="C135" s="325" t="s">
        <v>2561</v>
      </c>
      <c r="D135" s="439" t="s">
        <v>3061</v>
      </c>
      <c r="E135" s="235" t="s">
        <v>107</v>
      </c>
      <c r="F135" s="262" t="s">
        <v>282</v>
      </c>
      <c r="G135" s="263" t="s">
        <v>282</v>
      </c>
      <c r="H135" s="262" t="s">
        <v>284</v>
      </c>
      <c r="I135" s="3" t="s">
        <v>190</v>
      </c>
      <c r="J135" s="262" t="s">
        <v>189</v>
      </c>
      <c r="K135" s="264" t="s">
        <v>189</v>
      </c>
      <c r="L135" s="265" t="s">
        <v>189</v>
      </c>
      <c r="M135" s="72" t="s">
        <v>189</v>
      </c>
      <c r="N135" s="329"/>
      <c r="O135" s="331"/>
      <c r="P135" s="332"/>
      <c r="Q135" s="332"/>
      <c r="R135" s="332"/>
      <c r="S135" s="332"/>
      <c r="T135" s="331"/>
      <c r="U135" s="5" t="s">
        <v>847</v>
      </c>
    </row>
    <row r="136" spans="1:21" s="337" customFormat="1" x14ac:dyDescent="0.25">
      <c r="A136" s="328" t="s">
        <v>2817</v>
      </c>
      <c r="B136" s="328" t="s">
        <v>2818</v>
      </c>
      <c r="C136" s="325" t="s">
        <v>2561</v>
      </c>
      <c r="D136" s="439" t="s">
        <v>3061</v>
      </c>
      <c r="E136" s="235" t="s">
        <v>107</v>
      </c>
      <c r="F136" s="262" t="s">
        <v>282</v>
      </c>
      <c r="G136" s="263" t="s">
        <v>282</v>
      </c>
      <c r="H136" s="262" t="s">
        <v>284</v>
      </c>
      <c r="I136" s="3" t="s">
        <v>190</v>
      </c>
      <c r="J136" s="262" t="s">
        <v>189</v>
      </c>
      <c r="K136" s="264" t="s">
        <v>189</v>
      </c>
      <c r="L136" s="265" t="s">
        <v>189</v>
      </c>
      <c r="M136" s="72" t="s">
        <v>189</v>
      </c>
      <c r="N136" s="329"/>
      <c r="O136" s="331"/>
      <c r="P136" s="332"/>
      <c r="Q136" s="332"/>
      <c r="R136" s="332"/>
      <c r="S136" s="332"/>
      <c r="T136" s="331"/>
      <c r="U136" s="5" t="s">
        <v>847</v>
      </c>
    </row>
    <row r="137" spans="1:21" s="337" customFormat="1" x14ac:dyDescent="0.25">
      <c r="A137" s="328" t="s">
        <v>2900</v>
      </c>
      <c r="B137" s="328" t="s">
        <v>2906</v>
      </c>
      <c r="C137" s="328" t="s">
        <v>2559</v>
      </c>
      <c r="D137" s="439" t="s">
        <v>3061</v>
      </c>
      <c r="E137" s="235" t="s">
        <v>107</v>
      </c>
      <c r="F137" s="262" t="s">
        <v>282</v>
      </c>
      <c r="G137" s="263" t="s">
        <v>282</v>
      </c>
      <c r="H137" s="262" t="s">
        <v>284</v>
      </c>
      <c r="I137" s="3" t="s">
        <v>190</v>
      </c>
      <c r="J137" s="262" t="s">
        <v>189</v>
      </c>
      <c r="K137" s="264" t="s">
        <v>189</v>
      </c>
      <c r="L137" s="265" t="s">
        <v>189</v>
      </c>
      <c r="M137" s="72" t="s">
        <v>189</v>
      </c>
      <c r="N137" s="329"/>
      <c r="O137" s="331"/>
      <c r="P137" s="332"/>
      <c r="Q137" s="332"/>
      <c r="R137" s="332"/>
      <c r="S137" s="332"/>
      <c r="T137" s="331"/>
      <c r="U137" s="5" t="s">
        <v>847</v>
      </c>
    </row>
    <row r="138" spans="1:21" s="337" customFormat="1" x14ac:dyDescent="0.25">
      <c r="A138" s="328" t="s">
        <v>2901</v>
      </c>
      <c r="B138" s="328" t="s">
        <v>2907</v>
      </c>
      <c r="C138" s="328" t="s">
        <v>2559</v>
      </c>
      <c r="D138" s="439" t="s">
        <v>3061</v>
      </c>
      <c r="E138" s="235" t="s">
        <v>107</v>
      </c>
      <c r="F138" s="262" t="s">
        <v>282</v>
      </c>
      <c r="G138" s="263" t="s">
        <v>282</v>
      </c>
      <c r="H138" s="262" t="s">
        <v>284</v>
      </c>
      <c r="I138" s="3" t="s">
        <v>190</v>
      </c>
      <c r="J138" s="262" t="s">
        <v>189</v>
      </c>
      <c r="K138" s="264" t="s">
        <v>189</v>
      </c>
      <c r="L138" s="265" t="s">
        <v>189</v>
      </c>
      <c r="M138" s="72" t="s">
        <v>189</v>
      </c>
      <c r="N138" s="329"/>
      <c r="O138" s="331"/>
      <c r="P138" s="332"/>
      <c r="Q138" s="332"/>
      <c r="R138" s="332"/>
      <c r="S138" s="332"/>
      <c r="T138" s="331"/>
      <c r="U138" s="5" t="s">
        <v>847</v>
      </c>
    </row>
    <row r="139" spans="1:21" s="337" customFormat="1" x14ac:dyDescent="0.25">
      <c r="A139" s="333" t="s">
        <v>2576</v>
      </c>
      <c r="B139" s="325" t="s">
        <v>2609</v>
      </c>
      <c r="C139" s="325" t="s">
        <v>2561</v>
      </c>
      <c r="D139" s="439" t="s">
        <v>3061</v>
      </c>
      <c r="E139" s="235" t="s">
        <v>107</v>
      </c>
      <c r="F139" s="262" t="s">
        <v>282</v>
      </c>
      <c r="G139" s="263" t="s">
        <v>282</v>
      </c>
      <c r="H139" s="262" t="s">
        <v>284</v>
      </c>
      <c r="I139" s="3" t="s">
        <v>190</v>
      </c>
      <c r="J139" s="262" t="s">
        <v>189</v>
      </c>
      <c r="K139" s="264" t="s">
        <v>189</v>
      </c>
      <c r="L139" s="265" t="s">
        <v>189</v>
      </c>
      <c r="M139" s="72" t="s">
        <v>189</v>
      </c>
      <c r="N139" s="334"/>
      <c r="O139" s="331"/>
      <c r="P139" s="332"/>
      <c r="Q139" s="332"/>
      <c r="R139" s="332"/>
      <c r="S139" s="332"/>
      <c r="T139" s="331"/>
      <c r="U139" s="5" t="s">
        <v>847</v>
      </c>
    </row>
    <row r="140" spans="1:21" s="337" customFormat="1" x14ac:dyDescent="0.25">
      <c r="A140" s="328" t="s">
        <v>2577</v>
      </c>
      <c r="B140" s="325" t="s">
        <v>2610</v>
      </c>
      <c r="C140" s="325" t="s">
        <v>2561</v>
      </c>
      <c r="D140" s="439" t="s">
        <v>3061</v>
      </c>
      <c r="E140" s="235" t="s">
        <v>107</v>
      </c>
      <c r="F140" s="262" t="s">
        <v>282</v>
      </c>
      <c r="G140" s="263" t="s">
        <v>282</v>
      </c>
      <c r="H140" s="262" t="s">
        <v>284</v>
      </c>
      <c r="I140" s="3" t="s">
        <v>190</v>
      </c>
      <c r="J140" s="262" t="s">
        <v>189</v>
      </c>
      <c r="K140" s="264" t="s">
        <v>189</v>
      </c>
      <c r="L140" s="265" t="s">
        <v>189</v>
      </c>
      <c r="M140" s="72" t="s">
        <v>189</v>
      </c>
      <c r="N140" s="329"/>
      <c r="O140" s="331"/>
      <c r="P140" s="332"/>
      <c r="Q140" s="332"/>
      <c r="R140" s="332"/>
      <c r="S140" s="332"/>
      <c r="T140" s="331"/>
      <c r="U140" s="5" t="s">
        <v>847</v>
      </c>
    </row>
    <row r="141" spans="1:21" s="337" customFormat="1" ht="25.5" x14ac:dyDescent="0.25">
      <c r="A141" s="328" t="s">
        <v>2578</v>
      </c>
      <c r="B141" s="325" t="s">
        <v>2611</v>
      </c>
      <c r="C141" s="325" t="s">
        <v>2561</v>
      </c>
      <c r="D141" s="439" t="s">
        <v>3061</v>
      </c>
      <c r="E141" s="235" t="s">
        <v>107</v>
      </c>
      <c r="F141" s="262" t="s">
        <v>282</v>
      </c>
      <c r="G141" s="263" t="s">
        <v>282</v>
      </c>
      <c r="H141" s="262" t="s">
        <v>284</v>
      </c>
      <c r="I141" s="3" t="s">
        <v>190</v>
      </c>
      <c r="J141" s="262" t="s">
        <v>189</v>
      </c>
      <c r="K141" s="264" t="s">
        <v>189</v>
      </c>
      <c r="L141" s="265" t="s">
        <v>189</v>
      </c>
      <c r="M141" s="72" t="s">
        <v>189</v>
      </c>
      <c r="N141" s="329"/>
      <c r="O141" s="331"/>
      <c r="P141" s="332"/>
      <c r="Q141" s="332"/>
      <c r="R141" s="332"/>
      <c r="S141" s="332"/>
      <c r="T141" s="331"/>
      <c r="U141" s="5" t="s">
        <v>847</v>
      </c>
    </row>
    <row r="142" spans="1:21" s="337" customFormat="1" ht="25.5" x14ac:dyDescent="0.25">
      <c r="A142" s="328" t="s">
        <v>2579</v>
      </c>
      <c r="B142" s="325" t="s">
        <v>2612</v>
      </c>
      <c r="C142" s="325" t="s">
        <v>2561</v>
      </c>
      <c r="D142" s="439" t="s">
        <v>3061</v>
      </c>
      <c r="E142" s="235" t="s">
        <v>107</v>
      </c>
      <c r="F142" s="262" t="s">
        <v>282</v>
      </c>
      <c r="G142" s="263" t="s">
        <v>282</v>
      </c>
      <c r="H142" s="262" t="s">
        <v>284</v>
      </c>
      <c r="I142" s="3" t="s">
        <v>190</v>
      </c>
      <c r="J142" s="262" t="s">
        <v>189</v>
      </c>
      <c r="K142" s="264" t="s">
        <v>189</v>
      </c>
      <c r="L142" s="265" t="s">
        <v>189</v>
      </c>
      <c r="M142" s="72" t="s">
        <v>189</v>
      </c>
      <c r="N142" s="329"/>
      <c r="O142" s="331"/>
      <c r="P142" s="332"/>
      <c r="Q142" s="332"/>
      <c r="R142" s="332"/>
      <c r="S142" s="332"/>
      <c r="T142" s="331"/>
      <c r="U142" s="5" t="s">
        <v>847</v>
      </c>
    </row>
    <row r="143" spans="1:21" s="337" customFormat="1" x14ac:dyDescent="0.25">
      <c r="A143" s="245" t="s">
        <v>2996</v>
      </c>
      <c r="B143" s="245" t="s">
        <v>2613</v>
      </c>
      <c r="C143" s="325" t="s">
        <v>2561</v>
      </c>
      <c r="D143" s="439" t="s">
        <v>3061</v>
      </c>
      <c r="E143" s="235" t="s">
        <v>107</v>
      </c>
      <c r="F143" s="262" t="s">
        <v>282</v>
      </c>
      <c r="G143" s="263" t="s">
        <v>282</v>
      </c>
      <c r="H143" s="262" t="s">
        <v>284</v>
      </c>
      <c r="I143" s="3" t="s">
        <v>190</v>
      </c>
      <c r="J143" s="262" t="s">
        <v>189</v>
      </c>
      <c r="K143" s="264" t="s">
        <v>189</v>
      </c>
      <c r="L143" s="265" t="s">
        <v>189</v>
      </c>
      <c r="M143" s="72" t="s">
        <v>189</v>
      </c>
      <c r="N143" s="329"/>
      <c r="O143" s="331"/>
      <c r="P143" s="332"/>
      <c r="Q143" s="332"/>
      <c r="R143" s="332"/>
      <c r="S143" s="332"/>
      <c r="T143" s="331"/>
      <c r="U143" s="5" t="s">
        <v>847</v>
      </c>
    </row>
    <row r="144" spans="1:21" s="337" customFormat="1" x14ac:dyDescent="0.25">
      <c r="A144" s="333" t="s">
        <v>2619</v>
      </c>
      <c r="B144" s="333" t="s">
        <v>2617</v>
      </c>
      <c r="C144" s="325" t="s">
        <v>2561</v>
      </c>
      <c r="D144" s="439" t="s">
        <v>3061</v>
      </c>
      <c r="E144" s="235" t="s">
        <v>107</v>
      </c>
      <c r="F144" s="262" t="s">
        <v>282</v>
      </c>
      <c r="G144" s="263" t="s">
        <v>282</v>
      </c>
      <c r="H144" s="262" t="s">
        <v>284</v>
      </c>
      <c r="I144" s="3" t="s">
        <v>190</v>
      </c>
      <c r="J144" s="262" t="s">
        <v>189</v>
      </c>
      <c r="K144" s="264" t="s">
        <v>189</v>
      </c>
      <c r="L144" s="265" t="s">
        <v>189</v>
      </c>
      <c r="M144" s="72" t="s">
        <v>189</v>
      </c>
      <c r="N144" s="334"/>
      <c r="O144" s="331"/>
      <c r="P144" s="332"/>
      <c r="Q144" s="332"/>
      <c r="R144" s="332"/>
      <c r="S144" s="332"/>
      <c r="T144" s="331"/>
      <c r="U144" s="5" t="s">
        <v>847</v>
      </c>
    </row>
    <row r="145" spans="1:21" s="337" customFormat="1" x14ac:dyDescent="0.25">
      <c r="A145" s="335" t="s">
        <v>2620</v>
      </c>
      <c r="B145" s="335" t="s">
        <v>2614</v>
      </c>
      <c r="C145" s="325" t="s">
        <v>2561</v>
      </c>
      <c r="D145" s="439" t="s">
        <v>3061</v>
      </c>
      <c r="E145" s="235" t="s">
        <v>107</v>
      </c>
      <c r="F145" s="262" t="s">
        <v>282</v>
      </c>
      <c r="G145" s="263" t="s">
        <v>282</v>
      </c>
      <c r="H145" s="262" t="s">
        <v>284</v>
      </c>
      <c r="I145" s="3" t="s">
        <v>190</v>
      </c>
      <c r="J145" s="262" t="s">
        <v>189</v>
      </c>
      <c r="K145" s="264" t="s">
        <v>189</v>
      </c>
      <c r="L145" s="265" t="s">
        <v>189</v>
      </c>
      <c r="M145" s="72" t="s">
        <v>189</v>
      </c>
      <c r="N145" s="330"/>
      <c r="O145" s="331"/>
      <c r="P145" s="332"/>
      <c r="Q145" s="332"/>
      <c r="R145" s="332"/>
      <c r="S145" s="332"/>
      <c r="T145" s="331"/>
      <c r="U145" s="5" t="s">
        <v>847</v>
      </c>
    </row>
    <row r="146" spans="1:21" s="337" customFormat="1" x14ac:dyDescent="0.25">
      <c r="A146" s="335" t="s">
        <v>2621</v>
      </c>
      <c r="B146" s="335" t="s">
        <v>2615</v>
      </c>
      <c r="C146" s="325" t="s">
        <v>2561</v>
      </c>
      <c r="D146" s="439" t="s">
        <v>3061</v>
      </c>
      <c r="E146" s="235" t="s">
        <v>107</v>
      </c>
      <c r="F146" s="262" t="s">
        <v>282</v>
      </c>
      <c r="G146" s="263" t="s">
        <v>282</v>
      </c>
      <c r="H146" s="262" t="s">
        <v>284</v>
      </c>
      <c r="I146" s="3" t="s">
        <v>190</v>
      </c>
      <c r="J146" s="262" t="s">
        <v>189</v>
      </c>
      <c r="K146" s="264" t="s">
        <v>189</v>
      </c>
      <c r="L146" s="265" t="s">
        <v>189</v>
      </c>
      <c r="M146" s="72" t="s">
        <v>189</v>
      </c>
      <c r="N146" s="330"/>
      <c r="O146" s="331"/>
      <c r="P146" s="332"/>
      <c r="Q146" s="332"/>
      <c r="R146" s="332"/>
      <c r="S146" s="332"/>
      <c r="T146" s="331"/>
      <c r="U146" s="5" t="s">
        <v>847</v>
      </c>
    </row>
    <row r="147" spans="1:21" s="337" customFormat="1" x14ac:dyDescent="0.25">
      <c r="A147" s="333" t="s">
        <v>2622</v>
      </c>
      <c r="B147" s="333" t="s">
        <v>2616</v>
      </c>
      <c r="C147" s="325" t="s">
        <v>2561</v>
      </c>
      <c r="D147" s="439" t="s">
        <v>3061</v>
      </c>
      <c r="E147" s="235" t="s">
        <v>107</v>
      </c>
      <c r="F147" s="262" t="s">
        <v>282</v>
      </c>
      <c r="G147" s="263" t="s">
        <v>282</v>
      </c>
      <c r="H147" s="262" t="s">
        <v>284</v>
      </c>
      <c r="I147" s="3" t="s">
        <v>190</v>
      </c>
      <c r="J147" s="262" t="s">
        <v>189</v>
      </c>
      <c r="K147" s="264" t="s">
        <v>189</v>
      </c>
      <c r="L147" s="265" t="s">
        <v>189</v>
      </c>
      <c r="M147" s="72" t="s">
        <v>189</v>
      </c>
      <c r="N147" s="334"/>
      <c r="O147" s="331"/>
      <c r="P147" s="332"/>
      <c r="Q147" s="332"/>
      <c r="R147" s="332"/>
      <c r="S147" s="332"/>
      <c r="T147" s="331"/>
      <c r="U147" s="5" t="s">
        <v>847</v>
      </c>
    </row>
    <row r="148" spans="1:21" s="337" customFormat="1" x14ac:dyDescent="0.25">
      <c r="A148" s="333" t="s">
        <v>2618</v>
      </c>
      <c r="B148" s="333" t="s">
        <v>2623</v>
      </c>
      <c r="C148" s="325" t="s">
        <v>2561</v>
      </c>
      <c r="D148" s="439" t="s">
        <v>3061</v>
      </c>
      <c r="E148" s="235" t="s">
        <v>107</v>
      </c>
      <c r="F148" s="262" t="s">
        <v>282</v>
      </c>
      <c r="G148" s="263" t="s">
        <v>282</v>
      </c>
      <c r="H148" s="262" t="s">
        <v>284</v>
      </c>
      <c r="I148" s="3" t="s">
        <v>190</v>
      </c>
      <c r="J148" s="262" t="s">
        <v>189</v>
      </c>
      <c r="K148" s="264" t="s">
        <v>189</v>
      </c>
      <c r="L148" s="265" t="s">
        <v>189</v>
      </c>
      <c r="M148" s="72" t="s">
        <v>189</v>
      </c>
      <c r="N148" s="334"/>
      <c r="O148" s="331"/>
      <c r="P148" s="332"/>
      <c r="Q148" s="332"/>
      <c r="R148" s="332"/>
      <c r="S148" s="332"/>
      <c r="T148" s="331"/>
      <c r="U148" s="5" t="s">
        <v>847</v>
      </c>
    </row>
    <row r="149" spans="1:21" s="337" customFormat="1" x14ac:dyDescent="0.25">
      <c r="A149" s="325" t="s">
        <v>2624</v>
      </c>
      <c r="B149" s="325" t="s">
        <v>2650</v>
      </c>
      <c r="C149" s="325" t="s">
        <v>2562</v>
      </c>
      <c r="D149" s="446" t="s">
        <v>3062</v>
      </c>
      <c r="E149" s="235" t="s">
        <v>107</v>
      </c>
      <c r="F149" s="262" t="s">
        <v>282</v>
      </c>
      <c r="G149" s="263" t="s">
        <v>282</v>
      </c>
      <c r="H149" s="262" t="s">
        <v>284</v>
      </c>
      <c r="I149" s="3" t="s">
        <v>190</v>
      </c>
      <c r="J149" s="262" t="s">
        <v>189</v>
      </c>
      <c r="K149" s="264" t="s">
        <v>189</v>
      </c>
      <c r="L149" s="265" t="s">
        <v>189</v>
      </c>
      <c r="M149" s="72" t="s">
        <v>189</v>
      </c>
      <c r="N149" s="330"/>
      <c r="O149" s="331"/>
      <c r="P149" s="332"/>
      <c r="Q149" s="332"/>
      <c r="R149" s="332"/>
      <c r="S149" s="332"/>
      <c r="T149" s="331"/>
      <c r="U149" s="5" t="s">
        <v>847</v>
      </c>
    </row>
    <row r="150" spans="1:21" s="337" customFormat="1" x14ac:dyDescent="0.25">
      <c r="A150" s="325" t="s">
        <v>2625</v>
      </c>
      <c r="B150" s="325" t="s">
        <v>2651</v>
      </c>
      <c r="C150" s="325" t="s">
        <v>2562</v>
      </c>
      <c r="D150" s="446" t="s">
        <v>3062</v>
      </c>
      <c r="E150" s="235" t="s">
        <v>107</v>
      </c>
      <c r="F150" s="262" t="s">
        <v>282</v>
      </c>
      <c r="G150" s="263" t="s">
        <v>282</v>
      </c>
      <c r="H150" s="262" t="s">
        <v>284</v>
      </c>
      <c r="I150" s="3" t="s">
        <v>190</v>
      </c>
      <c r="J150" s="262" t="s">
        <v>189</v>
      </c>
      <c r="K150" s="264" t="s">
        <v>189</v>
      </c>
      <c r="L150" s="265" t="s">
        <v>189</v>
      </c>
      <c r="M150" s="72" t="s">
        <v>189</v>
      </c>
      <c r="N150" s="330"/>
      <c r="O150" s="331"/>
      <c r="P150" s="332"/>
      <c r="Q150" s="332"/>
      <c r="R150" s="332"/>
      <c r="S150" s="332"/>
      <c r="T150" s="331"/>
      <c r="U150" s="5" t="s">
        <v>847</v>
      </c>
    </row>
    <row r="151" spans="1:21" s="337" customFormat="1" x14ac:dyDescent="0.25">
      <c r="A151" s="325" t="s">
        <v>2766</v>
      </c>
      <c r="B151" s="325" t="s">
        <v>2652</v>
      </c>
      <c r="C151" s="325" t="s">
        <v>2562</v>
      </c>
      <c r="D151" s="446" t="s">
        <v>3062</v>
      </c>
      <c r="E151" s="235" t="s">
        <v>107</v>
      </c>
      <c r="F151" s="262" t="s">
        <v>282</v>
      </c>
      <c r="G151" s="263" t="s">
        <v>282</v>
      </c>
      <c r="H151" s="262" t="s">
        <v>284</v>
      </c>
      <c r="I151" s="3" t="s">
        <v>190</v>
      </c>
      <c r="J151" s="262" t="s">
        <v>189</v>
      </c>
      <c r="K151" s="264" t="s">
        <v>189</v>
      </c>
      <c r="L151" s="265" t="s">
        <v>189</v>
      </c>
      <c r="M151" s="72" t="s">
        <v>189</v>
      </c>
      <c r="N151" s="330"/>
      <c r="O151" s="331"/>
      <c r="P151" s="332"/>
      <c r="Q151" s="332"/>
      <c r="R151" s="332"/>
      <c r="S151" s="332"/>
      <c r="T151" s="331"/>
      <c r="U151" s="5" t="s">
        <v>847</v>
      </c>
    </row>
    <row r="152" spans="1:21" s="337" customFormat="1" x14ac:dyDescent="0.25">
      <c r="A152" s="245" t="s">
        <v>2770</v>
      </c>
      <c r="B152" s="325" t="s">
        <v>2653</v>
      </c>
      <c r="C152" s="325" t="s">
        <v>2562</v>
      </c>
      <c r="D152" s="446" t="s">
        <v>3062</v>
      </c>
      <c r="E152" s="235" t="s">
        <v>107</v>
      </c>
      <c r="F152" s="262" t="s">
        <v>282</v>
      </c>
      <c r="G152" s="263" t="s">
        <v>282</v>
      </c>
      <c r="H152" s="262" t="s">
        <v>284</v>
      </c>
      <c r="I152" s="3" t="s">
        <v>190</v>
      </c>
      <c r="J152" s="262" t="s">
        <v>189</v>
      </c>
      <c r="K152" s="264" t="s">
        <v>189</v>
      </c>
      <c r="L152" s="265" t="s">
        <v>189</v>
      </c>
      <c r="M152" s="72" t="s">
        <v>189</v>
      </c>
      <c r="N152" s="330"/>
      <c r="O152" s="331"/>
      <c r="P152" s="332"/>
      <c r="Q152" s="332"/>
      <c r="R152" s="332"/>
      <c r="S152" s="332"/>
      <c r="T152" s="331"/>
      <c r="U152" s="5" t="s">
        <v>847</v>
      </c>
    </row>
    <row r="153" spans="1:21" s="337" customFormat="1" x14ac:dyDescent="0.25">
      <c r="A153" s="333" t="s">
        <v>2626</v>
      </c>
      <c r="B153" s="325" t="s">
        <v>2654</v>
      </c>
      <c r="C153" s="325" t="s">
        <v>2562</v>
      </c>
      <c r="D153" s="446" t="s">
        <v>3062</v>
      </c>
      <c r="E153" s="235" t="s">
        <v>107</v>
      </c>
      <c r="F153" s="262" t="s">
        <v>282</v>
      </c>
      <c r="G153" s="263" t="s">
        <v>282</v>
      </c>
      <c r="H153" s="262" t="s">
        <v>284</v>
      </c>
      <c r="I153" s="3" t="s">
        <v>190</v>
      </c>
      <c r="J153" s="262" t="s">
        <v>189</v>
      </c>
      <c r="K153" s="264" t="s">
        <v>189</v>
      </c>
      <c r="L153" s="265" t="s">
        <v>189</v>
      </c>
      <c r="M153" s="72" t="s">
        <v>189</v>
      </c>
      <c r="N153" s="330"/>
      <c r="O153" s="331"/>
      <c r="P153" s="332"/>
      <c r="Q153" s="332"/>
      <c r="R153" s="332"/>
      <c r="S153" s="332"/>
      <c r="T153" s="331"/>
      <c r="U153" s="5" t="s">
        <v>847</v>
      </c>
    </row>
    <row r="154" spans="1:21" s="337" customFormat="1" x14ac:dyDescent="0.25">
      <c r="A154" s="333" t="s">
        <v>2627</v>
      </c>
      <c r="B154" s="325" t="s">
        <v>2655</v>
      </c>
      <c r="C154" s="325" t="s">
        <v>2562</v>
      </c>
      <c r="D154" s="446" t="s">
        <v>3062</v>
      </c>
      <c r="E154" s="235" t="s">
        <v>107</v>
      </c>
      <c r="F154" s="262" t="s">
        <v>282</v>
      </c>
      <c r="G154" s="263" t="s">
        <v>282</v>
      </c>
      <c r="H154" s="262" t="s">
        <v>284</v>
      </c>
      <c r="I154" s="3" t="s">
        <v>190</v>
      </c>
      <c r="J154" s="262" t="s">
        <v>189</v>
      </c>
      <c r="K154" s="264" t="s">
        <v>189</v>
      </c>
      <c r="L154" s="265" t="s">
        <v>189</v>
      </c>
      <c r="M154" s="72" t="s">
        <v>189</v>
      </c>
      <c r="N154" s="330"/>
      <c r="O154" s="331"/>
      <c r="P154" s="332"/>
      <c r="Q154" s="332"/>
      <c r="R154" s="332"/>
      <c r="S154" s="332"/>
      <c r="T154" s="331"/>
      <c r="U154" s="5" t="s">
        <v>847</v>
      </c>
    </row>
    <row r="155" spans="1:21" s="337" customFormat="1" x14ac:dyDescent="0.25">
      <c r="A155" s="335" t="s">
        <v>2628</v>
      </c>
      <c r="B155" s="325" t="s">
        <v>2656</v>
      </c>
      <c r="C155" s="325" t="s">
        <v>2562</v>
      </c>
      <c r="D155" s="446" t="s">
        <v>3062</v>
      </c>
      <c r="E155" s="336" t="s">
        <v>19</v>
      </c>
      <c r="F155" s="444" t="s">
        <v>282</v>
      </c>
      <c r="G155" s="335" t="s">
        <v>282</v>
      </c>
      <c r="H155" s="262" t="s">
        <v>284</v>
      </c>
      <c r="I155" s="3" t="s">
        <v>190</v>
      </c>
      <c r="J155" s="445" t="s">
        <v>189</v>
      </c>
      <c r="K155" s="445" t="s">
        <v>190</v>
      </c>
      <c r="L155" s="444" t="s">
        <v>190</v>
      </c>
      <c r="M155" s="72" t="s">
        <v>189</v>
      </c>
      <c r="N155" s="330"/>
      <c r="O155" s="331"/>
      <c r="P155" s="332"/>
      <c r="Q155" s="332"/>
      <c r="R155" s="332"/>
      <c r="S155" s="332"/>
      <c r="T155" s="331"/>
      <c r="U155" s="5" t="s">
        <v>847</v>
      </c>
    </row>
    <row r="156" spans="1:21" s="337" customFormat="1" x14ac:dyDescent="0.25">
      <c r="A156" s="335" t="s">
        <v>2629</v>
      </c>
      <c r="B156" s="325" t="s">
        <v>2657</v>
      </c>
      <c r="C156" s="325" t="s">
        <v>2562</v>
      </c>
      <c r="D156" s="446" t="s">
        <v>3062</v>
      </c>
      <c r="E156" s="336" t="s">
        <v>19</v>
      </c>
      <c r="F156" s="444" t="s">
        <v>282</v>
      </c>
      <c r="G156" s="335" t="s">
        <v>282</v>
      </c>
      <c r="H156" s="262" t="s">
        <v>284</v>
      </c>
      <c r="I156" s="3" t="s">
        <v>190</v>
      </c>
      <c r="J156" s="445" t="s">
        <v>189</v>
      </c>
      <c r="K156" s="445" t="s">
        <v>190</v>
      </c>
      <c r="L156" s="444" t="s">
        <v>190</v>
      </c>
      <c r="M156" s="72" t="s">
        <v>189</v>
      </c>
      <c r="N156" s="330"/>
      <c r="O156" s="331"/>
      <c r="P156" s="332"/>
      <c r="Q156" s="332"/>
      <c r="R156" s="332"/>
      <c r="S156" s="332"/>
      <c r="T156" s="331"/>
      <c r="U156" s="5" t="s">
        <v>847</v>
      </c>
    </row>
    <row r="157" spans="1:21" s="337" customFormat="1" x14ac:dyDescent="0.25">
      <c r="A157" s="335" t="s">
        <v>2630</v>
      </c>
      <c r="B157" s="325" t="s">
        <v>2658</v>
      </c>
      <c r="C157" s="325" t="s">
        <v>2562</v>
      </c>
      <c r="D157" s="446" t="s">
        <v>3062</v>
      </c>
      <c r="E157" s="336" t="s">
        <v>107</v>
      </c>
      <c r="F157" s="444" t="s">
        <v>282</v>
      </c>
      <c r="G157" s="335" t="s">
        <v>282</v>
      </c>
      <c r="H157" s="262" t="s">
        <v>284</v>
      </c>
      <c r="I157" s="3" t="s">
        <v>190</v>
      </c>
      <c r="J157" s="445" t="s">
        <v>189</v>
      </c>
      <c r="K157" s="445" t="s">
        <v>189</v>
      </c>
      <c r="L157" s="444" t="s">
        <v>189</v>
      </c>
      <c r="M157" s="72" t="s">
        <v>189</v>
      </c>
      <c r="N157" s="330"/>
      <c r="O157" s="331"/>
      <c r="P157" s="332"/>
      <c r="Q157" s="332"/>
      <c r="R157" s="332"/>
      <c r="S157" s="332"/>
      <c r="T157" s="331"/>
      <c r="U157" s="5" t="s">
        <v>847</v>
      </c>
    </row>
    <row r="158" spans="1:21" s="337" customFormat="1" x14ac:dyDescent="0.25">
      <c r="A158" s="335" t="s">
        <v>2631</v>
      </c>
      <c r="B158" s="325" t="s">
        <v>2659</v>
      </c>
      <c r="C158" s="325" t="s">
        <v>2562</v>
      </c>
      <c r="D158" s="446" t="s">
        <v>3062</v>
      </c>
      <c r="E158" s="336" t="s">
        <v>19</v>
      </c>
      <c r="F158" s="444" t="s">
        <v>282</v>
      </c>
      <c r="G158" s="335" t="s">
        <v>282</v>
      </c>
      <c r="H158" s="262" t="s">
        <v>284</v>
      </c>
      <c r="I158" s="3" t="s">
        <v>190</v>
      </c>
      <c r="J158" s="445" t="s">
        <v>189</v>
      </c>
      <c r="K158" s="445" t="s">
        <v>190</v>
      </c>
      <c r="L158" s="444" t="s">
        <v>190</v>
      </c>
      <c r="M158" s="72" t="s">
        <v>189</v>
      </c>
      <c r="N158" s="330"/>
      <c r="O158" s="331"/>
      <c r="P158" s="332"/>
      <c r="Q158" s="332"/>
      <c r="R158" s="332"/>
      <c r="S158" s="332"/>
      <c r="T158" s="331"/>
      <c r="U158" s="5" t="s">
        <v>847</v>
      </c>
    </row>
    <row r="159" spans="1:21" s="337" customFormat="1" x14ac:dyDescent="0.25">
      <c r="A159" s="335" t="s">
        <v>2632</v>
      </c>
      <c r="B159" s="325" t="s">
        <v>2660</v>
      </c>
      <c r="C159" s="328" t="s">
        <v>2560</v>
      </c>
      <c r="D159" s="446" t="s">
        <v>3062</v>
      </c>
      <c r="E159" s="336" t="s">
        <v>19</v>
      </c>
      <c r="F159" s="444" t="s">
        <v>282</v>
      </c>
      <c r="G159" s="335" t="s">
        <v>282</v>
      </c>
      <c r="H159" s="262" t="s">
        <v>284</v>
      </c>
      <c r="I159" s="3" t="s">
        <v>190</v>
      </c>
      <c r="J159" s="445" t="s">
        <v>189</v>
      </c>
      <c r="K159" s="445" t="s">
        <v>190</v>
      </c>
      <c r="L159" s="444" t="s">
        <v>190</v>
      </c>
      <c r="M159" s="72" t="s">
        <v>189</v>
      </c>
      <c r="N159" s="330"/>
      <c r="O159" s="331"/>
      <c r="P159" s="332"/>
      <c r="Q159" s="332"/>
      <c r="R159" s="332"/>
      <c r="S159" s="332"/>
      <c r="T159" s="331"/>
      <c r="U159" s="5" t="s">
        <v>847</v>
      </c>
    </row>
    <row r="160" spans="1:21" s="337" customFormat="1" x14ac:dyDescent="0.25">
      <c r="A160" s="335" t="s">
        <v>2633</v>
      </c>
      <c r="B160" s="325" t="s">
        <v>2661</v>
      </c>
      <c r="C160" s="328" t="s">
        <v>2560</v>
      </c>
      <c r="D160" s="446" t="s">
        <v>3062</v>
      </c>
      <c r="E160" s="336" t="s">
        <v>19</v>
      </c>
      <c r="F160" s="444" t="s">
        <v>282</v>
      </c>
      <c r="G160" s="335" t="s">
        <v>282</v>
      </c>
      <c r="H160" s="262" t="s">
        <v>284</v>
      </c>
      <c r="I160" s="3" t="s">
        <v>190</v>
      </c>
      <c r="J160" s="445" t="s">
        <v>189</v>
      </c>
      <c r="K160" s="445" t="s">
        <v>190</v>
      </c>
      <c r="L160" s="444" t="s">
        <v>190</v>
      </c>
      <c r="M160" s="72" t="s">
        <v>189</v>
      </c>
      <c r="N160" s="330"/>
      <c r="O160" s="331"/>
      <c r="P160" s="332"/>
      <c r="Q160" s="332"/>
      <c r="R160" s="332"/>
      <c r="S160" s="332"/>
      <c r="T160" s="331"/>
      <c r="U160" s="5" t="s">
        <v>847</v>
      </c>
    </row>
    <row r="161" spans="1:21" s="337" customFormat="1" x14ac:dyDescent="0.25">
      <c r="A161" s="335" t="s">
        <v>2634</v>
      </c>
      <c r="B161" s="325" t="s">
        <v>2662</v>
      </c>
      <c r="C161" s="328" t="s">
        <v>2560</v>
      </c>
      <c r="D161" s="446" t="s">
        <v>3062</v>
      </c>
      <c r="E161" s="336" t="s">
        <v>107</v>
      </c>
      <c r="F161" s="444" t="s">
        <v>282</v>
      </c>
      <c r="G161" s="335" t="s">
        <v>282</v>
      </c>
      <c r="H161" s="262" t="s">
        <v>284</v>
      </c>
      <c r="I161" s="3" t="s">
        <v>190</v>
      </c>
      <c r="J161" s="445" t="s">
        <v>189</v>
      </c>
      <c r="K161" s="445" t="s">
        <v>189</v>
      </c>
      <c r="L161" s="444" t="s">
        <v>189</v>
      </c>
      <c r="M161" s="72" t="s">
        <v>189</v>
      </c>
      <c r="N161" s="330"/>
      <c r="O161" s="331"/>
      <c r="P161" s="332"/>
      <c r="Q161" s="332"/>
      <c r="R161" s="332"/>
      <c r="S161" s="332"/>
      <c r="T161" s="331"/>
      <c r="U161" s="5" t="s">
        <v>847</v>
      </c>
    </row>
    <row r="162" spans="1:21" s="337" customFormat="1" x14ac:dyDescent="0.25">
      <c r="A162" s="335" t="s">
        <v>2635</v>
      </c>
      <c r="B162" s="325" t="s">
        <v>2663</v>
      </c>
      <c r="C162" s="328" t="s">
        <v>2560</v>
      </c>
      <c r="D162" s="446" t="s">
        <v>3062</v>
      </c>
      <c r="E162" s="336" t="s">
        <v>19</v>
      </c>
      <c r="F162" s="444" t="s">
        <v>282</v>
      </c>
      <c r="G162" s="335" t="s">
        <v>282</v>
      </c>
      <c r="H162" s="262" t="s">
        <v>284</v>
      </c>
      <c r="I162" s="3" t="s">
        <v>190</v>
      </c>
      <c r="J162" s="445" t="s">
        <v>189</v>
      </c>
      <c r="K162" s="445" t="s">
        <v>190</v>
      </c>
      <c r="L162" s="444" t="s">
        <v>190</v>
      </c>
      <c r="M162" s="72" t="s">
        <v>189</v>
      </c>
      <c r="N162" s="330"/>
      <c r="O162" s="331"/>
      <c r="P162" s="332"/>
      <c r="Q162" s="332"/>
      <c r="R162" s="332"/>
      <c r="S162" s="332"/>
      <c r="T162" s="331"/>
      <c r="U162" s="5" t="s">
        <v>847</v>
      </c>
    </row>
    <row r="163" spans="1:21" s="337" customFormat="1" x14ac:dyDescent="0.25">
      <c r="A163" s="333" t="s">
        <v>2636</v>
      </c>
      <c r="B163" s="325" t="s">
        <v>2664</v>
      </c>
      <c r="C163" s="325" t="s">
        <v>2562</v>
      </c>
      <c r="D163" s="446" t="s">
        <v>3062</v>
      </c>
      <c r="E163" s="235" t="s">
        <v>107</v>
      </c>
      <c r="F163" s="262" t="s">
        <v>282</v>
      </c>
      <c r="G163" s="263" t="s">
        <v>282</v>
      </c>
      <c r="H163" s="262" t="s">
        <v>284</v>
      </c>
      <c r="I163" s="3" t="s">
        <v>190</v>
      </c>
      <c r="J163" s="262" t="s">
        <v>189</v>
      </c>
      <c r="K163" s="264" t="s">
        <v>189</v>
      </c>
      <c r="L163" s="265" t="s">
        <v>189</v>
      </c>
      <c r="M163" s="72" t="s">
        <v>189</v>
      </c>
      <c r="N163" s="330"/>
      <c r="O163" s="331"/>
      <c r="P163" s="332"/>
      <c r="Q163" s="332"/>
      <c r="R163" s="332"/>
      <c r="S163" s="332"/>
      <c r="T163" s="331"/>
      <c r="U163" s="5" t="s">
        <v>847</v>
      </c>
    </row>
    <row r="164" spans="1:21" s="337" customFormat="1" x14ac:dyDescent="0.25">
      <c r="A164" s="333" t="s">
        <v>2637</v>
      </c>
      <c r="B164" s="325" t="s">
        <v>2665</v>
      </c>
      <c r="C164" s="325" t="s">
        <v>2562</v>
      </c>
      <c r="D164" s="446" t="s">
        <v>3062</v>
      </c>
      <c r="E164" s="235" t="s">
        <v>107</v>
      </c>
      <c r="F164" s="262" t="s">
        <v>282</v>
      </c>
      <c r="G164" s="263" t="s">
        <v>282</v>
      </c>
      <c r="H164" s="262" t="s">
        <v>284</v>
      </c>
      <c r="I164" s="3" t="s">
        <v>190</v>
      </c>
      <c r="J164" s="262" t="s">
        <v>189</v>
      </c>
      <c r="K164" s="264" t="s">
        <v>189</v>
      </c>
      <c r="L164" s="265" t="s">
        <v>189</v>
      </c>
      <c r="M164" s="72" t="s">
        <v>189</v>
      </c>
      <c r="N164" s="330"/>
      <c r="O164" s="331"/>
      <c r="P164" s="332"/>
      <c r="Q164" s="332"/>
      <c r="R164" s="332"/>
      <c r="S164" s="332"/>
      <c r="T164" s="331"/>
      <c r="U164" s="5" t="s">
        <v>847</v>
      </c>
    </row>
    <row r="165" spans="1:21" s="337" customFormat="1" x14ac:dyDescent="0.25">
      <c r="A165" s="333" t="s">
        <v>2638</v>
      </c>
      <c r="B165" s="325" t="s">
        <v>2666</v>
      </c>
      <c r="C165" s="325" t="s">
        <v>2562</v>
      </c>
      <c r="D165" s="446" t="s">
        <v>3062</v>
      </c>
      <c r="E165" s="235" t="s">
        <v>107</v>
      </c>
      <c r="F165" s="262" t="s">
        <v>282</v>
      </c>
      <c r="G165" s="263" t="s">
        <v>282</v>
      </c>
      <c r="H165" s="262" t="s">
        <v>284</v>
      </c>
      <c r="I165" s="3" t="s">
        <v>190</v>
      </c>
      <c r="J165" s="262" t="s">
        <v>189</v>
      </c>
      <c r="K165" s="264" t="s">
        <v>189</v>
      </c>
      <c r="L165" s="265" t="s">
        <v>189</v>
      </c>
      <c r="M165" s="72" t="s">
        <v>189</v>
      </c>
      <c r="N165" s="330"/>
      <c r="O165" s="331"/>
      <c r="P165" s="332"/>
      <c r="Q165" s="332"/>
      <c r="R165" s="332"/>
      <c r="S165" s="332"/>
      <c r="T165" s="331"/>
      <c r="U165" s="5" t="s">
        <v>847</v>
      </c>
    </row>
    <row r="166" spans="1:21" s="337" customFormat="1" x14ac:dyDescent="0.25">
      <c r="A166" s="333" t="s">
        <v>2639</v>
      </c>
      <c r="B166" s="325" t="s">
        <v>2667</v>
      </c>
      <c r="C166" s="325" t="s">
        <v>2562</v>
      </c>
      <c r="D166" s="446" t="s">
        <v>3062</v>
      </c>
      <c r="E166" s="235" t="s">
        <v>107</v>
      </c>
      <c r="F166" s="262" t="s">
        <v>282</v>
      </c>
      <c r="G166" s="263" t="s">
        <v>282</v>
      </c>
      <c r="H166" s="262" t="s">
        <v>284</v>
      </c>
      <c r="I166" s="3" t="s">
        <v>190</v>
      </c>
      <c r="J166" s="262" t="s">
        <v>189</v>
      </c>
      <c r="K166" s="264" t="s">
        <v>189</v>
      </c>
      <c r="L166" s="265" t="s">
        <v>189</v>
      </c>
      <c r="M166" s="72" t="s">
        <v>189</v>
      </c>
      <c r="N166" s="330"/>
      <c r="O166" s="331"/>
      <c r="P166" s="332"/>
      <c r="Q166" s="332"/>
      <c r="R166" s="332"/>
      <c r="S166" s="332"/>
      <c r="T166" s="331"/>
      <c r="U166" s="5" t="s">
        <v>847</v>
      </c>
    </row>
    <row r="167" spans="1:21" s="337" customFormat="1" x14ac:dyDescent="0.25">
      <c r="A167" s="333" t="s">
        <v>2640</v>
      </c>
      <c r="B167" s="325" t="s">
        <v>2668</v>
      </c>
      <c r="C167" s="325" t="s">
        <v>2562</v>
      </c>
      <c r="D167" s="446" t="s">
        <v>3062</v>
      </c>
      <c r="E167" s="235" t="s">
        <v>107</v>
      </c>
      <c r="F167" s="262" t="s">
        <v>282</v>
      </c>
      <c r="G167" s="263" t="s">
        <v>282</v>
      </c>
      <c r="H167" s="262" t="s">
        <v>284</v>
      </c>
      <c r="I167" s="3" t="s">
        <v>190</v>
      </c>
      <c r="J167" s="262" t="s">
        <v>189</v>
      </c>
      <c r="K167" s="264" t="s">
        <v>189</v>
      </c>
      <c r="L167" s="265" t="s">
        <v>189</v>
      </c>
      <c r="M167" s="72" t="s">
        <v>189</v>
      </c>
      <c r="N167" s="330"/>
      <c r="O167" s="331"/>
      <c r="P167" s="332"/>
      <c r="Q167" s="332"/>
      <c r="R167" s="332"/>
      <c r="S167" s="332"/>
      <c r="T167" s="331"/>
      <c r="U167" s="5" t="s">
        <v>847</v>
      </c>
    </row>
    <row r="168" spans="1:21" s="337" customFormat="1" x14ac:dyDescent="0.25">
      <c r="A168" s="333" t="s">
        <v>2641</v>
      </c>
      <c r="B168" s="325" t="s">
        <v>3180</v>
      </c>
      <c r="C168" s="325" t="s">
        <v>2562</v>
      </c>
      <c r="D168" s="446" t="s">
        <v>3062</v>
      </c>
      <c r="E168" s="235" t="s">
        <v>107</v>
      </c>
      <c r="F168" s="262" t="s">
        <v>282</v>
      </c>
      <c r="G168" s="263" t="s">
        <v>282</v>
      </c>
      <c r="H168" s="262" t="s">
        <v>284</v>
      </c>
      <c r="I168" s="3" t="s">
        <v>190</v>
      </c>
      <c r="J168" s="262" t="s">
        <v>189</v>
      </c>
      <c r="K168" s="264" t="s">
        <v>189</v>
      </c>
      <c r="L168" s="265" t="s">
        <v>189</v>
      </c>
      <c r="M168" s="72" t="s">
        <v>189</v>
      </c>
      <c r="N168" s="330"/>
      <c r="O168" s="331"/>
      <c r="P168" s="332"/>
      <c r="Q168" s="332"/>
      <c r="R168" s="332"/>
      <c r="S168" s="332"/>
      <c r="T168" s="331"/>
      <c r="U168" s="5" t="s">
        <v>847</v>
      </c>
    </row>
    <row r="169" spans="1:21" s="337" customFormat="1" x14ac:dyDescent="0.25">
      <c r="A169" s="245" t="s">
        <v>2781</v>
      </c>
      <c r="B169" s="5" t="s">
        <v>2785</v>
      </c>
      <c r="C169" s="325" t="s">
        <v>2562</v>
      </c>
      <c r="D169" s="446" t="s">
        <v>3062</v>
      </c>
      <c r="E169" s="235" t="s">
        <v>107</v>
      </c>
      <c r="F169" s="262" t="s">
        <v>282</v>
      </c>
      <c r="G169" s="263" t="s">
        <v>282</v>
      </c>
      <c r="H169" s="262" t="s">
        <v>284</v>
      </c>
      <c r="I169" s="3" t="s">
        <v>190</v>
      </c>
      <c r="J169" s="262" t="s">
        <v>189</v>
      </c>
      <c r="K169" s="264" t="s">
        <v>189</v>
      </c>
      <c r="L169" s="265" t="s">
        <v>189</v>
      </c>
      <c r="M169" s="72" t="s">
        <v>189</v>
      </c>
      <c r="N169" s="330"/>
      <c r="O169" s="331"/>
      <c r="P169" s="332"/>
      <c r="Q169" s="332"/>
      <c r="R169" s="332"/>
      <c r="S169" s="332"/>
      <c r="T169" s="331"/>
      <c r="U169" s="5" t="s">
        <v>847</v>
      </c>
    </row>
    <row r="170" spans="1:21" s="337" customFormat="1" x14ac:dyDescent="0.25">
      <c r="A170" s="245" t="s">
        <v>2775</v>
      </c>
      <c r="B170" s="5" t="s">
        <v>2786</v>
      </c>
      <c r="C170" s="325" t="s">
        <v>2562</v>
      </c>
      <c r="D170" s="446" t="s">
        <v>3062</v>
      </c>
      <c r="E170" s="235" t="s">
        <v>107</v>
      </c>
      <c r="F170" s="262" t="s">
        <v>282</v>
      </c>
      <c r="G170" s="263" t="s">
        <v>282</v>
      </c>
      <c r="H170" s="262" t="s">
        <v>284</v>
      </c>
      <c r="I170" s="3" t="s">
        <v>190</v>
      </c>
      <c r="J170" s="262" t="s">
        <v>189</v>
      </c>
      <c r="K170" s="264" t="s">
        <v>189</v>
      </c>
      <c r="L170" s="265" t="s">
        <v>189</v>
      </c>
      <c r="M170" s="72" t="s">
        <v>189</v>
      </c>
      <c r="N170" s="330"/>
      <c r="O170" s="331"/>
      <c r="P170" s="332"/>
      <c r="Q170" s="332"/>
      <c r="R170" s="332"/>
      <c r="S170" s="332"/>
      <c r="T170" s="331"/>
      <c r="U170" s="5" t="s">
        <v>847</v>
      </c>
    </row>
    <row r="171" spans="1:21" s="337" customFormat="1" x14ac:dyDescent="0.25">
      <c r="A171" s="245" t="s">
        <v>3350</v>
      </c>
      <c r="B171" s="5" t="s">
        <v>3176</v>
      </c>
      <c r="C171" s="325" t="s">
        <v>2562</v>
      </c>
      <c r="D171" s="446" t="s">
        <v>3062</v>
      </c>
      <c r="E171" s="235" t="s">
        <v>107</v>
      </c>
      <c r="F171" s="262" t="s">
        <v>282</v>
      </c>
      <c r="G171" s="263" t="s">
        <v>282</v>
      </c>
      <c r="H171" s="262" t="s">
        <v>284</v>
      </c>
      <c r="I171" s="3" t="s">
        <v>190</v>
      </c>
      <c r="J171" s="262" t="s">
        <v>189</v>
      </c>
      <c r="K171" s="264" t="s">
        <v>189</v>
      </c>
      <c r="L171" s="265" t="s">
        <v>189</v>
      </c>
      <c r="M171" s="72" t="s">
        <v>189</v>
      </c>
      <c r="N171" s="330"/>
      <c r="O171" s="331"/>
      <c r="P171" s="332"/>
      <c r="Q171" s="332"/>
      <c r="R171" s="332"/>
      <c r="S171" s="332"/>
      <c r="T171" s="331"/>
      <c r="U171" s="5" t="s">
        <v>847</v>
      </c>
    </row>
    <row r="172" spans="1:21" s="337" customFormat="1" x14ac:dyDescent="0.25">
      <c r="A172" s="328" t="s">
        <v>2819</v>
      </c>
      <c r="B172" s="328" t="s">
        <v>2820</v>
      </c>
      <c r="C172" s="325" t="s">
        <v>2562</v>
      </c>
      <c r="D172" s="446" t="s">
        <v>3062</v>
      </c>
      <c r="E172" s="235" t="s">
        <v>107</v>
      </c>
      <c r="F172" s="262" t="s">
        <v>282</v>
      </c>
      <c r="G172" s="263" t="s">
        <v>282</v>
      </c>
      <c r="H172" s="262" t="s">
        <v>284</v>
      </c>
      <c r="I172" s="3" t="s">
        <v>190</v>
      </c>
      <c r="J172" s="262" t="s">
        <v>189</v>
      </c>
      <c r="K172" s="264" t="s">
        <v>189</v>
      </c>
      <c r="L172" s="265" t="s">
        <v>189</v>
      </c>
      <c r="M172" s="72" t="s">
        <v>189</v>
      </c>
      <c r="N172" s="329"/>
      <c r="O172" s="331"/>
      <c r="P172" s="332"/>
      <c r="Q172" s="332"/>
      <c r="R172" s="332"/>
      <c r="S172" s="332"/>
      <c r="T172" s="331"/>
      <c r="U172" s="5" t="s">
        <v>847</v>
      </c>
    </row>
    <row r="173" spans="1:21" s="337" customFormat="1" x14ac:dyDescent="0.25">
      <c r="A173" s="328" t="s">
        <v>2902</v>
      </c>
      <c r="B173" s="328" t="s">
        <v>2904</v>
      </c>
      <c r="C173" s="328" t="s">
        <v>2560</v>
      </c>
      <c r="D173" s="446" t="s">
        <v>3062</v>
      </c>
      <c r="E173" s="235" t="s">
        <v>107</v>
      </c>
      <c r="F173" s="262" t="s">
        <v>282</v>
      </c>
      <c r="G173" s="263" t="s">
        <v>282</v>
      </c>
      <c r="H173" s="262" t="s">
        <v>284</v>
      </c>
      <c r="I173" s="3" t="s">
        <v>190</v>
      </c>
      <c r="J173" s="262" t="s">
        <v>189</v>
      </c>
      <c r="K173" s="264" t="s">
        <v>189</v>
      </c>
      <c r="L173" s="265" t="s">
        <v>189</v>
      </c>
      <c r="M173" s="72" t="s">
        <v>189</v>
      </c>
      <c r="N173" s="329"/>
      <c r="O173" s="331"/>
      <c r="P173" s="332"/>
      <c r="Q173" s="332"/>
      <c r="R173" s="332"/>
      <c r="S173" s="332"/>
      <c r="T173" s="331"/>
      <c r="U173" s="5" t="s">
        <v>847</v>
      </c>
    </row>
    <row r="174" spans="1:21" s="337" customFormat="1" x14ac:dyDescent="0.25">
      <c r="A174" s="328" t="s">
        <v>2903</v>
      </c>
      <c r="B174" s="328" t="s">
        <v>2905</v>
      </c>
      <c r="C174" s="328" t="s">
        <v>2560</v>
      </c>
      <c r="D174" s="446" t="s">
        <v>3062</v>
      </c>
      <c r="E174" s="235" t="s">
        <v>107</v>
      </c>
      <c r="F174" s="262" t="s">
        <v>282</v>
      </c>
      <c r="G174" s="263" t="s">
        <v>282</v>
      </c>
      <c r="H174" s="262" t="s">
        <v>284</v>
      </c>
      <c r="I174" s="3" t="s">
        <v>190</v>
      </c>
      <c r="J174" s="262" t="s">
        <v>189</v>
      </c>
      <c r="K174" s="264" t="s">
        <v>189</v>
      </c>
      <c r="L174" s="265" t="s">
        <v>189</v>
      </c>
      <c r="M174" s="72" t="s">
        <v>189</v>
      </c>
      <c r="N174" s="329"/>
      <c r="O174" s="331"/>
      <c r="P174" s="332"/>
      <c r="Q174" s="332"/>
      <c r="R174" s="332"/>
      <c r="S174" s="332"/>
      <c r="T174" s="331"/>
      <c r="U174" s="5" t="s">
        <v>847</v>
      </c>
    </row>
    <row r="175" spans="1:21" s="337" customFormat="1" x14ac:dyDescent="0.25">
      <c r="A175" s="333" t="s">
        <v>2646</v>
      </c>
      <c r="B175" s="325" t="s">
        <v>2673</v>
      </c>
      <c r="C175" s="325" t="s">
        <v>2562</v>
      </c>
      <c r="D175" s="446" t="s">
        <v>3062</v>
      </c>
      <c r="E175" s="235" t="s">
        <v>107</v>
      </c>
      <c r="F175" s="262" t="s">
        <v>282</v>
      </c>
      <c r="G175" s="263" t="s">
        <v>282</v>
      </c>
      <c r="H175" s="262" t="s">
        <v>284</v>
      </c>
      <c r="I175" s="3" t="s">
        <v>190</v>
      </c>
      <c r="J175" s="262" t="s">
        <v>189</v>
      </c>
      <c r="K175" s="264" t="s">
        <v>189</v>
      </c>
      <c r="L175" s="265" t="s">
        <v>189</v>
      </c>
      <c r="M175" s="72" t="s">
        <v>189</v>
      </c>
      <c r="N175" s="330"/>
      <c r="O175" s="331"/>
      <c r="P175" s="332"/>
      <c r="Q175" s="332"/>
      <c r="R175" s="332"/>
      <c r="S175" s="332"/>
      <c r="T175" s="331"/>
      <c r="U175" s="5" t="s">
        <v>847</v>
      </c>
    </row>
    <row r="176" spans="1:21" s="337" customFormat="1" x14ac:dyDescent="0.25">
      <c r="A176" s="328" t="s">
        <v>2647</v>
      </c>
      <c r="B176" s="325" t="s">
        <v>2674</v>
      </c>
      <c r="C176" s="325" t="s">
        <v>2562</v>
      </c>
      <c r="D176" s="446" t="s">
        <v>3062</v>
      </c>
      <c r="E176" s="235" t="s">
        <v>107</v>
      </c>
      <c r="F176" s="262" t="s">
        <v>282</v>
      </c>
      <c r="G176" s="263" t="s">
        <v>282</v>
      </c>
      <c r="H176" s="262" t="s">
        <v>284</v>
      </c>
      <c r="I176" s="3" t="s">
        <v>190</v>
      </c>
      <c r="J176" s="262" t="s">
        <v>189</v>
      </c>
      <c r="K176" s="264" t="s">
        <v>189</v>
      </c>
      <c r="L176" s="265" t="s">
        <v>189</v>
      </c>
      <c r="M176" s="72" t="s">
        <v>189</v>
      </c>
      <c r="N176" s="330"/>
      <c r="O176" s="331"/>
      <c r="P176" s="332"/>
      <c r="Q176" s="332"/>
      <c r="R176" s="332"/>
      <c r="S176" s="332"/>
      <c r="T176" s="331"/>
      <c r="U176" s="5" t="s">
        <v>847</v>
      </c>
    </row>
    <row r="177" spans="1:21" s="337" customFormat="1" ht="25.5" x14ac:dyDescent="0.25">
      <c r="A177" s="328" t="s">
        <v>2648</v>
      </c>
      <c r="B177" s="325" t="s">
        <v>2675</v>
      </c>
      <c r="C177" s="325" t="s">
        <v>2562</v>
      </c>
      <c r="D177" s="446" t="s">
        <v>3062</v>
      </c>
      <c r="E177" s="235" t="s">
        <v>107</v>
      </c>
      <c r="F177" s="262" t="s">
        <v>282</v>
      </c>
      <c r="G177" s="263" t="s">
        <v>282</v>
      </c>
      <c r="H177" s="262" t="s">
        <v>284</v>
      </c>
      <c r="I177" s="3" t="s">
        <v>190</v>
      </c>
      <c r="J177" s="262" t="s">
        <v>189</v>
      </c>
      <c r="K177" s="264" t="s">
        <v>189</v>
      </c>
      <c r="L177" s="265" t="s">
        <v>189</v>
      </c>
      <c r="M177" s="72" t="s">
        <v>189</v>
      </c>
      <c r="N177" s="330"/>
      <c r="O177" s="331"/>
      <c r="P177" s="332"/>
      <c r="Q177" s="332"/>
      <c r="R177" s="332"/>
      <c r="S177" s="332"/>
      <c r="T177" s="331"/>
      <c r="U177" s="5" t="s">
        <v>847</v>
      </c>
    </row>
    <row r="178" spans="1:21" s="337" customFormat="1" ht="25.5" x14ac:dyDescent="0.25">
      <c r="A178" s="245" t="s">
        <v>2649</v>
      </c>
      <c r="B178" s="325" t="s">
        <v>2676</v>
      </c>
      <c r="C178" s="325" t="s">
        <v>2562</v>
      </c>
      <c r="D178" s="446" t="s">
        <v>3062</v>
      </c>
      <c r="E178" s="235" t="s">
        <v>107</v>
      </c>
      <c r="F178" s="262" t="s">
        <v>282</v>
      </c>
      <c r="G178" s="263" t="s">
        <v>282</v>
      </c>
      <c r="H178" s="262" t="s">
        <v>284</v>
      </c>
      <c r="I178" s="3" t="s">
        <v>190</v>
      </c>
      <c r="J178" s="262" t="s">
        <v>189</v>
      </c>
      <c r="K178" s="264" t="s">
        <v>189</v>
      </c>
      <c r="L178" s="265" t="s">
        <v>189</v>
      </c>
      <c r="M178" s="72" t="s">
        <v>189</v>
      </c>
      <c r="N178" s="330"/>
      <c r="O178" s="331"/>
      <c r="P178" s="332"/>
      <c r="Q178" s="332"/>
      <c r="R178" s="332"/>
      <c r="S178" s="332"/>
      <c r="T178" s="331"/>
      <c r="U178" s="5" t="s">
        <v>847</v>
      </c>
    </row>
    <row r="179" spans="1:21" s="337" customFormat="1" x14ac:dyDescent="0.25">
      <c r="A179" s="333" t="s">
        <v>2642</v>
      </c>
      <c r="B179" s="333" t="s">
        <v>2669</v>
      </c>
      <c r="C179" s="325" t="s">
        <v>2562</v>
      </c>
      <c r="D179" s="446" t="s">
        <v>3062</v>
      </c>
      <c r="E179" s="235" t="s">
        <v>107</v>
      </c>
      <c r="F179" s="262" t="s">
        <v>282</v>
      </c>
      <c r="G179" s="263" t="s">
        <v>282</v>
      </c>
      <c r="H179" s="262" t="s">
        <v>284</v>
      </c>
      <c r="I179" s="3" t="s">
        <v>190</v>
      </c>
      <c r="J179" s="262" t="s">
        <v>189</v>
      </c>
      <c r="K179" s="264" t="s">
        <v>189</v>
      </c>
      <c r="L179" s="265" t="s">
        <v>189</v>
      </c>
      <c r="M179" s="72" t="s">
        <v>189</v>
      </c>
      <c r="N179" s="330"/>
      <c r="O179" s="331"/>
      <c r="P179" s="332"/>
      <c r="Q179" s="332"/>
      <c r="R179" s="332"/>
      <c r="S179" s="332"/>
      <c r="T179" s="331"/>
      <c r="U179" s="5" t="s">
        <v>847</v>
      </c>
    </row>
    <row r="180" spans="1:21" s="337" customFormat="1" x14ac:dyDescent="0.25">
      <c r="A180" s="335" t="s">
        <v>2643</v>
      </c>
      <c r="B180" s="335" t="s">
        <v>2670</v>
      </c>
      <c r="C180" s="325" t="s">
        <v>2562</v>
      </c>
      <c r="D180" s="446" t="s">
        <v>3062</v>
      </c>
      <c r="E180" s="235" t="s">
        <v>107</v>
      </c>
      <c r="F180" s="262" t="s">
        <v>282</v>
      </c>
      <c r="G180" s="263" t="s">
        <v>282</v>
      </c>
      <c r="H180" s="262" t="s">
        <v>284</v>
      </c>
      <c r="I180" s="3" t="s">
        <v>190</v>
      </c>
      <c r="J180" s="262" t="s">
        <v>189</v>
      </c>
      <c r="K180" s="264" t="s">
        <v>189</v>
      </c>
      <c r="L180" s="265" t="s">
        <v>189</v>
      </c>
      <c r="M180" s="72" t="s">
        <v>189</v>
      </c>
      <c r="N180" s="330"/>
      <c r="O180" s="331"/>
      <c r="P180" s="332"/>
      <c r="Q180" s="332"/>
      <c r="R180" s="332"/>
      <c r="S180" s="332"/>
      <c r="T180" s="331"/>
      <c r="U180" s="5" t="s">
        <v>847</v>
      </c>
    </row>
    <row r="181" spans="1:21" s="337" customFormat="1" x14ac:dyDescent="0.25">
      <c r="A181" s="335" t="s">
        <v>2644</v>
      </c>
      <c r="B181" s="335" t="s">
        <v>2671</v>
      </c>
      <c r="C181" s="325" t="s">
        <v>2562</v>
      </c>
      <c r="D181" s="446" t="s">
        <v>3062</v>
      </c>
      <c r="E181" s="235" t="s">
        <v>107</v>
      </c>
      <c r="F181" s="262" t="s">
        <v>282</v>
      </c>
      <c r="G181" s="263" t="s">
        <v>282</v>
      </c>
      <c r="H181" s="262" t="s">
        <v>284</v>
      </c>
      <c r="I181" s="3" t="s">
        <v>190</v>
      </c>
      <c r="J181" s="262" t="s">
        <v>189</v>
      </c>
      <c r="K181" s="264" t="s">
        <v>189</v>
      </c>
      <c r="L181" s="265" t="s">
        <v>189</v>
      </c>
      <c r="M181" s="72" t="s">
        <v>189</v>
      </c>
      <c r="N181" s="330"/>
      <c r="O181" s="331"/>
      <c r="P181" s="332"/>
      <c r="Q181" s="332"/>
      <c r="R181" s="332"/>
      <c r="S181" s="332"/>
      <c r="T181" s="331"/>
      <c r="U181" s="5" t="s">
        <v>847</v>
      </c>
    </row>
    <row r="182" spans="1:21" s="337" customFormat="1" x14ac:dyDescent="0.25">
      <c r="A182" s="333" t="s">
        <v>2645</v>
      </c>
      <c r="B182" s="333" t="s">
        <v>2672</v>
      </c>
      <c r="C182" s="325" t="s">
        <v>2562</v>
      </c>
      <c r="D182" s="446" t="s">
        <v>3062</v>
      </c>
      <c r="E182" s="235" t="s">
        <v>107</v>
      </c>
      <c r="F182" s="262" t="s">
        <v>282</v>
      </c>
      <c r="G182" s="263" t="s">
        <v>282</v>
      </c>
      <c r="H182" s="262" t="s">
        <v>284</v>
      </c>
      <c r="I182" s="3" t="s">
        <v>190</v>
      </c>
      <c r="J182" s="262" t="s">
        <v>189</v>
      </c>
      <c r="K182" s="264" t="s">
        <v>189</v>
      </c>
      <c r="L182" s="265" t="s">
        <v>189</v>
      </c>
      <c r="M182" s="72" t="s">
        <v>189</v>
      </c>
      <c r="N182" s="330"/>
      <c r="O182" s="331"/>
      <c r="P182" s="332"/>
      <c r="Q182" s="332"/>
      <c r="R182" s="332"/>
      <c r="S182" s="332"/>
      <c r="T182" s="331"/>
      <c r="U182" s="5" t="s">
        <v>847</v>
      </c>
    </row>
    <row r="183" spans="1:21" s="337" customFormat="1" x14ac:dyDescent="0.25">
      <c r="A183" s="393" t="s">
        <v>3077</v>
      </c>
      <c r="B183" s="328" t="s">
        <v>3081</v>
      </c>
      <c r="C183" s="335" t="s">
        <v>3070</v>
      </c>
      <c r="D183" s="446" t="s">
        <v>3061</v>
      </c>
      <c r="E183" s="235" t="s">
        <v>107</v>
      </c>
      <c r="F183" s="262" t="s">
        <v>282</v>
      </c>
      <c r="G183" s="263" t="s">
        <v>282</v>
      </c>
      <c r="H183" s="262" t="s">
        <v>284</v>
      </c>
      <c r="I183" s="3" t="s">
        <v>190</v>
      </c>
      <c r="J183" s="262" t="s">
        <v>189</v>
      </c>
      <c r="K183" s="264" t="s">
        <v>189</v>
      </c>
      <c r="L183" s="265" t="s">
        <v>189</v>
      </c>
      <c r="M183" s="72" t="s">
        <v>189</v>
      </c>
      <c r="N183" s="330"/>
      <c r="O183" s="331"/>
      <c r="P183" s="332"/>
      <c r="Q183" s="332"/>
      <c r="R183" s="332"/>
      <c r="S183" s="332"/>
      <c r="T183" s="331"/>
      <c r="U183" s="5" t="s">
        <v>847</v>
      </c>
    </row>
    <row r="184" spans="1:21" s="337" customFormat="1" x14ac:dyDescent="0.25">
      <c r="A184" s="333" t="s">
        <v>3078</v>
      </c>
      <c r="B184" s="328" t="s">
        <v>3082</v>
      </c>
      <c r="C184" s="335" t="s">
        <v>3070</v>
      </c>
      <c r="D184" s="446" t="s">
        <v>3061</v>
      </c>
      <c r="E184" s="235" t="s">
        <v>107</v>
      </c>
      <c r="F184" s="262" t="s">
        <v>282</v>
      </c>
      <c r="G184" s="263" t="s">
        <v>282</v>
      </c>
      <c r="H184" s="262" t="s">
        <v>284</v>
      </c>
      <c r="I184" s="3" t="s">
        <v>190</v>
      </c>
      <c r="J184" s="262" t="s">
        <v>189</v>
      </c>
      <c r="K184" s="264" t="s">
        <v>189</v>
      </c>
      <c r="L184" s="265" t="s">
        <v>189</v>
      </c>
      <c r="M184" s="72" t="s">
        <v>189</v>
      </c>
      <c r="N184" s="334"/>
      <c r="O184" s="331"/>
      <c r="P184" s="332"/>
      <c r="Q184" s="332"/>
      <c r="R184" s="332"/>
      <c r="S184" s="332"/>
      <c r="T184" s="331"/>
      <c r="U184" s="5" t="s">
        <v>847</v>
      </c>
    </row>
    <row r="185" spans="1:21" s="337" customFormat="1" x14ac:dyDescent="0.25">
      <c r="A185" s="333" t="s">
        <v>3345</v>
      </c>
      <c r="B185" s="328" t="s">
        <v>3301</v>
      </c>
      <c r="C185" s="335" t="s">
        <v>2559</v>
      </c>
      <c r="D185" s="446" t="s">
        <v>3061</v>
      </c>
      <c r="E185" s="235" t="s">
        <v>107</v>
      </c>
      <c r="F185" s="262" t="s">
        <v>282</v>
      </c>
      <c r="G185" s="263" t="s">
        <v>282</v>
      </c>
      <c r="H185" s="262" t="s">
        <v>284</v>
      </c>
      <c r="I185" s="3" t="s">
        <v>190</v>
      </c>
      <c r="J185" s="262" t="s">
        <v>189</v>
      </c>
      <c r="K185" s="264" t="s">
        <v>189</v>
      </c>
      <c r="L185" s="265" t="s">
        <v>189</v>
      </c>
      <c r="M185" s="72" t="s">
        <v>189</v>
      </c>
      <c r="N185" s="334"/>
      <c r="O185" s="331"/>
      <c r="P185" s="332"/>
      <c r="Q185" s="332"/>
      <c r="R185" s="332"/>
      <c r="S185" s="332"/>
      <c r="T185" s="331"/>
      <c r="U185" s="5"/>
    </row>
    <row r="186" spans="1:21" s="337" customFormat="1" x14ac:dyDescent="0.25">
      <c r="A186" s="333" t="s">
        <v>3243</v>
      </c>
      <c r="B186" s="328" t="s">
        <v>3250</v>
      </c>
      <c r="C186" s="335" t="s">
        <v>2561</v>
      </c>
      <c r="D186" s="446" t="s">
        <v>3061</v>
      </c>
      <c r="E186" s="235" t="s">
        <v>107</v>
      </c>
      <c r="F186" s="262" t="s">
        <v>282</v>
      </c>
      <c r="G186" s="263" t="s">
        <v>282</v>
      </c>
      <c r="H186" s="262" t="s">
        <v>284</v>
      </c>
      <c r="I186" s="3" t="s">
        <v>190</v>
      </c>
      <c r="J186" s="262" t="s">
        <v>189</v>
      </c>
      <c r="K186" s="264" t="s">
        <v>189</v>
      </c>
      <c r="L186" s="265" t="s">
        <v>189</v>
      </c>
      <c r="M186" s="72" t="s">
        <v>189</v>
      </c>
      <c r="N186" s="334"/>
      <c r="O186" s="331"/>
      <c r="P186" s="332"/>
      <c r="Q186" s="332"/>
      <c r="R186" s="332"/>
      <c r="S186" s="332"/>
      <c r="T186" s="331"/>
      <c r="U186" s="5"/>
    </row>
    <row r="187" spans="1:21" s="337" customFormat="1" x14ac:dyDescent="0.25">
      <c r="A187" s="333" t="s">
        <v>3244</v>
      </c>
      <c r="B187" s="328" t="s">
        <v>3251</v>
      </c>
      <c r="C187" s="335" t="s">
        <v>2559</v>
      </c>
      <c r="D187" s="446" t="s">
        <v>3061</v>
      </c>
      <c r="E187" s="235" t="s">
        <v>107</v>
      </c>
      <c r="F187" s="262" t="s">
        <v>282</v>
      </c>
      <c r="G187" s="263" t="s">
        <v>282</v>
      </c>
      <c r="H187" s="262" t="s">
        <v>284</v>
      </c>
      <c r="I187" s="3" t="s">
        <v>190</v>
      </c>
      <c r="J187" s="262" t="s">
        <v>189</v>
      </c>
      <c r="K187" s="264" t="s">
        <v>189</v>
      </c>
      <c r="L187" s="265" t="s">
        <v>189</v>
      </c>
      <c r="M187" s="72" t="s">
        <v>189</v>
      </c>
      <c r="N187" s="334"/>
      <c r="O187" s="331"/>
      <c r="P187" s="332"/>
      <c r="Q187" s="332"/>
      <c r="R187" s="332"/>
      <c r="S187" s="332"/>
      <c r="T187" s="331"/>
      <c r="U187" s="5"/>
    </row>
    <row r="188" spans="1:21" s="337" customFormat="1" x14ac:dyDescent="0.25">
      <c r="A188" s="333" t="s">
        <v>3245</v>
      </c>
      <c r="B188" s="328" t="s">
        <v>3252</v>
      </c>
      <c r="C188" s="335" t="s">
        <v>2559</v>
      </c>
      <c r="D188" s="446" t="s">
        <v>3061</v>
      </c>
      <c r="E188" s="235" t="s">
        <v>107</v>
      </c>
      <c r="F188" s="262" t="s">
        <v>282</v>
      </c>
      <c r="G188" s="263" t="s">
        <v>282</v>
      </c>
      <c r="H188" s="262" t="s">
        <v>284</v>
      </c>
      <c r="I188" s="3" t="s">
        <v>190</v>
      </c>
      <c r="J188" s="262" t="s">
        <v>189</v>
      </c>
      <c r="K188" s="264" t="s">
        <v>189</v>
      </c>
      <c r="L188" s="265" t="s">
        <v>189</v>
      </c>
      <c r="M188" s="72" t="s">
        <v>189</v>
      </c>
      <c r="N188" s="334"/>
      <c r="O188" s="331"/>
      <c r="P188" s="332"/>
      <c r="Q188" s="332"/>
      <c r="R188" s="332"/>
      <c r="S188" s="332"/>
      <c r="T188" s="331"/>
      <c r="U188" s="5"/>
    </row>
    <row r="189" spans="1:21" s="337" customFormat="1" x14ac:dyDescent="0.25">
      <c r="A189" s="333" t="s">
        <v>3246</v>
      </c>
      <c r="B189" s="328" t="s">
        <v>3253</v>
      </c>
      <c r="C189" s="335" t="s">
        <v>2559</v>
      </c>
      <c r="D189" s="446" t="s">
        <v>3061</v>
      </c>
      <c r="E189" s="235" t="s">
        <v>107</v>
      </c>
      <c r="F189" s="262" t="s">
        <v>282</v>
      </c>
      <c r="G189" s="263" t="s">
        <v>282</v>
      </c>
      <c r="H189" s="262" t="s">
        <v>284</v>
      </c>
      <c r="I189" s="3" t="s">
        <v>190</v>
      </c>
      <c r="J189" s="262" t="s">
        <v>189</v>
      </c>
      <c r="K189" s="264" t="s">
        <v>189</v>
      </c>
      <c r="L189" s="265" t="s">
        <v>189</v>
      </c>
      <c r="M189" s="72" t="s">
        <v>189</v>
      </c>
      <c r="N189" s="334"/>
      <c r="O189" s="331"/>
      <c r="P189" s="332"/>
      <c r="Q189" s="332"/>
      <c r="R189" s="332"/>
      <c r="S189" s="332"/>
      <c r="T189" s="331"/>
      <c r="U189" s="5"/>
    </row>
    <row r="190" spans="1:21" s="337" customFormat="1" x14ac:dyDescent="0.25">
      <c r="A190" s="333" t="s">
        <v>3247</v>
      </c>
      <c r="B190" s="328" t="s">
        <v>3254</v>
      </c>
      <c r="C190" s="335" t="s">
        <v>2559</v>
      </c>
      <c r="D190" s="446" t="s">
        <v>3061</v>
      </c>
      <c r="E190" s="235" t="s">
        <v>107</v>
      </c>
      <c r="F190" s="262" t="s">
        <v>282</v>
      </c>
      <c r="G190" s="263" t="s">
        <v>282</v>
      </c>
      <c r="H190" s="262" t="s">
        <v>284</v>
      </c>
      <c r="I190" s="3" t="s">
        <v>190</v>
      </c>
      <c r="J190" s="262" t="s">
        <v>189</v>
      </c>
      <c r="K190" s="264" t="s">
        <v>189</v>
      </c>
      <c r="L190" s="265" t="s">
        <v>189</v>
      </c>
      <c r="M190" s="72" t="s">
        <v>189</v>
      </c>
      <c r="N190" s="334"/>
      <c r="O190" s="331"/>
      <c r="P190" s="332"/>
      <c r="Q190" s="332"/>
      <c r="R190" s="332"/>
      <c r="S190" s="332"/>
      <c r="T190" s="331"/>
      <c r="U190" s="5"/>
    </row>
    <row r="191" spans="1:21" s="337" customFormat="1" x14ac:dyDescent="0.25">
      <c r="A191" s="333" t="s">
        <v>3248</v>
      </c>
      <c r="B191" s="328" t="s">
        <v>3255</v>
      </c>
      <c r="C191" s="335" t="s">
        <v>2559</v>
      </c>
      <c r="D191" s="446" t="s">
        <v>3061</v>
      </c>
      <c r="E191" s="235" t="s">
        <v>107</v>
      </c>
      <c r="F191" s="262" t="s">
        <v>282</v>
      </c>
      <c r="G191" s="263" t="s">
        <v>282</v>
      </c>
      <c r="H191" s="262" t="s">
        <v>284</v>
      </c>
      <c r="I191" s="3" t="s">
        <v>190</v>
      </c>
      <c r="J191" s="262" t="s">
        <v>189</v>
      </c>
      <c r="K191" s="264" t="s">
        <v>189</v>
      </c>
      <c r="L191" s="265" t="s">
        <v>189</v>
      </c>
      <c r="M191" s="72" t="s">
        <v>189</v>
      </c>
      <c r="N191" s="334"/>
      <c r="O191" s="331"/>
      <c r="P191" s="332"/>
      <c r="Q191" s="332"/>
      <c r="R191" s="332"/>
      <c r="S191" s="332"/>
      <c r="T191" s="331"/>
      <c r="U191" s="5"/>
    </row>
    <row r="192" spans="1:21" s="337" customFormat="1" x14ac:dyDescent="0.25">
      <c r="A192" s="333" t="s">
        <v>3249</v>
      </c>
      <c r="B192" s="328" t="s">
        <v>3256</v>
      </c>
      <c r="C192" s="335" t="s">
        <v>2559</v>
      </c>
      <c r="D192" s="446" t="s">
        <v>3061</v>
      </c>
      <c r="E192" s="235" t="s">
        <v>107</v>
      </c>
      <c r="F192" s="262" t="s">
        <v>282</v>
      </c>
      <c r="G192" s="263" t="s">
        <v>282</v>
      </c>
      <c r="H192" s="262" t="s">
        <v>284</v>
      </c>
      <c r="I192" s="3" t="s">
        <v>190</v>
      </c>
      <c r="J192" s="262" t="s">
        <v>189</v>
      </c>
      <c r="K192" s="264" t="s">
        <v>189</v>
      </c>
      <c r="L192" s="265" t="s">
        <v>189</v>
      </c>
      <c r="M192" s="72" t="s">
        <v>189</v>
      </c>
      <c r="N192" s="334"/>
      <c r="O192" s="331"/>
      <c r="P192" s="332"/>
      <c r="Q192" s="332"/>
      <c r="R192" s="332"/>
      <c r="S192" s="332"/>
      <c r="T192" s="331"/>
      <c r="U192" s="5"/>
    </row>
    <row r="193" spans="1:21" s="337" customFormat="1" x14ac:dyDescent="0.25">
      <c r="A193" s="333" t="s">
        <v>3346</v>
      </c>
      <c r="B193" s="328" t="s">
        <v>3302</v>
      </c>
      <c r="C193" s="335" t="s">
        <v>2560</v>
      </c>
      <c r="D193" s="446" t="s">
        <v>3062</v>
      </c>
      <c r="E193" s="235" t="s">
        <v>107</v>
      </c>
      <c r="F193" s="262" t="s">
        <v>282</v>
      </c>
      <c r="G193" s="263" t="s">
        <v>282</v>
      </c>
      <c r="H193" s="262" t="s">
        <v>284</v>
      </c>
      <c r="I193" s="3" t="s">
        <v>190</v>
      </c>
      <c r="J193" s="262" t="s">
        <v>189</v>
      </c>
      <c r="K193" s="264" t="s">
        <v>189</v>
      </c>
      <c r="L193" s="265" t="s">
        <v>189</v>
      </c>
      <c r="M193" s="72" t="s">
        <v>189</v>
      </c>
      <c r="N193" s="334"/>
      <c r="O193" s="331"/>
      <c r="P193" s="332"/>
      <c r="Q193" s="332"/>
      <c r="R193" s="332"/>
      <c r="S193" s="332"/>
      <c r="T193" s="331"/>
      <c r="U193" s="5"/>
    </row>
    <row r="194" spans="1:21" s="337" customFormat="1" x14ac:dyDescent="0.25">
      <c r="A194" s="333" t="s">
        <v>3257</v>
      </c>
      <c r="B194" s="328" t="s">
        <v>3258</v>
      </c>
      <c r="C194" s="335" t="s">
        <v>2562</v>
      </c>
      <c r="D194" s="446" t="s">
        <v>3062</v>
      </c>
      <c r="E194" s="235" t="s">
        <v>107</v>
      </c>
      <c r="F194" s="262" t="s">
        <v>282</v>
      </c>
      <c r="G194" s="263" t="s">
        <v>282</v>
      </c>
      <c r="H194" s="262" t="s">
        <v>284</v>
      </c>
      <c r="I194" s="3" t="s">
        <v>190</v>
      </c>
      <c r="J194" s="262" t="s">
        <v>189</v>
      </c>
      <c r="K194" s="264" t="s">
        <v>189</v>
      </c>
      <c r="L194" s="265" t="s">
        <v>189</v>
      </c>
      <c r="M194" s="72" t="s">
        <v>189</v>
      </c>
      <c r="N194" s="334"/>
      <c r="O194" s="331"/>
      <c r="P194" s="332"/>
      <c r="Q194" s="332"/>
      <c r="R194" s="332"/>
      <c r="S194" s="332"/>
      <c r="T194" s="331"/>
      <c r="U194" s="5"/>
    </row>
    <row r="195" spans="1:21" s="337" customFormat="1" x14ac:dyDescent="0.25">
      <c r="A195" s="333" t="s">
        <v>3259</v>
      </c>
      <c r="B195" s="328" t="s">
        <v>3260</v>
      </c>
      <c r="C195" s="335" t="s">
        <v>2560</v>
      </c>
      <c r="D195" s="446" t="s">
        <v>3062</v>
      </c>
      <c r="E195" s="235" t="s">
        <v>107</v>
      </c>
      <c r="F195" s="262" t="s">
        <v>282</v>
      </c>
      <c r="G195" s="263" t="s">
        <v>282</v>
      </c>
      <c r="H195" s="262" t="s">
        <v>284</v>
      </c>
      <c r="I195" s="3" t="s">
        <v>190</v>
      </c>
      <c r="J195" s="262" t="s">
        <v>189</v>
      </c>
      <c r="K195" s="264" t="s">
        <v>189</v>
      </c>
      <c r="L195" s="265" t="s">
        <v>189</v>
      </c>
      <c r="M195" s="72" t="s">
        <v>189</v>
      </c>
      <c r="N195" s="334"/>
      <c r="O195" s="331"/>
      <c r="P195" s="332"/>
      <c r="Q195" s="332"/>
      <c r="R195" s="332"/>
      <c r="S195" s="332"/>
      <c r="T195" s="331"/>
      <c r="U195" s="5"/>
    </row>
    <row r="196" spans="1:21" s="337" customFormat="1" x14ac:dyDescent="0.25">
      <c r="A196" s="333" t="s">
        <v>3261</v>
      </c>
      <c r="B196" s="328" t="s">
        <v>3262</v>
      </c>
      <c r="C196" s="335" t="s">
        <v>2560</v>
      </c>
      <c r="D196" s="446" t="s">
        <v>3062</v>
      </c>
      <c r="E196" s="235" t="s">
        <v>107</v>
      </c>
      <c r="F196" s="262" t="s">
        <v>282</v>
      </c>
      <c r="G196" s="263" t="s">
        <v>282</v>
      </c>
      <c r="H196" s="262" t="s">
        <v>284</v>
      </c>
      <c r="I196" s="3" t="s">
        <v>190</v>
      </c>
      <c r="J196" s="262" t="s">
        <v>189</v>
      </c>
      <c r="K196" s="264" t="s">
        <v>189</v>
      </c>
      <c r="L196" s="265" t="s">
        <v>189</v>
      </c>
      <c r="M196" s="72" t="s">
        <v>189</v>
      </c>
      <c r="N196" s="334"/>
      <c r="O196" s="331"/>
      <c r="P196" s="332"/>
      <c r="Q196" s="332"/>
      <c r="R196" s="332"/>
      <c r="S196" s="332"/>
      <c r="T196" s="331"/>
      <c r="U196" s="5"/>
    </row>
    <row r="197" spans="1:21" s="337" customFormat="1" x14ac:dyDescent="0.25">
      <c r="A197" s="333" t="s">
        <v>3263</v>
      </c>
      <c r="B197" s="328" t="s">
        <v>3264</v>
      </c>
      <c r="C197" s="335" t="s">
        <v>2560</v>
      </c>
      <c r="D197" s="446" t="s">
        <v>3062</v>
      </c>
      <c r="E197" s="235" t="s">
        <v>107</v>
      </c>
      <c r="F197" s="262" t="s">
        <v>282</v>
      </c>
      <c r="G197" s="263" t="s">
        <v>282</v>
      </c>
      <c r="H197" s="262" t="s">
        <v>284</v>
      </c>
      <c r="I197" s="3" t="s">
        <v>190</v>
      </c>
      <c r="J197" s="262" t="s">
        <v>189</v>
      </c>
      <c r="K197" s="264" t="s">
        <v>189</v>
      </c>
      <c r="L197" s="265" t="s">
        <v>189</v>
      </c>
      <c r="M197" s="72" t="s">
        <v>189</v>
      </c>
      <c r="N197" s="334"/>
      <c r="O197" s="331"/>
      <c r="P197" s="332"/>
      <c r="Q197" s="332"/>
      <c r="R197" s="332"/>
      <c r="S197" s="332"/>
      <c r="T197" s="331"/>
      <c r="U197" s="5"/>
    </row>
    <row r="198" spans="1:21" s="337" customFormat="1" x14ac:dyDescent="0.25">
      <c r="A198" s="333" t="s">
        <v>3265</v>
      </c>
      <c r="B198" s="328" t="s">
        <v>3266</v>
      </c>
      <c r="C198" s="335" t="s">
        <v>2560</v>
      </c>
      <c r="D198" s="446" t="s">
        <v>3062</v>
      </c>
      <c r="E198" s="235" t="s">
        <v>107</v>
      </c>
      <c r="F198" s="262" t="s">
        <v>282</v>
      </c>
      <c r="G198" s="263" t="s">
        <v>282</v>
      </c>
      <c r="H198" s="262" t="s">
        <v>284</v>
      </c>
      <c r="I198" s="3" t="s">
        <v>190</v>
      </c>
      <c r="J198" s="262" t="s">
        <v>189</v>
      </c>
      <c r="K198" s="264" t="s">
        <v>189</v>
      </c>
      <c r="L198" s="265" t="s">
        <v>189</v>
      </c>
      <c r="M198" s="72" t="s">
        <v>189</v>
      </c>
      <c r="N198" s="334"/>
      <c r="O198" s="331"/>
      <c r="P198" s="332"/>
      <c r="Q198" s="332"/>
      <c r="R198" s="332"/>
      <c r="S198" s="332"/>
      <c r="T198" s="331"/>
      <c r="U198" s="5"/>
    </row>
    <row r="199" spans="1:21" s="337" customFormat="1" x14ac:dyDescent="0.25">
      <c r="A199" s="333" t="s">
        <v>3267</v>
      </c>
      <c r="B199" s="328" t="s">
        <v>3268</v>
      </c>
      <c r="C199" s="335" t="s">
        <v>2560</v>
      </c>
      <c r="D199" s="446" t="s">
        <v>3062</v>
      </c>
      <c r="E199" s="235" t="s">
        <v>107</v>
      </c>
      <c r="F199" s="262" t="s">
        <v>282</v>
      </c>
      <c r="G199" s="263" t="s">
        <v>282</v>
      </c>
      <c r="H199" s="262" t="s">
        <v>284</v>
      </c>
      <c r="I199" s="3" t="s">
        <v>190</v>
      </c>
      <c r="J199" s="262" t="s">
        <v>189</v>
      </c>
      <c r="K199" s="264" t="s">
        <v>189</v>
      </c>
      <c r="L199" s="265" t="s">
        <v>189</v>
      </c>
      <c r="M199" s="72" t="s">
        <v>189</v>
      </c>
      <c r="N199" s="334"/>
      <c r="O199" s="331"/>
      <c r="P199" s="332"/>
      <c r="Q199" s="332"/>
      <c r="R199" s="332"/>
      <c r="S199" s="332"/>
      <c r="T199" s="331"/>
      <c r="U199" s="5"/>
    </row>
    <row r="200" spans="1:21" s="337" customFormat="1" x14ac:dyDescent="0.25">
      <c r="A200" s="333" t="s">
        <v>3269</v>
      </c>
      <c r="B200" s="328" t="s">
        <v>3270</v>
      </c>
      <c r="C200" s="335" t="s">
        <v>2560</v>
      </c>
      <c r="D200" s="446" t="s">
        <v>3062</v>
      </c>
      <c r="E200" s="235" t="s">
        <v>107</v>
      </c>
      <c r="F200" s="262" t="s">
        <v>282</v>
      </c>
      <c r="G200" s="263" t="s">
        <v>282</v>
      </c>
      <c r="H200" s="262" t="s">
        <v>284</v>
      </c>
      <c r="I200" s="3" t="s">
        <v>190</v>
      </c>
      <c r="J200" s="262" t="s">
        <v>189</v>
      </c>
      <c r="K200" s="264" t="s">
        <v>189</v>
      </c>
      <c r="L200" s="265" t="s">
        <v>189</v>
      </c>
      <c r="M200" s="72" t="s">
        <v>189</v>
      </c>
      <c r="N200" s="334"/>
      <c r="O200" s="331"/>
      <c r="P200" s="332"/>
      <c r="Q200" s="332"/>
      <c r="R200" s="332"/>
      <c r="S200" s="332"/>
      <c r="T200" s="331"/>
      <c r="U200" s="5"/>
    </row>
    <row r="201" spans="1:21" s="337" customFormat="1" x14ac:dyDescent="0.25">
      <c r="A201" s="325" t="s">
        <v>3371</v>
      </c>
      <c r="B201" s="245" t="s">
        <v>3355</v>
      </c>
      <c r="C201" s="335" t="s">
        <v>2561</v>
      </c>
      <c r="D201" s="446" t="s">
        <v>3061</v>
      </c>
      <c r="E201" s="235" t="s">
        <v>107</v>
      </c>
      <c r="F201" s="262" t="s">
        <v>282</v>
      </c>
      <c r="G201" s="263" t="s">
        <v>282</v>
      </c>
      <c r="H201" s="262" t="s">
        <v>284</v>
      </c>
      <c r="I201" s="3" t="s">
        <v>190</v>
      </c>
      <c r="J201" s="262" t="s">
        <v>189</v>
      </c>
      <c r="K201" s="264" t="s">
        <v>189</v>
      </c>
      <c r="L201" s="265" t="s">
        <v>189</v>
      </c>
      <c r="M201" s="72" t="s">
        <v>189</v>
      </c>
      <c r="N201" s="334"/>
      <c r="O201" s="331"/>
      <c r="P201" s="332"/>
      <c r="Q201" s="332"/>
      <c r="R201" s="332"/>
      <c r="S201" s="332"/>
      <c r="T201" s="331"/>
      <c r="U201" s="5"/>
    </row>
    <row r="202" spans="1:21" s="337" customFormat="1" x14ac:dyDescent="0.25">
      <c r="A202" s="333" t="s">
        <v>3372</v>
      </c>
      <c r="B202" s="328" t="s">
        <v>3356</v>
      </c>
      <c r="C202" s="335" t="s">
        <v>2562</v>
      </c>
      <c r="D202" s="446" t="s">
        <v>3062</v>
      </c>
      <c r="E202" s="235" t="s">
        <v>107</v>
      </c>
      <c r="F202" s="262" t="s">
        <v>282</v>
      </c>
      <c r="G202" s="263" t="s">
        <v>282</v>
      </c>
      <c r="H202" s="262" t="s">
        <v>284</v>
      </c>
      <c r="I202" s="3" t="s">
        <v>190</v>
      </c>
      <c r="J202" s="262" t="s">
        <v>189</v>
      </c>
      <c r="K202" s="264" t="s">
        <v>189</v>
      </c>
      <c r="L202" s="265" t="s">
        <v>189</v>
      </c>
      <c r="M202" s="72" t="s">
        <v>189</v>
      </c>
      <c r="N202" s="334"/>
      <c r="O202" s="331"/>
      <c r="P202" s="332"/>
      <c r="Q202" s="332"/>
      <c r="R202" s="332"/>
      <c r="S202" s="332"/>
      <c r="T202" s="331"/>
      <c r="U202" s="5"/>
    </row>
    <row r="203" spans="1:21" s="337" customFormat="1" x14ac:dyDescent="0.25">
      <c r="A203" s="325" t="s">
        <v>3373</v>
      </c>
      <c r="B203" s="245" t="s">
        <v>3357</v>
      </c>
      <c r="C203" s="393" t="s">
        <v>2559</v>
      </c>
      <c r="D203" s="446" t="s">
        <v>3061</v>
      </c>
      <c r="E203" s="235" t="s">
        <v>107</v>
      </c>
      <c r="F203" s="262" t="s">
        <v>282</v>
      </c>
      <c r="G203" s="263" t="s">
        <v>282</v>
      </c>
      <c r="H203" s="262" t="s">
        <v>284</v>
      </c>
      <c r="I203" s="3" t="s">
        <v>190</v>
      </c>
      <c r="J203" s="262" t="s">
        <v>189</v>
      </c>
      <c r="K203" s="264" t="s">
        <v>189</v>
      </c>
      <c r="L203" s="265" t="s">
        <v>189</v>
      </c>
      <c r="M203" s="72" t="s">
        <v>189</v>
      </c>
      <c r="N203" s="334"/>
      <c r="O203" s="331"/>
      <c r="P203" s="332"/>
      <c r="Q203" s="332"/>
      <c r="R203" s="332"/>
      <c r="S203" s="332"/>
      <c r="T203" s="331"/>
      <c r="U203" s="5"/>
    </row>
    <row r="204" spans="1:21" s="337" customFormat="1" x14ac:dyDescent="0.25">
      <c r="A204" s="333" t="s">
        <v>3374</v>
      </c>
      <c r="B204" s="328" t="s">
        <v>3358</v>
      </c>
      <c r="C204" s="335" t="s">
        <v>2560</v>
      </c>
      <c r="D204" s="446" t="s">
        <v>3062</v>
      </c>
      <c r="E204" s="235" t="s">
        <v>107</v>
      </c>
      <c r="F204" s="262" t="s">
        <v>282</v>
      </c>
      <c r="G204" s="263" t="s">
        <v>282</v>
      </c>
      <c r="H204" s="262" t="s">
        <v>284</v>
      </c>
      <c r="I204" s="3" t="s">
        <v>190</v>
      </c>
      <c r="J204" s="262" t="s">
        <v>189</v>
      </c>
      <c r="K204" s="264" t="s">
        <v>189</v>
      </c>
      <c r="L204" s="265" t="s">
        <v>189</v>
      </c>
      <c r="M204" s="72" t="s">
        <v>189</v>
      </c>
      <c r="N204" s="334"/>
      <c r="O204" s="331"/>
      <c r="P204" s="332"/>
      <c r="Q204" s="332"/>
      <c r="R204" s="332"/>
      <c r="S204" s="332"/>
      <c r="T204" s="331"/>
      <c r="U204" s="5"/>
    </row>
    <row r="205" spans="1:21" s="337" customFormat="1" x14ac:dyDescent="0.25">
      <c r="A205" s="325" t="s">
        <v>3375</v>
      </c>
      <c r="B205" s="245" t="s">
        <v>3359</v>
      </c>
      <c r="C205" s="393" t="s">
        <v>3337</v>
      </c>
      <c r="D205" s="446" t="s">
        <v>3061</v>
      </c>
      <c r="E205" s="235" t="s">
        <v>107</v>
      </c>
      <c r="F205" s="262" t="s">
        <v>282</v>
      </c>
      <c r="G205" s="263" t="s">
        <v>282</v>
      </c>
      <c r="H205" s="262" t="s">
        <v>284</v>
      </c>
      <c r="I205" s="3" t="s">
        <v>190</v>
      </c>
      <c r="J205" s="262" t="s">
        <v>189</v>
      </c>
      <c r="K205" s="264" t="s">
        <v>189</v>
      </c>
      <c r="L205" s="265" t="s">
        <v>189</v>
      </c>
      <c r="M205" s="72" t="s">
        <v>189</v>
      </c>
      <c r="N205" s="334"/>
      <c r="O205" s="331"/>
      <c r="P205" s="332"/>
      <c r="Q205" s="332"/>
      <c r="R205" s="332"/>
      <c r="S205" s="332"/>
      <c r="T205" s="331"/>
      <c r="U205" s="5"/>
    </row>
    <row r="206" spans="1:21" s="337" customFormat="1" x14ac:dyDescent="0.25">
      <c r="A206" s="333" t="s">
        <v>3376</v>
      </c>
      <c r="B206" s="328" t="s">
        <v>3360</v>
      </c>
      <c r="C206" s="335" t="s">
        <v>3338</v>
      </c>
      <c r="D206" s="446" t="s">
        <v>3062</v>
      </c>
      <c r="E206" s="235" t="s">
        <v>107</v>
      </c>
      <c r="F206" s="262" t="s">
        <v>282</v>
      </c>
      <c r="G206" s="263" t="s">
        <v>282</v>
      </c>
      <c r="H206" s="262" t="s">
        <v>284</v>
      </c>
      <c r="I206" s="3" t="s">
        <v>190</v>
      </c>
      <c r="J206" s="262" t="s">
        <v>189</v>
      </c>
      <c r="K206" s="264" t="s">
        <v>189</v>
      </c>
      <c r="L206" s="265" t="s">
        <v>189</v>
      </c>
      <c r="M206" s="72" t="s">
        <v>189</v>
      </c>
      <c r="N206" s="334"/>
      <c r="O206" s="331"/>
      <c r="P206" s="332"/>
      <c r="Q206" s="332"/>
      <c r="R206" s="332"/>
      <c r="S206" s="332"/>
      <c r="T206" s="331"/>
      <c r="U206" s="5"/>
    </row>
    <row r="207" spans="1:21" s="337" customFormat="1" x14ac:dyDescent="0.25">
      <c r="A207" s="325" t="s">
        <v>3377</v>
      </c>
      <c r="B207" s="245" t="s">
        <v>3361</v>
      </c>
      <c r="C207" s="393" t="s">
        <v>3070</v>
      </c>
      <c r="D207" s="446" t="s">
        <v>3061</v>
      </c>
      <c r="E207" s="235" t="s">
        <v>107</v>
      </c>
      <c r="F207" s="262" t="s">
        <v>282</v>
      </c>
      <c r="G207" s="263" t="s">
        <v>282</v>
      </c>
      <c r="H207" s="262" t="s">
        <v>284</v>
      </c>
      <c r="I207" s="3" t="s">
        <v>190</v>
      </c>
      <c r="J207" s="262" t="s">
        <v>189</v>
      </c>
      <c r="K207" s="264" t="s">
        <v>189</v>
      </c>
      <c r="L207" s="265" t="s">
        <v>189</v>
      </c>
      <c r="M207" s="72" t="s">
        <v>189</v>
      </c>
      <c r="N207" s="334"/>
      <c r="O207" s="331"/>
      <c r="P207" s="332"/>
      <c r="Q207" s="332"/>
      <c r="R207" s="332"/>
      <c r="S207" s="332"/>
      <c r="T207" s="331"/>
      <c r="U207" s="5"/>
    </row>
    <row r="208" spans="1:21" s="337" customFormat="1" x14ac:dyDescent="0.25">
      <c r="A208" s="333" t="s">
        <v>3378</v>
      </c>
      <c r="B208" s="328" t="s">
        <v>3362</v>
      </c>
      <c r="C208" s="335" t="s">
        <v>3072</v>
      </c>
      <c r="D208" s="446" t="s">
        <v>3062</v>
      </c>
      <c r="E208" s="235" t="s">
        <v>107</v>
      </c>
      <c r="F208" s="262" t="s">
        <v>282</v>
      </c>
      <c r="G208" s="263" t="s">
        <v>282</v>
      </c>
      <c r="H208" s="262" t="s">
        <v>284</v>
      </c>
      <c r="I208" s="3" t="s">
        <v>190</v>
      </c>
      <c r="J208" s="262" t="s">
        <v>189</v>
      </c>
      <c r="K208" s="264" t="s">
        <v>189</v>
      </c>
      <c r="L208" s="265" t="s">
        <v>189</v>
      </c>
      <c r="M208" s="72" t="s">
        <v>189</v>
      </c>
      <c r="N208" s="334"/>
      <c r="O208" s="331"/>
      <c r="P208" s="332"/>
      <c r="Q208" s="332"/>
      <c r="R208" s="332"/>
      <c r="S208" s="332"/>
      <c r="T208" s="331"/>
      <c r="U208" s="5"/>
    </row>
    <row r="209" spans="1:22" x14ac:dyDescent="0.25">
      <c r="A209" s="495"/>
      <c r="B209" s="495"/>
      <c r="C209" s="495"/>
      <c r="D209" s="496"/>
      <c r="E209" s="496"/>
      <c r="F209" s="497"/>
      <c r="G209" s="495"/>
      <c r="H209" s="498"/>
      <c r="I209" s="499"/>
      <c r="J209" s="500"/>
      <c r="K209" s="500"/>
      <c r="L209" s="497"/>
      <c r="M209" s="499"/>
      <c r="N209" s="499"/>
      <c r="O209" s="429"/>
      <c r="P209" s="428"/>
      <c r="Q209" s="428"/>
      <c r="R209" s="428"/>
      <c r="S209" s="428"/>
      <c r="T209" s="429"/>
      <c r="U209" s="1"/>
      <c r="V209" s="428"/>
    </row>
  </sheetData>
  <dataValidations count="12">
    <dataValidation type="list" allowBlank="1" showInputMessage="1" showErrorMessage="1" sqref="G2:G209">
      <formula1>"flood,opt-flood"</formula1>
    </dataValidation>
    <dataValidation type="list" allowBlank="1" showInputMessage="1" showErrorMessage="1" prompt="Endpoint Dataplane Learning_x000a_The template assumes &quot;yes&quot; if not specified_x000a_!! Highly recommended to leave it to yes " sqref="M2:M209">
      <formula1>"yes,no"</formula1>
    </dataValidation>
    <dataValidation type="list" allowBlank="1" showInputMessage="1" showErrorMessage="1" prompt="Enable PIM on a Bridge Domain_x000a_If not specified the template assumes &quot;no&quot;" sqref="I2:I209">
      <formula1>"yes,no"</formula1>
    </dataValidation>
    <dataValidation allowBlank="1" showInputMessage="1" showErrorMessage="1" prompt="Legacy BD VLAN id _x000a_Only used if &quot;is_bd_legacy == yes&quot;" sqref="R2:R209"/>
    <dataValidation type="list" allowBlank="1" showInputMessage="1" showErrorMessage="1" prompt="Define the BD as Legacy BD_x000a_If not specified the template assumes &quot;no&quot;" sqref="Q2:Q209">
      <formula1>"yes,no"</formula1>
    </dataValidation>
    <dataValidation allowBlank="1" showInputMessage="1" showErrorMessage="1" prompt="Endpoint retention policy name_x000a_Optional" sqref="O2:O209"/>
    <dataValidation allowBlank="1" showInputMessage="1" showErrorMessage="1" prompt="IGMP Snooping Policy Name _x000a_Optional" sqref="N2:N209"/>
    <dataValidation type="list" allowBlank="1" showInputMessage="1" showErrorMessage="1" prompt="This does not directly map to an aci configuration item_x000a_It is used inside the excel to select two possible bd forwarding template_x000a_(arp_flood, l2 unknwon unicast, l3 unknwon Multicast, multi_dest_flood, unicast routing ...). These values can be overwritten" sqref="E2:E209">
      <formula1>"L2,L3"</formula1>
    </dataValidation>
    <dataValidation type="list" allowBlank="1" showInputMessage="1" showErrorMessage="1" sqref="H2:H209">
      <formula1>"bd-flood,encap-flood,drop"</formula1>
    </dataValidation>
    <dataValidation type="list" allowBlank="1" showInputMessage="1" showErrorMessage="1" sqref="F2:F209">
      <formula1>"flood,proxy"</formula1>
    </dataValidation>
    <dataValidation type="list" allowBlank="1" showInputMessage="1" showErrorMessage="1" sqref="J2:L209">
      <formula1>"yes,no"</formula1>
    </dataValidation>
    <dataValidation allowBlank="1" showInputMessage="1" showErrorMessage="1" prompt="IGMP Interface Policy Name_x000a_Optional" sqref="P2:P209"/>
  </dataValidations>
  <pageMargins left="0.7" right="0.7" top="0.75" bottom="0.75" header="0.3" footer="0.3"/>
  <pageSetup paperSize="9" orientation="portrait" horizontalDpi="4294967292" verticalDpi="42949672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tenant!$A:$A</xm:f>
          </x14:formula1>
          <xm:sqref>A209:A1048576 C2:C209</xm:sqref>
        </x14:dataValidation>
        <x14:dataValidation type="list" allowBlank="1" showInputMessage="1" showErrorMessage="1">
          <x14:formula1>
            <xm:f>vrf!$A:$A</xm:f>
          </x14:formula1>
          <xm:sqref>D2:D209</xm:sqref>
        </x14:dataValidation>
      </x14:dataValidations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8"/>
  <sheetViews>
    <sheetView topLeftCell="A146" workbookViewId="0">
      <selection activeCell="A178" sqref="A178"/>
    </sheetView>
  </sheetViews>
  <sheetFormatPr defaultRowHeight="15" x14ac:dyDescent="0.25"/>
  <cols>
    <col min="1" max="1" width="18.5703125" customWidth="1"/>
    <col min="2" max="2" width="74.28515625" bestFit="1" customWidth="1"/>
    <col min="3" max="3" width="32.5703125" customWidth="1"/>
    <col min="4" max="4" width="29.85546875" customWidth="1"/>
    <col min="5" max="5" width="16.28515625" customWidth="1"/>
    <col min="6" max="6" width="9" customWidth="1"/>
    <col min="7" max="7" width="7.85546875" customWidth="1"/>
    <col min="8" max="8" width="8.7109375" customWidth="1"/>
    <col min="9" max="9" width="8.5703125" customWidth="1"/>
    <col min="10" max="10" width="13.42578125" customWidth="1"/>
    <col min="11" max="11" width="15.140625" bestFit="1" customWidth="1"/>
  </cols>
  <sheetData>
    <row r="1" spans="1:11" x14ac:dyDescent="0.25">
      <c r="A1" t="s">
        <v>1283</v>
      </c>
      <c r="B1" t="s">
        <v>220</v>
      </c>
      <c r="C1" t="s">
        <v>261</v>
      </c>
      <c r="D1" t="s">
        <v>244</v>
      </c>
      <c r="E1" t="s">
        <v>1284</v>
      </c>
      <c r="F1" t="s">
        <v>1285</v>
      </c>
      <c r="G1" t="s">
        <v>1286</v>
      </c>
      <c r="H1" t="s">
        <v>1287</v>
      </c>
      <c r="I1" t="s">
        <v>1288</v>
      </c>
      <c r="J1" t="s">
        <v>473</v>
      </c>
      <c r="K1" t="s">
        <v>2930</v>
      </c>
    </row>
    <row r="2" spans="1:11" x14ac:dyDescent="0.25">
      <c r="A2" t="s">
        <v>1398</v>
      </c>
      <c r="B2" s="5"/>
      <c r="C2" s="5" t="s">
        <v>1315</v>
      </c>
      <c r="D2" s="140" t="str">
        <f>VLOOKUP(bd_subnet[bridge_domain],bridge_domain[#All],3,FALSE)</f>
        <v>VIVID_WP_PROD_AZA</v>
      </c>
      <c r="E2" s="5" t="s">
        <v>290</v>
      </c>
      <c r="F2" s="5"/>
      <c r="G2" s="5"/>
      <c r="H2" s="5"/>
      <c r="I2" s="5"/>
      <c r="J2" s="5" t="s">
        <v>847</v>
      </c>
      <c r="K2" s="5"/>
    </row>
    <row r="3" spans="1:11" x14ac:dyDescent="0.25">
      <c r="A3" t="s">
        <v>1399</v>
      </c>
      <c r="B3" s="5"/>
      <c r="C3" s="5" t="s">
        <v>1317</v>
      </c>
      <c r="D3" s="140" t="str">
        <f>VLOOKUP(bd_subnet[bridge_domain],bridge_domain[#All],3,FALSE)</f>
        <v>VIVID_WP_PROD_AZA</v>
      </c>
      <c r="E3" s="5" t="s">
        <v>290</v>
      </c>
      <c r="F3" s="5"/>
      <c r="G3" s="5"/>
      <c r="H3" s="5"/>
      <c r="I3" s="5"/>
      <c r="J3" s="5" t="s">
        <v>847</v>
      </c>
      <c r="K3" s="5"/>
    </row>
    <row r="4" spans="1:11" x14ac:dyDescent="0.25">
      <c r="A4" s="5" t="s">
        <v>1400</v>
      </c>
      <c r="B4" s="5"/>
      <c r="C4" s="5" t="s">
        <v>1319</v>
      </c>
      <c r="D4" s="140" t="str">
        <f>VLOOKUP(bd_subnet[bridge_domain],bridge_domain[#All],3,FALSE)</f>
        <v>VIVID_WP_PROD_AZA</v>
      </c>
      <c r="E4" s="5" t="s">
        <v>290</v>
      </c>
      <c r="F4" s="5"/>
      <c r="G4" s="5"/>
      <c r="H4" s="5"/>
      <c r="I4" s="5"/>
      <c r="J4" s="5" t="s">
        <v>847</v>
      </c>
      <c r="K4" s="5"/>
    </row>
    <row r="5" spans="1:11" x14ac:dyDescent="0.25">
      <c r="A5" s="5" t="s">
        <v>1401</v>
      </c>
      <c r="B5" s="5"/>
      <c r="C5" s="5" t="s">
        <v>1321</v>
      </c>
      <c r="D5" s="140" t="str">
        <f>VLOOKUP(bd_subnet[bridge_domain],bridge_domain[#All],3,FALSE)</f>
        <v>VIVID_WP_PROD_AZA</v>
      </c>
      <c r="E5" s="5" t="s">
        <v>290</v>
      </c>
      <c r="F5" s="5"/>
      <c r="G5" s="5"/>
      <c r="H5" s="5"/>
      <c r="I5" s="5"/>
      <c r="J5" s="5" t="s">
        <v>847</v>
      </c>
      <c r="K5" s="5"/>
    </row>
    <row r="6" spans="1:11" x14ac:dyDescent="0.25">
      <c r="A6" s="5" t="s">
        <v>1402</v>
      </c>
      <c r="B6" s="5"/>
      <c r="C6" s="5" t="s">
        <v>1323</v>
      </c>
      <c r="D6" s="140" t="str">
        <f>VLOOKUP(bd_subnet[bridge_domain],bridge_domain[#All],3,FALSE)</f>
        <v>VIVID_WP_PROD_AZA</v>
      </c>
      <c r="E6" s="5" t="s">
        <v>290</v>
      </c>
      <c r="F6" s="5"/>
      <c r="G6" s="5"/>
      <c r="H6" s="5"/>
      <c r="I6" s="5"/>
      <c r="J6" s="5" t="s">
        <v>847</v>
      </c>
      <c r="K6" s="5"/>
    </row>
    <row r="7" spans="1:11" x14ac:dyDescent="0.25">
      <c r="A7" s="5" t="s">
        <v>1403</v>
      </c>
      <c r="B7" s="5"/>
      <c r="C7" s="5" t="s">
        <v>1523</v>
      </c>
      <c r="D7" s="140" t="str">
        <f>VLOOKUP(bd_subnet[bridge_domain],bridge_domain[#All],3,FALSE)</f>
        <v>VIVID_WP_PROD_AZA</v>
      </c>
      <c r="E7" s="5" t="s">
        <v>290</v>
      </c>
      <c r="F7" s="5"/>
      <c r="G7" s="5"/>
      <c r="H7" s="5"/>
      <c r="I7" s="5"/>
      <c r="J7" s="5" t="s">
        <v>847</v>
      </c>
      <c r="K7" s="5"/>
    </row>
    <row r="8" spans="1:11" x14ac:dyDescent="0.25">
      <c r="A8" s="5" t="s">
        <v>1404</v>
      </c>
      <c r="B8" s="5"/>
      <c r="C8" s="5" t="s">
        <v>1327</v>
      </c>
      <c r="D8" s="140" t="str">
        <f>VLOOKUP(bd_subnet[bridge_domain],bridge_domain[#All],3,FALSE)</f>
        <v>VIVID_WP_PROD_AZA</v>
      </c>
      <c r="E8" s="5" t="s">
        <v>290</v>
      </c>
      <c r="F8" s="5"/>
      <c r="G8" s="5"/>
      <c r="H8" s="5"/>
      <c r="I8" s="5"/>
      <c r="J8" s="5" t="s">
        <v>847</v>
      </c>
      <c r="K8" s="5"/>
    </row>
    <row r="9" spans="1:11" x14ac:dyDescent="0.25">
      <c r="A9" s="5" t="s">
        <v>1405</v>
      </c>
      <c r="B9" s="5"/>
      <c r="C9" s="5" t="s">
        <v>1329</v>
      </c>
      <c r="D9" s="140" t="str">
        <f>VLOOKUP(bd_subnet[bridge_domain],bridge_domain[#All],3,FALSE)</f>
        <v>VIVID_WP_PROD_AZA</v>
      </c>
      <c r="E9" s="5" t="s">
        <v>290</v>
      </c>
      <c r="F9" s="5"/>
      <c r="G9" s="5"/>
      <c r="H9" s="5"/>
      <c r="I9" s="5"/>
      <c r="J9" s="5" t="s">
        <v>847</v>
      </c>
      <c r="K9" s="5"/>
    </row>
    <row r="10" spans="1:11" x14ac:dyDescent="0.25">
      <c r="A10" s="5" t="s">
        <v>1406</v>
      </c>
      <c r="B10" s="5"/>
      <c r="C10" s="5" t="s">
        <v>1331</v>
      </c>
      <c r="D10" s="140" t="str">
        <f>VLOOKUP(bd_subnet[bridge_domain],bridge_domain[#All],3,FALSE)</f>
        <v>VIVID_WP_PROD_AZA</v>
      </c>
      <c r="E10" s="5" t="s">
        <v>290</v>
      </c>
      <c r="F10" s="5"/>
      <c r="G10" s="5"/>
      <c r="H10" s="5"/>
      <c r="I10" s="5"/>
      <c r="J10" s="5" t="s">
        <v>847</v>
      </c>
      <c r="K10" s="5"/>
    </row>
    <row r="11" spans="1:11" x14ac:dyDescent="0.25">
      <c r="A11" s="5" t="s">
        <v>1569</v>
      </c>
      <c r="B11" s="5"/>
      <c r="C11" s="212" t="s">
        <v>1568</v>
      </c>
      <c r="D11" s="140" t="str">
        <f>VLOOKUP(bd_subnet[bridge_domain],bridge_domain[#All],3,FALSE)</f>
        <v>VIVID_WP_PROD_AZA</v>
      </c>
      <c r="E11" s="5" t="s">
        <v>290</v>
      </c>
      <c r="F11" s="5"/>
      <c r="G11" s="5"/>
      <c r="H11" s="5"/>
      <c r="I11" s="5"/>
      <c r="J11" s="5" t="s">
        <v>847</v>
      </c>
      <c r="K11" s="5"/>
    </row>
    <row r="12" spans="1:11" x14ac:dyDescent="0.25">
      <c r="A12" s="5" t="s">
        <v>1407</v>
      </c>
      <c r="B12" s="5"/>
      <c r="C12" s="5" t="s">
        <v>1334</v>
      </c>
      <c r="D12" s="140" t="str">
        <f>VLOOKUP(bd_subnet[bridge_domain],bridge_domain[#All],3,FALSE)</f>
        <v>VIVID_WP_PROD_AZA</v>
      </c>
      <c r="E12" s="5" t="s">
        <v>290</v>
      </c>
      <c r="F12" s="5"/>
      <c r="G12" s="5"/>
      <c r="H12" s="5"/>
      <c r="I12" s="5"/>
      <c r="J12" s="5" t="s">
        <v>847</v>
      </c>
      <c r="K12" s="5"/>
    </row>
    <row r="13" spans="1:11" x14ac:dyDescent="0.25">
      <c r="A13" s="5" t="s">
        <v>1408</v>
      </c>
      <c r="B13" s="5"/>
      <c r="C13" s="5" t="s">
        <v>1335</v>
      </c>
      <c r="D13" s="140" t="str">
        <f>VLOOKUP(bd_subnet[bridge_domain],bridge_domain[#All],3,FALSE)</f>
        <v>VIVID_WP_PROD_AZA</v>
      </c>
      <c r="E13" s="5" t="s">
        <v>290</v>
      </c>
      <c r="F13" s="5"/>
      <c r="G13" s="5"/>
      <c r="H13" s="5"/>
      <c r="I13" s="5"/>
      <c r="J13" s="5" t="s">
        <v>847</v>
      </c>
      <c r="K13" s="5"/>
    </row>
    <row r="14" spans="1:11" x14ac:dyDescent="0.25">
      <c r="A14" s="5" t="s">
        <v>1409</v>
      </c>
      <c r="B14" s="5"/>
      <c r="C14" s="5" t="s">
        <v>1337</v>
      </c>
      <c r="D14" s="140" t="str">
        <f>VLOOKUP(bd_subnet[bridge_domain],bridge_domain[#All],3,FALSE)</f>
        <v>VIVID_WP_PROD_AZA</v>
      </c>
      <c r="E14" s="5" t="s">
        <v>290</v>
      </c>
      <c r="F14" s="5"/>
      <c r="G14" s="5"/>
      <c r="H14" s="5"/>
      <c r="I14" s="5"/>
      <c r="J14" s="5" t="s">
        <v>847</v>
      </c>
      <c r="K14" s="5"/>
    </row>
    <row r="15" spans="1:11" x14ac:dyDescent="0.25">
      <c r="A15" s="5" t="s">
        <v>1410</v>
      </c>
      <c r="B15" s="5"/>
      <c r="C15" s="5" t="s">
        <v>1339</v>
      </c>
      <c r="D15" s="140" t="str">
        <f>VLOOKUP(bd_subnet[bridge_domain],bridge_domain[#All],3,FALSE)</f>
        <v>VIVID_WP_PROD_AZA</v>
      </c>
      <c r="E15" s="5" t="s">
        <v>290</v>
      </c>
      <c r="F15" s="5"/>
      <c r="G15" s="5"/>
      <c r="H15" s="5"/>
      <c r="I15" s="5"/>
      <c r="J15" s="5" t="s">
        <v>847</v>
      </c>
      <c r="K15" s="5"/>
    </row>
    <row r="16" spans="1:11" x14ac:dyDescent="0.25">
      <c r="A16" s="5" t="s">
        <v>1411</v>
      </c>
      <c r="B16" s="5"/>
      <c r="C16" s="5" t="s">
        <v>1341</v>
      </c>
      <c r="D16" s="140" t="str">
        <f>VLOOKUP(bd_subnet[bridge_domain],bridge_domain[#All],3,FALSE)</f>
        <v>VIVID_WP_PROD_AZA</v>
      </c>
      <c r="E16" s="5" t="s">
        <v>290</v>
      </c>
      <c r="F16" s="5"/>
      <c r="G16" s="5"/>
      <c r="H16" s="5"/>
      <c r="I16" s="5"/>
      <c r="J16" s="5" t="s">
        <v>847</v>
      </c>
      <c r="K16" s="5"/>
    </row>
    <row r="17" spans="1:11" x14ac:dyDescent="0.25">
      <c r="A17" s="5" t="s">
        <v>1412</v>
      </c>
      <c r="B17" s="5"/>
      <c r="C17" s="5" t="s">
        <v>1325</v>
      </c>
      <c r="D17" s="140" t="str">
        <f>VLOOKUP(bd_subnet[bridge_domain],bridge_domain[#All],3,FALSE)</f>
        <v>VIVID_WP_PROD_AZA</v>
      </c>
      <c r="E17" s="5" t="s">
        <v>290</v>
      </c>
      <c r="F17" s="5"/>
      <c r="G17" s="5"/>
      <c r="H17" s="5"/>
      <c r="I17" s="5"/>
      <c r="J17" s="5" t="s">
        <v>847</v>
      </c>
      <c r="K17" s="5"/>
    </row>
    <row r="18" spans="1:11" x14ac:dyDescent="0.25">
      <c r="A18" s="5" t="s">
        <v>1413</v>
      </c>
      <c r="B18" s="5"/>
      <c r="C18" s="5" t="s">
        <v>1344</v>
      </c>
      <c r="D18" s="140" t="str">
        <f>VLOOKUP(bd_subnet[bridge_domain],bridge_domain[#All],3,FALSE)</f>
        <v>VIVID_WP_PROD_AZA</v>
      </c>
      <c r="E18" s="5" t="s">
        <v>290</v>
      </c>
      <c r="F18" s="5"/>
      <c r="G18" s="5"/>
      <c r="H18" s="5"/>
      <c r="I18" s="5"/>
      <c r="J18" s="5" t="s">
        <v>847</v>
      </c>
      <c r="K18" s="5"/>
    </row>
    <row r="19" spans="1:11" x14ac:dyDescent="0.25">
      <c r="A19" s="5" t="s">
        <v>1414</v>
      </c>
      <c r="B19" s="5"/>
      <c r="C19" s="5" t="s">
        <v>1346</v>
      </c>
      <c r="D19" s="140" t="str">
        <f>VLOOKUP(bd_subnet[bridge_domain],bridge_domain[#All],3,FALSE)</f>
        <v>VIVID_WP_PROD_AZA</v>
      </c>
      <c r="E19" s="5" t="s">
        <v>290</v>
      </c>
      <c r="F19" s="5"/>
      <c r="G19" s="5"/>
      <c r="H19" s="5"/>
      <c r="I19" s="5"/>
      <c r="J19" s="5" t="s">
        <v>847</v>
      </c>
      <c r="K19" s="5"/>
    </row>
    <row r="20" spans="1:11" x14ac:dyDescent="0.25">
      <c r="A20" s="5" t="s">
        <v>1415</v>
      </c>
      <c r="B20" s="5"/>
      <c r="C20" s="5" t="s">
        <v>1348</v>
      </c>
      <c r="D20" s="140" t="str">
        <f>VLOOKUP(bd_subnet[bridge_domain],bridge_domain[#All],3,FALSE)</f>
        <v>VIVID_WP_PROD_AZA</v>
      </c>
      <c r="E20" s="5" t="s">
        <v>290</v>
      </c>
      <c r="F20" s="5"/>
      <c r="G20" s="5"/>
      <c r="H20" s="5"/>
      <c r="I20" s="5"/>
      <c r="J20" s="5" t="s">
        <v>847</v>
      </c>
      <c r="K20" s="5"/>
    </row>
    <row r="21" spans="1:11" x14ac:dyDescent="0.25">
      <c r="A21" s="5" t="s">
        <v>1416</v>
      </c>
      <c r="B21" s="5"/>
      <c r="C21" s="5" t="s">
        <v>1350</v>
      </c>
      <c r="D21" s="140" t="str">
        <f>VLOOKUP(bd_subnet[bridge_domain],bridge_domain[#All],3,FALSE)</f>
        <v>VIVID_WP_PROD_AZA</v>
      </c>
      <c r="E21" s="5" t="s">
        <v>290</v>
      </c>
      <c r="F21" s="5"/>
      <c r="G21" s="5"/>
      <c r="H21" s="5"/>
      <c r="I21" s="5"/>
      <c r="J21" s="5" t="s">
        <v>847</v>
      </c>
      <c r="K21" s="5"/>
    </row>
    <row r="22" spans="1:11" x14ac:dyDescent="0.25">
      <c r="A22" s="5" t="s">
        <v>1417</v>
      </c>
      <c r="B22" s="5"/>
      <c r="C22" s="5" t="s">
        <v>1352</v>
      </c>
      <c r="D22" s="140" t="str">
        <f>VLOOKUP(bd_subnet[bridge_domain],bridge_domain[#All],3,FALSE)</f>
        <v>VIVID_WP_PROD_AZA</v>
      </c>
      <c r="E22" s="5" t="s">
        <v>290</v>
      </c>
      <c r="F22" s="5"/>
      <c r="G22" s="5"/>
      <c r="H22" s="5"/>
      <c r="I22" s="5"/>
      <c r="J22" s="5" t="s">
        <v>847</v>
      </c>
      <c r="K22" s="5"/>
    </row>
    <row r="23" spans="1:11" x14ac:dyDescent="0.25">
      <c r="A23" s="5" t="s">
        <v>1418</v>
      </c>
      <c r="B23" s="5"/>
      <c r="C23" s="5" t="s">
        <v>1354</v>
      </c>
      <c r="D23" s="140" t="str">
        <f>VLOOKUP(bd_subnet[bridge_domain],bridge_domain[#All],3,FALSE)</f>
        <v>VIVID_WP_PROD_AZA</v>
      </c>
      <c r="E23" s="5" t="s">
        <v>290</v>
      </c>
      <c r="F23" s="5"/>
      <c r="G23" s="5"/>
      <c r="H23" s="5"/>
      <c r="I23" s="5"/>
      <c r="J23" s="5" t="s">
        <v>847</v>
      </c>
      <c r="K23" s="5"/>
    </row>
    <row r="24" spans="1:11" x14ac:dyDescent="0.25">
      <c r="A24" s="5" t="s">
        <v>2143</v>
      </c>
      <c r="B24" s="5"/>
      <c r="C24" s="5" t="s">
        <v>1356</v>
      </c>
      <c r="D24" s="140" t="str">
        <f>VLOOKUP(bd_subnet[bridge_domain],bridge_domain[#All],3,FALSE)</f>
        <v>VIVID_WP_PROD_AZA</v>
      </c>
      <c r="E24" s="5" t="s">
        <v>290</v>
      </c>
      <c r="F24" s="5"/>
      <c r="G24" s="5"/>
      <c r="H24" s="5"/>
      <c r="I24" s="5"/>
      <c r="J24" s="5" t="s">
        <v>847</v>
      </c>
      <c r="K24" s="5"/>
    </row>
    <row r="25" spans="1:11" x14ac:dyDescent="0.25">
      <c r="A25" s="5" t="s">
        <v>1419</v>
      </c>
      <c r="B25" s="5"/>
      <c r="C25" s="5" t="s">
        <v>1358</v>
      </c>
      <c r="D25" s="140" t="str">
        <f>VLOOKUP(bd_subnet[bridge_domain],bridge_domain[#All],3,FALSE)</f>
        <v>VIVID_WP_PROD_AZA</v>
      </c>
      <c r="E25" s="5" t="s">
        <v>290</v>
      </c>
      <c r="F25" s="5"/>
      <c r="G25" s="5"/>
      <c r="H25" s="5"/>
      <c r="I25" s="5"/>
      <c r="J25" s="5" t="s">
        <v>847</v>
      </c>
      <c r="K25" s="5"/>
    </row>
    <row r="26" spans="1:11" x14ac:dyDescent="0.25">
      <c r="A26" s="5" t="s">
        <v>1420</v>
      </c>
      <c r="B26" s="5"/>
      <c r="C26" s="5" t="s">
        <v>1982</v>
      </c>
      <c r="D26" s="140" t="str">
        <f>VLOOKUP(bd_subnet[bridge_domain],bridge_domain[#All],3,FALSE)</f>
        <v>VIVID_WP_PROD_AZA</v>
      </c>
      <c r="E26" s="5" t="s">
        <v>290</v>
      </c>
      <c r="F26" s="5"/>
      <c r="G26" s="5"/>
      <c r="H26" s="5"/>
      <c r="I26" s="5"/>
      <c r="J26" s="5" t="s">
        <v>847</v>
      </c>
      <c r="K26" s="5"/>
    </row>
    <row r="27" spans="1:11" x14ac:dyDescent="0.25">
      <c r="A27" s="5" t="s">
        <v>2010</v>
      </c>
      <c r="B27" s="5"/>
      <c r="C27" s="5" t="s">
        <v>2004</v>
      </c>
      <c r="D27" s="140" t="str">
        <f>VLOOKUP(bd_subnet[bridge_domain],bridge_domain[#All],3,FALSE)</f>
        <v>VIVID_WP_PROD_AZA</v>
      </c>
      <c r="E27" s="5" t="s">
        <v>290</v>
      </c>
      <c r="F27" s="5"/>
      <c r="G27" s="5"/>
      <c r="H27" s="5"/>
      <c r="I27" s="5"/>
      <c r="J27" s="5" t="s">
        <v>847</v>
      </c>
      <c r="K27" s="5"/>
    </row>
    <row r="28" spans="1:11" x14ac:dyDescent="0.25">
      <c r="A28" s="5" t="s">
        <v>1421</v>
      </c>
      <c r="B28" s="5"/>
      <c r="C28" s="5" t="s">
        <v>1365</v>
      </c>
      <c r="D28" s="140" t="str">
        <f>VLOOKUP(bd_subnet[bridge_domain],bridge_domain[#All],3,FALSE)</f>
        <v>VIVID_WP_PROD_AZA</v>
      </c>
      <c r="E28" s="5" t="s">
        <v>290</v>
      </c>
      <c r="F28" s="5"/>
      <c r="G28" s="5"/>
      <c r="H28" s="5"/>
      <c r="I28" s="5"/>
      <c r="J28" s="5" t="s">
        <v>847</v>
      </c>
      <c r="K28" s="5"/>
    </row>
    <row r="29" spans="1:11" x14ac:dyDescent="0.25">
      <c r="A29" s="5" t="s">
        <v>1422</v>
      </c>
      <c r="B29" s="5"/>
      <c r="C29" s="5" t="s">
        <v>1367</v>
      </c>
      <c r="D29" s="140" t="str">
        <f>VLOOKUP(bd_subnet[bridge_domain],bridge_domain[#All],3,FALSE)</f>
        <v>VIVID_WP_PROD_AZA</v>
      </c>
      <c r="E29" s="5" t="s">
        <v>290</v>
      </c>
      <c r="F29" s="5"/>
      <c r="G29" s="5"/>
      <c r="H29" s="5"/>
      <c r="I29" s="5"/>
      <c r="J29" s="5" t="s">
        <v>847</v>
      </c>
      <c r="K29" s="5"/>
    </row>
    <row r="30" spans="1:11" x14ac:dyDescent="0.25">
      <c r="A30" s="5" t="s">
        <v>2514</v>
      </c>
      <c r="B30" s="5"/>
      <c r="C30" s="5" t="s">
        <v>2513</v>
      </c>
      <c r="D30" s="140" t="str">
        <f>VLOOKUP(bd_subnet[bridge_domain],bridge_domain[#All],3,FALSE)</f>
        <v>VIVID_WP_PROD_AZA</v>
      </c>
      <c r="E30" s="5" t="s">
        <v>290</v>
      </c>
      <c r="F30" s="5"/>
      <c r="G30" s="5"/>
      <c r="H30" s="5"/>
      <c r="I30" s="5"/>
      <c r="J30" s="5" t="s">
        <v>847</v>
      </c>
      <c r="K30" s="5"/>
    </row>
    <row r="31" spans="1:11" x14ac:dyDescent="0.25">
      <c r="A31" s="5" t="s">
        <v>2500</v>
      </c>
      <c r="B31" s="5"/>
      <c r="C31" s="5" t="s">
        <v>2496</v>
      </c>
      <c r="D31" s="140" t="str">
        <f>VLOOKUP(bd_subnet[bridge_domain],bridge_domain[#All],3,FALSE)</f>
        <v>VIVID_WP_PROD_AZA</v>
      </c>
      <c r="E31" s="5" t="s">
        <v>290</v>
      </c>
      <c r="F31" s="5"/>
      <c r="G31" s="5"/>
      <c r="H31" s="5"/>
      <c r="I31" s="5"/>
      <c r="J31" s="5" t="s">
        <v>847</v>
      </c>
      <c r="K31" s="5"/>
    </row>
    <row r="32" spans="1:11" x14ac:dyDescent="0.25">
      <c r="A32" s="5" t="s">
        <v>2543</v>
      </c>
      <c r="B32" s="5"/>
      <c r="C32" s="319" t="s">
        <v>2540</v>
      </c>
      <c r="D32" s="140" t="str">
        <f>VLOOKUP(bd_subnet[bridge_domain],bridge_domain[#All],3,FALSE)</f>
        <v>VIVID_WP_PROD_AZA</v>
      </c>
      <c r="E32" s="5" t="s">
        <v>290</v>
      </c>
      <c r="F32" s="5"/>
      <c r="G32" s="5"/>
      <c r="H32" s="5"/>
      <c r="I32" s="5"/>
      <c r="J32" s="5" t="s">
        <v>847</v>
      </c>
      <c r="K32" s="5"/>
    </row>
    <row r="33" spans="1:11" x14ac:dyDescent="0.25">
      <c r="A33" s="5" t="s">
        <v>2552</v>
      </c>
      <c r="B33" s="5"/>
      <c r="C33" s="319" t="s">
        <v>2557</v>
      </c>
      <c r="D33" s="140" t="str">
        <f>VLOOKUP(bd_subnet[bridge_domain],bridge_domain[#All],3,FALSE)</f>
        <v>VIVID_WP_PROD_AZA</v>
      </c>
      <c r="E33" s="5" t="s">
        <v>290</v>
      </c>
      <c r="F33" s="5"/>
      <c r="G33" s="5"/>
      <c r="H33" s="5"/>
      <c r="I33" s="5"/>
      <c r="J33" s="5" t="s">
        <v>847</v>
      </c>
      <c r="K33" s="5"/>
    </row>
    <row r="34" spans="1:11" x14ac:dyDescent="0.25">
      <c r="A34" s="5" t="s">
        <v>1881</v>
      </c>
      <c r="B34" s="5"/>
      <c r="C34" s="5" t="s">
        <v>1878</v>
      </c>
      <c r="D34" s="140" t="s">
        <v>1269</v>
      </c>
      <c r="E34" s="5" t="s">
        <v>290</v>
      </c>
      <c r="F34" s="5"/>
      <c r="G34" s="5"/>
      <c r="H34" s="5"/>
      <c r="I34" s="5"/>
      <c r="J34" s="5" t="s">
        <v>847</v>
      </c>
      <c r="K34" s="5"/>
    </row>
    <row r="35" spans="1:11" x14ac:dyDescent="0.25">
      <c r="A35" s="5" t="s">
        <v>2278</v>
      </c>
      <c r="B35" s="5"/>
      <c r="C35" s="5" t="s">
        <v>2238</v>
      </c>
      <c r="D35" s="140" t="str">
        <f>VLOOKUP(bd_subnet[bridge_domain],bridge_domain[#All],3,FALSE)</f>
        <v>VIVID_WP_PROD_AZA</v>
      </c>
      <c r="E35" s="5" t="s">
        <v>290</v>
      </c>
      <c r="F35" s="5"/>
      <c r="G35" s="5"/>
      <c r="H35" s="5"/>
      <c r="I35" s="5"/>
      <c r="J35" s="5" t="s">
        <v>847</v>
      </c>
      <c r="K35" s="5"/>
    </row>
    <row r="36" spans="1:11" x14ac:dyDescent="0.25">
      <c r="A36" s="5" t="s">
        <v>2279</v>
      </c>
      <c r="B36" s="5"/>
      <c r="C36" s="5" t="s">
        <v>2239</v>
      </c>
      <c r="D36" s="140" t="str">
        <f>VLOOKUP(bd_subnet[bridge_domain],bridge_domain[#All],3,FALSE)</f>
        <v>VIVID_WP_PROD_AZA</v>
      </c>
      <c r="E36" s="5" t="s">
        <v>290</v>
      </c>
      <c r="F36" s="5"/>
      <c r="G36" s="5"/>
      <c r="H36" s="5"/>
      <c r="I36" s="5"/>
      <c r="J36" s="5" t="s">
        <v>847</v>
      </c>
      <c r="K36" s="5"/>
    </row>
    <row r="37" spans="1:11" x14ac:dyDescent="0.25">
      <c r="A37" s="5" t="s">
        <v>2268</v>
      </c>
      <c r="B37" s="5"/>
      <c r="C37" s="5" t="s">
        <v>2264</v>
      </c>
      <c r="D37" s="140" t="str">
        <f>VLOOKUP(bd_subnet[bridge_domain],bridge_domain[#All],3,FALSE)</f>
        <v>VIVID_WP_PROD_AZA</v>
      </c>
      <c r="E37" s="5" t="s">
        <v>290</v>
      </c>
      <c r="F37" s="5"/>
      <c r="G37" s="5"/>
      <c r="H37" s="5"/>
      <c r="I37" s="5"/>
      <c r="J37" s="5" t="s">
        <v>847</v>
      </c>
      <c r="K37" s="5"/>
    </row>
    <row r="38" spans="1:11" x14ac:dyDescent="0.25">
      <c r="A38" s="5" t="s">
        <v>2234</v>
      </c>
      <c r="B38" s="5"/>
      <c r="C38" s="5" t="s">
        <v>2366</v>
      </c>
      <c r="D38" s="140" t="str">
        <f>VLOOKUP(bd_subnet[bridge_domain],bridge_domain[#All],3,FALSE)</f>
        <v>VIVID_WP_PROD_AZA</v>
      </c>
      <c r="E38" s="5" t="s">
        <v>290</v>
      </c>
      <c r="F38" s="5"/>
      <c r="G38" s="5"/>
      <c r="H38" s="5"/>
      <c r="I38" s="5"/>
      <c r="J38" s="5" t="s">
        <v>847</v>
      </c>
      <c r="K38" s="5"/>
    </row>
    <row r="39" spans="1:11" x14ac:dyDescent="0.25">
      <c r="A39" s="5" t="s">
        <v>2235</v>
      </c>
      <c r="B39" s="5"/>
      <c r="C39" s="5" t="s">
        <v>2367</v>
      </c>
      <c r="D39" s="140" t="str">
        <f>VLOOKUP(bd_subnet[bridge_domain],bridge_domain[#All],3,FALSE)</f>
        <v>VIVID_WP_PROD_AZA</v>
      </c>
      <c r="E39" s="5" t="s">
        <v>290</v>
      </c>
      <c r="F39" s="5"/>
      <c r="G39" s="5"/>
      <c r="H39" s="5"/>
      <c r="I39" s="5"/>
      <c r="J39" s="5" t="s">
        <v>847</v>
      </c>
      <c r="K39" s="5"/>
    </row>
    <row r="40" spans="1:11" x14ac:dyDescent="0.25">
      <c r="A40" s="270" t="s">
        <v>2359</v>
      </c>
      <c r="B40" s="5"/>
      <c r="C40" s="5" t="s">
        <v>2230</v>
      </c>
      <c r="D40" s="140" t="str">
        <f>VLOOKUP(bd_subnet[bridge_domain],bridge_domain[#All],3,FALSE)</f>
        <v>VIVID_WP_PROD_AZA</v>
      </c>
      <c r="E40" s="5" t="s">
        <v>290</v>
      </c>
      <c r="F40" s="5"/>
      <c r="G40" s="5"/>
      <c r="H40" s="5"/>
      <c r="I40" s="5"/>
      <c r="J40" s="5" t="s">
        <v>847</v>
      </c>
      <c r="K40" s="5"/>
    </row>
    <row r="41" spans="1:11" x14ac:dyDescent="0.25">
      <c r="A41" s="270" t="s">
        <v>2359</v>
      </c>
      <c r="B41" s="5"/>
      <c r="C41" s="5" t="s">
        <v>2371</v>
      </c>
      <c r="D41" s="140" t="str">
        <f>VLOOKUP(bd_subnet[bridge_domain],bridge_domain[#All],3,FALSE)</f>
        <v>VIVID_WP_PROD_AZA</v>
      </c>
      <c r="E41" s="5" t="s">
        <v>290</v>
      </c>
      <c r="F41" s="5"/>
      <c r="G41" s="5"/>
      <c r="H41" s="5"/>
      <c r="I41" s="5"/>
      <c r="J41" s="5" t="s">
        <v>847</v>
      </c>
      <c r="K41" s="5"/>
    </row>
    <row r="42" spans="1:11" x14ac:dyDescent="0.25">
      <c r="A42" s="5" t="s">
        <v>2254</v>
      </c>
      <c r="B42" s="5"/>
      <c r="C42" s="5" t="s">
        <v>1369</v>
      </c>
      <c r="D42" s="140" t="str">
        <f>VLOOKUP(bd_subnet[bridge_domain],bridge_domain[#All],3,FALSE)</f>
        <v>VIVID_WP_PROD_AZA</v>
      </c>
      <c r="E42" s="5" t="s">
        <v>290</v>
      </c>
      <c r="F42" s="5"/>
      <c r="G42" s="5"/>
      <c r="H42" s="5"/>
      <c r="I42" s="5"/>
      <c r="J42" s="5" t="s">
        <v>847</v>
      </c>
      <c r="K42" s="5"/>
    </row>
    <row r="43" spans="1:11" x14ac:dyDescent="0.25">
      <c r="A43" s="5" t="s">
        <v>2255</v>
      </c>
      <c r="B43" s="5"/>
      <c r="C43" s="5" t="s">
        <v>1546</v>
      </c>
      <c r="D43" s="140" t="str">
        <f>VLOOKUP(bd_subnet[bridge_domain],bridge_domain[#All],3,FALSE)</f>
        <v>VIVID_WP_PROD_AZA</v>
      </c>
      <c r="E43" s="5" t="s">
        <v>290</v>
      </c>
      <c r="F43" s="5"/>
      <c r="G43" s="5"/>
      <c r="H43" s="5"/>
      <c r="I43" s="5"/>
      <c r="J43" s="5" t="s">
        <v>847</v>
      </c>
      <c r="K43" s="5"/>
    </row>
    <row r="44" spans="1:11" x14ac:dyDescent="0.25">
      <c r="A44" s="5" t="s">
        <v>1547</v>
      </c>
      <c r="B44" s="5"/>
      <c r="C44" s="5" t="s">
        <v>1370</v>
      </c>
      <c r="D44" s="140" t="str">
        <f>VLOOKUP(bd_subnet[bridge_domain],bridge_domain[#All],3,FALSE)</f>
        <v>VIVID_WP_PROD_AZA</v>
      </c>
      <c r="E44" s="5" t="s">
        <v>290</v>
      </c>
      <c r="F44" s="5"/>
      <c r="G44" s="5"/>
      <c r="H44" s="5"/>
      <c r="I44" s="5"/>
      <c r="J44" s="5" t="s">
        <v>847</v>
      </c>
      <c r="K44" s="5"/>
    </row>
    <row r="45" spans="1:11" x14ac:dyDescent="0.25">
      <c r="A45" s="5" t="s">
        <v>1548</v>
      </c>
      <c r="B45" s="5"/>
      <c r="C45" s="5" t="s">
        <v>1545</v>
      </c>
      <c r="D45" s="140" t="str">
        <f>VLOOKUP(bd_subnet[bridge_domain],bridge_domain[#All],3,FALSE)</f>
        <v>VIVID_WP_PROD_AZA</v>
      </c>
      <c r="E45" s="5" t="s">
        <v>290</v>
      </c>
      <c r="F45" s="5"/>
      <c r="G45" s="5"/>
      <c r="H45" s="5"/>
      <c r="I45" s="5"/>
      <c r="J45" s="5" t="s">
        <v>847</v>
      </c>
      <c r="K45" s="5"/>
    </row>
    <row r="46" spans="1:11" x14ac:dyDescent="0.25">
      <c r="A46" s="5" t="s">
        <v>1423</v>
      </c>
      <c r="B46" s="5"/>
      <c r="C46" s="5" t="s">
        <v>1371</v>
      </c>
      <c r="D46" s="140" t="str">
        <f>VLOOKUP(bd_subnet[bridge_domain],bridge_domain[#All],3,FALSE)</f>
        <v>VIVID_WP_PROD_AZB</v>
      </c>
      <c r="E46" s="5" t="s">
        <v>290</v>
      </c>
      <c r="F46" s="5"/>
      <c r="G46" s="5"/>
      <c r="H46" s="5"/>
      <c r="I46" s="5"/>
      <c r="J46" s="5" t="s">
        <v>847</v>
      </c>
      <c r="K46" s="5"/>
    </row>
    <row r="47" spans="1:11" x14ac:dyDescent="0.25">
      <c r="A47" s="5" t="s">
        <v>1424</v>
      </c>
      <c r="B47" s="5"/>
      <c r="C47" s="5" t="s">
        <v>1372</v>
      </c>
      <c r="D47" s="140" t="str">
        <f>VLOOKUP(bd_subnet[bridge_domain],bridge_domain[#All],3,FALSE)</f>
        <v>VIVID_WP_PROD_AZB</v>
      </c>
      <c r="E47" s="5" t="s">
        <v>290</v>
      </c>
      <c r="F47" s="5"/>
      <c r="G47" s="5"/>
      <c r="H47" s="5"/>
      <c r="I47" s="5"/>
      <c r="J47" s="5" t="s">
        <v>847</v>
      </c>
      <c r="K47" s="5"/>
    </row>
    <row r="48" spans="1:11" x14ac:dyDescent="0.25">
      <c r="A48" s="5" t="s">
        <v>1425</v>
      </c>
      <c r="B48" s="5"/>
      <c r="C48" s="5" t="s">
        <v>1373</v>
      </c>
      <c r="D48" s="140" t="str">
        <f>VLOOKUP(bd_subnet[bridge_domain],bridge_domain[#All],3,FALSE)</f>
        <v>VIVID_WP_PROD_AZB</v>
      </c>
      <c r="E48" s="5" t="s">
        <v>290</v>
      </c>
      <c r="F48" s="5"/>
      <c r="G48" s="5"/>
      <c r="H48" s="5"/>
      <c r="I48" s="5"/>
      <c r="J48" s="5" t="s">
        <v>847</v>
      </c>
      <c r="K48" s="5"/>
    </row>
    <row r="49" spans="1:11" x14ac:dyDescent="0.25">
      <c r="A49" s="5" t="s">
        <v>1426</v>
      </c>
      <c r="B49" s="5"/>
      <c r="C49" s="5" t="s">
        <v>1374</v>
      </c>
      <c r="D49" s="140" t="str">
        <f>VLOOKUP(bd_subnet[bridge_domain],bridge_domain[#All],3,FALSE)</f>
        <v>VIVID_WP_PROD_AZB</v>
      </c>
      <c r="E49" s="5" t="s">
        <v>290</v>
      </c>
      <c r="F49" s="5"/>
      <c r="G49" s="5"/>
      <c r="H49" s="5"/>
      <c r="I49" s="5"/>
      <c r="J49" s="5" t="s">
        <v>847</v>
      </c>
      <c r="K49" s="5"/>
    </row>
    <row r="50" spans="1:11" x14ac:dyDescent="0.25">
      <c r="A50" s="5" t="s">
        <v>1427</v>
      </c>
      <c r="B50" s="5"/>
      <c r="C50" s="5" t="s">
        <v>1375</v>
      </c>
      <c r="D50" s="140" t="str">
        <f>VLOOKUP(bd_subnet[bridge_domain],bridge_domain[#All],3,FALSE)</f>
        <v>VIVID_WP_PROD_AZB</v>
      </c>
      <c r="E50" s="5" t="s">
        <v>290</v>
      </c>
      <c r="F50" s="5"/>
      <c r="G50" s="5"/>
      <c r="H50" s="5"/>
      <c r="I50" s="5"/>
      <c r="J50" s="5" t="s">
        <v>847</v>
      </c>
      <c r="K50" s="5"/>
    </row>
    <row r="51" spans="1:11" x14ac:dyDescent="0.25">
      <c r="A51" s="5" t="s">
        <v>1428</v>
      </c>
      <c r="B51" s="5"/>
      <c r="C51" s="5" t="s">
        <v>1524</v>
      </c>
      <c r="D51" s="140" t="str">
        <f>VLOOKUP(bd_subnet[bridge_domain],bridge_domain[#All],3,FALSE)</f>
        <v>VIVID_WP_PROD_AZB</v>
      </c>
      <c r="E51" s="5" t="s">
        <v>290</v>
      </c>
      <c r="F51" s="5"/>
      <c r="G51" s="5"/>
      <c r="H51" s="5"/>
      <c r="I51" s="5"/>
      <c r="J51" s="5" t="s">
        <v>847</v>
      </c>
      <c r="K51" s="5"/>
    </row>
    <row r="52" spans="1:11" x14ac:dyDescent="0.25">
      <c r="A52" s="5" t="s">
        <v>1429</v>
      </c>
      <c r="B52" s="5"/>
      <c r="C52" s="5" t="s">
        <v>1377</v>
      </c>
      <c r="D52" s="140" t="str">
        <f>VLOOKUP(bd_subnet[bridge_domain],bridge_domain[#All],3,FALSE)</f>
        <v>VIVID_WP_PROD_AZB</v>
      </c>
      <c r="E52" s="5" t="s">
        <v>290</v>
      </c>
      <c r="F52" s="5"/>
      <c r="G52" s="5"/>
      <c r="H52" s="5"/>
      <c r="I52" s="5"/>
      <c r="J52" s="5" t="s">
        <v>847</v>
      </c>
      <c r="K52" s="5"/>
    </row>
    <row r="53" spans="1:11" x14ac:dyDescent="0.25">
      <c r="A53" s="5" t="s">
        <v>1430</v>
      </c>
      <c r="B53" s="5"/>
      <c r="C53" s="5" t="s">
        <v>1378</v>
      </c>
      <c r="D53" s="140" t="str">
        <f>VLOOKUP(bd_subnet[bridge_domain],bridge_domain[#All],3,FALSE)</f>
        <v>VIVID_WP_PROD_AZB</v>
      </c>
      <c r="E53" s="5" t="s">
        <v>290</v>
      </c>
      <c r="F53" s="5"/>
      <c r="G53" s="5"/>
      <c r="H53" s="5"/>
      <c r="I53" s="5"/>
      <c r="J53" s="5" t="s">
        <v>847</v>
      </c>
      <c r="K53" s="5"/>
    </row>
    <row r="54" spans="1:11" x14ac:dyDescent="0.25">
      <c r="A54" s="5" t="s">
        <v>1570</v>
      </c>
      <c r="B54" s="5"/>
      <c r="C54" s="5" t="s">
        <v>1528</v>
      </c>
      <c r="D54" s="140" t="str">
        <f>VLOOKUP(bd_subnet[bridge_domain],bridge_domain[#All],3,FALSE)</f>
        <v>VIVID_WP_PROD_AZB</v>
      </c>
      <c r="E54" s="5" t="s">
        <v>290</v>
      </c>
      <c r="F54" s="5"/>
      <c r="G54" s="5"/>
      <c r="H54" s="5"/>
      <c r="I54" s="5"/>
      <c r="J54" s="5" t="s">
        <v>847</v>
      </c>
      <c r="K54" s="5"/>
    </row>
    <row r="55" spans="1:11" x14ac:dyDescent="0.25">
      <c r="A55" s="5" t="s">
        <v>1431</v>
      </c>
      <c r="B55" s="5"/>
      <c r="C55" s="5" t="s">
        <v>1379</v>
      </c>
      <c r="D55" s="140" t="str">
        <f>VLOOKUP(bd_subnet[bridge_domain],bridge_domain[#All],3,FALSE)</f>
        <v>VIVID_WP_PROD_AZB</v>
      </c>
      <c r="E55" s="5" t="s">
        <v>290</v>
      </c>
      <c r="F55" s="5"/>
      <c r="G55" s="5"/>
      <c r="H55" s="5"/>
      <c r="I55" s="5"/>
      <c r="J55" s="5" t="s">
        <v>847</v>
      </c>
      <c r="K55" s="5"/>
    </row>
    <row r="56" spans="1:11" x14ac:dyDescent="0.25">
      <c r="A56" s="5" t="s">
        <v>1432</v>
      </c>
      <c r="B56" s="5"/>
      <c r="C56" s="5" t="s">
        <v>1380</v>
      </c>
      <c r="D56" s="140" t="str">
        <f>VLOOKUP(bd_subnet[bridge_domain],bridge_domain[#All],3,FALSE)</f>
        <v>VIVID_WP_PROD_AZB</v>
      </c>
      <c r="E56" s="5" t="s">
        <v>290</v>
      </c>
      <c r="F56" s="5"/>
      <c r="G56" s="5"/>
      <c r="H56" s="5"/>
      <c r="I56" s="5"/>
      <c r="J56" s="5" t="s">
        <v>847</v>
      </c>
      <c r="K56" s="5"/>
    </row>
    <row r="57" spans="1:11" x14ac:dyDescent="0.25">
      <c r="A57" s="5" t="s">
        <v>1433</v>
      </c>
      <c r="B57" s="5"/>
      <c r="C57" s="5" t="s">
        <v>1381</v>
      </c>
      <c r="D57" s="140" t="str">
        <f>VLOOKUP(bd_subnet[bridge_domain],bridge_domain[#All],3,FALSE)</f>
        <v>VIVID_WP_PROD_AZB</v>
      </c>
      <c r="E57" s="5" t="s">
        <v>290</v>
      </c>
      <c r="F57" s="5"/>
      <c r="G57" s="5"/>
      <c r="H57" s="5"/>
      <c r="I57" s="5"/>
      <c r="J57" s="5" t="s">
        <v>847</v>
      </c>
      <c r="K57" s="5"/>
    </row>
    <row r="58" spans="1:11" x14ac:dyDescent="0.25">
      <c r="A58" s="5" t="s">
        <v>1434</v>
      </c>
      <c r="B58" s="5"/>
      <c r="C58" s="5" t="s">
        <v>1382</v>
      </c>
      <c r="D58" s="140" t="str">
        <f>VLOOKUP(bd_subnet[bridge_domain],bridge_domain[#All],3,FALSE)</f>
        <v>VIVID_WP_PROD_AZB</v>
      </c>
      <c r="E58" s="5" t="s">
        <v>290</v>
      </c>
      <c r="F58" s="5"/>
      <c r="G58" s="5"/>
      <c r="H58" s="5"/>
      <c r="I58" s="5"/>
      <c r="J58" s="5" t="s">
        <v>847</v>
      </c>
      <c r="K58" s="5"/>
    </row>
    <row r="59" spans="1:11" x14ac:dyDescent="0.25">
      <c r="A59" s="5" t="s">
        <v>1435</v>
      </c>
      <c r="B59" s="5"/>
      <c r="C59" s="5" t="s">
        <v>1383</v>
      </c>
      <c r="D59" s="140" t="str">
        <f>VLOOKUP(bd_subnet[bridge_domain],bridge_domain[#All],3,FALSE)</f>
        <v>VIVID_WP_PROD_AZB</v>
      </c>
      <c r="E59" s="5" t="s">
        <v>290</v>
      </c>
      <c r="F59" s="5"/>
      <c r="G59" s="5"/>
      <c r="H59" s="5"/>
      <c r="I59" s="5"/>
      <c r="J59" s="5" t="s">
        <v>847</v>
      </c>
      <c r="K59" s="5"/>
    </row>
    <row r="60" spans="1:11" x14ac:dyDescent="0.25">
      <c r="A60" s="5" t="s">
        <v>1436</v>
      </c>
      <c r="B60" s="5"/>
      <c r="C60" s="5" t="s">
        <v>1376</v>
      </c>
      <c r="D60" s="140" t="str">
        <f>VLOOKUP(bd_subnet[bridge_domain],bridge_domain[#All],3,FALSE)</f>
        <v>VIVID_WP_PROD_AZB</v>
      </c>
      <c r="E60" s="5" t="s">
        <v>290</v>
      </c>
      <c r="F60" s="5"/>
      <c r="G60" s="5"/>
      <c r="H60" s="5"/>
      <c r="I60" s="5"/>
      <c r="J60" s="5" t="s">
        <v>847</v>
      </c>
      <c r="K60" s="5"/>
    </row>
    <row r="61" spans="1:11" x14ac:dyDescent="0.25">
      <c r="A61" s="5" t="s">
        <v>1437</v>
      </c>
      <c r="B61" s="5"/>
      <c r="C61" s="5" t="s">
        <v>1384</v>
      </c>
      <c r="D61" s="140" t="str">
        <f>VLOOKUP(bd_subnet[bridge_domain],bridge_domain[#All],3,FALSE)</f>
        <v>VIVID_WP_PROD_AZB</v>
      </c>
      <c r="E61" s="5" t="s">
        <v>290</v>
      </c>
      <c r="F61" s="5"/>
      <c r="G61" s="5"/>
      <c r="H61" s="5"/>
      <c r="I61" s="5"/>
      <c r="J61" s="5" t="s">
        <v>847</v>
      </c>
      <c r="K61" s="5"/>
    </row>
    <row r="62" spans="1:11" x14ac:dyDescent="0.25">
      <c r="A62" s="5" t="s">
        <v>1438</v>
      </c>
      <c r="B62" s="5"/>
      <c r="C62" s="5" t="s">
        <v>1385</v>
      </c>
      <c r="D62" s="140" t="str">
        <f>VLOOKUP(bd_subnet[bridge_domain],bridge_domain[#All],3,FALSE)</f>
        <v>VIVID_WP_PROD_AZB</v>
      </c>
      <c r="E62" s="5" t="s">
        <v>290</v>
      </c>
      <c r="F62" s="5"/>
      <c r="G62" s="5"/>
      <c r="H62" s="5"/>
      <c r="I62" s="5"/>
      <c r="J62" s="5" t="s">
        <v>847</v>
      </c>
      <c r="K62" s="5"/>
    </row>
    <row r="63" spans="1:11" x14ac:dyDescent="0.25">
      <c r="A63" s="5" t="s">
        <v>1439</v>
      </c>
      <c r="B63" s="5"/>
      <c r="C63" s="5" t="s">
        <v>1386</v>
      </c>
      <c r="D63" s="140" t="str">
        <f>VLOOKUP(bd_subnet[bridge_domain],bridge_domain[#All],3,FALSE)</f>
        <v>VIVID_WP_PROD_AZB</v>
      </c>
      <c r="E63" s="5" t="s">
        <v>290</v>
      </c>
      <c r="F63" s="5"/>
      <c r="G63" s="5"/>
      <c r="H63" s="5"/>
      <c r="I63" s="5"/>
      <c r="J63" s="5" t="s">
        <v>847</v>
      </c>
      <c r="K63" s="5"/>
    </row>
    <row r="64" spans="1:11" x14ac:dyDescent="0.25">
      <c r="A64" s="5" t="s">
        <v>1440</v>
      </c>
      <c r="B64" s="5"/>
      <c r="C64" s="5" t="s">
        <v>1387</v>
      </c>
      <c r="D64" s="140" t="str">
        <f>VLOOKUP(bd_subnet[bridge_domain],bridge_domain[#All],3,FALSE)</f>
        <v>VIVID_WP_PROD_AZB</v>
      </c>
      <c r="E64" s="5" t="s">
        <v>290</v>
      </c>
      <c r="F64" s="5"/>
      <c r="G64" s="5"/>
      <c r="H64" s="5"/>
      <c r="I64" s="5"/>
      <c r="J64" s="5" t="s">
        <v>847</v>
      </c>
      <c r="K64" s="5"/>
    </row>
    <row r="65" spans="1:11" x14ac:dyDescent="0.25">
      <c r="A65" s="5" t="s">
        <v>1441</v>
      </c>
      <c r="B65" s="5"/>
      <c r="C65" s="5" t="s">
        <v>1388</v>
      </c>
      <c r="D65" s="140" t="str">
        <f>VLOOKUP(bd_subnet[bridge_domain],bridge_domain[#All],3,FALSE)</f>
        <v>VIVID_WP_PROD_AZB</v>
      </c>
      <c r="E65" s="5" t="s">
        <v>290</v>
      </c>
      <c r="F65" s="5"/>
      <c r="G65" s="5"/>
      <c r="H65" s="5"/>
      <c r="I65" s="5"/>
      <c r="J65" s="5" t="s">
        <v>847</v>
      </c>
      <c r="K65" s="5"/>
    </row>
    <row r="66" spans="1:11" x14ac:dyDescent="0.25">
      <c r="A66" s="5" t="s">
        <v>1442</v>
      </c>
      <c r="B66" s="5"/>
      <c r="C66" s="5" t="s">
        <v>1389</v>
      </c>
      <c r="D66" s="140" t="str">
        <f>VLOOKUP(bd_subnet[bridge_domain],bridge_domain[#All],3,FALSE)</f>
        <v>VIVID_WP_PROD_AZB</v>
      </c>
      <c r="E66" s="5" t="s">
        <v>290</v>
      </c>
      <c r="F66" s="5"/>
      <c r="G66" s="5"/>
      <c r="H66" s="5"/>
      <c r="I66" s="5"/>
      <c r="J66" s="5" t="s">
        <v>847</v>
      </c>
      <c r="K66" s="5"/>
    </row>
    <row r="67" spans="1:11" x14ac:dyDescent="0.25">
      <c r="A67" s="5" t="s">
        <v>2144</v>
      </c>
      <c r="B67" s="5"/>
      <c r="C67" s="5" t="s">
        <v>1390</v>
      </c>
      <c r="D67" s="140" t="str">
        <f>VLOOKUP(bd_subnet[bridge_domain],bridge_domain[#All],3,FALSE)</f>
        <v>VIVID_WP_PROD_AZB</v>
      </c>
      <c r="E67" s="5" t="s">
        <v>290</v>
      </c>
      <c r="F67" s="5"/>
      <c r="G67" s="5"/>
      <c r="H67" s="5"/>
      <c r="I67" s="5"/>
      <c r="J67" s="5" t="s">
        <v>847</v>
      </c>
      <c r="K67" s="5"/>
    </row>
    <row r="68" spans="1:11" x14ac:dyDescent="0.25">
      <c r="A68" s="5" t="s">
        <v>1443</v>
      </c>
      <c r="B68" s="5"/>
      <c r="C68" s="5" t="s">
        <v>1391</v>
      </c>
      <c r="D68" s="140" t="str">
        <f>VLOOKUP(bd_subnet[bridge_domain],bridge_domain[#All],3,FALSE)</f>
        <v>VIVID_WP_PROD_AZB</v>
      </c>
      <c r="E68" s="5" t="s">
        <v>290</v>
      </c>
      <c r="F68" s="5"/>
      <c r="G68" s="5"/>
      <c r="H68" s="5"/>
      <c r="I68" s="5"/>
      <c r="J68" s="5" t="s">
        <v>847</v>
      </c>
      <c r="K68" s="5"/>
    </row>
    <row r="69" spans="1:11" x14ac:dyDescent="0.25">
      <c r="A69" s="5" t="s">
        <v>1444</v>
      </c>
      <c r="B69" s="5"/>
      <c r="C69" s="5" t="s">
        <v>1983</v>
      </c>
      <c r="D69" s="140" t="str">
        <f>VLOOKUP(bd_subnet[bridge_domain],bridge_domain[#All],3,FALSE)</f>
        <v>VIVID_WP_PROD_AZB</v>
      </c>
      <c r="E69" s="5" t="s">
        <v>290</v>
      </c>
      <c r="F69" s="5"/>
      <c r="G69" s="5"/>
      <c r="H69" s="5"/>
      <c r="I69" s="5"/>
      <c r="J69" s="5" t="s">
        <v>847</v>
      </c>
      <c r="K69" s="5"/>
    </row>
    <row r="70" spans="1:11" x14ac:dyDescent="0.25">
      <c r="A70" s="5" t="s">
        <v>2011</v>
      </c>
      <c r="B70" s="5"/>
      <c r="C70" s="5" t="s">
        <v>2008</v>
      </c>
      <c r="D70" s="140" t="str">
        <f>VLOOKUP(bd_subnet[bridge_domain],bridge_domain[#All],3,FALSE)</f>
        <v>VIVID_WP_PROD_AZB</v>
      </c>
      <c r="E70" s="5" t="s">
        <v>290</v>
      </c>
      <c r="F70" s="5"/>
      <c r="G70" s="5"/>
      <c r="H70" s="5"/>
      <c r="I70" s="5"/>
      <c r="J70" s="5" t="s">
        <v>847</v>
      </c>
      <c r="K70" s="5"/>
    </row>
    <row r="71" spans="1:11" x14ac:dyDescent="0.25">
      <c r="A71" s="5" t="s">
        <v>1445</v>
      </c>
      <c r="B71" s="5"/>
      <c r="C71" s="5" t="s">
        <v>1394</v>
      </c>
      <c r="D71" s="140" t="str">
        <f>VLOOKUP(bd_subnet[bridge_domain],bridge_domain[#All],3,FALSE)</f>
        <v>VIVID_WP_PROD_AZB</v>
      </c>
      <c r="E71" s="5" t="s">
        <v>290</v>
      </c>
      <c r="F71" s="5"/>
      <c r="G71" s="5"/>
      <c r="H71" s="5"/>
      <c r="I71" s="5"/>
      <c r="J71" s="5" t="s">
        <v>847</v>
      </c>
      <c r="K71" s="5"/>
    </row>
    <row r="72" spans="1:11" x14ac:dyDescent="0.25">
      <c r="A72" s="5" t="s">
        <v>1446</v>
      </c>
      <c r="B72" s="5"/>
      <c r="C72" s="5" t="s">
        <v>1395</v>
      </c>
      <c r="D72" s="140" t="str">
        <f>VLOOKUP(bd_subnet[bridge_domain],bridge_domain[#All],3,FALSE)</f>
        <v>VIVID_WP_PROD_AZB</v>
      </c>
      <c r="E72" s="5" t="s">
        <v>290</v>
      </c>
      <c r="F72" s="5"/>
      <c r="G72" s="5"/>
      <c r="H72" s="5"/>
      <c r="I72" s="5"/>
      <c r="J72" s="5" t="s">
        <v>847</v>
      </c>
      <c r="K72" s="5"/>
    </row>
    <row r="73" spans="1:11" x14ac:dyDescent="0.25">
      <c r="A73" s="5" t="s">
        <v>2515</v>
      </c>
      <c r="B73" s="5"/>
      <c r="C73" s="5" t="s">
        <v>2510</v>
      </c>
      <c r="D73" s="140" t="str">
        <f>VLOOKUP(bd_subnet[bridge_domain],bridge_domain[#All],3,FALSE)</f>
        <v>VIVID_WP_PROD_AZB</v>
      </c>
      <c r="E73" s="5" t="s">
        <v>290</v>
      </c>
      <c r="F73" s="5"/>
      <c r="G73" s="5"/>
      <c r="H73" s="5"/>
      <c r="I73" s="5"/>
      <c r="J73" s="5" t="s">
        <v>847</v>
      </c>
      <c r="K73" s="5"/>
    </row>
    <row r="74" spans="1:11" x14ac:dyDescent="0.25">
      <c r="A74" s="5" t="s">
        <v>2501</v>
      </c>
      <c r="B74" s="5"/>
      <c r="C74" s="5" t="s">
        <v>2498</v>
      </c>
      <c r="D74" s="140" t="str">
        <f>VLOOKUP(bd_subnet[bridge_domain],bridge_domain[#All],3,FALSE)</f>
        <v>VIVID_WP_PROD_AZB</v>
      </c>
      <c r="E74" s="5" t="s">
        <v>290</v>
      </c>
      <c r="F74" s="5"/>
      <c r="G74" s="5"/>
      <c r="H74" s="5"/>
      <c r="I74" s="5"/>
      <c r="J74" s="5" t="s">
        <v>847</v>
      </c>
      <c r="K74" s="5"/>
    </row>
    <row r="75" spans="1:11" x14ac:dyDescent="0.25">
      <c r="A75" s="5" t="s">
        <v>2545</v>
      </c>
      <c r="B75" s="5"/>
      <c r="C75" s="319" t="s">
        <v>2541</v>
      </c>
      <c r="D75" s="140" t="str">
        <f>VLOOKUP(bd_subnet[bridge_domain],bridge_domain[#All],3,FALSE)</f>
        <v>VIVID_WP_PROD_AZB</v>
      </c>
      <c r="E75" s="5" t="s">
        <v>290</v>
      </c>
      <c r="F75" s="5"/>
      <c r="G75" s="5"/>
      <c r="H75" s="5"/>
      <c r="I75" s="5"/>
      <c r="J75" s="5" t="s">
        <v>847</v>
      </c>
      <c r="K75" s="5"/>
    </row>
    <row r="76" spans="1:11" x14ac:dyDescent="0.25">
      <c r="A76" s="5" t="s">
        <v>1882</v>
      </c>
      <c r="B76" s="5"/>
      <c r="C76" s="5" t="s">
        <v>1880</v>
      </c>
      <c r="D76" s="140" t="s">
        <v>1270</v>
      </c>
      <c r="E76" s="5" t="s">
        <v>290</v>
      </c>
      <c r="F76" s="5"/>
      <c r="G76" s="5"/>
      <c r="H76" s="5"/>
      <c r="I76" s="5"/>
      <c r="J76" s="5" t="s">
        <v>847</v>
      </c>
      <c r="K76" s="5"/>
    </row>
    <row r="77" spans="1:11" x14ac:dyDescent="0.25">
      <c r="A77" s="270" t="s">
        <v>2276</v>
      </c>
      <c r="B77" s="5"/>
      <c r="C77" s="5" t="s">
        <v>2241</v>
      </c>
      <c r="D77" s="140" t="str">
        <f>VLOOKUP(bd_subnet[bridge_domain],bridge_domain[#All],3,FALSE)</f>
        <v>VIVID_WP_PROD_AZB</v>
      </c>
      <c r="E77" s="5" t="s">
        <v>290</v>
      </c>
      <c r="F77" s="5"/>
      <c r="G77" s="5"/>
      <c r="H77" s="5"/>
      <c r="I77" s="5"/>
      <c r="J77" s="5" t="s">
        <v>847</v>
      </c>
      <c r="K77" s="5"/>
    </row>
    <row r="78" spans="1:11" x14ac:dyDescent="0.25">
      <c r="A78" s="270" t="s">
        <v>2277</v>
      </c>
      <c r="B78" s="5"/>
      <c r="C78" s="5" t="s">
        <v>2240</v>
      </c>
      <c r="D78" s="140" t="str">
        <f>VLOOKUP(bd_subnet[bridge_domain],bridge_domain[#All],3,FALSE)</f>
        <v>VIVID_WP_PROD_AZB</v>
      </c>
      <c r="E78" s="5" t="s">
        <v>290</v>
      </c>
      <c r="F78" s="5"/>
      <c r="G78" s="5"/>
      <c r="H78" s="5"/>
      <c r="I78" s="5"/>
      <c r="J78" s="5" t="s">
        <v>847</v>
      </c>
      <c r="K78" s="5"/>
    </row>
    <row r="79" spans="1:11" x14ac:dyDescent="0.25">
      <c r="A79" s="5" t="s">
        <v>2269</v>
      </c>
      <c r="B79" s="5"/>
      <c r="C79" s="5" t="s">
        <v>2266</v>
      </c>
      <c r="D79" s="140" t="str">
        <f>VLOOKUP(bd_subnet[bridge_domain],bridge_domain[#All],3,FALSE)</f>
        <v>VIVID_WP_PROD_AZB</v>
      </c>
      <c r="E79" s="5" t="s">
        <v>290</v>
      </c>
      <c r="F79" s="5"/>
      <c r="G79" s="5"/>
      <c r="H79" s="5"/>
      <c r="I79" s="5"/>
      <c r="J79" s="5" t="s">
        <v>847</v>
      </c>
      <c r="K79" s="5"/>
    </row>
    <row r="80" spans="1:11" x14ac:dyDescent="0.25">
      <c r="A80" s="5" t="s">
        <v>2478</v>
      </c>
      <c r="B80" s="5"/>
      <c r="C80" s="5" t="s">
        <v>2474</v>
      </c>
      <c r="D80" s="140" t="str">
        <f>VLOOKUP(bd_subnet[bridge_domain],bridge_domain[#All],3,FALSE)</f>
        <v>VIVID_WP_PROD_AZB</v>
      </c>
      <c r="E80" s="5" t="s">
        <v>290</v>
      </c>
      <c r="F80" s="5"/>
      <c r="G80" s="5"/>
      <c r="H80" s="5"/>
      <c r="I80" s="5"/>
      <c r="J80" s="5" t="s">
        <v>847</v>
      </c>
      <c r="K80" s="5"/>
    </row>
    <row r="81" spans="1:11" x14ac:dyDescent="0.25">
      <c r="A81" s="270" t="s">
        <v>2376</v>
      </c>
      <c r="B81" s="5"/>
      <c r="C81" s="5" t="s">
        <v>2374</v>
      </c>
      <c r="D81" s="140" t="str">
        <f>VLOOKUP(bd_subnet[bridge_domain],bridge_domain[#All],3,FALSE)</f>
        <v>VIVID_WP_PROD_AZB</v>
      </c>
      <c r="E81" s="5" t="s">
        <v>290</v>
      </c>
      <c r="F81" s="5"/>
      <c r="G81" s="5"/>
      <c r="H81" s="5"/>
      <c r="I81" s="5"/>
      <c r="J81" s="5" t="s">
        <v>847</v>
      </c>
      <c r="K81" s="5"/>
    </row>
    <row r="82" spans="1:11" x14ac:dyDescent="0.25">
      <c r="A82" s="5" t="s">
        <v>2256</v>
      </c>
      <c r="B82" s="5"/>
      <c r="C82" s="5" t="s">
        <v>1396</v>
      </c>
      <c r="D82" s="140" t="str">
        <f>VLOOKUP(bd_subnet[bridge_domain],bridge_domain[#All],3,FALSE)</f>
        <v>VIVID_WP_PROD_AZB</v>
      </c>
      <c r="E82" s="5" t="s">
        <v>290</v>
      </c>
      <c r="F82" s="5"/>
      <c r="G82" s="5"/>
      <c r="H82" s="5"/>
      <c r="I82" s="5"/>
      <c r="J82" s="5" t="s">
        <v>847</v>
      </c>
      <c r="K82" s="5"/>
    </row>
    <row r="83" spans="1:11" x14ac:dyDescent="0.25">
      <c r="A83" s="5" t="s">
        <v>2257</v>
      </c>
      <c r="B83" s="5"/>
      <c r="C83" s="5" t="s">
        <v>1543</v>
      </c>
      <c r="D83" s="140" t="str">
        <f>VLOOKUP(bd_subnet[bridge_domain],bridge_domain[#All],3,FALSE)</f>
        <v>VIVID_WP_PROD_AZB</v>
      </c>
      <c r="E83" s="5" t="s">
        <v>290</v>
      </c>
      <c r="F83" s="5"/>
      <c r="G83" s="5"/>
      <c r="H83" s="5"/>
      <c r="I83" s="5"/>
      <c r="J83" s="5" t="s">
        <v>847</v>
      </c>
      <c r="K83" s="5"/>
    </row>
    <row r="84" spans="1:11" x14ac:dyDescent="0.25">
      <c r="A84" s="5" t="s">
        <v>1549</v>
      </c>
      <c r="B84" s="5"/>
      <c r="C84" s="5" t="s">
        <v>1397</v>
      </c>
      <c r="D84" s="140" t="str">
        <f>VLOOKUP(bd_subnet[bridge_domain],bridge_domain[#All],3,FALSE)</f>
        <v>VIVID_WP_PROD_AZB</v>
      </c>
      <c r="E84" s="5" t="s">
        <v>290</v>
      </c>
      <c r="F84" s="5"/>
      <c r="G84" s="5"/>
      <c r="H84" s="5"/>
      <c r="I84" s="5"/>
      <c r="J84" s="5" t="s">
        <v>847</v>
      </c>
      <c r="K84" s="5"/>
    </row>
    <row r="85" spans="1:11" x14ac:dyDescent="0.25">
      <c r="A85" s="5" t="s">
        <v>1550</v>
      </c>
      <c r="B85" s="5"/>
      <c r="C85" s="5" t="s">
        <v>1544</v>
      </c>
      <c r="D85" s="140" t="str">
        <f>VLOOKUP(bd_subnet[bridge_domain],bridge_domain[#All],3,FALSE)</f>
        <v>VIVID_WP_PROD_AZB</v>
      </c>
      <c r="E85" s="5" t="s">
        <v>290</v>
      </c>
      <c r="F85" s="5"/>
      <c r="G85" s="5"/>
      <c r="H85" s="5"/>
      <c r="I85" s="5"/>
      <c r="J85" s="5" t="s">
        <v>847</v>
      </c>
      <c r="K85" s="5"/>
    </row>
    <row r="86" spans="1:11" x14ac:dyDescent="0.25">
      <c r="A86" s="5" t="s">
        <v>1418</v>
      </c>
      <c r="B86" s="5"/>
      <c r="C86" s="5" t="s">
        <v>2039</v>
      </c>
      <c r="D86" s="140" t="str">
        <f>VLOOKUP(bd_subnet[bridge_domain],bridge_domain[#All],3,FALSE)</f>
        <v>VIVID_WP_PROD_AZA</v>
      </c>
      <c r="E86" s="5" t="s">
        <v>290</v>
      </c>
      <c r="F86" s="5"/>
      <c r="G86" s="5"/>
      <c r="H86" s="5"/>
      <c r="I86" s="5"/>
      <c r="J86" s="5" t="s">
        <v>847</v>
      </c>
      <c r="K86" s="5"/>
    </row>
    <row r="87" spans="1:11" s="5" customFormat="1" x14ac:dyDescent="0.25">
      <c r="A87" s="5" t="s">
        <v>2282</v>
      </c>
      <c r="C87" s="5" t="s">
        <v>2319</v>
      </c>
      <c r="D87" s="140" t="str">
        <f>VLOOKUP(bd_subnet[bridge_domain],bridge_domain[#All],3,FALSE)</f>
        <v>VIVID_WP_PROD_STORAGE</v>
      </c>
      <c r="E87" s="5" t="s">
        <v>290</v>
      </c>
      <c r="J87" s="5" t="s">
        <v>847</v>
      </c>
    </row>
    <row r="88" spans="1:11" s="343" customFormat="1" x14ac:dyDescent="0.25">
      <c r="A88" s="343" t="s">
        <v>2283</v>
      </c>
      <c r="C88" s="343" t="s">
        <v>2320</v>
      </c>
      <c r="D88" s="447" t="str">
        <f>VLOOKUP(bd_subnet[bridge_domain],bridge_domain[#All],3,FALSE)</f>
        <v>VIVID_WP_PROD_STORAGE</v>
      </c>
      <c r="E88" s="343" t="s">
        <v>290</v>
      </c>
      <c r="J88" s="343" t="s">
        <v>847</v>
      </c>
    </row>
    <row r="89" spans="1:11" x14ac:dyDescent="0.25">
      <c r="A89" s="194" t="s">
        <v>1399</v>
      </c>
      <c r="B89" s="5" t="s">
        <v>2582</v>
      </c>
      <c r="C89" s="327" t="s">
        <v>2568</v>
      </c>
      <c r="D89" s="140" t="str">
        <f>VLOOKUP(bd_subnet[bridge_domain],bridge_domain[#All],3,FALSE)</f>
        <v>P_INFRA_AZA</v>
      </c>
      <c r="E89" s="5" t="s">
        <v>290</v>
      </c>
      <c r="F89" s="5"/>
      <c r="G89" s="5"/>
      <c r="H89" s="5"/>
      <c r="I89" s="5"/>
      <c r="J89" s="5" t="s">
        <v>847</v>
      </c>
      <c r="K89" s="5"/>
    </row>
    <row r="90" spans="1:11" x14ac:dyDescent="0.25">
      <c r="A90" s="194" t="s">
        <v>1569</v>
      </c>
      <c r="B90" s="5" t="s">
        <v>2583</v>
      </c>
      <c r="C90" s="327" t="s">
        <v>2569</v>
      </c>
      <c r="D90" s="140" t="str">
        <f>VLOOKUP(bd_subnet[bridge_domain],bridge_domain[#All],3,FALSE)</f>
        <v>P_INFRA_AZA</v>
      </c>
      <c r="E90" s="5" t="s">
        <v>290</v>
      </c>
      <c r="F90" s="5"/>
      <c r="G90" s="5"/>
      <c r="H90" s="5"/>
      <c r="I90" s="5"/>
      <c r="J90" s="5" t="s">
        <v>847</v>
      </c>
      <c r="K90" s="5"/>
    </row>
    <row r="91" spans="1:11" x14ac:dyDescent="0.25">
      <c r="A91" t="s">
        <v>1405</v>
      </c>
      <c r="B91" s="5" t="s">
        <v>2585</v>
      </c>
      <c r="C91" s="327" t="s">
        <v>2765</v>
      </c>
      <c r="D91" s="140" t="str">
        <f>VLOOKUP(bd_subnet[bridge_domain],bridge_domain[#All],3,FALSE)</f>
        <v>P_INFRA_AZA</v>
      </c>
      <c r="E91" s="5" t="s">
        <v>290</v>
      </c>
      <c r="F91" s="5"/>
      <c r="G91" s="5"/>
      <c r="H91" s="5"/>
      <c r="I91" s="5"/>
      <c r="J91" s="5" t="s">
        <v>847</v>
      </c>
      <c r="K91" s="5"/>
    </row>
    <row r="92" spans="1:11" x14ac:dyDescent="0.25">
      <c r="A92" t="s">
        <v>1406</v>
      </c>
      <c r="B92" s="5" t="s">
        <v>2584</v>
      </c>
      <c r="C92" s="327" t="s">
        <v>2769</v>
      </c>
      <c r="D92" s="140" t="str">
        <f>VLOOKUP(bd_subnet[bridge_domain],bridge_domain[#All],3,FALSE)</f>
        <v>P_INFRA_AZA</v>
      </c>
      <c r="E92" s="5" t="s">
        <v>290</v>
      </c>
      <c r="F92" s="5"/>
      <c r="G92" s="5"/>
      <c r="H92" s="5"/>
      <c r="I92" s="5"/>
      <c r="J92" s="5" t="s">
        <v>847</v>
      </c>
      <c r="K92" s="5"/>
    </row>
    <row r="93" spans="1:11" x14ac:dyDescent="0.25">
      <c r="A93" t="s">
        <v>2514</v>
      </c>
      <c r="B93" s="5" t="s">
        <v>2586</v>
      </c>
      <c r="C93" s="327" t="s">
        <v>2571</v>
      </c>
      <c r="D93" s="140" t="str">
        <f>VLOOKUP(bd_subnet[bridge_domain],bridge_domain[#All],3,FALSE)</f>
        <v>P_INFRA_AZA</v>
      </c>
      <c r="E93" s="5" t="s">
        <v>293</v>
      </c>
      <c r="F93" s="5"/>
      <c r="G93" s="5"/>
      <c r="H93" s="5"/>
      <c r="I93" s="5"/>
      <c r="J93" s="5" t="s">
        <v>847</v>
      </c>
      <c r="K93" s="5"/>
    </row>
    <row r="94" spans="1:11" x14ac:dyDescent="0.25">
      <c r="A94" t="s">
        <v>2500</v>
      </c>
      <c r="B94" s="5" t="s">
        <v>2587</v>
      </c>
      <c r="C94" s="327" t="s">
        <v>2570</v>
      </c>
      <c r="D94" s="140" t="str">
        <f>VLOOKUP(bd_subnet[bridge_domain],bridge_domain[#All],3,FALSE)</f>
        <v>P_INFRA_AZA</v>
      </c>
      <c r="E94" s="5" t="s">
        <v>293</v>
      </c>
      <c r="F94" s="5"/>
      <c r="G94" s="5"/>
      <c r="H94" s="5"/>
      <c r="I94" s="5"/>
      <c r="J94" s="5" t="s">
        <v>847</v>
      </c>
      <c r="K94" s="5"/>
    </row>
    <row r="95" spans="1:11" x14ac:dyDescent="0.25">
      <c r="A95" t="s">
        <v>3129</v>
      </c>
      <c r="B95" s="5" t="s">
        <v>2599</v>
      </c>
      <c r="C95" s="327" t="s">
        <v>2588</v>
      </c>
      <c r="D95" s="140" t="str">
        <f>VLOOKUP(bd_subnet[bridge_domain],bridge_domain[#All],3,FALSE)</f>
        <v>P_INFRA_AZA</v>
      </c>
      <c r="E95" s="5" t="s">
        <v>290</v>
      </c>
      <c r="F95" s="5"/>
      <c r="G95" s="5"/>
      <c r="H95" s="5"/>
      <c r="I95" s="5"/>
      <c r="J95" s="5" t="s">
        <v>847</v>
      </c>
      <c r="K95" s="5"/>
    </row>
    <row r="96" spans="1:11" x14ac:dyDescent="0.25">
      <c r="A96" t="s">
        <v>3130</v>
      </c>
      <c r="B96" s="5" t="s">
        <v>2596</v>
      </c>
      <c r="C96" s="327" t="s">
        <v>2589</v>
      </c>
      <c r="D96" s="140" t="str">
        <f>VLOOKUP(bd_subnet[bridge_domain],bridge_domain[#All],3,FALSE)</f>
        <v>P_INFRA_AZA</v>
      </c>
      <c r="E96" s="5" t="s">
        <v>290</v>
      </c>
      <c r="F96" s="5"/>
      <c r="G96" s="5"/>
      <c r="H96" s="5"/>
      <c r="I96" s="5"/>
      <c r="J96" s="5" t="s">
        <v>847</v>
      </c>
      <c r="K96" s="5"/>
    </row>
    <row r="97" spans="1:11" x14ac:dyDescent="0.25">
      <c r="A97" t="s">
        <v>1420</v>
      </c>
      <c r="B97" s="5" t="s">
        <v>2597</v>
      </c>
      <c r="C97" s="327" t="s">
        <v>2590</v>
      </c>
      <c r="D97" s="140" t="str">
        <f>VLOOKUP(bd_subnet[bridge_domain],bridge_domain[#All],3,FALSE)</f>
        <v>P_INFRA_AZA</v>
      </c>
      <c r="E97" s="5" t="s">
        <v>293</v>
      </c>
      <c r="F97" s="5"/>
      <c r="G97" s="5"/>
      <c r="H97" s="5"/>
      <c r="I97" s="5"/>
      <c r="J97" s="5" t="s">
        <v>847</v>
      </c>
      <c r="K97" s="5"/>
    </row>
    <row r="98" spans="1:11" x14ac:dyDescent="0.25">
      <c r="A98" t="s">
        <v>3131</v>
      </c>
      <c r="B98" s="5" t="s">
        <v>2598</v>
      </c>
      <c r="C98" s="327" t="s">
        <v>2591</v>
      </c>
      <c r="D98" s="140" t="str">
        <f>VLOOKUP(bd_subnet[bridge_domain],bridge_domain[#All],3,FALSE)</f>
        <v>P_INFRA_AZA</v>
      </c>
      <c r="E98" s="5" t="s">
        <v>290</v>
      </c>
      <c r="F98" s="5"/>
      <c r="G98" s="5"/>
      <c r="H98" s="5"/>
      <c r="I98" s="5"/>
      <c r="J98" s="5" t="s">
        <v>847</v>
      </c>
      <c r="K98" s="5"/>
    </row>
    <row r="99" spans="1:11" x14ac:dyDescent="0.25">
      <c r="A99" t="s">
        <v>3132</v>
      </c>
      <c r="B99" s="5" t="s">
        <v>2600</v>
      </c>
      <c r="C99" s="327" t="s">
        <v>2592</v>
      </c>
      <c r="D99" s="140" t="str">
        <f>VLOOKUP(bd_subnet[bridge_domain],bridge_domain[#All],3,FALSE)</f>
        <v>P_PLAYOUT_AZA</v>
      </c>
      <c r="E99" s="5" t="s">
        <v>290</v>
      </c>
      <c r="F99" s="5"/>
      <c r="G99" s="5"/>
      <c r="H99" s="5"/>
      <c r="I99" s="5"/>
      <c r="J99" s="5" t="s">
        <v>847</v>
      </c>
      <c r="K99" s="5"/>
    </row>
    <row r="100" spans="1:11" x14ac:dyDescent="0.25">
      <c r="A100" t="s">
        <v>3133</v>
      </c>
      <c r="B100" s="5" t="s">
        <v>2601</v>
      </c>
      <c r="C100" s="327" t="s">
        <v>2593</v>
      </c>
      <c r="D100" s="140" t="str">
        <f>VLOOKUP(bd_subnet[bridge_domain],bridge_domain[#All],3,FALSE)</f>
        <v>P_PLAYOUT_AZA</v>
      </c>
      <c r="E100" s="5" t="s">
        <v>290</v>
      </c>
      <c r="F100" s="5"/>
      <c r="G100" s="5"/>
      <c r="H100" s="5"/>
      <c r="I100" s="5"/>
      <c r="J100" s="5" t="s">
        <v>847</v>
      </c>
      <c r="K100" s="5"/>
    </row>
    <row r="101" spans="1:11" x14ac:dyDescent="0.25">
      <c r="A101" t="s">
        <v>2010</v>
      </c>
      <c r="B101" s="5" t="s">
        <v>2602</v>
      </c>
      <c r="C101" s="327" t="s">
        <v>2594</v>
      </c>
      <c r="D101" s="140" t="str">
        <f>VLOOKUP(bd_subnet[bridge_domain],bridge_domain[#All],3,FALSE)</f>
        <v>P_PLAYOUT_AZA</v>
      </c>
      <c r="E101" s="5" t="s">
        <v>293</v>
      </c>
      <c r="F101" s="5"/>
      <c r="G101" s="5"/>
      <c r="H101" s="5"/>
      <c r="I101" s="5"/>
      <c r="J101" s="5" t="s">
        <v>847</v>
      </c>
      <c r="K101" s="5"/>
    </row>
    <row r="102" spans="1:11" x14ac:dyDescent="0.25">
      <c r="A102" t="s">
        <v>3134</v>
      </c>
      <c r="B102" s="5" t="s">
        <v>2603</v>
      </c>
      <c r="C102" s="327" t="s">
        <v>2595</v>
      </c>
      <c r="D102" s="140" t="str">
        <f>VLOOKUP(bd_subnet[bridge_domain],bridge_domain[#All],3,FALSE)</f>
        <v>P_PLAYOUT_AZA</v>
      </c>
      <c r="E102" s="5" t="s">
        <v>290</v>
      </c>
      <c r="F102" s="5"/>
      <c r="G102" s="5"/>
      <c r="H102" s="5"/>
      <c r="I102" s="5"/>
      <c r="J102" s="5" t="s">
        <v>847</v>
      </c>
      <c r="K102" s="5"/>
    </row>
    <row r="103" spans="1:11" x14ac:dyDescent="0.25">
      <c r="A103" s="194" t="s">
        <v>1407</v>
      </c>
      <c r="B103" s="5" t="s">
        <v>2604</v>
      </c>
      <c r="C103" s="327" t="s">
        <v>2572</v>
      </c>
      <c r="D103" s="140" t="str">
        <f>VLOOKUP(bd_subnet[bridge_domain],bridge_domain[#All],3,FALSE)</f>
        <v>P_INFRA_AZA</v>
      </c>
      <c r="E103" s="5" t="s">
        <v>290</v>
      </c>
      <c r="F103" s="5"/>
      <c r="G103" s="5"/>
      <c r="H103" s="5"/>
      <c r="I103" s="5"/>
      <c r="J103" s="5" t="s">
        <v>847</v>
      </c>
      <c r="K103" s="5"/>
    </row>
    <row r="104" spans="1:11" x14ac:dyDescent="0.25">
      <c r="A104" t="s">
        <v>1881</v>
      </c>
      <c r="B104" s="5" t="s">
        <v>2608</v>
      </c>
      <c r="C104" s="327" t="s">
        <v>2580</v>
      </c>
      <c r="D104" s="140" t="str">
        <f>VLOOKUP(bd_subnet[bridge_domain],bridge_domain[#All],3,FALSE)</f>
        <v>P_INFRA_AZA</v>
      </c>
      <c r="E104" s="5" t="s">
        <v>293</v>
      </c>
      <c r="F104" s="5"/>
      <c r="G104" s="5"/>
      <c r="H104" s="5"/>
      <c r="I104" s="5"/>
      <c r="J104" s="5" t="s">
        <v>847</v>
      </c>
      <c r="K104" s="5"/>
    </row>
    <row r="105" spans="1:11" x14ac:dyDescent="0.25">
      <c r="A105" s="194" t="s">
        <v>1409</v>
      </c>
      <c r="B105" s="5" t="s">
        <v>2605</v>
      </c>
      <c r="C105" s="327" t="s">
        <v>2573</v>
      </c>
      <c r="D105" s="140" t="str">
        <f>VLOOKUP(bd_subnet[bridge_domain],bridge_domain[#All],3,FALSE)</f>
        <v>P_INFRA_AZA</v>
      </c>
      <c r="E105" s="5" t="s">
        <v>290</v>
      </c>
      <c r="F105" s="5"/>
      <c r="G105" s="5"/>
      <c r="H105" s="5"/>
      <c r="I105" s="5"/>
      <c r="J105" s="5" t="s">
        <v>847</v>
      </c>
      <c r="K105" s="5"/>
    </row>
    <row r="106" spans="1:11" x14ac:dyDescent="0.25">
      <c r="A106" s="194" t="s">
        <v>1410</v>
      </c>
      <c r="B106" s="5" t="s">
        <v>2606</v>
      </c>
      <c r="C106" s="327" t="s">
        <v>2581</v>
      </c>
      <c r="D106" s="140" t="str">
        <f>VLOOKUP(bd_subnet[bridge_domain],bridge_domain[#All],3,FALSE)</f>
        <v>P_INFRA_AZA</v>
      </c>
      <c r="E106" s="5" t="s">
        <v>290</v>
      </c>
      <c r="F106" s="5"/>
      <c r="G106" s="5"/>
      <c r="H106" s="5"/>
      <c r="I106" s="5"/>
      <c r="J106" s="5" t="s">
        <v>847</v>
      </c>
      <c r="K106" s="5"/>
    </row>
    <row r="107" spans="1:11" x14ac:dyDescent="0.25">
      <c r="A107" s="194" t="s">
        <v>1411</v>
      </c>
      <c r="B107" s="5" t="s">
        <v>2607</v>
      </c>
      <c r="C107" s="327" t="s">
        <v>2574</v>
      </c>
      <c r="D107" s="140" t="str">
        <f>VLOOKUP(bd_subnet[bridge_domain],bridge_domain[#All],3,FALSE)</f>
        <v>P_INFRA_AZA</v>
      </c>
      <c r="E107" s="5" t="s">
        <v>290</v>
      </c>
      <c r="F107" s="5"/>
      <c r="G107" s="5"/>
      <c r="H107" s="5"/>
      <c r="I107" s="5"/>
      <c r="J107" s="5" t="s">
        <v>847</v>
      </c>
      <c r="K107" s="5"/>
    </row>
    <row r="108" spans="1:11" x14ac:dyDescent="0.25">
      <c r="A108" s="194" t="s">
        <v>1412</v>
      </c>
      <c r="B108" s="5" t="s">
        <v>3179</v>
      </c>
      <c r="C108" s="327" t="s">
        <v>2575</v>
      </c>
      <c r="D108" s="140" t="str">
        <f>VLOOKUP(bd_subnet[bridge_domain],bridge_domain[#All],3,FALSE)</f>
        <v>P_INFRA_AZA</v>
      </c>
      <c r="E108" s="5" t="s">
        <v>290</v>
      </c>
      <c r="F108" s="5"/>
      <c r="G108" s="5"/>
      <c r="H108" s="5"/>
      <c r="I108" s="5"/>
      <c r="J108" s="5" t="s">
        <v>847</v>
      </c>
      <c r="K108" s="5"/>
    </row>
    <row r="109" spans="1:11" x14ac:dyDescent="0.25">
      <c r="A109" t="s">
        <v>2234</v>
      </c>
      <c r="B109" s="5" t="s">
        <v>2784</v>
      </c>
      <c r="C109" s="327" t="s">
        <v>2779</v>
      </c>
      <c r="D109" s="140" t="str">
        <f>VLOOKUP(bd_subnet[bridge_domain],bridge_domain[#All],3,FALSE)</f>
        <v>P_INFRA_AZA</v>
      </c>
      <c r="E109" s="5" t="s">
        <v>293</v>
      </c>
      <c r="F109" s="5"/>
      <c r="G109" s="5"/>
      <c r="H109" s="5"/>
      <c r="I109" s="5"/>
      <c r="J109" s="5" t="s">
        <v>847</v>
      </c>
      <c r="K109" s="5"/>
    </row>
    <row r="110" spans="1:11" x14ac:dyDescent="0.25">
      <c r="A110" t="s">
        <v>2235</v>
      </c>
      <c r="B110" s="5" t="s">
        <v>2783</v>
      </c>
      <c r="C110" s="327" t="s">
        <v>2780</v>
      </c>
      <c r="D110" s="140" t="str">
        <f>VLOOKUP(bd_subnet[bridge_domain],bridge_domain[#All],3,FALSE)</f>
        <v>P_INFRA_AZA</v>
      </c>
      <c r="E110" s="5" t="s">
        <v>290</v>
      </c>
      <c r="F110" s="5"/>
      <c r="G110" s="5"/>
      <c r="H110" s="5"/>
      <c r="I110" s="5"/>
      <c r="J110" s="5" t="s">
        <v>847</v>
      </c>
      <c r="K110" s="5"/>
    </row>
    <row r="111" spans="1:11" x14ac:dyDescent="0.25">
      <c r="A111" t="s">
        <v>2359</v>
      </c>
      <c r="B111" s="5" t="s">
        <v>2782</v>
      </c>
      <c r="C111" s="327" t="s">
        <v>2773</v>
      </c>
      <c r="D111" s="140" t="str">
        <f>VLOOKUP(bd_subnet[bridge_domain],bridge_domain[#All],3,FALSE)</f>
        <v>P_INFRA_AZA</v>
      </c>
      <c r="E111" s="5" t="s">
        <v>290</v>
      </c>
      <c r="F111" s="5"/>
      <c r="G111" s="5"/>
      <c r="H111" s="5"/>
      <c r="I111" s="5"/>
      <c r="J111" s="5" t="s">
        <v>847</v>
      </c>
      <c r="K111" s="5"/>
    </row>
    <row r="112" spans="1:11" x14ac:dyDescent="0.25">
      <c r="A112" t="s">
        <v>3315</v>
      </c>
      <c r="B112" s="5" t="s">
        <v>3175</v>
      </c>
      <c r="C112" s="327" t="s">
        <v>3349</v>
      </c>
      <c r="D112" s="140" t="str">
        <f>VLOOKUP(bd_subnet[bridge_domain],bridge_domain[#All],3,FALSE)</f>
        <v>P_INFRA_AZA</v>
      </c>
      <c r="E112" s="5" t="s">
        <v>293</v>
      </c>
      <c r="F112" s="5"/>
      <c r="G112" s="5"/>
      <c r="H112" s="5"/>
      <c r="I112" s="5"/>
      <c r="J112" s="5" t="s">
        <v>847</v>
      </c>
      <c r="K112" s="5"/>
    </row>
    <row r="113" spans="1:11" x14ac:dyDescent="0.25">
      <c r="A113" t="s">
        <v>2268</v>
      </c>
      <c r="B113" s="5" t="s">
        <v>2818</v>
      </c>
      <c r="C113" s="327" t="s">
        <v>2817</v>
      </c>
      <c r="D113" s="140" t="str">
        <f>VLOOKUP(bd_subnet[bridge_domain],bridge_domain[#All],3,FALSE)</f>
        <v>P_INFRA_AZA</v>
      </c>
      <c r="E113" s="5" t="s">
        <v>290</v>
      </c>
      <c r="F113" s="5"/>
      <c r="G113" s="5"/>
      <c r="H113" s="5"/>
      <c r="I113" s="5"/>
      <c r="J113" s="5" t="s">
        <v>847</v>
      </c>
      <c r="K113" s="5"/>
    </row>
    <row r="114" spans="1:11" x14ac:dyDescent="0.25">
      <c r="A114" t="s">
        <v>2278</v>
      </c>
      <c r="B114" s="5" t="s">
        <v>2906</v>
      </c>
      <c r="C114" s="327" t="s">
        <v>2900</v>
      </c>
      <c r="D114" s="140" t="str">
        <f>VLOOKUP(bd_subnet[bridge_domain],bridge_domain[#All],3,FALSE)</f>
        <v>P_PLAYOUT_AZA</v>
      </c>
      <c r="E114" s="5" t="s">
        <v>290</v>
      </c>
      <c r="F114" s="5"/>
      <c r="G114" s="5"/>
      <c r="H114" s="5"/>
      <c r="I114" s="5"/>
      <c r="J114" s="5" t="s">
        <v>847</v>
      </c>
      <c r="K114" s="5"/>
    </row>
    <row r="115" spans="1:11" x14ac:dyDescent="0.25">
      <c r="A115" t="s">
        <v>2279</v>
      </c>
      <c r="B115" s="5" t="s">
        <v>2907</v>
      </c>
      <c r="C115" s="327" t="s">
        <v>2901</v>
      </c>
      <c r="D115" s="140" t="str">
        <f>VLOOKUP(bd_subnet[bridge_domain],bridge_domain[#All],3,FALSE)</f>
        <v>P_PLAYOUT_AZA</v>
      </c>
      <c r="E115" s="5" t="s">
        <v>290</v>
      </c>
      <c r="F115" s="5"/>
      <c r="G115" s="5"/>
      <c r="H115" s="5"/>
      <c r="I115" s="5"/>
      <c r="J115" s="5" t="s">
        <v>847</v>
      </c>
      <c r="K115" s="5"/>
    </row>
    <row r="116" spans="1:11" x14ac:dyDescent="0.25">
      <c r="A116" s="5" t="s">
        <v>2254</v>
      </c>
      <c r="B116" s="5" t="s">
        <v>2609</v>
      </c>
      <c r="C116" s="327" t="s">
        <v>2576</v>
      </c>
      <c r="D116" s="140" t="str">
        <f>VLOOKUP(bd_subnet[bridge_domain],bridge_domain[#All],3,FALSE)</f>
        <v>P_INFRA_AZA</v>
      </c>
      <c r="E116" s="5" t="s">
        <v>290</v>
      </c>
      <c r="F116" s="5"/>
      <c r="G116" s="5"/>
      <c r="H116" s="5"/>
      <c r="I116" s="5"/>
      <c r="J116" s="5" t="s">
        <v>847</v>
      </c>
      <c r="K116" s="5"/>
    </row>
    <row r="117" spans="1:11" x14ac:dyDescent="0.25">
      <c r="A117" t="s">
        <v>2255</v>
      </c>
      <c r="B117" s="5" t="s">
        <v>2610</v>
      </c>
      <c r="C117" s="327" t="s">
        <v>2577</v>
      </c>
      <c r="D117" s="140" t="str">
        <f>VLOOKUP(bd_subnet[bridge_domain],bridge_domain[#All],3,FALSE)</f>
        <v>P_INFRA_AZA</v>
      </c>
      <c r="E117" s="5" t="s">
        <v>290</v>
      </c>
      <c r="F117" s="5"/>
      <c r="G117" s="5"/>
      <c r="H117" s="5"/>
      <c r="I117" s="5"/>
      <c r="J117" s="5" t="s">
        <v>847</v>
      </c>
      <c r="K117" s="5"/>
    </row>
    <row r="118" spans="1:11" x14ac:dyDescent="0.25">
      <c r="A118" t="s">
        <v>1547</v>
      </c>
      <c r="B118" s="5" t="s">
        <v>2611</v>
      </c>
      <c r="C118" s="327" t="s">
        <v>2578</v>
      </c>
      <c r="D118" s="140" t="str">
        <f>VLOOKUP(bd_subnet[bridge_domain],bridge_domain[#All],3,FALSE)</f>
        <v>P_INFRA_AZA</v>
      </c>
      <c r="E118" s="5" t="s">
        <v>290</v>
      </c>
      <c r="F118" s="5"/>
      <c r="G118" s="5"/>
      <c r="H118" s="5"/>
      <c r="I118" s="5"/>
      <c r="J118" s="5" t="s">
        <v>847</v>
      </c>
      <c r="K118" s="5"/>
    </row>
    <row r="119" spans="1:11" x14ac:dyDescent="0.25">
      <c r="A119" t="s">
        <v>1548</v>
      </c>
      <c r="B119" s="5" t="s">
        <v>2612</v>
      </c>
      <c r="C119" s="327" t="s">
        <v>2579</v>
      </c>
      <c r="D119" s="140" t="str">
        <f>VLOOKUP(bd_subnet[bridge_domain],bridge_domain[#All],3,FALSE)</f>
        <v>P_INFRA_AZA</v>
      </c>
      <c r="E119" s="5" t="s">
        <v>290</v>
      </c>
      <c r="F119" s="5"/>
      <c r="G119" s="5"/>
      <c r="H119" s="5"/>
      <c r="I119" s="5"/>
      <c r="J119" s="5" t="s">
        <v>847</v>
      </c>
      <c r="K119" s="5"/>
    </row>
    <row r="120" spans="1:11" x14ac:dyDescent="0.25">
      <c r="A120" t="s">
        <v>1418</v>
      </c>
      <c r="B120" s="5" t="s">
        <v>2613</v>
      </c>
      <c r="C120" s="327" t="s">
        <v>2996</v>
      </c>
      <c r="D120" s="140" t="str">
        <f>VLOOKUP(bd_subnet[bridge_domain],bridge_domain[#All],3,FALSE)</f>
        <v>P_INFRA_AZA</v>
      </c>
      <c r="E120" s="5" t="s">
        <v>290</v>
      </c>
      <c r="F120" s="5"/>
      <c r="G120" s="5"/>
      <c r="H120" s="5"/>
      <c r="I120" s="5"/>
      <c r="J120" s="5" t="s">
        <v>847</v>
      </c>
      <c r="K120" s="5"/>
    </row>
    <row r="121" spans="1:11" x14ac:dyDescent="0.25">
      <c r="A121" t="s">
        <v>3125</v>
      </c>
      <c r="B121" s="5" t="s">
        <v>2617</v>
      </c>
      <c r="C121" s="327" t="s">
        <v>2619</v>
      </c>
      <c r="D121" s="140" t="str">
        <f>VLOOKUP(bd_subnet[bridge_domain],bridge_domain[#All],3,FALSE)</f>
        <v>P_INFRA_AZA</v>
      </c>
      <c r="E121" s="5" t="s">
        <v>290</v>
      </c>
      <c r="F121" s="5"/>
      <c r="G121" s="5"/>
      <c r="H121" s="5"/>
      <c r="I121" s="5"/>
      <c r="J121" s="5" t="s">
        <v>847</v>
      </c>
      <c r="K121" s="5"/>
    </row>
    <row r="122" spans="1:11" x14ac:dyDescent="0.25">
      <c r="A122" t="s">
        <v>3126</v>
      </c>
      <c r="B122" s="5" t="s">
        <v>2614</v>
      </c>
      <c r="C122" s="327" t="s">
        <v>2620</v>
      </c>
      <c r="D122" s="140" t="str">
        <f>VLOOKUP(bd_subnet[bridge_domain],bridge_domain[#All],3,FALSE)</f>
        <v>P_INFRA_AZA</v>
      </c>
      <c r="E122" s="5" t="s">
        <v>290</v>
      </c>
      <c r="F122" s="5"/>
      <c r="G122" s="5"/>
      <c r="H122" s="5"/>
      <c r="I122" s="5"/>
      <c r="J122" s="5" t="s">
        <v>847</v>
      </c>
      <c r="K122" s="5"/>
    </row>
    <row r="123" spans="1:11" x14ac:dyDescent="0.25">
      <c r="A123" t="s">
        <v>3127</v>
      </c>
      <c r="B123" s="5" t="s">
        <v>2615</v>
      </c>
      <c r="C123" s="327" t="s">
        <v>2621</v>
      </c>
      <c r="D123" s="140" t="str">
        <f>VLOOKUP(bd_subnet[bridge_domain],bridge_domain[#All],3,FALSE)</f>
        <v>P_INFRA_AZA</v>
      </c>
      <c r="E123" s="5" t="s">
        <v>290</v>
      </c>
      <c r="F123" s="5"/>
      <c r="G123" s="5"/>
      <c r="H123" s="5"/>
      <c r="I123" s="5"/>
      <c r="J123" s="5" t="s">
        <v>847</v>
      </c>
      <c r="K123" s="5"/>
    </row>
    <row r="124" spans="1:11" x14ac:dyDescent="0.25">
      <c r="A124" t="s">
        <v>3128</v>
      </c>
      <c r="B124" s="5" t="s">
        <v>2616</v>
      </c>
      <c r="C124" s="327" t="s">
        <v>2622</v>
      </c>
      <c r="D124" s="140" t="str">
        <f>VLOOKUP(bd_subnet[bridge_domain],bridge_domain[#All],3,FALSE)</f>
        <v>P_INFRA_AZA</v>
      </c>
      <c r="E124" s="5" t="s">
        <v>290</v>
      </c>
      <c r="F124" s="5"/>
      <c r="G124" s="5"/>
      <c r="H124" s="5"/>
      <c r="I124" s="5"/>
      <c r="J124" s="5" t="s">
        <v>847</v>
      </c>
      <c r="K124" s="5"/>
    </row>
    <row r="125" spans="1:11" x14ac:dyDescent="0.25">
      <c r="A125" t="s">
        <v>2552</v>
      </c>
      <c r="B125" s="5" t="s">
        <v>2623</v>
      </c>
      <c r="C125" s="327" t="s">
        <v>2618</v>
      </c>
      <c r="D125" s="140" t="str">
        <f>VLOOKUP(bd_subnet[bridge_domain],bridge_domain[#All],3,FALSE)</f>
        <v>P_INFRA_AZA</v>
      </c>
      <c r="E125" s="5" t="s">
        <v>293</v>
      </c>
      <c r="F125" s="5"/>
      <c r="G125" s="5"/>
      <c r="H125" s="5"/>
      <c r="I125" s="5"/>
      <c r="J125" s="5" t="s">
        <v>847</v>
      </c>
      <c r="K125" s="5"/>
    </row>
    <row r="126" spans="1:11" x14ac:dyDescent="0.25">
      <c r="A126" s="194" t="s">
        <v>1424</v>
      </c>
      <c r="B126" s="5" t="s">
        <v>2650</v>
      </c>
      <c r="C126" s="327" t="s">
        <v>2624</v>
      </c>
      <c r="D126" s="140" t="str">
        <f>VLOOKUP(bd_subnet[bridge_domain],bridge_domain[#All],3,FALSE)</f>
        <v>P_INFRA_AZB</v>
      </c>
      <c r="E126" s="5" t="s">
        <v>290</v>
      </c>
      <c r="F126" s="5"/>
      <c r="G126" s="5"/>
      <c r="H126" s="5"/>
      <c r="I126" s="5"/>
      <c r="J126" s="5" t="s">
        <v>847</v>
      </c>
      <c r="K126" s="5"/>
    </row>
    <row r="127" spans="1:11" x14ac:dyDescent="0.25">
      <c r="A127" s="194" t="s">
        <v>1570</v>
      </c>
      <c r="B127" s="5" t="s">
        <v>2651</v>
      </c>
      <c r="C127" s="327" t="s">
        <v>2625</v>
      </c>
      <c r="D127" s="140" t="str">
        <f>VLOOKUP(bd_subnet[bridge_domain],bridge_domain[#All],3,FALSE)</f>
        <v>P_INFRA_AZB</v>
      </c>
      <c r="E127" s="5" t="s">
        <v>290</v>
      </c>
      <c r="F127" s="5"/>
      <c r="G127" s="5"/>
      <c r="H127" s="5"/>
      <c r="I127" s="5"/>
      <c r="J127" s="5" t="s">
        <v>847</v>
      </c>
      <c r="K127" s="5"/>
    </row>
    <row r="128" spans="1:11" x14ac:dyDescent="0.25">
      <c r="A128" t="s">
        <v>1429</v>
      </c>
      <c r="B128" s="5" t="s">
        <v>2652</v>
      </c>
      <c r="C128" s="327" t="s">
        <v>2766</v>
      </c>
      <c r="D128" s="140" t="str">
        <f>VLOOKUP(bd_subnet[bridge_domain],bridge_domain[#All],3,FALSE)</f>
        <v>P_INFRA_AZB</v>
      </c>
      <c r="E128" s="5" t="s">
        <v>290</v>
      </c>
      <c r="F128" s="5"/>
      <c r="G128" s="5"/>
      <c r="H128" s="5"/>
      <c r="I128" s="5"/>
      <c r="J128" s="5" t="s">
        <v>847</v>
      </c>
      <c r="K128" s="5"/>
    </row>
    <row r="129" spans="1:11" x14ac:dyDescent="0.25">
      <c r="A129" t="s">
        <v>1430</v>
      </c>
      <c r="B129" s="5" t="s">
        <v>2653</v>
      </c>
      <c r="C129" s="327" t="s">
        <v>2770</v>
      </c>
      <c r="D129" s="140" t="str">
        <f>VLOOKUP(bd_subnet[bridge_domain],bridge_domain[#All],3,FALSE)</f>
        <v>P_INFRA_AZB</v>
      </c>
      <c r="E129" s="5" t="s">
        <v>290</v>
      </c>
      <c r="F129" s="5"/>
      <c r="G129" s="5"/>
      <c r="H129" s="5"/>
      <c r="I129" s="5"/>
      <c r="J129" s="5" t="s">
        <v>847</v>
      </c>
      <c r="K129" s="5"/>
    </row>
    <row r="130" spans="1:11" x14ac:dyDescent="0.25">
      <c r="A130" t="s">
        <v>2515</v>
      </c>
      <c r="B130" s="5" t="s">
        <v>2654</v>
      </c>
      <c r="C130" s="327" t="s">
        <v>2626</v>
      </c>
      <c r="D130" s="140" t="str">
        <f>VLOOKUP(bd_subnet[bridge_domain],bridge_domain[#All],3,FALSE)</f>
        <v>P_INFRA_AZB</v>
      </c>
      <c r="E130" s="5" t="s">
        <v>293</v>
      </c>
      <c r="F130" s="5"/>
      <c r="G130" s="5"/>
      <c r="H130" s="5"/>
      <c r="I130" s="5"/>
      <c r="J130" s="5" t="s">
        <v>847</v>
      </c>
      <c r="K130" s="5"/>
    </row>
    <row r="131" spans="1:11" x14ac:dyDescent="0.25">
      <c r="A131" t="s">
        <v>2501</v>
      </c>
      <c r="B131" s="5" t="s">
        <v>2655</v>
      </c>
      <c r="C131" s="327" t="s">
        <v>2627</v>
      </c>
      <c r="D131" s="140" t="str">
        <f>VLOOKUP(bd_subnet[bridge_domain],bridge_domain[#All],3,FALSE)</f>
        <v>P_INFRA_AZB</v>
      </c>
      <c r="E131" s="5" t="s">
        <v>293</v>
      </c>
      <c r="F131" s="5"/>
      <c r="G131" s="5"/>
      <c r="H131" s="5"/>
      <c r="I131" s="5"/>
      <c r="J131" s="5" t="s">
        <v>847</v>
      </c>
      <c r="K131" s="5"/>
    </row>
    <row r="132" spans="1:11" x14ac:dyDescent="0.25">
      <c r="A132" t="s">
        <v>3135</v>
      </c>
      <c r="B132" s="5" t="s">
        <v>2656</v>
      </c>
      <c r="C132" s="327" t="s">
        <v>2628</v>
      </c>
      <c r="D132" s="140" t="str">
        <f>VLOOKUP(bd_subnet[bridge_domain],bridge_domain[#All],3,FALSE)</f>
        <v>P_INFRA_AZB</v>
      </c>
      <c r="E132" s="5" t="s">
        <v>290</v>
      </c>
      <c r="F132" s="5"/>
      <c r="G132" s="5"/>
      <c r="H132" s="5"/>
      <c r="I132" s="5"/>
      <c r="J132" s="5" t="s">
        <v>847</v>
      </c>
      <c r="K132" s="5"/>
    </row>
    <row r="133" spans="1:11" x14ac:dyDescent="0.25">
      <c r="A133" t="s">
        <v>3136</v>
      </c>
      <c r="B133" s="5" t="s">
        <v>2657</v>
      </c>
      <c r="C133" s="327" t="s">
        <v>2629</v>
      </c>
      <c r="D133" s="140" t="str">
        <f>VLOOKUP(bd_subnet[bridge_domain],bridge_domain[#All],3,FALSE)</f>
        <v>P_INFRA_AZB</v>
      </c>
      <c r="E133" s="5" t="s">
        <v>290</v>
      </c>
      <c r="F133" s="5"/>
      <c r="G133" s="5"/>
      <c r="H133" s="5"/>
      <c r="I133" s="5"/>
      <c r="J133" s="5" t="s">
        <v>847</v>
      </c>
      <c r="K133" s="5"/>
    </row>
    <row r="134" spans="1:11" x14ac:dyDescent="0.25">
      <c r="A134" t="s">
        <v>1444</v>
      </c>
      <c r="B134" s="5" t="s">
        <v>2658</v>
      </c>
      <c r="C134" s="327" t="s">
        <v>2630</v>
      </c>
      <c r="D134" s="140" t="str">
        <f>VLOOKUP(bd_subnet[bridge_domain],bridge_domain[#All],3,FALSE)</f>
        <v>P_INFRA_AZB</v>
      </c>
      <c r="E134" s="5" t="s">
        <v>293</v>
      </c>
      <c r="F134" s="5"/>
      <c r="G134" s="5"/>
      <c r="H134" s="5"/>
      <c r="I134" s="5"/>
      <c r="J134" s="5" t="s">
        <v>847</v>
      </c>
      <c r="K134" s="5"/>
    </row>
    <row r="135" spans="1:11" x14ac:dyDescent="0.25">
      <c r="A135" t="s">
        <v>3137</v>
      </c>
      <c r="B135" s="5" t="s">
        <v>2659</v>
      </c>
      <c r="C135" s="327" t="s">
        <v>2631</v>
      </c>
      <c r="D135" s="140" t="str">
        <f>VLOOKUP(bd_subnet[bridge_domain],bridge_domain[#All],3,FALSE)</f>
        <v>P_INFRA_AZB</v>
      </c>
      <c r="E135" s="5" t="s">
        <v>290</v>
      </c>
      <c r="F135" s="5"/>
      <c r="G135" s="5"/>
      <c r="H135" s="5"/>
      <c r="I135" s="5"/>
      <c r="J135" s="5" t="s">
        <v>847</v>
      </c>
      <c r="K135" s="5"/>
    </row>
    <row r="136" spans="1:11" x14ac:dyDescent="0.25">
      <c r="A136" t="s">
        <v>3138</v>
      </c>
      <c r="B136" s="5" t="s">
        <v>2660</v>
      </c>
      <c r="C136" s="327" t="s">
        <v>2632</v>
      </c>
      <c r="D136" s="140" t="str">
        <f>VLOOKUP(bd_subnet[bridge_domain],bridge_domain[#All],3,FALSE)</f>
        <v>P_PLAYOUT_AZB</v>
      </c>
      <c r="E136" s="5" t="s">
        <v>290</v>
      </c>
      <c r="F136" s="5"/>
      <c r="G136" s="5"/>
      <c r="H136" s="5"/>
      <c r="I136" s="5"/>
      <c r="J136" s="5" t="s">
        <v>847</v>
      </c>
      <c r="K136" s="5"/>
    </row>
    <row r="137" spans="1:11" x14ac:dyDescent="0.25">
      <c r="A137" t="s">
        <v>3139</v>
      </c>
      <c r="B137" s="5" t="s">
        <v>2661</v>
      </c>
      <c r="C137" s="327" t="s">
        <v>2633</v>
      </c>
      <c r="D137" s="140" t="str">
        <f>VLOOKUP(bd_subnet[bridge_domain],bridge_domain[#All],3,FALSE)</f>
        <v>P_PLAYOUT_AZB</v>
      </c>
      <c r="E137" s="5" t="s">
        <v>290</v>
      </c>
      <c r="F137" s="5"/>
      <c r="G137" s="5"/>
      <c r="H137" s="5"/>
      <c r="I137" s="5"/>
      <c r="J137" s="5" t="s">
        <v>847</v>
      </c>
      <c r="K137" s="5"/>
    </row>
    <row r="138" spans="1:11" x14ac:dyDescent="0.25">
      <c r="A138" t="s">
        <v>2011</v>
      </c>
      <c r="B138" s="5" t="s">
        <v>2662</v>
      </c>
      <c r="C138" s="327" t="s">
        <v>2634</v>
      </c>
      <c r="D138" s="140" t="str">
        <f>VLOOKUP(bd_subnet[bridge_domain],bridge_domain[#All],3,FALSE)</f>
        <v>P_PLAYOUT_AZB</v>
      </c>
      <c r="E138" s="5" t="s">
        <v>293</v>
      </c>
      <c r="F138" s="5"/>
      <c r="G138" s="5"/>
      <c r="H138" s="5"/>
      <c r="I138" s="5"/>
      <c r="J138" s="5" t="s">
        <v>847</v>
      </c>
      <c r="K138" s="5"/>
    </row>
    <row r="139" spans="1:11" x14ac:dyDescent="0.25">
      <c r="A139" t="s">
        <v>3140</v>
      </c>
      <c r="B139" s="5" t="s">
        <v>2663</v>
      </c>
      <c r="C139" s="327" t="s">
        <v>2635</v>
      </c>
      <c r="D139" s="140" t="str">
        <f>VLOOKUP(bd_subnet[bridge_domain],bridge_domain[#All],3,FALSE)</f>
        <v>P_PLAYOUT_AZB</v>
      </c>
      <c r="E139" s="5" t="s">
        <v>290</v>
      </c>
      <c r="F139" s="5"/>
      <c r="G139" s="5"/>
      <c r="H139" s="5"/>
      <c r="I139" s="5"/>
      <c r="J139" s="5" t="s">
        <v>847</v>
      </c>
      <c r="K139" s="5"/>
    </row>
    <row r="140" spans="1:11" x14ac:dyDescent="0.25">
      <c r="A140" s="194" t="s">
        <v>1431</v>
      </c>
      <c r="B140" s="5" t="s">
        <v>2664</v>
      </c>
      <c r="C140" s="327" t="s">
        <v>2636</v>
      </c>
      <c r="D140" s="140" t="str">
        <f>VLOOKUP(bd_subnet[bridge_domain],bridge_domain[#All],3,FALSE)</f>
        <v>P_INFRA_AZB</v>
      </c>
      <c r="E140" s="5" t="s">
        <v>290</v>
      </c>
      <c r="F140" s="5"/>
      <c r="G140" s="5"/>
      <c r="H140" s="5"/>
      <c r="I140" s="5"/>
      <c r="J140" s="5" t="s">
        <v>847</v>
      </c>
      <c r="K140" s="5"/>
    </row>
    <row r="141" spans="1:11" x14ac:dyDescent="0.25">
      <c r="A141" t="s">
        <v>1882</v>
      </c>
      <c r="B141" s="5" t="s">
        <v>2665</v>
      </c>
      <c r="C141" s="327" t="s">
        <v>2637</v>
      </c>
      <c r="D141" s="140" t="str">
        <f>VLOOKUP(bd_subnet[bridge_domain],bridge_domain[#All],3,FALSE)</f>
        <v>P_INFRA_AZB</v>
      </c>
      <c r="E141" s="5" t="s">
        <v>293</v>
      </c>
      <c r="F141" s="5"/>
      <c r="G141" s="5"/>
      <c r="H141" s="5"/>
      <c r="I141" s="5"/>
      <c r="J141" s="5" t="s">
        <v>847</v>
      </c>
      <c r="K141" s="5"/>
    </row>
    <row r="142" spans="1:11" x14ac:dyDescent="0.25">
      <c r="A142" s="194" t="s">
        <v>1433</v>
      </c>
      <c r="B142" s="5" t="s">
        <v>2666</v>
      </c>
      <c r="C142" s="327" t="s">
        <v>2638</v>
      </c>
      <c r="D142" s="140" t="str">
        <f>VLOOKUP(bd_subnet[bridge_domain],bridge_domain[#All],3,FALSE)</f>
        <v>P_INFRA_AZB</v>
      </c>
      <c r="E142" s="5" t="s">
        <v>290</v>
      </c>
      <c r="F142" s="5"/>
      <c r="G142" s="5"/>
      <c r="H142" s="5"/>
      <c r="I142" s="5"/>
      <c r="J142" s="5" t="s">
        <v>847</v>
      </c>
      <c r="K142" s="5"/>
    </row>
    <row r="143" spans="1:11" x14ac:dyDescent="0.25">
      <c r="A143" s="194" t="s">
        <v>1434</v>
      </c>
      <c r="B143" s="5" t="s">
        <v>2667</v>
      </c>
      <c r="C143" s="327" t="s">
        <v>2639</v>
      </c>
      <c r="D143" s="140" t="str">
        <f>VLOOKUP(bd_subnet[bridge_domain],bridge_domain[#All],3,FALSE)</f>
        <v>P_INFRA_AZB</v>
      </c>
      <c r="E143" s="5" t="s">
        <v>290</v>
      </c>
      <c r="F143" s="5"/>
      <c r="G143" s="5"/>
      <c r="H143" s="5"/>
      <c r="I143" s="5"/>
      <c r="J143" s="5" t="s">
        <v>847</v>
      </c>
      <c r="K143" s="5"/>
    </row>
    <row r="144" spans="1:11" x14ac:dyDescent="0.25">
      <c r="A144" s="194" t="s">
        <v>1435</v>
      </c>
      <c r="B144" s="5" t="s">
        <v>2668</v>
      </c>
      <c r="C144" s="327" t="s">
        <v>2640</v>
      </c>
      <c r="D144" s="140" t="str">
        <f>VLOOKUP(bd_subnet[bridge_domain],bridge_domain[#All],3,FALSE)</f>
        <v>P_INFRA_AZB</v>
      </c>
      <c r="E144" s="5" t="s">
        <v>290</v>
      </c>
      <c r="F144" s="5"/>
      <c r="G144" s="5"/>
      <c r="H144" s="5"/>
      <c r="I144" s="5"/>
      <c r="J144" s="5" t="s">
        <v>847</v>
      </c>
      <c r="K144" s="5"/>
    </row>
    <row r="145" spans="1:11" x14ac:dyDescent="0.25">
      <c r="A145" s="194" t="s">
        <v>1436</v>
      </c>
      <c r="B145" s="5" t="s">
        <v>3180</v>
      </c>
      <c r="C145" s="327" t="s">
        <v>2641</v>
      </c>
      <c r="D145" s="140" t="str">
        <f>VLOOKUP(bd_subnet[bridge_domain],bridge_domain[#All],3,FALSE)</f>
        <v>P_INFRA_AZB</v>
      </c>
      <c r="E145" s="5" t="s">
        <v>290</v>
      </c>
      <c r="F145" s="5"/>
      <c r="G145" s="5"/>
      <c r="H145" s="5"/>
      <c r="I145" s="5"/>
      <c r="J145" s="5" t="s">
        <v>847</v>
      </c>
      <c r="K145" s="5"/>
    </row>
    <row r="146" spans="1:11" x14ac:dyDescent="0.25">
      <c r="A146" s="5" t="s">
        <v>2478</v>
      </c>
      <c r="B146" s="5" t="s">
        <v>2785</v>
      </c>
      <c r="C146" s="327" t="s">
        <v>2781</v>
      </c>
      <c r="D146" s="140" t="str">
        <f>VLOOKUP(bd_subnet[bridge_domain],bridge_domain[#All],3,FALSE)</f>
        <v>P_INFRA_AZB</v>
      </c>
      <c r="E146" s="5" t="s">
        <v>293</v>
      </c>
      <c r="F146" s="5"/>
      <c r="G146" s="5"/>
      <c r="H146" s="5"/>
      <c r="I146" s="5"/>
      <c r="J146" s="5" t="s">
        <v>847</v>
      </c>
      <c r="K146" s="5"/>
    </row>
    <row r="147" spans="1:11" x14ac:dyDescent="0.25">
      <c r="A147" t="s">
        <v>2376</v>
      </c>
      <c r="B147" s="5" t="s">
        <v>2786</v>
      </c>
      <c r="C147" s="327" t="s">
        <v>2775</v>
      </c>
      <c r="D147" s="140" t="str">
        <f>VLOOKUP(bd_subnet[bridge_domain],bridge_domain[#All],3,FALSE)</f>
        <v>P_INFRA_AZB</v>
      </c>
      <c r="E147" s="5" t="s">
        <v>293</v>
      </c>
      <c r="F147" s="5"/>
      <c r="G147" s="5"/>
      <c r="H147" s="5"/>
      <c r="I147" s="5"/>
      <c r="J147" s="5" t="s">
        <v>847</v>
      </c>
      <c r="K147" s="5"/>
    </row>
    <row r="148" spans="1:11" x14ac:dyDescent="0.25">
      <c r="A148" t="s">
        <v>3316</v>
      </c>
      <c r="B148" s="5" t="s">
        <v>3176</v>
      </c>
      <c r="C148" s="327" t="s">
        <v>3350</v>
      </c>
      <c r="D148" s="140" t="str">
        <f>VLOOKUP(bd_subnet[bridge_domain],bridge_domain[#All],3,FALSE)</f>
        <v>P_INFRA_AZB</v>
      </c>
      <c r="E148" s="5" t="s">
        <v>293</v>
      </c>
      <c r="F148" s="5"/>
      <c r="G148" s="5"/>
      <c r="H148" s="5"/>
      <c r="I148" s="5"/>
      <c r="J148" s="5" t="s">
        <v>847</v>
      </c>
      <c r="K148" s="5"/>
    </row>
    <row r="149" spans="1:11" x14ac:dyDescent="0.25">
      <c r="A149" t="s">
        <v>2269</v>
      </c>
      <c r="B149" s="5" t="s">
        <v>2820</v>
      </c>
      <c r="C149" s="327" t="s">
        <v>2819</v>
      </c>
      <c r="D149" s="140" t="str">
        <f>VLOOKUP(bd_subnet[bridge_domain],bridge_domain[#All],3,FALSE)</f>
        <v>P_INFRA_AZB</v>
      </c>
      <c r="E149" s="5" t="s">
        <v>290</v>
      </c>
      <c r="F149" s="5"/>
      <c r="G149" s="5"/>
      <c r="H149" s="5"/>
      <c r="I149" s="5"/>
      <c r="J149" s="5" t="s">
        <v>847</v>
      </c>
      <c r="K149" s="5"/>
    </row>
    <row r="150" spans="1:11" x14ac:dyDescent="0.25">
      <c r="A150" t="s">
        <v>2276</v>
      </c>
      <c r="B150" s="5" t="s">
        <v>2904</v>
      </c>
      <c r="C150" s="327" t="s">
        <v>2902</v>
      </c>
      <c r="D150" s="140" t="str">
        <f>VLOOKUP(bd_subnet[bridge_domain],bridge_domain[#All],3,FALSE)</f>
        <v>P_PLAYOUT_AZB</v>
      </c>
      <c r="E150" s="5" t="s">
        <v>290</v>
      </c>
      <c r="F150" s="5"/>
      <c r="G150" s="5"/>
      <c r="H150" s="5"/>
      <c r="I150" s="5"/>
      <c r="J150" s="5" t="s">
        <v>847</v>
      </c>
      <c r="K150" s="5"/>
    </row>
    <row r="151" spans="1:11" x14ac:dyDescent="0.25">
      <c r="A151" t="s">
        <v>2277</v>
      </c>
      <c r="B151" s="5" t="s">
        <v>2905</v>
      </c>
      <c r="C151" s="327" t="s">
        <v>2903</v>
      </c>
      <c r="D151" s="140" t="str">
        <f>VLOOKUP(bd_subnet[bridge_domain],bridge_domain[#All],3,FALSE)</f>
        <v>P_PLAYOUT_AZB</v>
      </c>
      <c r="E151" s="5" t="s">
        <v>290</v>
      </c>
      <c r="F151" s="5"/>
      <c r="G151" s="5"/>
      <c r="H151" s="5"/>
      <c r="I151" s="5"/>
      <c r="J151" s="5" t="s">
        <v>847</v>
      </c>
      <c r="K151" s="5"/>
    </row>
    <row r="152" spans="1:11" x14ac:dyDescent="0.25">
      <c r="A152" t="s">
        <v>2256</v>
      </c>
      <c r="B152" s="5" t="s">
        <v>2673</v>
      </c>
      <c r="C152" s="327" t="s">
        <v>2646</v>
      </c>
      <c r="D152" s="140" t="str">
        <f>VLOOKUP(bd_subnet[bridge_domain],bridge_domain[#All],3,FALSE)</f>
        <v>P_INFRA_AZB</v>
      </c>
      <c r="E152" s="5" t="s">
        <v>290</v>
      </c>
      <c r="F152" s="5"/>
      <c r="G152" s="5"/>
      <c r="H152" s="5"/>
      <c r="I152" s="5"/>
      <c r="J152" s="5" t="s">
        <v>847</v>
      </c>
      <c r="K152" s="5"/>
    </row>
    <row r="153" spans="1:11" x14ac:dyDescent="0.25">
      <c r="A153" t="s">
        <v>2257</v>
      </c>
      <c r="B153" s="5" t="s">
        <v>2674</v>
      </c>
      <c r="C153" s="327" t="s">
        <v>2647</v>
      </c>
      <c r="D153" s="140" t="str">
        <f>VLOOKUP(bd_subnet[bridge_domain],bridge_domain[#All],3,FALSE)</f>
        <v>P_INFRA_AZB</v>
      </c>
      <c r="E153" s="5" t="s">
        <v>290</v>
      </c>
      <c r="F153" s="5"/>
      <c r="G153" s="5"/>
      <c r="H153" s="5"/>
      <c r="I153" s="5"/>
      <c r="J153" s="5" t="s">
        <v>847</v>
      </c>
      <c r="K153" s="5"/>
    </row>
    <row r="154" spans="1:11" x14ac:dyDescent="0.25">
      <c r="A154" t="s">
        <v>1549</v>
      </c>
      <c r="B154" s="5" t="s">
        <v>2675</v>
      </c>
      <c r="C154" s="327" t="s">
        <v>2648</v>
      </c>
      <c r="D154" s="140" t="str">
        <f>VLOOKUP(bd_subnet[bridge_domain],bridge_domain[#All],3,FALSE)</f>
        <v>P_INFRA_AZB</v>
      </c>
      <c r="E154" s="5" t="s">
        <v>290</v>
      </c>
      <c r="F154" s="5"/>
      <c r="G154" s="5"/>
      <c r="H154" s="5"/>
      <c r="I154" s="5"/>
      <c r="J154" s="5" t="s">
        <v>847</v>
      </c>
      <c r="K154" s="5"/>
    </row>
    <row r="155" spans="1:11" x14ac:dyDescent="0.25">
      <c r="A155" t="s">
        <v>1550</v>
      </c>
      <c r="B155" s="5" t="s">
        <v>2676</v>
      </c>
      <c r="C155" s="327" t="s">
        <v>2649</v>
      </c>
      <c r="D155" s="140" t="str">
        <f>VLOOKUP(bd_subnet[bridge_domain],bridge_domain[#All],3,FALSE)</f>
        <v>P_INFRA_AZB</v>
      </c>
      <c r="E155" s="5" t="s">
        <v>290</v>
      </c>
      <c r="F155" s="5"/>
      <c r="G155" s="5"/>
      <c r="H155" s="5"/>
      <c r="I155" s="5"/>
      <c r="J155" s="5" t="s">
        <v>847</v>
      </c>
      <c r="K155" s="5"/>
    </row>
    <row r="156" spans="1:11" x14ac:dyDescent="0.25">
      <c r="A156" t="s">
        <v>3141</v>
      </c>
      <c r="B156" s="5" t="s">
        <v>2669</v>
      </c>
      <c r="C156" s="327" t="s">
        <v>2642</v>
      </c>
      <c r="D156" s="140" t="str">
        <f>VLOOKUP(bd_subnet[bridge_domain],bridge_domain[#All],3,FALSE)</f>
        <v>P_INFRA_AZB</v>
      </c>
      <c r="E156" s="5" t="s">
        <v>290</v>
      </c>
      <c r="F156" s="5"/>
      <c r="G156" s="5"/>
      <c r="H156" s="5"/>
      <c r="I156" s="5"/>
      <c r="J156" s="5" t="s">
        <v>847</v>
      </c>
      <c r="K156" s="5"/>
    </row>
    <row r="157" spans="1:11" x14ac:dyDescent="0.25">
      <c r="A157" t="s">
        <v>3142</v>
      </c>
      <c r="B157" s="5" t="s">
        <v>2670</v>
      </c>
      <c r="C157" s="327" t="s">
        <v>2643</v>
      </c>
      <c r="D157" s="140" t="str">
        <f>VLOOKUP(bd_subnet[bridge_domain],bridge_domain[#All],3,FALSE)</f>
        <v>P_INFRA_AZB</v>
      </c>
      <c r="E157" s="5" t="s">
        <v>290</v>
      </c>
      <c r="F157" s="5"/>
      <c r="G157" s="5"/>
      <c r="H157" s="5"/>
      <c r="I157" s="5"/>
      <c r="J157" s="5" t="s">
        <v>847</v>
      </c>
      <c r="K157" s="5"/>
    </row>
    <row r="158" spans="1:11" x14ac:dyDescent="0.25">
      <c r="A158" t="s">
        <v>3143</v>
      </c>
      <c r="B158" s="5" t="s">
        <v>2671</v>
      </c>
      <c r="C158" s="327" t="s">
        <v>2644</v>
      </c>
      <c r="D158" s="140" t="str">
        <f>VLOOKUP(bd_subnet[bridge_domain],bridge_domain[#All],3,FALSE)</f>
        <v>P_INFRA_AZB</v>
      </c>
      <c r="E158" s="5" t="s">
        <v>290</v>
      </c>
      <c r="F158" s="5"/>
      <c r="G158" s="5"/>
      <c r="H158" s="5"/>
      <c r="I158" s="5"/>
      <c r="J158" s="5" t="s">
        <v>847</v>
      </c>
      <c r="K158" s="5"/>
    </row>
    <row r="159" spans="1:11" x14ac:dyDescent="0.25">
      <c r="A159" t="s">
        <v>3144</v>
      </c>
      <c r="B159" s="5" t="s">
        <v>2672</v>
      </c>
      <c r="C159" s="327" t="s">
        <v>2645</v>
      </c>
      <c r="D159" s="140" t="str">
        <f>VLOOKUP(bd_subnet[bridge_domain],bridge_domain[#All],3,FALSE)</f>
        <v>P_INFRA_AZB</v>
      </c>
      <c r="E159" s="5" t="s">
        <v>290</v>
      </c>
      <c r="F159" s="5"/>
      <c r="G159" s="5"/>
      <c r="H159" s="5"/>
      <c r="I159" s="5"/>
      <c r="J159" s="5" t="s">
        <v>847</v>
      </c>
      <c r="K159" s="5"/>
    </row>
    <row r="160" spans="1:11" x14ac:dyDescent="0.25">
      <c r="A160" t="s">
        <v>2282</v>
      </c>
      <c r="B160" s="5" t="s">
        <v>3081</v>
      </c>
      <c r="C160" s="327" t="s">
        <v>3077</v>
      </c>
      <c r="D160" s="140" t="str">
        <f>VLOOKUP(bd_subnet[bridge_domain],bridge_domain[#All],3,FALSE)</f>
        <v>P_STORAGE_AZA</v>
      </c>
      <c r="E160" s="5" t="s">
        <v>290</v>
      </c>
      <c r="F160" s="5"/>
      <c r="G160" s="5"/>
      <c r="H160" s="5"/>
      <c r="I160" s="5"/>
      <c r="J160" s="5" t="s">
        <v>847</v>
      </c>
      <c r="K160" s="5"/>
    </row>
    <row r="161" spans="1:11" x14ac:dyDescent="0.25">
      <c r="A161" t="s">
        <v>2283</v>
      </c>
      <c r="B161" s="5" t="s">
        <v>3082</v>
      </c>
      <c r="C161" s="327" t="s">
        <v>3078</v>
      </c>
      <c r="D161" s="140" t="str">
        <f>VLOOKUP(bd_subnet[bridge_domain],bridge_domain[#All],3,FALSE)</f>
        <v>P_STORAGE_AZA</v>
      </c>
      <c r="E161" s="5" t="s">
        <v>290</v>
      </c>
      <c r="F161" s="5"/>
      <c r="G161" s="5"/>
      <c r="H161" s="5"/>
      <c r="I161" s="5"/>
      <c r="J161" s="5" t="s">
        <v>847</v>
      </c>
      <c r="K161" s="5"/>
    </row>
    <row r="162" spans="1:11" x14ac:dyDescent="0.25">
      <c r="A162" t="s">
        <v>3306</v>
      </c>
      <c r="B162" s="5" t="s">
        <v>3301</v>
      </c>
      <c r="C162" s="5" t="s">
        <v>3345</v>
      </c>
      <c r="D162" s="140" t="str">
        <f>VLOOKUP(bd_subnet[bridge_domain],bridge_domain[#All],3,FALSE)</f>
        <v>P_PLAYOUT_AZA</v>
      </c>
      <c r="E162" s="5" t="s">
        <v>290</v>
      </c>
      <c r="F162" s="5"/>
      <c r="G162" s="5"/>
      <c r="H162" s="5"/>
      <c r="I162" s="5"/>
      <c r="J162" s="5"/>
      <c r="K162" s="5"/>
    </row>
    <row r="163" spans="1:11" x14ac:dyDescent="0.25">
      <c r="A163" s="5" t="s">
        <v>3317</v>
      </c>
      <c r="B163" s="5" t="s">
        <v>3250</v>
      </c>
      <c r="C163" s="5" t="s">
        <v>3243</v>
      </c>
      <c r="D163" s="140" t="str">
        <f>VLOOKUP(bd_subnet[bridge_domain],bridge_domain[#All],3,FALSE)</f>
        <v>P_INFRA_AZA</v>
      </c>
      <c r="E163" s="5" t="s">
        <v>290</v>
      </c>
      <c r="F163" s="5"/>
      <c r="G163" s="5"/>
      <c r="H163" s="5"/>
      <c r="I163" s="5"/>
      <c r="J163" s="5"/>
      <c r="K163" s="5"/>
    </row>
    <row r="164" spans="1:11" x14ac:dyDescent="0.25">
      <c r="A164" s="5" t="s">
        <v>3303</v>
      </c>
      <c r="B164" s="5" t="s">
        <v>3251</v>
      </c>
      <c r="C164" s="5" t="s">
        <v>3244</v>
      </c>
      <c r="D164" s="140" t="str">
        <f>VLOOKUP(bd_subnet[bridge_domain],bridge_domain[#All],3,FALSE)</f>
        <v>P_PLAYOUT_AZA</v>
      </c>
      <c r="E164" s="5" t="s">
        <v>290</v>
      </c>
      <c r="F164" s="5"/>
      <c r="G164" s="5"/>
      <c r="H164" s="5"/>
      <c r="I164" s="5"/>
      <c r="J164" s="5"/>
      <c r="K164" s="5"/>
    </row>
    <row r="165" spans="1:11" x14ac:dyDescent="0.25">
      <c r="A165" s="5" t="s">
        <v>3304</v>
      </c>
      <c r="B165" s="5" t="s">
        <v>3252</v>
      </c>
      <c r="C165" s="5" t="s">
        <v>3245</v>
      </c>
      <c r="D165" s="140" t="str">
        <f>VLOOKUP(bd_subnet[bridge_domain],bridge_domain[#All],3,FALSE)</f>
        <v>P_PLAYOUT_AZA</v>
      </c>
      <c r="E165" s="5" t="s">
        <v>290</v>
      </c>
      <c r="F165" s="5"/>
      <c r="G165" s="5"/>
      <c r="H165" s="5"/>
      <c r="I165" s="5"/>
      <c r="J165" s="5"/>
      <c r="K165" s="5"/>
    </row>
    <row r="166" spans="1:11" x14ac:dyDescent="0.25">
      <c r="A166" s="5" t="s">
        <v>3307</v>
      </c>
      <c r="B166" s="5" t="s">
        <v>3253</v>
      </c>
      <c r="C166" s="5" t="s">
        <v>3246</v>
      </c>
      <c r="D166" s="140" t="str">
        <f>VLOOKUP(bd_subnet[bridge_domain],bridge_domain[#All],3,FALSE)</f>
        <v>P_PLAYOUT_AZA</v>
      </c>
      <c r="E166" s="5" t="s">
        <v>290</v>
      </c>
      <c r="F166" s="5"/>
      <c r="G166" s="5"/>
      <c r="H166" s="5"/>
      <c r="I166" s="5"/>
      <c r="J166" s="5"/>
      <c r="K166" s="5"/>
    </row>
    <row r="167" spans="1:11" x14ac:dyDescent="0.25">
      <c r="A167" s="5" t="s">
        <v>3300</v>
      </c>
      <c r="B167" s="5" t="s">
        <v>3254</v>
      </c>
      <c r="C167" s="5" t="s">
        <v>3247</v>
      </c>
      <c r="D167" s="140" t="str">
        <f>VLOOKUP(bd_subnet[bridge_domain],bridge_domain[#All],3,FALSE)</f>
        <v>P_PLAYOUT_AZA</v>
      </c>
      <c r="E167" s="5" t="s">
        <v>290</v>
      </c>
      <c r="F167" s="5"/>
      <c r="G167" s="5"/>
      <c r="H167" s="5"/>
      <c r="I167" s="5"/>
      <c r="J167" s="5"/>
      <c r="K167" s="5"/>
    </row>
    <row r="168" spans="1:11" x14ac:dyDescent="0.25">
      <c r="A168" s="5" t="s">
        <v>3305</v>
      </c>
      <c r="B168" s="5" t="s">
        <v>3255</v>
      </c>
      <c r="C168" s="5" t="s">
        <v>3248</v>
      </c>
      <c r="D168" s="140" t="str">
        <f>VLOOKUP(bd_subnet[bridge_domain],bridge_domain[#All],3,FALSE)</f>
        <v>P_PLAYOUT_AZA</v>
      </c>
      <c r="E168" s="5" t="s">
        <v>290</v>
      </c>
      <c r="F168" s="5"/>
      <c r="G168" s="5"/>
      <c r="H168" s="5"/>
      <c r="I168" s="5"/>
      <c r="J168" s="5"/>
      <c r="K168" s="5"/>
    </row>
    <row r="169" spans="1:11" x14ac:dyDescent="0.25">
      <c r="A169" s="5" t="s">
        <v>3299</v>
      </c>
      <c r="B169" s="5" t="s">
        <v>3256</v>
      </c>
      <c r="C169" s="5" t="s">
        <v>3249</v>
      </c>
      <c r="D169" s="140" t="str">
        <f>VLOOKUP(bd_subnet[bridge_domain],bridge_domain[#All],3,FALSE)</f>
        <v>P_PLAYOUT_AZA</v>
      </c>
      <c r="E169" s="5" t="s">
        <v>290</v>
      </c>
      <c r="F169" s="5"/>
      <c r="G169" s="5"/>
      <c r="H169" s="5"/>
      <c r="I169" s="5"/>
      <c r="J169" s="5"/>
      <c r="K169" s="5"/>
    </row>
    <row r="170" spans="1:11" x14ac:dyDescent="0.25">
      <c r="A170" s="5" t="s">
        <v>3313</v>
      </c>
      <c r="B170" s="5" t="s">
        <v>3302</v>
      </c>
      <c r="C170" s="5" t="s">
        <v>3346</v>
      </c>
      <c r="D170" s="140" t="str">
        <f>VLOOKUP(bd_subnet[bridge_domain],bridge_domain[#All],3,FALSE)</f>
        <v>P_PLAYOUT_AZB</v>
      </c>
      <c r="E170" s="5" t="s">
        <v>290</v>
      </c>
      <c r="F170" s="5"/>
      <c r="G170" s="5"/>
      <c r="H170" s="5"/>
      <c r="I170" s="5"/>
      <c r="J170" s="5"/>
      <c r="K170" s="5"/>
    </row>
    <row r="171" spans="1:11" x14ac:dyDescent="0.25">
      <c r="A171" s="5" t="s">
        <v>3318</v>
      </c>
      <c r="B171" s="5" t="s">
        <v>3258</v>
      </c>
      <c r="C171" s="5" t="s">
        <v>3257</v>
      </c>
      <c r="D171" s="140" t="str">
        <f>VLOOKUP(bd_subnet[bridge_domain],bridge_domain[#All],3,FALSE)</f>
        <v>P_INFRA_AZB</v>
      </c>
      <c r="E171" s="5" t="s">
        <v>290</v>
      </c>
      <c r="F171" s="5"/>
      <c r="G171" s="5"/>
      <c r="H171" s="5"/>
      <c r="I171" s="5"/>
      <c r="J171" s="5"/>
      <c r="K171" s="5"/>
    </row>
    <row r="172" spans="1:11" x14ac:dyDescent="0.25">
      <c r="A172" s="5" t="s">
        <v>3308</v>
      </c>
      <c r="B172" s="5" t="s">
        <v>3260</v>
      </c>
      <c r="C172" s="5" t="s">
        <v>3259</v>
      </c>
      <c r="D172" s="140" t="str">
        <f>VLOOKUP(bd_subnet[bridge_domain],bridge_domain[#All],3,FALSE)</f>
        <v>P_PLAYOUT_AZB</v>
      </c>
      <c r="E172" s="5" t="s">
        <v>290</v>
      </c>
      <c r="F172" s="5"/>
      <c r="G172" s="5"/>
      <c r="H172" s="5"/>
      <c r="I172" s="5"/>
      <c r="J172" s="5"/>
      <c r="K172" s="5"/>
    </row>
    <row r="173" spans="1:11" x14ac:dyDescent="0.25">
      <c r="A173" s="5" t="s">
        <v>3309</v>
      </c>
      <c r="B173" s="5" t="s">
        <v>3262</v>
      </c>
      <c r="C173" s="5" t="s">
        <v>3261</v>
      </c>
      <c r="D173" s="140" t="str">
        <f>VLOOKUP(bd_subnet[bridge_domain],bridge_domain[#All],3,FALSE)</f>
        <v>P_PLAYOUT_AZB</v>
      </c>
      <c r="E173" s="5" t="s">
        <v>290</v>
      </c>
      <c r="F173" s="5"/>
      <c r="G173" s="5"/>
      <c r="H173" s="5"/>
      <c r="I173" s="5"/>
      <c r="J173" s="5"/>
      <c r="K173" s="5"/>
    </row>
    <row r="174" spans="1:11" x14ac:dyDescent="0.25">
      <c r="A174" s="5" t="s">
        <v>3314</v>
      </c>
      <c r="B174" s="5" t="s">
        <v>3264</v>
      </c>
      <c r="C174" s="5" t="s">
        <v>3263</v>
      </c>
      <c r="D174" s="140" t="str">
        <f>VLOOKUP(bd_subnet[bridge_domain],bridge_domain[#All],3,FALSE)</f>
        <v>P_PLAYOUT_AZB</v>
      </c>
      <c r="E174" s="5" t="s">
        <v>290</v>
      </c>
      <c r="F174" s="5"/>
      <c r="G174" s="5"/>
      <c r="H174" s="5"/>
      <c r="I174" s="5"/>
      <c r="J174" s="5"/>
      <c r="K174" s="5"/>
    </row>
    <row r="175" spans="1:11" x14ac:dyDescent="0.25">
      <c r="A175" s="5" t="s">
        <v>3310</v>
      </c>
      <c r="B175" s="5" t="s">
        <v>3266</v>
      </c>
      <c r="C175" s="5" t="s">
        <v>3265</v>
      </c>
      <c r="D175" s="140" t="str">
        <f>VLOOKUP(bd_subnet[bridge_domain],bridge_domain[#All],3,FALSE)</f>
        <v>P_PLAYOUT_AZB</v>
      </c>
      <c r="E175" s="5" t="s">
        <v>290</v>
      </c>
      <c r="F175" s="5"/>
      <c r="G175" s="5"/>
      <c r="H175" s="5"/>
      <c r="I175" s="5"/>
      <c r="J175" s="5"/>
      <c r="K175" s="5"/>
    </row>
    <row r="176" spans="1:11" x14ac:dyDescent="0.25">
      <c r="A176" s="5" t="s">
        <v>3311</v>
      </c>
      <c r="B176" s="5" t="s">
        <v>3268</v>
      </c>
      <c r="C176" s="5" t="s">
        <v>3267</v>
      </c>
      <c r="D176" s="140" t="str">
        <f>VLOOKUP(bd_subnet[bridge_domain],bridge_domain[#All],3,FALSE)</f>
        <v>P_PLAYOUT_AZB</v>
      </c>
      <c r="E176" s="5" t="s">
        <v>290</v>
      </c>
      <c r="F176" s="5"/>
      <c r="G176" s="5"/>
      <c r="H176" s="5"/>
      <c r="I176" s="5"/>
      <c r="J176" s="5"/>
      <c r="K176" s="5"/>
    </row>
    <row r="177" spans="1:11" x14ac:dyDescent="0.25">
      <c r="A177" s="5" t="s">
        <v>3312</v>
      </c>
      <c r="B177" s="5" t="s">
        <v>3270</v>
      </c>
      <c r="C177" s="5" t="s">
        <v>3269</v>
      </c>
      <c r="D177" s="140" t="str">
        <f>VLOOKUP(bd_subnet[bridge_domain],bridge_domain[#All],3,FALSE)</f>
        <v>P_PLAYOUT_AZB</v>
      </c>
      <c r="E177" s="5" t="s">
        <v>290</v>
      </c>
      <c r="F177" s="5"/>
      <c r="G177" s="5"/>
      <c r="H177" s="5"/>
      <c r="I177" s="5"/>
      <c r="J177" s="5"/>
      <c r="K177" s="5"/>
    </row>
    <row r="178" spans="1:11" x14ac:dyDescent="0.25">
      <c r="B178" s="5"/>
      <c r="C178" s="5"/>
      <c r="D178" s="140" t="e">
        <f>VLOOKUP(bd_subnet[bridge_domain],bridge_domain[#All],3,FALSE)</f>
        <v>#N/A</v>
      </c>
      <c r="E178" s="5"/>
      <c r="F178" s="5"/>
      <c r="G178" s="5"/>
      <c r="H178" s="5"/>
      <c r="I178" s="5"/>
      <c r="J178" s="5"/>
      <c r="K178" s="5"/>
    </row>
  </sheetData>
  <dataValidations count="7">
    <dataValidation allowBlank="1" showInputMessage="1" showErrorMessage="1" prompt="ND RA Prefix Policy Name._x000a_Optional and to be used only if bd_subnet is of type IPv6" sqref="I1"/>
    <dataValidation allowBlank="1" showInputMessage="1" showErrorMessage="1" prompt="BD Gateway IP address in the form of of &lt;IP address&gt;/&lt;mask&gt;_x000a_It supports both IPv4 and IPv6 format" sqref="A82:A88 A2:A39 A79:A80 A42:A76"/>
    <dataValidation allowBlank="1" showInputMessage="1" showErrorMessage="1" prompt="BD Parent Tenant Name_x000a_Derived from bridge_domain tab" sqref="D2:D178"/>
    <dataValidation allowBlank="1" showInputMessage="1" showErrorMessage="1" prompt="ND RA Prefix POlicy Name_x000a_Optional,  only valid for an IPv6 bd_subnet" sqref="I2:I178"/>
    <dataValidation type="list" allowBlank="1" showInputMessage="1" showErrorMessage="1" prompt="Define the subnet as primary for the BD_x000a_if not specificed the template assumes &quot;no&quot;" sqref="F2:F178">
      <formula1>"yes,no"</formula1>
    </dataValidation>
    <dataValidation type="list" allowBlank="1" showInputMessage="1" showErrorMessage="1" prompt="Subnet Control  Optional. _x000a_nd : only applicable for IPv6. _x000a_querier: only applicable for IPv4" sqref="H2:H178">
      <formula1>"querier,no-default-gateway,querier,no-default-gateway,nd,nd,no-default-gateway"</formula1>
    </dataValidation>
    <dataValidation type="list" allowBlank="1" showInputMessage="1" showErrorMessage="1" prompt="Define the subnet as Virtual IP for the BD_x000a_if not specificed the template assumes &quot;no&quot;" sqref="G2:G178">
      <formula1>"yes,no"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prompt="Subnet scope">
          <x14:formula1>
            <xm:f>data_validation!$Q$2:$Q$6</xm:f>
          </x14:formula1>
          <xm:sqref>E2:E178</xm:sqref>
        </x14:dataValidation>
        <x14:dataValidation type="list" allowBlank="1" showInputMessage="1" showErrorMessage="1">
          <x14:formula1>
            <xm:f>bridge_domain!$A:$A</xm:f>
          </x14:formula1>
          <xm:sqref>C2:C10</xm:sqref>
        </x14:dataValidation>
        <x14:dataValidation type="list" allowBlank="1" showInputMessage="1" showErrorMessage="1">
          <x14:formula1>
            <xm:f>bridge_domain!$A:$A</xm:f>
          </x14:formula1>
          <xm:sqref>C76:C86</xm:sqref>
        </x14:dataValidation>
        <x14:dataValidation type="list" allowBlank="1" showInputMessage="1" showErrorMessage="1">
          <x14:formula1>
            <xm:f>bridge_domain!$A:$A</xm:f>
          </x14:formula1>
          <xm:sqref>C74</xm:sqref>
        </x14:dataValidation>
        <x14:dataValidation type="list" allowBlank="1" showInputMessage="1" showErrorMessage="1">
          <x14:formula1>
            <xm:f>bridge_domain!$A:$A</xm:f>
          </x14:formula1>
          <xm:sqref>C12:C31</xm:sqref>
        </x14:dataValidation>
        <x14:dataValidation type="list" allowBlank="1" showInputMessage="1" showErrorMessage="1">
          <x14:formula1>
            <xm:f>bridge_domain!$A:$A</xm:f>
          </x14:formula1>
          <xm:sqref>C34:C72</xm:sqref>
        </x14:dataValidation>
      </x14:dataValidations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C100"/>
  <sheetViews>
    <sheetView topLeftCell="A10" workbookViewId="0">
      <selection activeCell="A52" sqref="A52:C52"/>
    </sheetView>
  </sheetViews>
  <sheetFormatPr defaultRowHeight="15" x14ac:dyDescent="0.25"/>
  <cols>
    <col min="1" max="1" width="16.7109375" bestFit="1" customWidth="1"/>
    <col min="2" max="2" width="34.140625" bestFit="1" customWidth="1"/>
    <col min="3" max="3" width="55.140625" bestFit="1" customWidth="1"/>
    <col min="8" max="8" width="16.7109375" bestFit="1" customWidth="1"/>
  </cols>
  <sheetData>
    <row r="1" spans="1:3" x14ac:dyDescent="0.25">
      <c r="A1" s="247" t="s">
        <v>1953</v>
      </c>
      <c r="B1" s="144" t="s">
        <v>261</v>
      </c>
      <c r="C1" s="144" t="s">
        <v>220</v>
      </c>
    </row>
    <row r="2" spans="1:3" x14ac:dyDescent="0.25">
      <c r="A2" s="270" t="s">
        <v>1885</v>
      </c>
      <c r="B2" s="271" t="s">
        <v>1331</v>
      </c>
      <c r="C2" s="271" t="s">
        <v>1332</v>
      </c>
    </row>
    <row r="3" spans="1:3" x14ac:dyDescent="0.25">
      <c r="A3" s="270" t="s">
        <v>1893</v>
      </c>
      <c r="B3" s="271" t="s">
        <v>1325</v>
      </c>
      <c r="C3" s="271" t="s">
        <v>1343</v>
      </c>
    </row>
    <row r="4" spans="1:3" x14ac:dyDescent="0.25">
      <c r="A4" s="270" t="s">
        <v>1894</v>
      </c>
      <c r="B4" s="271" t="s">
        <v>1344</v>
      </c>
      <c r="C4" s="271" t="s">
        <v>1345</v>
      </c>
    </row>
    <row r="5" spans="1:3" x14ac:dyDescent="0.25">
      <c r="A5" s="270" t="s">
        <v>1895</v>
      </c>
      <c r="B5" s="271" t="s">
        <v>1346</v>
      </c>
      <c r="C5" s="271" t="s">
        <v>1347</v>
      </c>
    </row>
    <row r="6" spans="1:3" x14ac:dyDescent="0.25">
      <c r="A6" s="270" t="s">
        <v>1886</v>
      </c>
      <c r="B6" s="271" t="s">
        <v>1568</v>
      </c>
      <c r="C6" s="271" t="s">
        <v>1333</v>
      </c>
    </row>
    <row r="7" spans="1:3" x14ac:dyDescent="0.25">
      <c r="A7" s="270" t="s">
        <v>1896</v>
      </c>
      <c r="B7" s="271" t="s">
        <v>1348</v>
      </c>
      <c r="C7" s="271" t="s">
        <v>1349</v>
      </c>
    </row>
    <row r="8" spans="1:3" x14ac:dyDescent="0.25">
      <c r="A8" s="270" t="s">
        <v>1897</v>
      </c>
      <c r="B8" s="271" t="s">
        <v>1350</v>
      </c>
      <c r="C8" s="271" t="s">
        <v>1351</v>
      </c>
    </row>
    <row r="9" spans="1:3" x14ac:dyDescent="0.25">
      <c r="A9" s="270" t="s">
        <v>1898</v>
      </c>
      <c r="B9" s="271" t="s">
        <v>1352</v>
      </c>
      <c r="C9" s="271" t="s">
        <v>1353</v>
      </c>
    </row>
    <row r="10" spans="1:3" x14ac:dyDescent="0.25">
      <c r="A10" s="270" t="s">
        <v>1899</v>
      </c>
      <c r="B10" s="271" t="s">
        <v>1354</v>
      </c>
      <c r="C10" s="271" t="s">
        <v>1355</v>
      </c>
    </row>
    <row r="11" spans="1:3" x14ac:dyDescent="0.25">
      <c r="A11" s="315" t="s">
        <v>1899</v>
      </c>
      <c r="B11" s="316" t="s">
        <v>2039</v>
      </c>
      <c r="C11" s="316" t="s">
        <v>2024</v>
      </c>
    </row>
    <row r="12" spans="1:3" x14ac:dyDescent="0.25">
      <c r="A12" s="270" t="s">
        <v>1900</v>
      </c>
      <c r="B12" s="271" t="s">
        <v>1523</v>
      </c>
      <c r="C12" s="271" t="s">
        <v>1326</v>
      </c>
    </row>
    <row r="13" spans="1:3" x14ac:dyDescent="0.25">
      <c r="A13" s="270" t="s">
        <v>1887</v>
      </c>
      <c r="B13" s="271" t="s">
        <v>1334</v>
      </c>
      <c r="C13" s="271" t="s">
        <v>1888</v>
      </c>
    </row>
    <row r="14" spans="1:3" x14ac:dyDescent="0.25">
      <c r="A14" s="270" t="s">
        <v>1889</v>
      </c>
      <c r="B14" s="271" t="s">
        <v>1335</v>
      </c>
      <c r="C14" s="271" t="s">
        <v>1336</v>
      </c>
    </row>
    <row r="15" spans="1:3" x14ac:dyDescent="0.25">
      <c r="A15" s="270" t="s">
        <v>1890</v>
      </c>
      <c r="B15" s="271" t="s">
        <v>1337</v>
      </c>
      <c r="C15" s="271" t="s">
        <v>1338</v>
      </c>
    </row>
    <row r="16" spans="1:3" x14ac:dyDescent="0.25">
      <c r="A16" s="270" t="s">
        <v>1891</v>
      </c>
      <c r="B16" s="271" t="s">
        <v>1339</v>
      </c>
      <c r="C16" s="271" t="s">
        <v>1340</v>
      </c>
    </row>
    <row r="17" spans="1:3" x14ac:dyDescent="0.25">
      <c r="A17" s="270" t="s">
        <v>1892</v>
      </c>
      <c r="B17" s="271" t="s">
        <v>1341</v>
      </c>
      <c r="C17" s="271" t="s">
        <v>1342</v>
      </c>
    </row>
    <row r="18" spans="1:3" x14ac:dyDescent="0.25">
      <c r="A18" s="270" t="s">
        <v>1901</v>
      </c>
      <c r="B18" s="271" t="s">
        <v>1329</v>
      </c>
      <c r="C18" s="271" t="s">
        <v>1330</v>
      </c>
    </row>
    <row r="19" spans="1:3" x14ac:dyDescent="0.25">
      <c r="A19" s="270" t="s">
        <v>1907</v>
      </c>
      <c r="B19" s="271" t="s">
        <v>1358</v>
      </c>
      <c r="C19" s="271" t="s">
        <v>1908</v>
      </c>
    </row>
    <row r="20" spans="1:3" x14ac:dyDescent="0.25">
      <c r="A20" s="270" t="s">
        <v>2145</v>
      </c>
      <c r="B20" s="271" t="s">
        <v>1356</v>
      </c>
      <c r="C20" s="271" t="s">
        <v>1357</v>
      </c>
    </row>
    <row r="21" spans="1:3" x14ac:dyDescent="0.25">
      <c r="A21" s="270" t="s">
        <v>1902</v>
      </c>
      <c r="B21" s="271" t="s">
        <v>1315</v>
      </c>
      <c r="C21" s="271" t="s">
        <v>1316</v>
      </c>
    </row>
    <row r="22" spans="1:3" x14ac:dyDescent="0.25">
      <c r="A22" s="304" t="s">
        <v>2227</v>
      </c>
      <c r="B22" s="305" t="s">
        <v>2366</v>
      </c>
      <c r="C22" s="305" t="s">
        <v>2368</v>
      </c>
    </row>
    <row r="23" spans="1:3" x14ac:dyDescent="0.25">
      <c r="A23" s="304" t="s">
        <v>2228</v>
      </c>
      <c r="B23" s="305" t="s">
        <v>2367</v>
      </c>
      <c r="C23" s="305" t="s">
        <v>2367</v>
      </c>
    </row>
    <row r="24" spans="1:3" x14ac:dyDescent="0.25">
      <c r="A24" s="270" t="s">
        <v>1909</v>
      </c>
      <c r="B24" s="271" t="s">
        <v>1327</v>
      </c>
      <c r="C24" s="271" t="s">
        <v>1328</v>
      </c>
    </row>
    <row r="25" spans="1:3" x14ac:dyDescent="0.25">
      <c r="A25" s="270" t="s">
        <v>1903</v>
      </c>
      <c r="B25" s="271" t="s">
        <v>1317</v>
      </c>
      <c r="C25" s="271" t="s">
        <v>1318</v>
      </c>
    </row>
    <row r="26" spans="1:3" x14ac:dyDescent="0.25">
      <c r="A26" s="270" t="s">
        <v>1904</v>
      </c>
      <c r="B26" s="271" t="s">
        <v>1319</v>
      </c>
      <c r="C26" s="271" t="s">
        <v>1320</v>
      </c>
    </row>
    <row r="27" spans="1:3" x14ac:dyDescent="0.25">
      <c r="A27" s="270" t="s">
        <v>1905</v>
      </c>
      <c r="B27" s="271" t="s">
        <v>1321</v>
      </c>
      <c r="C27" s="271" t="s">
        <v>1322</v>
      </c>
    </row>
    <row r="28" spans="1:3" x14ac:dyDescent="0.25">
      <c r="A28" s="270" t="s">
        <v>1906</v>
      </c>
      <c r="B28" s="271" t="s">
        <v>1323</v>
      </c>
      <c r="C28" s="271" t="s">
        <v>1324</v>
      </c>
    </row>
    <row r="29" spans="1:3" x14ac:dyDescent="0.25">
      <c r="A29" s="276" t="s">
        <v>2250</v>
      </c>
      <c r="B29" s="277" t="s">
        <v>1369</v>
      </c>
      <c r="C29" s="277" t="s">
        <v>2162</v>
      </c>
    </row>
    <row r="30" spans="1:3" x14ac:dyDescent="0.25">
      <c r="A30" s="304" t="s">
        <v>2271</v>
      </c>
      <c r="B30" s="305" t="s">
        <v>2264</v>
      </c>
      <c r="C30" s="305" t="s">
        <v>2265</v>
      </c>
    </row>
    <row r="31" spans="1:3" x14ac:dyDescent="0.25">
      <c r="A31" s="276" t="s">
        <v>2251</v>
      </c>
      <c r="B31" s="277" t="s">
        <v>1546</v>
      </c>
      <c r="C31" s="277" t="s">
        <v>2163</v>
      </c>
    </row>
    <row r="32" spans="1:3" x14ac:dyDescent="0.25">
      <c r="A32" s="276" t="s">
        <v>2248</v>
      </c>
      <c r="B32" s="277" t="s">
        <v>1370</v>
      </c>
      <c r="C32" s="277" t="s">
        <v>2164</v>
      </c>
    </row>
    <row r="33" spans="1:3" x14ac:dyDescent="0.25">
      <c r="A33" s="276" t="s">
        <v>2249</v>
      </c>
      <c r="B33" s="277" t="s">
        <v>1545</v>
      </c>
      <c r="C33" s="277" t="s">
        <v>2161</v>
      </c>
    </row>
    <row r="34" spans="1:3" x14ac:dyDescent="0.25">
      <c r="A34" s="302" t="s">
        <v>2358</v>
      </c>
      <c r="B34" s="303" t="s">
        <v>2230</v>
      </c>
      <c r="C34" s="303" t="s">
        <v>2229</v>
      </c>
    </row>
    <row r="35" spans="1:3" x14ac:dyDescent="0.25">
      <c r="A35" s="275" t="s">
        <v>2358</v>
      </c>
      <c r="B35" s="274" t="s">
        <v>2371</v>
      </c>
      <c r="C35" s="274" t="s">
        <v>2377</v>
      </c>
    </row>
    <row r="36" spans="1:3" x14ac:dyDescent="0.25">
      <c r="A36" s="275" t="s">
        <v>2542</v>
      </c>
      <c r="B36" s="274" t="s">
        <v>2540</v>
      </c>
      <c r="C36" s="274" t="s">
        <v>2522</v>
      </c>
    </row>
    <row r="37" spans="1:3" x14ac:dyDescent="0.25">
      <c r="A37" s="270" t="s">
        <v>1910</v>
      </c>
      <c r="B37" s="271" t="s">
        <v>1359</v>
      </c>
      <c r="C37" s="271" t="s">
        <v>1954</v>
      </c>
    </row>
    <row r="38" spans="1:3" x14ac:dyDescent="0.25">
      <c r="A38" s="270" t="s">
        <v>1911</v>
      </c>
      <c r="B38" s="271" t="s">
        <v>1978</v>
      </c>
      <c r="C38" s="271" t="s">
        <v>1955</v>
      </c>
    </row>
    <row r="39" spans="1:3" x14ac:dyDescent="0.25">
      <c r="A39" s="270" t="s">
        <v>1912</v>
      </c>
      <c r="B39" s="271" t="s">
        <v>1982</v>
      </c>
      <c r="C39" s="271" t="s">
        <v>1956</v>
      </c>
    </row>
    <row r="40" spans="1:3" x14ac:dyDescent="0.25">
      <c r="A40" s="270" t="s">
        <v>1913</v>
      </c>
      <c r="B40" s="271" t="s">
        <v>1363</v>
      </c>
      <c r="C40" s="271" t="s">
        <v>1957</v>
      </c>
    </row>
    <row r="41" spans="1:3" x14ac:dyDescent="0.25">
      <c r="A41" s="270" t="s">
        <v>1970</v>
      </c>
      <c r="B41" s="271" t="s">
        <v>2002</v>
      </c>
      <c r="C41" s="271" t="s">
        <v>1958</v>
      </c>
    </row>
    <row r="42" spans="1:3" x14ac:dyDescent="0.25">
      <c r="A42" s="270" t="s">
        <v>1971</v>
      </c>
      <c r="B42" s="271" t="s">
        <v>2004</v>
      </c>
      <c r="C42" s="271" t="s">
        <v>1960</v>
      </c>
    </row>
    <row r="43" spans="1:3" x14ac:dyDescent="0.25">
      <c r="A43" s="270" t="s">
        <v>1973</v>
      </c>
      <c r="B43" s="271" t="s">
        <v>2005</v>
      </c>
      <c r="C43" s="271" t="s">
        <v>1961</v>
      </c>
    </row>
    <row r="44" spans="1:3" x14ac:dyDescent="0.25">
      <c r="A44" s="270" t="s">
        <v>1972</v>
      </c>
      <c r="B44" s="271" t="s">
        <v>2003</v>
      </c>
      <c r="C44" s="271" t="s">
        <v>1959</v>
      </c>
    </row>
    <row r="45" spans="1:3" x14ac:dyDescent="0.25">
      <c r="A45" s="304" t="s">
        <v>2272</v>
      </c>
      <c r="B45" s="305" t="s">
        <v>2238</v>
      </c>
      <c r="C45" s="305" t="s">
        <v>2244</v>
      </c>
    </row>
    <row r="46" spans="1:3" x14ac:dyDescent="0.25">
      <c r="A46" s="304" t="s">
        <v>2273</v>
      </c>
      <c r="B46" s="305" t="s">
        <v>2239</v>
      </c>
      <c r="C46" s="305" t="s">
        <v>2245</v>
      </c>
    </row>
    <row r="47" spans="1:3" x14ac:dyDescent="0.25">
      <c r="A47" s="309" t="s">
        <v>1914</v>
      </c>
      <c r="B47" s="310" t="s">
        <v>1365</v>
      </c>
      <c r="C47" s="310" t="s">
        <v>1366</v>
      </c>
    </row>
    <row r="48" spans="1:3" x14ac:dyDescent="0.25">
      <c r="A48" s="309" t="s">
        <v>1915</v>
      </c>
      <c r="B48" s="310" t="s">
        <v>1367</v>
      </c>
      <c r="C48" s="310" t="s">
        <v>1368</v>
      </c>
    </row>
    <row r="49" spans="1:3" x14ac:dyDescent="0.25">
      <c r="A49" s="270" t="s">
        <v>1916</v>
      </c>
      <c r="B49" s="271" t="s">
        <v>1878</v>
      </c>
      <c r="C49" s="271" t="s">
        <v>1917</v>
      </c>
    </row>
    <row r="50" spans="1:3" x14ac:dyDescent="0.25">
      <c r="A50" s="275" t="s">
        <v>2503</v>
      </c>
      <c r="B50" s="274" t="s">
        <v>2496</v>
      </c>
      <c r="C50" s="274" t="s">
        <v>2497</v>
      </c>
    </row>
    <row r="51" spans="1:3" x14ac:dyDescent="0.25">
      <c r="A51" s="275" t="s">
        <v>2517</v>
      </c>
      <c r="B51" s="274" t="s">
        <v>2513</v>
      </c>
      <c r="C51" s="314" t="s">
        <v>2512</v>
      </c>
    </row>
    <row r="52" spans="1:3" x14ac:dyDescent="0.25">
      <c r="A52" s="275" t="s">
        <v>2551</v>
      </c>
      <c r="B52" s="274" t="s">
        <v>2557</v>
      </c>
      <c r="C52" s="274" t="s">
        <v>2557</v>
      </c>
    </row>
    <row r="53" spans="1:3" x14ac:dyDescent="0.25">
      <c r="A53" s="270" t="s">
        <v>1918</v>
      </c>
      <c r="B53" s="271" t="s">
        <v>1378</v>
      </c>
      <c r="C53" s="271" t="s">
        <v>1332</v>
      </c>
    </row>
    <row r="54" spans="1:3" x14ac:dyDescent="0.25">
      <c r="A54" s="270" t="s">
        <v>1925</v>
      </c>
      <c r="B54" s="271" t="s">
        <v>1376</v>
      </c>
      <c r="C54" s="271" t="s">
        <v>1343</v>
      </c>
    </row>
    <row r="55" spans="1:3" x14ac:dyDescent="0.25">
      <c r="A55" s="270" t="s">
        <v>1926</v>
      </c>
      <c r="B55" s="271" t="s">
        <v>1384</v>
      </c>
      <c r="C55" s="271" t="s">
        <v>1345</v>
      </c>
    </row>
    <row r="56" spans="1:3" x14ac:dyDescent="0.25">
      <c r="A56" s="270" t="s">
        <v>1926</v>
      </c>
      <c r="B56" s="271" t="s">
        <v>1390</v>
      </c>
      <c r="C56" s="271" t="s">
        <v>1357</v>
      </c>
    </row>
    <row r="57" spans="1:3" x14ac:dyDescent="0.25">
      <c r="A57" s="270" t="s">
        <v>1927</v>
      </c>
      <c r="B57" s="271" t="s">
        <v>1385</v>
      </c>
      <c r="C57" s="271" t="s">
        <v>1347</v>
      </c>
    </row>
    <row r="58" spans="1:3" x14ac:dyDescent="0.25">
      <c r="A58" s="270" t="s">
        <v>1919</v>
      </c>
      <c r="B58" s="271" t="s">
        <v>1528</v>
      </c>
      <c r="C58" s="271" t="s">
        <v>1333</v>
      </c>
    </row>
    <row r="59" spans="1:3" x14ac:dyDescent="0.25">
      <c r="A59" s="270" t="s">
        <v>1928</v>
      </c>
      <c r="B59" s="271" t="s">
        <v>1386</v>
      </c>
      <c r="C59" s="271" t="s">
        <v>1349</v>
      </c>
    </row>
    <row r="60" spans="1:3" x14ac:dyDescent="0.25">
      <c r="A60" s="270" t="s">
        <v>1929</v>
      </c>
      <c r="B60" s="271" t="s">
        <v>1387</v>
      </c>
      <c r="C60" s="271" t="s">
        <v>1351</v>
      </c>
    </row>
    <row r="61" spans="1:3" x14ac:dyDescent="0.25">
      <c r="A61" s="270" t="s">
        <v>1930</v>
      </c>
      <c r="B61" s="271" t="s">
        <v>1388</v>
      </c>
      <c r="C61" s="271" t="s">
        <v>1353</v>
      </c>
    </row>
    <row r="62" spans="1:3" x14ac:dyDescent="0.25">
      <c r="A62" s="270" t="s">
        <v>1931</v>
      </c>
      <c r="B62" s="271" t="s">
        <v>1389</v>
      </c>
      <c r="C62" s="271" t="s">
        <v>1355</v>
      </c>
    </row>
    <row r="63" spans="1:3" x14ac:dyDescent="0.25">
      <c r="A63" s="270" t="s">
        <v>1932</v>
      </c>
      <c r="B63" s="271" t="s">
        <v>1524</v>
      </c>
      <c r="C63" s="271" t="s">
        <v>1326</v>
      </c>
    </row>
    <row r="64" spans="1:3" x14ac:dyDescent="0.25">
      <c r="A64" s="270" t="s">
        <v>1920</v>
      </c>
      <c r="B64" s="271" t="s">
        <v>1379</v>
      </c>
      <c r="C64" s="271" t="s">
        <v>1888</v>
      </c>
    </row>
    <row r="65" spans="1:3" x14ac:dyDescent="0.25">
      <c r="A65" s="270" t="s">
        <v>1921</v>
      </c>
      <c r="B65" s="271" t="s">
        <v>1380</v>
      </c>
      <c r="C65" s="271" t="s">
        <v>1336</v>
      </c>
    </row>
    <row r="66" spans="1:3" x14ac:dyDescent="0.25">
      <c r="A66" s="270" t="s">
        <v>1922</v>
      </c>
      <c r="B66" s="271" t="s">
        <v>1381</v>
      </c>
      <c r="C66" s="271" t="s">
        <v>1338</v>
      </c>
    </row>
    <row r="67" spans="1:3" x14ac:dyDescent="0.25">
      <c r="A67" s="270" t="s">
        <v>1923</v>
      </c>
      <c r="B67" s="271" t="s">
        <v>1382</v>
      </c>
      <c r="C67" s="271" t="s">
        <v>1340</v>
      </c>
    </row>
    <row r="68" spans="1:3" x14ac:dyDescent="0.25">
      <c r="A68" s="270" t="s">
        <v>1924</v>
      </c>
      <c r="B68" s="271" t="s">
        <v>1383</v>
      </c>
      <c r="C68" s="271" t="s">
        <v>1342</v>
      </c>
    </row>
    <row r="69" spans="1:3" x14ac:dyDescent="0.25">
      <c r="A69" s="270" t="s">
        <v>1933</v>
      </c>
      <c r="B69" s="271" t="s">
        <v>1377</v>
      </c>
      <c r="C69" s="271" t="s">
        <v>1330</v>
      </c>
    </row>
    <row r="70" spans="1:3" x14ac:dyDescent="0.25">
      <c r="A70" s="270" t="s">
        <v>1939</v>
      </c>
      <c r="B70" s="271" t="s">
        <v>1391</v>
      </c>
      <c r="C70" s="271" t="s">
        <v>1908</v>
      </c>
    </row>
    <row r="71" spans="1:3" x14ac:dyDescent="0.25">
      <c r="A71" s="270" t="s">
        <v>1934</v>
      </c>
      <c r="B71" s="271" t="s">
        <v>1371</v>
      </c>
      <c r="C71" s="271" t="s">
        <v>1316</v>
      </c>
    </row>
    <row r="72" spans="1:3" x14ac:dyDescent="0.25">
      <c r="A72" s="270" t="s">
        <v>1935</v>
      </c>
      <c r="B72" s="271" t="s">
        <v>1372</v>
      </c>
      <c r="C72" s="271" t="s">
        <v>1318</v>
      </c>
    </row>
    <row r="73" spans="1:3" x14ac:dyDescent="0.25">
      <c r="A73" s="270" t="s">
        <v>1936</v>
      </c>
      <c r="B73" s="271" t="s">
        <v>1373</v>
      </c>
      <c r="C73" s="271" t="s">
        <v>1320</v>
      </c>
    </row>
    <row r="74" spans="1:3" x14ac:dyDescent="0.25">
      <c r="A74" s="270" t="s">
        <v>1937</v>
      </c>
      <c r="B74" s="271" t="s">
        <v>1374</v>
      </c>
      <c r="C74" s="271" t="s">
        <v>1322</v>
      </c>
    </row>
    <row r="75" spans="1:3" x14ac:dyDescent="0.25">
      <c r="A75" s="270" t="s">
        <v>1938</v>
      </c>
      <c r="B75" s="271" t="s">
        <v>1375</v>
      </c>
      <c r="C75" s="271" t="s">
        <v>1324</v>
      </c>
    </row>
    <row r="76" spans="1:3" x14ac:dyDescent="0.25">
      <c r="A76" s="270" t="s">
        <v>1940</v>
      </c>
      <c r="B76" s="271" t="s">
        <v>1392</v>
      </c>
      <c r="C76" s="271" t="s">
        <v>1962</v>
      </c>
    </row>
    <row r="77" spans="1:3" x14ac:dyDescent="0.25">
      <c r="A77" s="270" t="s">
        <v>1941</v>
      </c>
      <c r="B77" s="271" t="s">
        <v>1979</v>
      </c>
      <c r="C77" s="271" t="s">
        <v>1963</v>
      </c>
    </row>
    <row r="78" spans="1:3" x14ac:dyDescent="0.25">
      <c r="A78" s="270" t="s">
        <v>1942</v>
      </c>
      <c r="B78" s="271" t="s">
        <v>1983</v>
      </c>
      <c r="C78" s="271" t="s">
        <v>1964</v>
      </c>
    </row>
    <row r="79" spans="1:3" x14ac:dyDescent="0.25">
      <c r="A79" s="270" t="s">
        <v>1943</v>
      </c>
      <c r="B79" s="271" t="s">
        <v>1393</v>
      </c>
      <c r="C79" s="271" t="s">
        <v>1965</v>
      </c>
    </row>
    <row r="80" spans="1:3" x14ac:dyDescent="0.25">
      <c r="A80" s="309" t="s">
        <v>1944</v>
      </c>
      <c r="B80" s="310" t="s">
        <v>1394</v>
      </c>
      <c r="C80" s="310" t="s">
        <v>1366</v>
      </c>
    </row>
    <row r="81" spans="1:3" x14ac:dyDescent="0.25">
      <c r="A81" s="309" t="s">
        <v>1945</v>
      </c>
      <c r="B81" s="310" t="s">
        <v>1395</v>
      </c>
      <c r="C81" s="310" t="s">
        <v>1368</v>
      </c>
    </row>
    <row r="82" spans="1:3" x14ac:dyDescent="0.25">
      <c r="A82" s="270" t="s">
        <v>1946</v>
      </c>
      <c r="B82" s="271" t="s">
        <v>1880</v>
      </c>
      <c r="C82" s="271" t="s">
        <v>1917</v>
      </c>
    </row>
    <row r="83" spans="1:3" x14ac:dyDescent="0.25">
      <c r="A83" s="275" t="s">
        <v>2502</v>
      </c>
      <c r="B83" s="274" t="s">
        <v>2498</v>
      </c>
      <c r="C83" s="274" t="s">
        <v>2499</v>
      </c>
    </row>
    <row r="84" spans="1:3" x14ac:dyDescent="0.25">
      <c r="A84" s="275" t="s">
        <v>2516</v>
      </c>
      <c r="B84" s="274" t="s">
        <v>2510</v>
      </c>
      <c r="C84" s="314" t="s">
        <v>2511</v>
      </c>
    </row>
    <row r="85" spans="1:3" x14ac:dyDescent="0.25">
      <c r="A85" s="276" t="s">
        <v>2252</v>
      </c>
      <c r="B85" s="277" t="s">
        <v>1396</v>
      </c>
      <c r="C85" s="277" t="s">
        <v>1947</v>
      </c>
    </row>
    <row r="86" spans="1:3" x14ac:dyDescent="0.25">
      <c r="A86" s="304" t="s">
        <v>2270</v>
      </c>
      <c r="B86" s="305" t="s">
        <v>2266</v>
      </c>
      <c r="C86" s="305" t="s">
        <v>2267</v>
      </c>
    </row>
    <row r="87" spans="1:3" x14ac:dyDescent="0.25">
      <c r="A87" s="276" t="s">
        <v>2253</v>
      </c>
      <c r="B87" s="277" t="s">
        <v>1543</v>
      </c>
      <c r="C87" s="277" t="s">
        <v>1948</v>
      </c>
    </row>
    <row r="88" spans="1:3" x14ac:dyDescent="0.25">
      <c r="A88" s="275" t="s">
        <v>2475</v>
      </c>
      <c r="B88" s="274" t="s">
        <v>2474</v>
      </c>
      <c r="C88" s="274" t="s">
        <v>2476</v>
      </c>
    </row>
    <row r="89" spans="1:3" x14ac:dyDescent="0.25">
      <c r="A89" s="276" t="s">
        <v>1949</v>
      </c>
      <c r="B89" s="277" t="s">
        <v>1397</v>
      </c>
      <c r="C89" s="277" t="s">
        <v>1950</v>
      </c>
    </row>
    <row r="90" spans="1:3" x14ac:dyDescent="0.25">
      <c r="A90" s="276" t="s">
        <v>1951</v>
      </c>
      <c r="B90" s="277" t="s">
        <v>1544</v>
      </c>
      <c r="C90" s="277" t="s">
        <v>1952</v>
      </c>
    </row>
    <row r="91" spans="1:3" x14ac:dyDescent="0.25">
      <c r="A91" s="275" t="s">
        <v>2378</v>
      </c>
      <c r="B91" s="274" t="s">
        <v>2374</v>
      </c>
      <c r="C91" s="274" t="s">
        <v>2377</v>
      </c>
    </row>
    <row r="92" spans="1:3" x14ac:dyDescent="0.25">
      <c r="A92" s="275" t="s">
        <v>2544</v>
      </c>
      <c r="B92" s="274" t="s">
        <v>2541</v>
      </c>
      <c r="C92" s="274" t="s">
        <v>2523</v>
      </c>
    </row>
    <row r="93" spans="1:3" x14ac:dyDescent="0.25">
      <c r="A93" s="270" t="s">
        <v>1974</v>
      </c>
      <c r="B93" s="271" t="s">
        <v>2006</v>
      </c>
      <c r="C93" s="271" t="s">
        <v>1966</v>
      </c>
    </row>
    <row r="94" spans="1:3" x14ac:dyDescent="0.25">
      <c r="A94" s="270" t="s">
        <v>1975</v>
      </c>
      <c r="B94" s="271" t="s">
        <v>2008</v>
      </c>
      <c r="C94" s="271" t="s">
        <v>1968</v>
      </c>
    </row>
    <row r="95" spans="1:3" x14ac:dyDescent="0.25">
      <c r="A95" s="270" t="s">
        <v>1977</v>
      </c>
      <c r="B95" s="271" t="s">
        <v>2009</v>
      </c>
      <c r="C95" s="271" t="s">
        <v>1969</v>
      </c>
    </row>
    <row r="96" spans="1:3" x14ac:dyDescent="0.25">
      <c r="A96" s="270" t="s">
        <v>1976</v>
      </c>
      <c r="B96" s="271" t="s">
        <v>2007</v>
      </c>
      <c r="C96" s="271" t="s">
        <v>1967</v>
      </c>
    </row>
    <row r="97" spans="1:3" x14ac:dyDescent="0.25">
      <c r="A97" s="304" t="s">
        <v>2274</v>
      </c>
      <c r="B97" s="305" t="s">
        <v>2241</v>
      </c>
      <c r="C97" s="305" t="s">
        <v>2246</v>
      </c>
    </row>
    <row r="98" spans="1:3" x14ac:dyDescent="0.25">
      <c r="A98" s="317" t="s">
        <v>2275</v>
      </c>
      <c r="B98" s="318" t="s">
        <v>2240</v>
      </c>
      <c r="C98" s="318" t="s">
        <v>2247</v>
      </c>
    </row>
    <row r="99" spans="1:3" x14ac:dyDescent="0.25">
      <c r="A99" s="304" t="s">
        <v>2280</v>
      </c>
      <c r="B99" s="305" t="s">
        <v>2319</v>
      </c>
      <c r="C99" s="305" t="s">
        <v>2242</v>
      </c>
    </row>
    <row r="100" spans="1:3" x14ac:dyDescent="0.25">
      <c r="A100" s="304" t="s">
        <v>2281</v>
      </c>
      <c r="B100" s="305" t="s">
        <v>2320</v>
      </c>
      <c r="C100" s="305" t="s">
        <v>2243</v>
      </c>
    </row>
  </sheetData>
  <sortState ref="A2:C50">
    <sortCondition ref="A2:A50"/>
  </sortState>
  <dataValidations count="1">
    <dataValidation allowBlank="1" showInputMessage="1" showErrorMessage="1" prompt="BD Gateway IP address in the form of of &lt;IP address&gt;/&lt;mask&gt;_x000a_It supports both IPv4 and IPv6 format" sqref="A40 A99:A100"/>
  </dataValidations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bridge_domain!$A:$A</xm:f>
          </x14:formula1>
          <xm:sqref>B44</xm:sqref>
        </x14:dataValidation>
        <x14:dataValidation type="list" allowBlank="1" showInputMessage="1" showErrorMessage="1">
          <x14:formula1>
            <xm:f>bridge_domain!$A:$A</xm:f>
          </x14:formula1>
          <xm:sqref>B51:B52</xm:sqref>
        </x14:dataValidation>
        <x14:dataValidation type="list" allowBlank="1" showInputMessage="1" showErrorMessage="1">
          <x14:formula1>
            <xm:f>bridge_domain!$A:$A</xm:f>
          </x14:formula1>
          <xm:sqref>B84</xm:sqref>
        </x14:dataValidation>
        <x14:dataValidation type="list" allowBlank="1" showInputMessage="1" showErrorMessage="1">
          <x14:formula1>
            <xm:f>bridge_domain!$A:$A</xm:f>
          </x14:formula1>
          <xm:sqref>B88</xm:sqref>
        </x14:dataValidation>
        <x14:dataValidation type="list" allowBlank="1" showInputMessage="1" showErrorMessage="1">
          <x14:formula1>
            <xm:f>bridge_domain!$A:$A</xm:f>
          </x14:formula1>
          <xm:sqref>C52</xm:sqref>
        </x14:dataValidation>
      </x14:dataValidations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E164"/>
  <sheetViews>
    <sheetView topLeftCell="A139" workbookViewId="0">
      <selection activeCell="A156" sqref="A156"/>
    </sheetView>
  </sheetViews>
  <sheetFormatPr defaultRowHeight="15" x14ac:dyDescent="0.25"/>
  <cols>
    <col min="1" max="1" width="38.5703125" customWidth="1"/>
    <col min="2" max="2" width="25.5703125" customWidth="1"/>
    <col min="3" max="3" width="38.28515625" customWidth="1"/>
    <col min="4" max="4" width="13.85546875" customWidth="1"/>
    <col min="5" max="5" width="14.7109375" bestFit="1" customWidth="1"/>
  </cols>
  <sheetData>
    <row r="1" spans="1:5" x14ac:dyDescent="0.25">
      <c r="A1" s="219" t="s">
        <v>1289</v>
      </c>
      <c r="B1" s="218" t="s">
        <v>244</v>
      </c>
      <c r="C1" s="220" t="s">
        <v>651</v>
      </c>
      <c r="D1" s="220" t="s">
        <v>473</v>
      </c>
      <c r="E1" s="388" t="s">
        <v>2930</v>
      </c>
    </row>
    <row r="2" spans="1:5" x14ac:dyDescent="0.25">
      <c r="A2" s="5" t="s">
        <v>1315</v>
      </c>
      <c r="B2" s="140" t="str">
        <f>VLOOKUP(bd_l3out[bd_name],bridge_domain[#All],3,FALSE)</f>
        <v>VIVID_WP_PROD_AZA</v>
      </c>
      <c r="C2" s="5" t="s">
        <v>1173</v>
      </c>
      <c r="D2" s="5" t="s">
        <v>847</v>
      </c>
      <c r="E2" s="5"/>
    </row>
    <row r="3" spans="1:5" x14ac:dyDescent="0.25">
      <c r="A3" s="5" t="s">
        <v>1317</v>
      </c>
      <c r="B3" s="140" t="str">
        <f>VLOOKUP(bd_l3out[bd_name],bridge_domain[#All],3,FALSE)</f>
        <v>VIVID_WP_PROD_AZA</v>
      </c>
      <c r="C3" s="5" t="s">
        <v>1173</v>
      </c>
      <c r="D3" s="5" t="s">
        <v>847</v>
      </c>
      <c r="E3" s="5"/>
    </row>
    <row r="4" spans="1:5" x14ac:dyDescent="0.25">
      <c r="A4" s="5" t="s">
        <v>1319</v>
      </c>
      <c r="B4" s="140" t="str">
        <f>VLOOKUP(bd_l3out[bd_name],bridge_domain[#All],3,FALSE)</f>
        <v>VIVID_WP_PROD_AZA</v>
      </c>
      <c r="C4" s="5" t="s">
        <v>1173</v>
      </c>
      <c r="D4" s="5" t="s">
        <v>847</v>
      </c>
      <c r="E4" s="5"/>
    </row>
    <row r="5" spans="1:5" x14ac:dyDescent="0.25">
      <c r="A5" s="5" t="s">
        <v>1321</v>
      </c>
      <c r="B5" s="140" t="str">
        <f>VLOOKUP(bd_l3out[bd_name],bridge_domain[#All],3,FALSE)</f>
        <v>VIVID_WP_PROD_AZA</v>
      </c>
      <c r="C5" s="5" t="s">
        <v>1173</v>
      </c>
      <c r="D5" s="5" t="s">
        <v>847</v>
      </c>
      <c r="E5" s="5"/>
    </row>
    <row r="6" spans="1:5" x14ac:dyDescent="0.25">
      <c r="A6" s="5" t="s">
        <v>1323</v>
      </c>
      <c r="B6" s="140" t="str">
        <f>VLOOKUP(bd_l3out[bd_name],bridge_domain[#All],3,FALSE)</f>
        <v>VIVID_WP_PROD_AZA</v>
      </c>
      <c r="C6" s="5" t="s">
        <v>1173</v>
      </c>
      <c r="D6" s="5" t="s">
        <v>847</v>
      </c>
      <c r="E6" s="5"/>
    </row>
    <row r="7" spans="1:5" x14ac:dyDescent="0.25">
      <c r="A7" s="5" t="s">
        <v>1523</v>
      </c>
      <c r="B7" s="140" t="str">
        <f>VLOOKUP(bd_l3out[bd_name],bridge_domain[#All],3,FALSE)</f>
        <v>VIVID_WP_PROD_AZA</v>
      </c>
      <c r="C7" s="5" t="s">
        <v>1173</v>
      </c>
      <c r="D7" s="5" t="s">
        <v>847</v>
      </c>
      <c r="E7" s="5"/>
    </row>
    <row r="8" spans="1:5" x14ac:dyDescent="0.25">
      <c r="A8" s="5" t="s">
        <v>1327</v>
      </c>
      <c r="B8" s="140" t="str">
        <f>VLOOKUP(bd_l3out[bd_name],bridge_domain[#All],3,FALSE)</f>
        <v>VIVID_WP_PROD_AZA</v>
      </c>
      <c r="C8" s="5" t="s">
        <v>1173</v>
      </c>
      <c r="D8" s="5" t="s">
        <v>847</v>
      </c>
      <c r="E8" s="5"/>
    </row>
    <row r="9" spans="1:5" x14ac:dyDescent="0.25">
      <c r="A9" s="5" t="s">
        <v>1329</v>
      </c>
      <c r="B9" s="140" t="str">
        <f>VLOOKUP(bd_l3out[bd_name],bridge_domain[#All],3,FALSE)</f>
        <v>VIVID_WP_PROD_AZA</v>
      </c>
      <c r="C9" s="5" t="s">
        <v>1173</v>
      </c>
      <c r="D9" s="5" t="s">
        <v>847</v>
      </c>
      <c r="E9" s="5"/>
    </row>
    <row r="10" spans="1:5" x14ac:dyDescent="0.25">
      <c r="A10" s="5" t="s">
        <v>1331</v>
      </c>
      <c r="B10" s="140" t="str">
        <f>VLOOKUP(bd_l3out[bd_name],bridge_domain[#All],3,FALSE)</f>
        <v>VIVID_WP_PROD_AZA</v>
      </c>
      <c r="C10" s="5" t="s">
        <v>1173</v>
      </c>
      <c r="D10" s="5" t="s">
        <v>847</v>
      </c>
      <c r="E10" s="5"/>
    </row>
    <row r="11" spans="1:5" x14ac:dyDescent="0.25">
      <c r="A11" s="212" t="s">
        <v>1568</v>
      </c>
      <c r="B11" s="140" t="str">
        <f>VLOOKUP(bd_l3out[bd_name],bridge_domain[#All],3,FALSE)</f>
        <v>VIVID_WP_PROD_AZA</v>
      </c>
      <c r="C11" s="5" t="s">
        <v>1173</v>
      </c>
      <c r="D11" s="5" t="s">
        <v>847</v>
      </c>
      <c r="E11" s="5"/>
    </row>
    <row r="12" spans="1:5" x14ac:dyDescent="0.25">
      <c r="A12" s="5" t="s">
        <v>1334</v>
      </c>
      <c r="B12" s="140" t="str">
        <f>VLOOKUP(bd_l3out[bd_name],bridge_domain[#All],3,FALSE)</f>
        <v>VIVID_WP_PROD_AZA</v>
      </c>
      <c r="C12" s="5" t="s">
        <v>1173</v>
      </c>
      <c r="D12" s="5" t="s">
        <v>847</v>
      </c>
      <c r="E12" s="5"/>
    </row>
    <row r="13" spans="1:5" x14ac:dyDescent="0.25">
      <c r="A13" s="5" t="s">
        <v>1335</v>
      </c>
      <c r="B13" s="140" t="str">
        <f>VLOOKUP(bd_l3out[bd_name],bridge_domain[#All],3,FALSE)</f>
        <v>VIVID_WP_PROD_AZA</v>
      </c>
      <c r="C13" s="5" t="s">
        <v>1173</v>
      </c>
      <c r="D13" s="5" t="s">
        <v>847</v>
      </c>
      <c r="E13" s="5"/>
    </row>
    <row r="14" spans="1:5" x14ac:dyDescent="0.25">
      <c r="A14" s="5" t="s">
        <v>1337</v>
      </c>
      <c r="B14" s="140" t="str">
        <f>VLOOKUP(bd_l3out[bd_name],bridge_domain[#All],3,FALSE)</f>
        <v>VIVID_WP_PROD_AZA</v>
      </c>
      <c r="C14" s="5" t="s">
        <v>1173</v>
      </c>
      <c r="D14" s="5" t="s">
        <v>847</v>
      </c>
      <c r="E14" s="5"/>
    </row>
    <row r="15" spans="1:5" x14ac:dyDescent="0.25">
      <c r="A15" s="5" t="s">
        <v>1339</v>
      </c>
      <c r="B15" s="140" t="str">
        <f>VLOOKUP(bd_l3out[bd_name],bridge_domain[#All],3,FALSE)</f>
        <v>VIVID_WP_PROD_AZA</v>
      </c>
      <c r="C15" s="5" t="s">
        <v>1173</v>
      </c>
      <c r="D15" s="5" t="s">
        <v>847</v>
      </c>
      <c r="E15" s="5"/>
    </row>
    <row r="16" spans="1:5" x14ac:dyDescent="0.25">
      <c r="A16" s="5" t="s">
        <v>1341</v>
      </c>
      <c r="B16" s="140" t="str">
        <f>VLOOKUP(bd_l3out[bd_name],bridge_domain[#All],3,FALSE)</f>
        <v>VIVID_WP_PROD_AZA</v>
      </c>
      <c r="C16" s="5" t="s">
        <v>1173</v>
      </c>
      <c r="D16" s="5" t="s">
        <v>847</v>
      </c>
      <c r="E16" s="5"/>
    </row>
    <row r="17" spans="1:5" x14ac:dyDescent="0.25">
      <c r="A17" s="5" t="s">
        <v>1325</v>
      </c>
      <c r="B17" s="140" t="str">
        <f>VLOOKUP(bd_l3out[bd_name],bridge_domain[#All],3,FALSE)</f>
        <v>VIVID_WP_PROD_AZA</v>
      </c>
      <c r="C17" s="5" t="s">
        <v>1173</v>
      </c>
      <c r="D17" s="5" t="s">
        <v>847</v>
      </c>
      <c r="E17" s="5"/>
    </row>
    <row r="18" spans="1:5" x14ac:dyDescent="0.25">
      <c r="A18" s="5" t="s">
        <v>1344</v>
      </c>
      <c r="B18" s="140" t="str">
        <f>VLOOKUP(bd_l3out[bd_name],bridge_domain[#All],3,FALSE)</f>
        <v>VIVID_WP_PROD_AZA</v>
      </c>
      <c r="C18" s="5" t="s">
        <v>1173</v>
      </c>
      <c r="D18" s="5" t="s">
        <v>847</v>
      </c>
      <c r="E18" s="5"/>
    </row>
    <row r="19" spans="1:5" x14ac:dyDescent="0.25">
      <c r="A19" s="5" t="s">
        <v>1346</v>
      </c>
      <c r="B19" s="140" t="str">
        <f>VLOOKUP(bd_l3out[bd_name],bridge_domain[#All],3,FALSE)</f>
        <v>VIVID_WP_PROD_AZA</v>
      </c>
      <c r="C19" s="5" t="s">
        <v>1173</v>
      </c>
      <c r="D19" s="5" t="s">
        <v>847</v>
      </c>
      <c r="E19" s="5"/>
    </row>
    <row r="20" spans="1:5" x14ac:dyDescent="0.25">
      <c r="A20" s="5" t="s">
        <v>1348</v>
      </c>
      <c r="B20" s="140" t="str">
        <f>VLOOKUP(bd_l3out[bd_name],bridge_domain[#All],3,FALSE)</f>
        <v>VIVID_WP_PROD_AZA</v>
      </c>
      <c r="C20" s="5" t="s">
        <v>1173</v>
      </c>
      <c r="D20" s="5" t="s">
        <v>847</v>
      </c>
      <c r="E20" s="5"/>
    </row>
    <row r="21" spans="1:5" x14ac:dyDescent="0.25">
      <c r="A21" s="5" t="s">
        <v>1350</v>
      </c>
      <c r="B21" s="140" t="str">
        <f>VLOOKUP(bd_l3out[bd_name],bridge_domain[#All],3,FALSE)</f>
        <v>VIVID_WP_PROD_AZA</v>
      </c>
      <c r="C21" s="5" t="s">
        <v>1173</v>
      </c>
      <c r="D21" s="5" t="s">
        <v>847</v>
      </c>
      <c r="E21" s="5"/>
    </row>
    <row r="22" spans="1:5" x14ac:dyDescent="0.25">
      <c r="A22" s="5" t="s">
        <v>1352</v>
      </c>
      <c r="B22" s="140" t="str">
        <f>VLOOKUP(bd_l3out[bd_name],bridge_domain[#All],3,FALSE)</f>
        <v>VIVID_WP_PROD_AZA</v>
      </c>
      <c r="C22" s="5" t="s">
        <v>1173</v>
      </c>
      <c r="D22" s="5" t="s">
        <v>847</v>
      </c>
      <c r="E22" s="5"/>
    </row>
    <row r="23" spans="1:5" x14ac:dyDescent="0.25">
      <c r="A23" s="5" t="s">
        <v>1354</v>
      </c>
      <c r="B23" s="140" t="str">
        <f>VLOOKUP(bd_l3out[bd_name],bridge_domain[#All],3,FALSE)</f>
        <v>VIVID_WP_PROD_AZA</v>
      </c>
      <c r="C23" s="5" t="s">
        <v>1173</v>
      </c>
      <c r="D23" s="5" t="s">
        <v>847</v>
      </c>
      <c r="E23" s="5"/>
    </row>
    <row r="24" spans="1:5" x14ac:dyDescent="0.25">
      <c r="A24" s="5" t="s">
        <v>1356</v>
      </c>
      <c r="B24" s="140" t="str">
        <f>VLOOKUP(bd_l3out[bd_name],bridge_domain[#All],3,FALSE)</f>
        <v>VIVID_WP_PROD_AZA</v>
      </c>
      <c r="C24" s="5" t="s">
        <v>1173</v>
      </c>
      <c r="D24" s="5" t="s">
        <v>847</v>
      </c>
      <c r="E24" s="5"/>
    </row>
    <row r="25" spans="1:5" x14ac:dyDescent="0.25">
      <c r="A25" s="5" t="s">
        <v>1358</v>
      </c>
      <c r="B25" s="140" t="str">
        <f>VLOOKUP(bd_l3out[bd_name],bridge_domain[#All],3,FALSE)</f>
        <v>VIVID_WP_PROD_AZA</v>
      </c>
      <c r="C25" s="5" t="s">
        <v>1173</v>
      </c>
      <c r="D25" s="5" t="s">
        <v>847</v>
      </c>
      <c r="E25" s="5"/>
    </row>
    <row r="26" spans="1:5" x14ac:dyDescent="0.25">
      <c r="A26" s="5" t="s">
        <v>1982</v>
      </c>
      <c r="B26" s="140" t="str">
        <f>VLOOKUP(bd_l3out[bd_name],bridge_domain[#All],3,FALSE)</f>
        <v>VIVID_WP_PROD_AZA</v>
      </c>
      <c r="C26" s="5" t="s">
        <v>1173</v>
      </c>
      <c r="D26" s="5" t="s">
        <v>847</v>
      </c>
      <c r="E26" s="5"/>
    </row>
    <row r="27" spans="1:5" x14ac:dyDescent="0.25">
      <c r="A27" s="5" t="s">
        <v>2004</v>
      </c>
      <c r="B27" s="140" t="str">
        <f>VLOOKUP(bd_l3out[bd_name],bridge_domain[#All],3,FALSE)</f>
        <v>VIVID_WP_PROD_AZA</v>
      </c>
      <c r="C27" s="5" t="s">
        <v>1173</v>
      </c>
      <c r="D27" s="5" t="s">
        <v>847</v>
      </c>
      <c r="E27" s="5"/>
    </row>
    <row r="28" spans="1:5" x14ac:dyDescent="0.25">
      <c r="A28" s="5" t="s">
        <v>1365</v>
      </c>
      <c r="B28" s="140" t="str">
        <f>VLOOKUP(bd_l3out[bd_name],bridge_domain[#All],3,FALSE)</f>
        <v>VIVID_WP_PROD_AZA</v>
      </c>
      <c r="C28" s="5" t="s">
        <v>1173</v>
      </c>
      <c r="D28" s="5" t="s">
        <v>847</v>
      </c>
      <c r="E28" s="5"/>
    </row>
    <row r="29" spans="1:5" x14ac:dyDescent="0.25">
      <c r="A29" s="5" t="s">
        <v>1367</v>
      </c>
      <c r="B29" s="140" t="str">
        <f>VLOOKUP(bd_l3out[bd_name],bridge_domain[#All],3,FALSE)</f>
        <v>VIVID_WP_PROD_AZA</v>
      </c>
      <c r="C29" s="5" t="s">
        <v>1173</v>
      </c>
      <c r="D29" s="5" t="s">
        <v>847</v>
      </c>
      <c r="E29" s="5"/>
    </row>
    <row r="30" spans="1:5" x14ac:dyDescent="0.25">
      <c r="A30" s="5" t="s">
        <v>2496</v>
      </c>
      <c r="B30" s="140" t="str">
        <f>VLOOKUP(bd_l3out[bd_name],bridge_domain[#All],3,FALSE)</f>
        <v>VIVID_WP_PROD_AZA</v>
      </c>
      <c r="C30" s="5" t="s">
        <v>1173</v>
      </c>
      <c r="D30" s="5" t="s">
        <v>847</v>
      </c>
      <c r="E30" s="5"/>
    </row>
    <row r="31" spans="1:5" x14ac:dyDescent="0.25">
      <c r="A31" s="5" t="s">
        <v>2513</v>
      </c>
      <c r="B31" s="140" t="str">
        <f>VLOOKUP(bd_l3out[bd_name],bridge_domain[#All],3,FALSE)</f>
        <v>VIVID_WP_PROD_AZA</v>
      </c>
      <c r="C31" s="5" t="s">
        <v>1173</v>
      </c>
      <c r="D31" s="5" t="s">
        <v>847</v>
      </c>
      <c r="E31" s="5"/>
    </row>
    <row r="32" spans="1:5" x14ac:dyDescent="0.25">
      <c r="A32" s="5" t="s">
        <v>2540</v>
      </c>
      <c r="B32" s="140" t="str">
        <f>VLOOKUP(bd_l3out[bd_name],bridge_domain[#All],3,FALSE)</f>
        <v>VIVID_WP_PROD_AZA</v>
      </c>
      <c r="C32" s="5" t="s">
        <v>1173</v>
      </c>
      <c r="D32" s="5" t="s">
        <v>847</v>
      </c>
      <c r="E32" s="5"/>
    </row>
    <row r="33" spans="1:5" x14ac:dyDescent="0.25">
      <c r="A33" s="5" t="s">
        <v>2557</v>
      </c>
      <c r="B33" s="140" t="str">
        <f>VLOOKUP(bd_l3out[bd_name],bridge_domain[#All],3,FALSE)</f>
        <v>VIVID_WP_PROD_AZA</v>
      </c>
      <c r="C33" s="5" t="s">
        <v>1173</v>
      </c>
      <c r="D33" s="5" t="s">
        <v>847</v>
      </c>
      <c r="E33" s="5"/>
    </row>
    <row r="34" spans="1:5" x14ac:dyDescent="0.25">
      <c r="A34" s="5" t="s">
        <v>1878</v>
      </c>
      <c r="B34" s="140" t="s">
        <v>1269</v>
      </c>
      <c r="C34" s="5" t="s">
        <v>1173</v>
      </c>
      <c r="D34" s="5" t="s">
        <v>847</v>
      </c>
      <c r="E34" s="5"/>
    </row>
    <row r="35" spans="1:5" x14ac:dyDescent="0.25">
      <c r="A35" s="5" t="s">
        <v>2238</v>
      </c>
      <c r="B35" s="140" t="str">
        <f>VLOOKUP(bd_l3out[bd_name],bridge_domain[#All],3,FALSE)</f>
        <v>VIVID_WP_PROD_AZA</v>
      </c>
      <c r="C35" s="5" t="s">
        <v>1173</v>
      </c>
      <c r="D35" s="5" t="s">
        <v>847</v>
      </c>
      <c r="E35" s="5"/>
    </row>
    <row r="36" spans="1:5" x14ac:dyDescent="0.25">
      <c r="A36" s="5" t="s">
        <v>2239</v>
      </c>
      <c r="B36" s="140" t="str">
        <f>VLOOKUP(bd_l3out[bd_name],bridge_domain[#All],3,FALSE)</f>
        <v>VIVID_WP_PROD_AZA</v>
      </c>
      <c r="C36" s="5" t="s">
        <v>1173</v>
      </c>
      <c r="D36" s="5" t="s">
        <v>847</v>
      </c>
      <c r="E36" s="5"/>
    </row>
    <row r="37" spans="1:5" x14ac:dyDescent="0.25">
      <c r="A37" s="5" t="s">
        <v>2264</v>
      </c>
      <c r="B37" s="140" t="str">
        <f>VLOOKUP(bd_l3out[bd_name],bridge_domain[#All],3,FALSE)</f>
        <v>VIVID_WP_PROD_AZA</v>
      </c>
      <c r="C37" s="5" t="s">
        <v>1173</v>
      </c>
      <c r="D37" s="5" t="s">
        <v>847</v>
      </c>
      <c r="E37" s="5"/>
    </row>
    <row r="38" spans="1:5" x14ac:dyDescent="0.25">
      <c r="A38" s="5" t="s">
        <v>2366</v>
      </c>
      <c r="B38" s="140" t="str">
        <f>VLOOKUP(bd_l3out[bd_name],bridge_domain[#All],3,FALSE)</f>
        <v>VIVID_WP_PROD_AZA</v>
      </c>
      <c r="C38" s="5" t="s">
        <v>1173</v>
      </c>
      <c r="D38" s="5" t="s">
        <v>847</v>
      </c>
      <c r="E38" s="5"/>
    </row>
    <row r="39" spans="1:5" x14ac:dyDescent="0.25">
      <c r="A39" s="5" t="s">
        <v>2367</v>
      </c>
      <c r="B39" s="140" t="str">
        <f>VLOOKUP(bd_l3out[bd_name],bridge_domain[#All],3,FALSE)</f>
        <v>VIVID_WP_PROD_AZA</v>
      </c>
      <c r="C39" s="5" t="s">
        <v>1173</v>
      </c>
      <c r="D39" s="5" t="s">
        <v>847</v>
      </c>
      <c r="E39" s="5"/>
    </row>
    <row r="40" spans="1:5" x14ac:dyDescent="0.25">
      <c r="A40" s="5" t="s">
        <v>2230</v>
      </c>
      <c r="B40" s="140" t="str">
        <f>VLOOKUP(bd_l3out[bd_name],bridge_domain[#All],3,FALSE)</f>
        <v>VIVID_WP_PROD_AZA</v>
      </c>
      <c r="C40" s="5" t="s">
        <v>1173</v>
      </c>
      <c r="D40" s="5" t="s">
        <v>847</v>
      </c>
      <c r="E40" s="5"/>
    </row>
    <row r="41" spans="1:5" x14ac:dyDescent="0.25">
      <c r="A41" s="271" t="s">
        <v>2371</v>
      </c>
      <c r="B41" s="140" t="str">
        <f>VLOOKUP(bd_l3out[bd_name],bridge_domain[#All],3,FALSE)</f>
        <v>VIVID_WP_PROD_AZA</v>
      </c>
      <c r="C41" s="5" t="s">
        <v>1173</v>
      </c>
      <c r="D41" s="5" t="s">
        <v>847</v>
      </c>
      <c r="E41" s="5"/>
    </row>
    <row r="42" spans="1:5" x14ac:dyDescent="0.25">
      <c r="A42" s="5" t="s">
        <v>1369</v>
      </c>
      <c r="B42" s="140" t="str">
        <f>VLOOKUP(bd_l3out[bd_name],bridge_domain[#All],3,FALSE)</f>
        <v>VIVID_WP_PROD_AZA</v>
      </c>
      <c r="C42" s="5" t="s">
        <v>1173</v>
      </c>
      <c r="D42" s="5" t="s">
        <v>847</v>
      </c>
      <c r="E42" s="5"/>
    </row>
    <row r="43" spans="1:5" x14ac:dyDescent="0.25">
      <c r="A43" s="5" t="s">
        <v>1546</v>
      </c>
      <c r="B43" s="140" t="str">
        <f>VLOOKUP(bd_l3out[bd_name],bridge_domain[#All],3,FALSE)</f>
        <v>VIVID_WP_PROD_AZA</v>
      </c>
      <c r="C43" s="5" t="s">
        <v>1173</v>
      </c>
      <c r="D43" s="5" t="s">
        <v>847</v>
      </c>
      <c r="E43" s="5"/>
    </row>
    <row r="44" spans="1:5" x14ac:dyDescent="0.25">
      <c r="A44" s="5" t="s">
        <v>1370</v>
      </c>
      <c r="B44" s="140" t="str">
        <f>VLOOKUP(bd_l3out[bd_name],bridge_domain[#All],3,FALSE)</f>
        <v>VIVID_WP_PROD_AZA</v>
      </c>
      <c r="C44" s="5" t="s">
        <v>1173</v>
      </c>
      <c r="D44" s="5" t="s">
        <v>847</v>
      </c>
      <c r="E44" s="5"/>
    </row>
    <row r="45" spans="1:5" x14ac:dyDescent="0.25">
      <c r="A45" s="5" t="s">
        <v>1545</v>
      </c>
      <c r="B45" s="140" t="str">
        <f>VLOOKUP(bd_l3out[bd_name],bridge_domain[#All],3,FALSE)</f>
        <v>VIVID_WP_PROD_AZA</v>
      </c>
      <c r="C45" s="5" t="s">
        <v>1173</v>
      </c>
      <c r="D45" s="5" t="s">
        <v>847</v>
      </c>
      <c r="E45" s="5"/>
    </row>
    <row r="46" spans="1:5" x14ac:dyDescent="0.25">
      <c r="A46" s="5" t="s">
        <v>1371</v>
      </c>
      <c r="B46" s="140" t="str">
        <f>VLOOKUP(bd_l3out[bd_name],bridge_domain[#All],3,FALSE)</f>
        <v>VIVID_WP_PROD_AZB</v>
      </c>
      <c r="C46" s="5" t="s">
        <v>1174</v>
      </c>
      <c r="D46" s="5" t="s">
        <v>847</v>
      </c>
      <c r="E46" s="5"/>
    </row>
    <row r="47" spans="1:5" x14ac:dyDescent="0.25">
      <c r="A47" s="5" t="s">
        <v>1372</v>
      </c>
      <c r="B47" s="140" t="str">
        <f>VLOOKUP(bd_l3out[bd_name],bridge_domain[#All],3,FALSE)</f>
        <v>VIVID_WP_PROD_AZB</v>
      </c>
      <c r="C47" s="5" t="s">
        <v>1174</v>
      </c>
      <c r="D47" s="5" t="s">
        <v>847</v>
      </c>
      <c r="E47" s="5"/>
    </row>
    <row r="48" spans="1:5" x14ac:dyDescent="0.25">
      <c r="A48" s="5" t="s">
        <v>1373</v>
      </c>
      <c r="B48" s="140" t="str">
        <f>VLOOKUP(bd_l3out[bd_name],bridge_domain[#All],3,FALSE)</f>
        <v>VIVID_WP_PROD_AZB</v>
      </c>
      <c r="C48" s="5" t="s">
        <v>1174</v>
      </c>
      <c r="D48" s="5" t="s">
        <v>847</v>
      </c>
      <c r="E48" s="5"/>
    </row>
    <row r="49" spans="1:5" x14ac:dyDescent="0.25">
      <c r="A49" s="5" t="s">
        <v>1374</v>
      </c>
      <c r="B49" s="140" t="str">
        <f>VLOOKUP(bd_l3out[bd_name],bridge_domain[#All],3,FALSE)</f>
        <v>VIVID_WP_PROD_AZB</v>
      </c>
      <c r="C49" s="5" t="s">
        <v>1174</v>
      </c>
      <c r="D49" s="5" t="s">
        <v>847</v>
      </c>
      <c r="E49" s="5"/>
    </row>
    <row r="50" spans="1:5" x14ac:dyDescent="0.25">
      <c r="A50" s="5" t="s">
        <v>1375</v>
      </c>
      <c r="B50" s="140" t="str">
        <f>VLOOKUP(bd_l3out[bd_name],bridge_domain[#All],3,FALSE)</f>
        <v>VIVID_WP_PROD_AZB</v>
      </c>
      <c r="C50" s="5" t="s">
        <v>1174</v>
      </c>
      <c r="D50" s="5" t="s">
        <v>847</v>
      </c>
      <c r="E50" s="5"/>
    </row>
    <row r="51" spans="1:5" x14ac:dyDescent="0.25">
      <c r="A51" s="5" t="s">
        <v>1524</v>
      </c>
      <c r="B51" s="140" t="str">
        <f>VLOOKUP(bd_l3out[bd_name],bridge_domain[#All],3,FALSE)</f>
        <v>VIVID_WP_PROD_AZB</v>
      </c>
      <c r="C51" s="5" t="s">
        <v>1174</v>
      </c>
      <c r="D51" s="5" t="s">
        <v>847</v>
      </c>
      <c r="E51" s="5"/>
    </row>
    <row r="52" spans="1:5" x14ac:dyDescent="0.25">
      <c r="A52" s="5" t="s">
        <v>1377</v>
      </c>
      <c r="B52" s="140" t="str">
        <f>VLOOKUP(bd_l3out[bd_name],bridge_domain[#All],3,FALSE)</f>
        <v>VIVID_WP_PROD_AZB</v>
      </c>
      <c r="C52" s="5" t="s">
        <v>1174</v>
      </c>
      <c r="D52" s="5" t="s">
        <v>847</v>
      </c>
      <c r="E52" s="5"/>
    </row>
    <row r="53" spans="1:5" x14ac:dyDescent="0.25">
      <c r="A53" s="5" t="s">
        <v>1378</v>
      </c>
      <c r="B53" s="140" t="str">
        <f>VLOOKUP(bd_l3out[bd_name],bridge_domain[#All],3,FALSE)</f>
        <v>VIVID_WP_PROD_AZB</v>
      </c>
      <c r="C53" s="5" t="s">
        <v>1174</v>
      </c>
      <c r="D53" s="5" t="s">
        <v>847</v>
      </c>
      <c r="E53" s="5"/>
    </row>
    <row r="54" spans="1:5" x14ac:dyDescent="0.25">
      <c r="A54" s="5" t="s">
        <v>1528</v>
      </c>
      <c r="B54" s="140" t="str">
        <f>VLOOKUP(bd_l3out[bd_name],bridge_domain[#All],3,FALSE)</f>
        <v>VIVID_WP_PROD_AZB</v>
      </c>
      <c r="C54" s="5" t="s">
        <v>1174</v>
      </c>
      <c r="D54" s="5" t="s">
        <v>847</v>
      </c>
      <c r="E54" s="5"/>
    </row>
    <row r="55" spans="1:5" x14ac:dyDescent="0.25">
      <c r="A55" s="5" t="s">
        <v>1379</v>
      </c>
      <c r="B55" s="140" t="str">
        <f>VLOOKUP(bd_l3out[bd_name],bridge_domain[#All],3,FALSE)</f>
        <v>VIVID_WP_PROD_AZB</v>
      </c>
      <c r="C55" s="5" t="s">
        <v>1174</v>
      </c>
      <c r="D55" s="5" t="s">
        <v>847</v>
      </c>
      <c r="E55" s="5"/>
    </row>
    <row r="56" spans="1:5" x14ac:dyDescent="0.25">
      <c r="A56" s="5" t="s">
        <v>1380</v>
      </c>
      <c r="B56" s="140" t="str">
        <f>VLOOKUP(bd_l3out[bd_name],bridge_domain[#All],3,FALSE)</f>
        <v>VIVID_WP_PROD_AZB</v>
      </c>
      <c r="C56" s="5" t="s">
        <v>1174</v>
      </c>
      <c r="D56" s="5" t="s">
        <v>847</v>
      </c>
      <c r="E56" s="5"/>
    </row>
    <row r="57" spans="1:5" x14ac:dyDescent="0.25">
      <c r="A57" s="5" t="s">
        <v>1381</v>
      </c>
      <c r="B57" s="140" t="str">
        <f>VLOOKUP(bd_l3out[bd_name],bridge_domain[#All],3,FALSE)</f>
        <v>VIVID_WP_PROD_AZB</v>
      </c>
      <c r="C57" s="5" t="s">
        <v>1174</v>
      </c>
      <c r="D57" s="5" t="s">
        <v>847</v>
      </c>
      <c r="E57" s="5"/>
    </row>
    <row r="58" spans="1:5" x14ac:dyDescent="0.25">
      <c r="A58" s="5" t="s">
        <v>1382</v>
      </c>
      <c r="B58" s="140" t="str">
        <f>VLOOKUP(bd_l3out[bd_name],bridge_domain[#All],3,FALSE)</f>
        <v>VIVID_WP_PROD_AZB</v>
      </c>
      <c r="C58" s="5" t="s">
        <v>1174</v>
      </c>
      <c r="D58" s="5" t="s">
        <v>847</v>
      </c>
      <c r="E58" s="5"/>
    </row>
    <row r="59" spans="1:5" x14ac:dyDescent="0.25">
      <c r="A59" s="5" t="s">
        <v>1383</v>
      </c>
      <c r="B59" s="140" t="str">
        <f>VLOOKUP(bd_l3out[bd_name],bridge_domain[#All],3,FALSE)</f>
        <v>VIVID_WP_PROD_AZB</v>
      </c>
      <c r="C59" s="5" t="s">
        <v>1174</v>
      </c>
      <c r="D59" s="5" t="s">
        <v>847</v>
      </c>
      <c r="E59" s="5"/>
    </row>
    <row r="60" spans="1:5" x14ac:dyDescent="0.25">
      <c r="A60" s="5" t="s">
        <v>1376</v>
      </c>
      <c r="B60" s="140" t="str">
        <f>VLOOKUP(bd_l3out[bd_name],bridge_domain[#All],3,FALSE)</f>
        <v>VIVID_WP_PROD_AZB</v>
      </c>
      <c r="C60" s="5" t="s">
        <v>1174</v>
      </c>
      <c r="D60" s="5" t="s">
        <v>847</v>
      </c>
      <c r="E60" s="5"/>
    </row>
    <row r="61" spans="1:5" x14ac:dyDescent="0.25">
      <c r="A61" s="5" t="s">
        <v>1384</v>
      </c>
      <c r="B61" s="140" t="str">
        <f>VLOOKUP(bd_l3out[bd_name],bridge_domain[#All],3,FALSE)</f>
        <v>VIVID_WP_PROD_AZB</v>
      </c>
      <c r="C61" s="5" t="s">
        <v>1174</v>
      </c>
      <c r="D61" s="5" t="s">
        <v>847</v>
      </c>
      <c r="E61" s="5"/>
    </row>
    <row r="62" spans="1:5" x14ac:dyDescent="0.25">
      <c r="A62" s="5" t="s">
        <v>1385</v>
      </c>
      <c r="B62" s="140" t="str">
        <f>VLOOKUP(bd_l3out[bd_name],bridge_domain[#All],3,FALSE)</f>
        <v>VIVID_WP_PROD_AZB</v>
      </c>
      <c r="C62" s="5" t="s">
        <v>1174</v>
      </c>
      <c r="D62" s="5" t="s">
        <v>847</v>
      </c>
      <c r="E62" s="5"/>
    </row>
    <row r="63" spans="1:5" x14ac:dyDescent="0.25">
      <c r="A63" s="5" t="s">
        <v>1386</v>
      </c>
      <c r="B63" s="140" t="str">
        <f>VLOOKUP(bd_l3out[bd_name],bridge_domain[#All],3,FALSE)</f>
        <v>VIVID_WP_PROD_AZB</v>
      </c>
      <c r="C63" s="5" t="s">
        <v>1174</v>
      </c>
      <c r="D63" s="5" t="s">
        <v>847</v>
      </c>
      <c r="E63" s="5"/>
    </row>
    <row r="64" spans="1:5" x14ac:dyDescent="0.25">
      <c r="A64" s="5" t="s">
        <v>1387</v>
      </c>
      <c r="B64" s="140" t="str">
        <f>VLOOKUP(bd_l3out[bd_name],bridge_domain[#All],3,FALSE)</f>
        <v>VIVID_WP_PROD_AZB</v>
      </c>
      <c r="C64" s="5" t="s">
        <v>1174</v>
      </c>
      <c r="D64" s="5" t="s">
        <v>847</v>
      </c>
      <c r="E64" s="5"/>
    </row>
    <row r="65" spans="1:5" x14ac:dyDescent="0.25">
      <c r="A65" s="5" t="s">
        <v>1388</v>
      </c>
      <c r="B65" s="140" t="str">
        <f>VLOOKUP(bd_l3out[bd_name],bridge_domain[#All],3,FALSE)</f>
        <v>VIVID_WP_PROD_AZB</v>
      </c>
      <c r="C65" s="5" t="s">
        <v>1174</v>
      </c>
      <c r="D65" s="5" t="s">
        <v>847</v>
      </c>
      <c r="E65" s="5"/>
    </row>
    <row r="66" spans="1:5" x14ac:dyDescent="0.25">
      <c r="A66" s="5" t="s">
        <v>1389</v>
      </c>
      <c r="B66" s="140" t="str">
        <f>VLOOKUP(bd_l3out[bd_name],bridge_domain[#All],3,FALSE)</f>
        <v>VIVID_WP_PROD_AZB</v>
      </c>
      <c r="C66" s="5" t="s">
        <v>1174</v>
      </c>
      <c r="D66" s="5" t="s">
        <v>847</v>
      </c>
      <c r="E66" s="5"/>
    </row>
    <row r="67" spans="1:5" x14ac:dyDescent="0.25">
      <c r="A67" s="5" t="s">
        <v>1390</v>
      </c>
      <c r="B67" s="140" t="str">
        <f>VLOOKUP(bd_l3out[bd_name],bridge_domain[#All],3,FALSE)</f>
        <v>VIVID_WP_PROD_AZB</v>
      </c>
      <c r="C67" s="5" t="s">
        <v>1174</v>
      </c>
      <c r="D67" s="5" t="s">
        <v>847</v>
      </c>
      <c r="E67" s="5"/>
    </row>
    <row r="68" spans="1:5" x14ac:dyDescent="0.25">
      <c r="A68" s="5" t="s">
        <v>1391</v>
      </c>
      <c r="B68" s="140" t="str">
        <f>VLOOKUP(bd_l3out[bd_name],bridge_domain[#All],3,FALSE)</f>
        <v>VIVID_WP_PROD_AZB</v>
      </c>
      <c r="C68" s="5" t="s">
        <v>1174</v>
      </c>
      <c r="D68" s="5" t="s">
        <v>847</v>
      </c>
      <c r="E68" s="5"/>
    </row>
    <row r="69" spans="1:5" x14ac:dyDescent="0.25">
      <c r="A69" s="5" t="s">
        <v>1983</v>
      </c>
      <c r="B69" s="140" t="str">
        <f>VLOOKUP(bd_l3out[bd_name],bridge_domain[#All],3,FALSE)</f>
        <v>VIVID_WP_PROD_AZB</v>
      </c>
      <c r="C69" s="5" t="s">
        <v>1174</v>
      </c>
      <c r="D69" s="5" t="s">
        <v>847</v>
      </c>
      <c r="E69" s="5"/>
    </row>
    <row r="70" spans="1:5" x14ac:dyDescent="0.25">
      <c r="A70" s="5" t="s">
        <v>2008</v>
      </c>
      <c r="B70" s="140" t="str">
        <f>VLOOKUP(bd_l3out[bd_name],bridge_domain[#All],3,FALSE)</f>
        <v>VIVID_WP_PROD_AZB</v>
      </c>
      <c r="C70" s="5" t="s">
        <v>1174</v>
      </c>
      <c r="D70" s="5" t="s">
        <v>847</v>
      </c>
      <c r="E70" s="5"/>
    </row>
    <row r="71" spans="1:5" x14ac:dyDescent="0.25">
      <c r="A71" s="5" t="s">
        <v>1394</v>
      </c>
      <c r="B71" s="140" t="str">
        <f>VLOOKUP(bd_l3out[bd_name],bridge_domain[#All],3,FALSE)</f>
        <v>VIVID_WP_PROD_AZB</v>
      </c>
      <c r="C71" s="5" t="s">
        <v>1174</v>
      </c>
      <c r="D71" s="5" t="s">
        <v>847</v>
      </c>
      <c r="E71" s="5"/>
    </row>
    <row r="72" spans="1:5" x14ac:dyDescent="0.25">
      <c r="A72" s="5" t="s">
        <v>1395</v>
      </c>
      <c r="B72" s="140" t="str">
        <f>VLOOKUP(bd_l3out[bd_name],bridge_domain[#All],3,FALSE)</f>
        <v>VIVID_WP_PROD_AZB</v>
      </c>
      <c r="C72" s="5" t="s">
        <v>1174</v>
      </c>
      <c r="D72" s="5" t="s">
        <v>847</v>
      </c>
      <c r="E72" s="5"/>
    </row>
    <row r="73" spans="1:5" x14ac:dyDescent="0.25">
      <c r="A73" s="271" t="s">
        <v>2498</v>
      </c>
      <c r="B73" s="140" t="str">
        <f>VLOOKUP(bd_l3out[bd_name],bridge_domain[#All],3,FALSE)</f>
        <v>VIVID_WP_PROD_AZB</v>
      </c>
      <c r="C73" s="5" t="s">
        <v>1174</v>
      </c>
      <c r="D73" s="5" t="s">
        <v>847</v>
      </c>
      <c r="E73" s="5"/>
    </row>
    <row r="74" spans="1:5" x14ac:dyDescent="0.25">
      <c r="A74" s="271" t="s">
        <v>2510</v>
      </c>
      <c r="B74" s="140" t="str">
        <f>VLOOKUP(bd_l3out[bd_name],bridge_domain[#All],3,FALSE)</f>
        <v>VIVID_WP_PROD_AZB</v>
      </c>
      <c r="C74" s="5" t="s">
        <v>1174</v>
      </c>
      <c r="D74" s="5" t="s">
        <v>847</v>
      </c>
      <c r="E74" s="5"/>
    </row>
    <row r="75" spans="1:5" x14ac:dyDescent="0.25">
      <c r="A75" s="448" t="s">
        <v>2541</v>
      </c>
      <c r="B75" s="140" t="str">
        <f>VLOOKUP(bd_l3out[bd_name],bridge_domain[#All],3,FALSE)</f>
        <v>VIVID_WP_PROD_AZB</v>
      </c>
      <c r="C75" s="5" t="s">
        <v>1174</v>
      </c>
      <c r="D75" s="5" t="s">
        <v>847</v>
      </c>
      <c r="E75" s="5"/>
    </row>
    <row r="76" spans="1:5" s="5" customFormat="1" x14ac:dyDescent="0.25">
      <c r="A76" s="5" t="s">
        <v>1880</v>
      </c>
      <c r="B76" s="140" t="str">
        <f>VLOOKUP(bd_l3out[bd_name],bridge_domain[#All],3,FALSE)</f>
        <v>VIVID_WP_PROD_AZB</v>
      </c>
      <c r="C76" s="5" t="s">
        <v>1174</v>
      </c>
      <c r="D76" s="5" t="s">
        <v>847</v>
      </c>
    </row>
    <row r="77" spans="1:5" s="5" customFormat="1" x14ac:dyDescent="0.25">
      <c r="A77" s="5" t="s">
        <v>2241</v>
      </c>
      <c r="B77" s="140" t="str">
        <f>VLOOKUP(bd_l3out[bd_name],bridge_domain[#All],3,FALSE)</f>
        <v>VIVID_WP_PROD_AZB</v>
      </c>
      <c r="C77" s="5" t="s">
        <v>1174</v>
      </c>
      <c r="D77" s="5" t="s">
        <v>847</v>
      </c>
    </row>
    <row r="78" spans="1:5" s="5" customFormat="1" x14ac:dyDescent="0.25">
      <c r="A78" s="5" t="s">
        <v>2240</v>
      </c>
      <c r="B78" s="140" t="str">
        <f>VLOOKUP(bd_l3out[bd_name],bridge_domain[#All],3,FALSE)</f>
        <v>VIVID_WP_PROD_AZB</v>
      </c>
      <c r="C78" s="5" t="s">
        <v>1174</v>
      </c>
      <c r="D78" s="5" t="s">
        <v>847</v>
      </c>
    </row>
    <row r="79" spans="1:5" s="5" customFormat="1" x14ac:dyDescent="0.25">
      <c r="A79" s="5" t="s">
        <v>2266</v>
      </c>
      <c r="B79" s="140" t="str">
        <f>VLOOKUP(bd_l3out[bd_name],bridge_domain[#All],3,FALSE)</f>
        <v>VIVID_WP_PROD_AZB</v>
      </c>
      <c r="C79" s="5" t="s">
        <v>1174</v>
      </c>
      <c r="D79" s="5" t="s">
        <v>847</v>
      </c>
    </row>
    <row r="80" spans="1:5" s="5" customFormat="1" x14ac:dyDescent="0.25">
      <c r="A80" s="5" t="s">
        <v>2474</v>
      </c>
      <c r="B80" s="140" t="str">
        <f>VLOOKUP(bd_l3out[bd_name],bridge_domain[#All],3,FALSE)</f>
        <v>VIVID_WP_PROD_AZB</v>
      </c>
      <c r="C80" s="5" t="s">
        <v>1174</v>
      </c>
      <c r="D80" s="5" t="s">
        <v>847</v>
      </c>
    </row>
    <row r="81" spans="1:5" s="5" customFormat="1" x14ac:dyDescent="0.25">
      <c r="A81" s="271" t="s">
        <v>2374</v>
      </c>
      <c r="B81" s="140" t="str">
        <f>VLOOKUP(bd_l3out[bd_name],bridge_domain[#All],3,FALSE)</f>
        <v>VIVID_WP_PROD_AZB</v>
      </c>
      <c r="C81" s="5" t="s">
        <v>1174</v>
      </c>
      <c r="D81" s="5" t="s">
        <v>847</v>
      </c>
    </row>
    <row r="82" spans="1:5" x14ac:dyDescent="0.25">
      <c r="A82" s="5" t="s">
        <v>1396</v>
      </c>
      <c r="B82" s="140" t="str">
        <f>VLOOKUP(bd_l3out[bd_name],bridge_domain[#All],3,FALSE)</f>
        <v>VIVID_WP_PROD_AZB</v>
      </c>
      <c r="C82" s="5" t="s">
        <v>1174</v>
      </c>
      <c r="D82" s="5" t="s">
        <v>847</v>
      </c>
      <c r="E82" s="5"/>
    </row>
    <row r="83" spans="1:5" x14ac:dyDescent="0.25">
      <c r="A83" s="5" t="s">
        <v>1543</v>
      </c>
      <c r="B83" s="140" t="str">
        <f>VLOOKUP(bd_l3out[bd_name],bridge_domain[#All],3,FALSE)</f>
        <v>VIVID_WP_PROD_AZB</v>
      </c>
      <c r="C83" s="5" t="s">
        <v>1174</v>
      </c>
      <c r="D83" s="5" t="s">
        <v>847</v>
      </c>
      <c r="E83" s="5"/>
    </row>
    <row r="84" spans="1:5" x14ac:dyDescent="0.25">
      <c r="A84" s="5" t="s">
        <v>1397</v>
      </c>
      <c r="B84" s="140" t="str">
        <f>VLOOKUP(bd_l3out[bd_name],bridge_domain[#All],3,FALSE)</f>
        <v>VIVID_WP_PROD_AZB</v>
      </c>
      <c r="C84" s="5" t="s">
        <v>1174</v>
      </c>
      <c r="D84" s="5" t="s">
        <v>847</v>
      </c>
      <c r="E84" s="5"/>
    </row>
    <row r="85" spans="1:5" s="35" customFormat="1" x14ac:dyDescent="0.25">
      <c r="A85" s="1" t="s">
        <v>1544</v>
      </c>
      <c r="B85" s="456" t="str">
        <f>VLOOKUP(bd_l3out[bd_name],bridge_domain[#All],3,FALSE)</f>
        <v>VIVID_WP_PROD_AZB</v>
      </c>
      <c r="C85" s="1" t="s">
        <v>1174</v>
      </c>
      <c r="D85" s="1" t="s">
        <v>847</v>
      </c>
      <c r="E85" s="1"/>
    </row>
    <row r="86" spans="1:5" s="342" customFormat="1" x14ac:dyDescent="0.25">
      <c r="A86" s="343" t="s">
        <v>2039</v>
      </c>
      <c r="B86" s="447" t="str">
        <f>VLOOKUP(bd_l3out[bd_name],bridge_domain[#All],3,FALSE)</f>
        <v>VIVID_WP_PROD_AZA</v>
      </c>
      <c r="C86" s="343" t="s">
        <v>2040</v>
      </c>
      <c r="D86" s="343" t="s">
        <v>847</v>
      </c>
      <c r="E86" s="343"/>
    </row>
    <row r="87" spans="1:5" x14ac:dyDescent="0.25">
      <c r="A87" s="5" t="s">
        <v>2568</v>
      </c>
      <c r="B87" s="140" t="str">
        <f>VLOOKUP(bd_l3out[bd_name],bridge_domain[#All],3,FALSE)</f>
        <v>P_INFRA_AZA</v>
      </c>
      <c r="C87" s="5" t="s">
        <v>2679</v>
      </c>
      <c r="D87" s="5" t="s">
        <v>847</v>
      </c>
      <c r="E87" s="5"/>
    </row>
    <row r="88" spans="1:5" x14ac:dyDescent="0.25">
      <c r="A88" s="5" t="s">
        <v>2569</v>
      </c>
      <c r="B88" s="140" t="str">
        <f>VLOOKUP(bd_l3out[bd_name],bridge_domain[#All],3,FALSE)</f>
        <v>P_INFRA_AZA</v>
      </c>
      <c r="C88" s="5" t="s">
        <v>2679</v>
      </c>
      <c r="D88" s="5" t="s">
        <v>847</v>
      </c>
      <c r="E88" s="5"/>
    </row>
    <row r="89" spans="1:5" x14ac:dyDescent="0.25">
      <c r="A89" s="5" t="s">
        <v>2765</v>
      </c>
      <c r="B89" s="140" t="str">
        <f>VLOOKUP(bd_l3out[bd_name],bridge_domain[#All],3,FALSE)</f>
        <v>P_INFRA_AZA</v>
      </c>
      <c r="C89" s="5" t="s">
        <v>2679</v>
      </c>
      <c r="D89" s="5" t="s">
        <v>847</v>
      </c>
      <c r="E89" s="5"/>
    </row>
    <row r="90" spans="1:5" x14ac:dyDescent="0.25">
      <c r="A90" s="5" t="s">
        <v>2769</v>
      </c>
      <c r="B90" s="140" t="str">
        <f>VLOOKUP(bd_l3out[bd_name],bridge_domain[#All],3,FALSE)</f>
        <v>P_INFRA_AZA</v>
      </c>
      <c r="C90" s="5" t="s">
        <v>2679</v>
      </c>
      <c r="D90" s="5" t="s">
        <v>847</v>
      </c>
      <c r="E90" s="5"/>
    </row>
    <row r="91" spans="1:5" x14ac:dyDescent="0.25">
      <c r="A91" s="5" t="s">
        <v>2571</v>
      </c>
      <c r="B91" s="140" t="str">
        <f>VLOOKUP(bd_l3out[bd_name],bridge_domain[#All],3,FALSE)</f>
        <v>P_INFRA_AZA</v>
      </c>
      <c r="C91" s="5" t="s">
        <v>2679</v>
      </c>
      <c r="D91" s="5" t="s">
        <v>847</v>
      </c>
      <c r="E91" s="5"/>
    </row>
    <row r="92" spans="1:5" x14ac:dyDescent="0.25">
      <c r="A92" s="5" t="s">
        <v>2570</v>
      </c>
      <c r="B92" s="140" t="str">
        <f>VLOOKUP(bd_l3out[bd_name],bridge_domain[#All],3,FALSE)</f>
        <v>P_INFRA_AZA</v>
      </c>
      <c r="C92" s="5" t="s">
        <v>2679</v>
      </c>
      <c r="D92" s="5" t="s">
        <v>847</v>
      </c>
      <c r="E92" s="5"/>
    </row>
    <row r="93" spans="1:5" x14ac:dyDescent="0.25">
      <c r="A93" s="5" t="s">
        <v>2590</v>
      </c>
      <c r="B93" s="140" t="str">
        <f>VLOOKUP(bd_l3out[bd_name],bridge_domain[#All],3,FALSE)</f>
        <v>P_INFRA_AZA</v>
      </c>
      <c r="C93" s="5" t="s">
        <v>2679</v>
      </c>
      <c r="D93" s="5" t="s">
        <v>847</v>
      </c>
      <c r="E93" s="5"/>
    </row>
    <row r="94" spans="1:5" x14ac:dyDescent="0.25">
      <c r="A94" s="5" t="s">
        <v>2594</v>
      </c>
      <c r="B94" s="140" t="str">
        <f>VLOOKUP(bd_l3out[bd_name],bridge_domain[#All],3,FALSE)</f>
        <v>P_PLAYOUT_AZA</v>
      </c>
      <c r="C94" s="5" t="s">
        <v>2677</v>
      </c>
      <c r="D94" s="5" t="s">
        <v>847</v>
      </c>
      <c r="E94" s="5"/>
    </row>
    <row r="95" spans="1:5" x14ac:dyDescent="0.25">
      <c r="A95" s="5" t="s">
        <v>2572</v>
      </c>
      <c r="B95" s="140" t="str">
        <f>VLOOKUP(bd_l3out[bd_name],bridge_domain[#All],3,FALSE)</f>
        <v>P_INFRA_AZA</v>
      </c>
      <c r="C95" s="5" t="s">
        <v>2679</v>
      </c>
      <c r="D95" s="5" t="s">
        <v>847</v>
      </c>
      <c r="E95" s="5"/>
    </row>
    <row r="96" spans="1:5" x14ac:dyDescent="0.25">
      <c r="A96" s="5" t="s">
        <v>2580</v>
      </c>
      <c r="B96" s="140" t="str">
        <f>VLOOKUP(bd_l3out[bd_name],bridge_domain[#All],3,FALSE)</f>
        <v>P_INFRA_AZA</v>
      </c>
      <c r="C96" s="5" t="s">
        <v>2679</v>
      </c>
      <c r="D96" s="5" t="s">
        <v>847</v>
      </c>
      <c r="E96" s="5"/>
    </row>
    <row r="97" spans="1:5" x14ac:dyDescent="0.25">
      <c r="A97" s="5" t="s">
        <v>2573</v>
      </c>
      <c r="B97" s="140" t="str">
        <f>VLOOKUP(bd_l3out[bd_name],bridge_domain[#All],3,FALSE)</f>
        <v>P_INFRA_AZA</v>
      </c>
      <c r="C97" s="5" t="s">
        <v>2679</v>
      </c>
      <c r="D97" s="5" t="s">
        <v>847</v>
      </c>
      <c r="E97" s="5"/>
    </row>
    <row r="98" spans="1:5" x14ac:dyDescent="0.25">
      <c r="A98" s="5" t="s">
        <v>2581</v>
      </c>
      <c r="B98" s="140" t="str">
        <f>VLOOKUP(bd_l3out[bd_name],bridge_domain[#All],3,FALSE)</f>
        <v>P_INFRA_AZA</v>
      </c>
      <c r="C98" s="5" t="s">
        <v>2679</v>
      </c>
      <c r="D98" s="5" t="s">
        <v>847</v>
      </c>
      <c r="E98" s="5"/>
    </row>
    <row r="99" spans="1:5" x14ac:dyDescent="0.25">
      <c r="A99" s="5" t="s">
        <v>2574</v>
      </c>
      <c r="B99" s="140" t="str">
        <f>VLOOKUP(bd_l3out[bd_name],bridge_domain[#All],3,FALSE)</f>
        <v>P_INFRA_AZA</v>
      </c>
      <c r="C99" s="5" t="s">
        <v>2679</v>
      </c>
      <c r="D99" s="5" t="s">
        <v>847</v>
      </c>
      <c r="E99" s="5"/>
    </row>
    <row r="100" spans="1:5" x14ac:dyDescent="0.25">
      <c r="A100" s="5" t="s">
        <v>2575</v>
      </c>
      <c r="B100" s="140" t="str">
        <f>VLOOKUP(bd_l3out[bd_name],bridge_domain[#All],3,FALSE)</f>
        <v>P_INFRA_AZA</v>
      </c>
      <c r="C100" s="5" t="s">
        <v>2679</v>
      </c>
      <c r="D100" s="5" t="s">
        <v>847</v>
      </c>
      <c r="E100" s="5"/>
    </row>
    <row r="101" spans="1:5" x14ac:dyDescent="0.25">
      <c r="A101" s="5" t="s">
        <v>2779</v>
      </c>
      <c r="B101" s="140" t="str">
        <f>VLOOKUP(bd_l3out[bd_name],bridge_domain[#All],3,FALSE)</f>
        <v>P_INFRA_AZA</v>
      </c>
      <c r="C101" s="5" t="s">
        <v>2679</v>
      </c>
      <c r="D101" s="5" t="s">
        <v>847</v>
      </c>
      <c r="E101" s="5"/>
    </row>
    <row r="102" spans="1:5" x14ac:dyDescent="0.25">
      <c r="A102" s="5" t="s">
        <v>2780</v>
      </c>
      <c r="B102" s="140" t="str">
        <f>VLOOKUP(bd_l3out[bd_name],bridge_domain[#All],3,FALSE)</f>
        <v>P_INFRA_AZA</v>
      </c>
      <c r="C102" s="5" t="s">
        <v>2679</v>
      </c>
      <c r="D102" s="5" t="s">
        <v>847</v>
      </c>
      <c r="E102" s="5"/>
    </row>
    <row r="103" spans="1:5" x14ac:dyDescent="0.25">
      <c r="A103" s="5" t="s">
        <v>2773</v>
      </c>
      <c r="B103" s="140" t="str">
        <f>VLOOKUP(bd_l3out[bd_name],bridge_domain[#All],3,FALSE)</f>
        <v>P_INFRA_AZA</v>
      </c>
      <c r="C103" s="5" t="s">
        <v>2679</v>
      </c>
      <c r="D103" s="5" t="s">
        <v>847</v>
      </c>
      <c r="E103" s="5"/>
    </row>
    <row r="104" spans="1:5" x14ac:dyDescent="0.25">
      <c r="A104" s="5" t="s">
        <v>3349</v>
      </c>
      <c r="B104" s="140" t="str">
        <f>VLOOKUP(bd_l3out[bd_name],bridge_domain[#All],3,FALSE)</f>
        <v>P_INFRA_AZA</v>
      </c>
      <c r="C104" s="5" t="s">
        <v>2679</v>
      </c>
      <c r="D104" s="5" t="s">
        <v>847</v>
      </c>
      <c r="E104" s="5"/>
    </row>
    <row r="105" spans="1:5" x14ac:dyDescent="0.25">
      <c r="A105" s="5" t="s">
        <v>2817</v>
      </c>
      <c r="B105" s="140" t="str">
        <f>VLOOKUP(bd_l3out[bd_name],bridge_domain[#All],3,FALSE)</f>
        <v>P_INFRA_AZA</v>
      </c>
      <c r="C105" s="5" t="s">
        <v>2679</v>
      </c>
      <c r="D105" s="5" t="s">
        <v>847</v>
      </c>
      <c r="E105" s="5"/>
    </row>
    <row r="106" spans="1:5" x14ac:dyDescent="0.25">
      <c r="A106" s="5" t="s">
        <v>2900</v>
      </c>
      <c r="B106" s="140" t="str">
        <f>VLOOKUP(bd_l3out[bd_name],bridge_domain[#All],3,FALSE)</f>
        <v>P_PLAYOUT_AZA</v>
      </c>
      <c r="C106" s="5" t="s">
        <v>2677</v>
      </c>
      <c r="D106" s="5" t="s">
        <v>847</v>
      </c>
      <c r="E106" s="5"/>
    </row>
    <row r="107" spans="1:5" x14ac:dyDescent="0.25">
      <c r="A107" s="5" t="s">
        <v>2901</v>
      </c>
      <c r="B107" s="140" t="str">
        <f>VLOOKUP(bd_l3out[bd_name],bridge_domain[#All],3,FALSE)</f>
        <v>P_PLAYOUT_AZA</v>
      </c>
      <c r="C107" s="5" t="s">
        <v>2677</v>
      </c>
      <c r="D107" s="5" t="s">
        <v>847</v>
      </c>
      <c r="E107" s="5"/>
    </row>
    <row r="108" spans="1:5" x14ac:dyDescent="0.25">
      <c r="A108" s="5" t="s">
        <v>2576</v>
      </c>
      <c r="B108" s="140" t="str">
        <f>VLOOKUP(bd_l3out[bd_name],bridge_domain[#All],3,FALSE)</f>
        <v>P_INFRA_AZA</v>
      </c>
      <c r="C108" s="5" t="s">
        <v>2679</v>
      </c>
      <c r="D108" s="5" t="s">
        <v>847</v>
      </c>
      <c r="E108" s="5"/>
    </row>
    <row r="109" spans="1:5" x14ac:dyDescent="0.25">
      <c r="A109" s="5" t="s">
        <v>2577</v>
      </c>
      <c r="B109" s="140" t="str">
        <f>VLOOKUP(bd_l3out[bd_name],bridge_domain[#All],3,FALSE)</f>
        <v>P_INFRA_AZA</v>
      </c>
      <c r="C109" s="5" t="s">
        <v>2679</v>
      </c>
      <c r="D109" s="5" t="s">
        <v>847</v>
      </c>
      <c r="E109" s="5"/>
    </row>
    <row r="110" spans="1:5" x14ac:dyDescent="0.25">
      <c r="A110" s="5" t="s">
        <v>2578</v>
      </c>
      <c r="B110" s="140" t="str">
        <f>VLOOKUP(bd_l3out[bd_name],bridge_domain[#All],3,FALSE)</f>
        <v>P_INFRA_AZA</v>
      </c>
      <c r="C110" s="5" t="s">
        <v>2679</v>
      </c>
      <c r="D110" s="5" t="s">
        <v>847</v>
      </c>
      <c r="E110" s="5"/>
    </row>
    <row r="111" spans="1:5" x14ac:dyDescent="0.25">
      <c r="A111" s="5" t="s">
        <v>2579</v>
      </c>
      <c r="B111" s="140" t="str">
        <f>VLOOKUP(bd_l3out[bd_name],bridge_domain[#All],3,FALSE)</f>
        <v>P_INFRA_AZA</v>
      </c>
      <c r="C111" s="5" t="s">
        <v>2679</v>
      </c>
      <c r="D111" s="5" t="s">
        <v>847</v>
      </c>
      <c r="E111" s="5"/>
    </row>
    <row r="112" spans="1:5" x14ac:dyDescent="0.25">
      <c r="A112" s="5" t="s">
        <v>2996</v>
      </c>
      <c r="B112" s="140" t="str">
        <f>VLOOKUP(bd_l3out[bd_name],bridge_domain[#All],3,FALSE)</f>
        <v>P_INFRA_AZA</v>
      </c>
      <c r="C112" s="5" t="s">
        <v>2679</v>
      </c>
      <c r="D112" s="5" t="s">
        <v>847</v>
      </c>
      <c r="E112" s="5"/>
    </row>
    <row r="113" spans="1:5" x14ac:dyDescent="0.25">
      <c r="A113" s="5" t="s">
        <v>2619</v>
      </c>
      <c r="B113" s="140" t="str">
        <f>VLOOKUP(bd_l3out[bd_name],bridge_domain[#All],3,FALSE)</f>
        <v>P_INFRA_AZA</v>
      </c>
      <c r="C113" s="5" t="s">
        <v>2679</v>
      </c>
      <c r="D113" s="5" t="s">
        <v>847</v>
      </c>
      <c r="E113" s="5"/>
    </row>
    <row r="114" spans="1:5" x14ac:dyDescent="0.25">
      <c r="A114" s="5" t="s">
        <v>2620</v>
      </c>
      <c r="B114" s="140" t="str">
        <f>VLOOKUP(bd_l3out[bd_name],bridge_domain[#All],3,FALSE)</f>
        <v>P_INFRA_AZA</v>
      </c>
      <c r="C114" s="5" t="s">
        <v>2679</v>
      </c>
      <c r="D114" s="5" t="s">
        <v>847</v>
      </c>
      <c r="E114" s="5"/>
    </row>
    <row r="115" spans="1:5" x14ac:dyDescent="0.25">
      <c r="A115" s="5" t="s">
        <v>2621</v>
      </c>
      <c r="B115" s="140" t="str">
        <f>VLOOKUP(bd_l3out[bd_name],bridge_domain[#All],3,FALSE)</f>
        <v>P_INFRA_AZA</v>
      </c>
      <c r="C115" s="5" t="s">
        <v>2679</v>
      </c>
      <c r="D115" s="5" t="s">
        <v>847</v>
      </c>
      <c r="E115" s="5"/>
    </row>
    <row r="116" spans="1:5" x14ac:dyDescent="0.25">
      <c r="A116" s="5" t="s">
        <v>2622</v>
      </c>
      <c r="B116" s="140" t="str">
        <f>VLOOKUP(bd_l3out[bd_name],bridge_domain[#All],3,FALSE)</f>
        <v>P_INFRA_AZA</v>
      </c>
      <c r="C116" s="5" t="s">
        <v>2679</v>
      </c>
      <c r="D116" s="5" t="s">
        <v>847</v>
      </c>
      <c r="E116" s="5"/>
    </row>
    <row r="117" spans="1:5" x14ac:dyDescent="0.25">
      <c r="A117" s="5" t="s">
        <v>2618</v>
      </c>
      <c r="B117" s="140" t="str">
        <f>VLOOKUP(bd_l3out[bd_name],bridge_domain[#All],3,FALSE)</f>
        <v>P_INFRA_AZA</v>
      </c>
      <c r="C117" s="5" t="s">
        <v>2679</v>
      </c>
      <c r="D117" s="5" t="s">
        <v>847</v>
      </c>
      <c r="E117" s="5"/>
    </row>
    <row r="118" spans="1:5" x14ac:dyDescent="0.25">
      <c r="A118" s="5" t="s">
        <v>2624</v>
      </c>
      <c r="B118" s="140" t="str">
        <f>VLOOKUP(bd_l3out[bd_name],bridge_domain[#All],3,FALSE)</f>
        <v>P_INFRA_AZB</v>
      </c>
      <c r="C118" s="5" t="s">
        <v>2680</v>
      </c>
      <c r="D118" s="5" t="s">
        <v>847</v>
      </c>
      <c r="E118" s="5"/>
    </row>
    <row r="119" spans="1:5" x14ac:dyDescent="0.25">
      <c r="A119" s="5" t="s">
        <v>2625</v>
      </c>
      <c r="B119" s="140" t="str">
        <f>VLOOKUP(bd_l3out[bd_name],bridge_domain[#All],3,FALSE)</f>
        <v>P_INFRA_AZB</v>
      </c>
      <c r="C119" s="5" t="s">
        <v>2680</v>
      </c>
      <c r="D119" s="5" t="s">
        <v>847</v>
      </c>
      <c r="E119" s="5"/>
    </row>
    <row r="120" spans="1:5" x14ac:dyDescent="0.25">
      <c r="A120" s="5" t="s">
        <v>2766</v>
      </c>
      <c r="B120" s="140" t="str">
        <f>VLOOKUP(bd_l3out[bd_name],bridge_domain[#All],3,FALSE)</f>
        <v>P_INFRA_AZB</v>
      </c>
      <c r="C120" s="5" t="s">
        <v>2680</v>
      </c>
      <c r="D120" s="5" t="s">
        <v>847</v>
      </c>
      <c r="E120" s="5"/>
    </row>
    <row r="121" spans="1:5" x14ac:dyDescent="0.25">
      <c r="A121" s="5" t="s">
        <v>2770</v>
      </c>
      <c r="B121" s="140" t="str">
        <f>VLOOKUP(bd_l3out[bd_name],bridge_domain[#All],3,FALSE)</f>
        <v>P_INFRA_AZB</v>
      </c>
      <c r="C121" s="5" t="s">
        <v>2680</v>
      </c>
      <c r="D121" s="5" t="s">
        <v>847</v>
      </c>
      <c r="E121" s="5"/>
    </row>
    <row r="122" spans="1:5" x14ac:dyDescent="0.25">
      <c r="A122" s="5" t="s">
        <v>2626</v>
      </c>
      <c r="B122" s="140" t="str">
        <f>VLOOKUP(bd_l3out[bd_name],bridge_domain[#All],3,FALSE)</f>
        <v>P_INFRA_AZB</v>
      </c>
      <c r="C122" s="5" t="s">
        <v>2680</v>
      </c>
      <c r="D122" s="5" t="s">
        <v>847</v>
      </c>
      <c r="E122" s="5"/>
    </row>
    <row r="123" spans="1:5" x14ac:dyDescent="0.25">
      <c r="A123" s="5" t="s">
        <v>2627</v>
      </c>
      <c r="B123" s="140" t="str">
        <f>VLOOKUP(bd_l3out[bd_name],bridge_domain[#All],3,FALSE)</f>
        <v>P_INFRA_AZB</v>
      </c>
      <c r="C123" s="5" t="s">
        <v>2680</v>
      </c>
      <c r="D123" s="5" t="s">
        <v>847</v>
      </c>
      <c r="E123" s="5"/>
    </row>
    <row r="124" spans="1:5" x14ac:dyDescent="0.25">
      <c r="A124" s="5" t="s">
        <v>2630</v>
      </c>
      <c r="B124" s="140" t="str">
        <f>VLOOKUP(bd_l3out[bd_name],bridge_domain[#All],3,FALSE)</f>
        <v>P_INFRA_AZB</v>
      </c>
      <c r="C124" s="5" t="s">
        <v>2680</v>
      </c>
      <c r="D124" s="5" t="s">
        <v>847</v>
      </c>
      <c r="E124" s="5"/>
    </row>
    <row r="125" spans="1:5" x14ac:dyDescent="0.25">
      <c r="A125" s="5" t="s">
        <v>2634</v>
      </c>
      <c r="B125" s="140" t="str">
        <f>VLOOKUP(bd_l3out[bd_name],bridge_domain[#All],3,FALSE)</f>
        <v>P_PLAYOUT_AZB</v>
      </c>
      <c r="C125" s="5" t="s">
        <v>2678</v>
      </c>
      <c r="D125" s="5" t="s">
        <v>847</v>
      </c>
      <c r="E125" s="5"/>
    </row>
    <row r="126" spans="1:5" x14ac:dyDescent="0.25">
      <c r="A126" s="5" t="s">
        <v>2636</v>
      </c>
      <c r="B126" s="140" t="str">
        <f>VLOOKUP(bd_l3out[bd_name],bridge_domain[#All],3,FALSE)</f>
        <v>P_INFRA_AZB</v>
      </c>
      <c r="C126" s="5" t="s">
        <v>2680</v>
      </c>
      <c r="D126" s="5" t="s">
        <v>847</v>
      </c>
      <c r="E126" s="5"/>
    </row>
    <row r="127" spans="1:5" x14ac:dyDescent="0.25">
      <c r="A127" s="5" t="s">
        <v>2637</v>
      </c>
      <c r="B127" s="140" t="str">
        <f>VLOOKUP(bd_l3out[bd_name],bridge_domain[#All],3,FALSE)</f>
        <v>P_INFRA_AZB</v>
      </c>
      <c r="C127" s="5" t="s">
        <v>2680</v>
      </c>
      <c r="D127" s="5" t="s">
        <v>847</v>
      </c>
      <c r="E127" s="5"/>
    </row>
    <row r="128" spans="1:5" x14ac:dyDescent="0.25">
      <c r="A128" s="5" t="s">
        <v>2638</v>
      </c>
      <c r="B128" s="140" t="str">
        <f>VLOOKUP(bd_l3out[bd_name],bridge_domain[#All],3,FALSE)</f>
        <v>P_INFRA_AZB</v>
      </c>
      <c r="C128" s="5" t="s">
        <v>2680</v>
      </c>
      <c r="D128" s="5" t="s">
        <v>847</v>
      </c>
      <c r="E128" s="5"/>
    </row>
    <row r="129" spans="1:5" x14ac:dyDescent="0.25">
      <c r="A129" s="5" t="s">
        <v>2639</v>
      </c>
      <c r="B129" s="140" t="str">
        <f>VLOOKUP(bd_l3out[bd_name],bridge_domain[#All],3,FALSE)</f>
        <v>P_INFRA_AZB</v>
      </c>
      <c r="C129" s="5" t="s">
        <v>2680</v>
      </c>
      <c r="D129" s="5" t="s">
        <v>847</v>
      </c>
      <c r="E129" s="5"/>
    </row>
    <row r="130" spans="1:5" x14ac:dyDescent="0.25">
      <c r="A130" s="5" t="s">
        <v>2640</v>
      </c>
      <c r="B130" s="140" t="str">
        <f>VLOOKUP(bd_l3out[bd_name],bridge_domain[#All],3,FALSE)</f>
        <v>P_INFRA_AZB</v>
      </c>
      <c r="C130" s="5" t="s">
        <v>2680</v>
      </c>
      <c r="D130" s="5" t="s">
        <v>847</v>
      </c>
      <c r="E130" s="5"/>
    </row>
    <row r="131" spans="1:5" x14ac:dyDescent="0.25">
      <c r="A131" s="5" t="s">
        <v>2641</v>
      </c>
      <c r="B131" s="140" t="str">
        <f>VLOOKUP(bd_l3out[bd_name],bridge_domain[#All],3,FALSE)</f>
        <v>P_INFRA_AZB</v>
      </c>
      <c r="C131" s="5" t="s">
        <v>2680</v>
      </c>
      <c r="D131" s="5" t="s">
        <v>847</v>
      </c>
      <c r="E131" s="5"/>
    </row>
    <row r="132" spans="1:5" x14ac:dyDescent="0.25">
      <c r="A132" s="5" t="s">
        <v>2781</v>
      </c>
      <c r="B132" s="140" t="str">
        <f>VLOOKUP(bd_l3out[bd_name],bridge_domain[#All],3,FALSE)</f>
        <v>P_INFRA_AZB</v>
      </c>
      <c r="C132" s="5" t="s">
        <v>2680</v>
      </c>
      <c r="D132" s="5" t="s">
        <v>847</v>
      </c>
      <c r="E132" s="5"/>
    </row>
    <row r="133" spans="1:5" x14ac:dyDescent="0.25">
      <c r="A133" s="5" t="s">
        <v>2775</v>
      </c>
      <c r="B133" s="140" t="str">
        <f>VLOOKUP(bd_l3out[bd_name],bridge_domain[#All],3,FALSE)</f>
        <v>P_INFRA_AZB</v>
      </c>
      <c r="C133" s="5" t="s">
        <v>2680</v>
      </c>
      <c r="D133" s="5" t="s">
        <v>847</v>
      </c>
      <c r="E133" s="5"/>
    </row>
    <row r="134" spans="1:5" x14ac:dyDescent="0.25">
      <c r="A134" s="5" t="s">
        <v>3350</v>
      </c>
      <c r="B134" s="140" t="str">
        <f>VLOOKUP(bd_l3out[bd_name],bridge_domain[#All],3,FALSE)</f>
        <v>P_INFRA_AZB</v>
      </c>
      <c r="C134" s="5" t="s">
        <v>2680</v>
      </c>
      <c r="D134" s="5" t="s">
        <v>847</v>
      </c>
      <c r="E134" s="5"/>
    </row>
    <row r="135" spans="1:5" x14ac:dyDescent="0.25">
      <c r="A135" s="5" t="s">
        <v>2819</v>
      </c>
      <c r="B135" s="140" t="str">
        <f>VLOOKUP(bd_l3out[bd_name],bridge_domain[#All],3,FALSE)</f>
        <v>P_INFRA_AZB</v>
      </c>
      <c r="C135" s="5" t="s">
        <v>2680</v>
      </c>
      <c r="D135" s="5" t="s">
        <v>847</v>
      </c>
      <c r="E135" s="5"/>
    </row>
    <row r="136" spans="1:5" x14ac:dyDescent="0.25">
      <c r="A136" s="5" t="s">
        <v>2902</v>
      </c>
      <c r="B136" s="140" t="str">
        <f>VLOOKUP(bd_l3out[bd_name],bridge_domain[#All],3,FALSE)</f>
        <v>P_PLAYOUT_AZB</v>
      </c>
      <c r="C136" s="5" t="s">
        <v>2678</v>
      </c>
      <c r="D136" s="5" t="s">
        <v>847</v>
      </c>
      <c r="E136" s="5"/>
    </row>
    <row r="137" spans="1:5" x14ac:dyDescent="0.25">
      <c r="A137" s="5" t="s">
        <v>2903</v>
      </c>
      <c r="B137" s="140" t="str">
        <f>VLOOKUP(bd_l3out[bd_name],bridge_domain[#All],3,FALSE)</f>
        <v>P_PLAYOUT_AZB</v>
      </c>
      <c r="C137" s="5" t="s">
        <v>2678</v>
      </c>
      <c r="D137" s="5" t="s">
        <v>847</v>
      </c>
      <c r="E137" s="5"/>
    </row>
    <row r="138" spans="1:5" x14ac:dyDescent="0.25">
      <c r="A138" s="5" t="s">
        <v>2646</v>
      </c>
      <c r="B138" s="140" t="str">
        <f>VLOOKUP(bd_l3out[bd_name],bridge_domain[#All],3,FALSE)</f>
        <v>P_INFRA_AZB</v>
      </c>
      <c r="C138" s="5" t="s">
        <v>2680</v>
      </c>
      <c r="D138" s="5" t="s">
        <v>847</v>
      </c>
      <c r="E138" s="5"/>
    </row>
    <row r="139" spans="1:5" x14ac:dyDescent="0.25">
      <c r="A139" s="5" t="s">
        <v>2647</v>
      </c>
      <c r="B139" s="140" t="str">
        <f>VLOOKUP(bd_l3out[bd_name],bridge_domain[#All],3,FALSE)</f>
        <v>P_INFRA_AZB</v>
      </c>
      <c r="C139" s="5" t="s">
        <v>2680</v>
      </c>
      <c r="D139" s="5" t="s">
        <v>847</v>
      </c>
      <c r="E139" s="5"/>
    </row>
    <row r="140" spans="1:5" x14ac:dyDescent="0.25">
      <c r="A140" s="5" t="s">
        <v>2648</v>
      </c>
      <c r="B140" s="140" t="str">
        <f>VLOOKUP(bd_l3out[bd_name],bridge_domain[#All],3,FALSE)</f>
        <v>P_INFRA_AZB</v>
      </c>
      <c r="C140" s="5" t="s">
        <v>2680</v>
      </c>
      <c r="D140" s="5" t="s">
        <v>847</v>
      </c>
      <c r="E140" s="5"/>
    </row>
    <row r="141" spans="1:5" x14ac:dyDescent="0.25">
      <c r="A141" s="5" t="s">
        <v>2649</v>
      </c>
      <c r="B141" s="140" t="str">
        <f>VLOOKUP(bd_l3out[bd_name],bridge_domain[#All],3,FALSE)</f>
        <v>P_INFRA_AZB</v>
      </c>
      <c r="C141" s="5" t="s">
        <v>2680</v>
      </c>
      <c r="D141" s="5" t="s">
        <v>847</v>
      </c>
      <c r="E141" s="5"/>
    </row>
    <row r="142" spans="1:5" x14ac:dyDescent="0.25">
      <c r="A142" s="5" t="s">
        <v>2642</v>
      </c>
      <c r="B142" s="140" t="str">
        <f>VLOOKUP(bd_l3out[bd_name],bridge_domain[#All],3,FALSE)</f>
        <v>P_INFRA_AZB</v>
      </c>
      <c r="C142" s="5" t="s">
        <v>2680</v>
      </c>
      <c r="D142" s="5" t="s">
        <v>847</v>
      </c>
      <c r="E142" s="5"/>
    </row>
    <row r="143" spans="1:5" x14ac:dyDescent="0.25">
      <c r="A143" s="5" t="s">
        <v>2643</v>
      </c>
      <c r="B143" s="140" t="str">
        <f>VLOOKUP(bd_l3out[bd_name],bridge_domain[#All],3,FALSE)</f>
        <v>P_INFRA_AZB</v>
      </c>
      <c r="C143" s="5" t="s">
        <v>2680</v>
      </c>
      <c r="D143" s="5" t="s">
        <v>847</v>
      </c>
      <c r="E143" s="5"/>
    </row>
    <row r="144" spans="1:5" x14ac:dyDescent="0.25">
      <c r="A144" s="5" t="s">
        <v>2644</v>
      </c>
      <c r="B144" s="140" t="str">
        <f>VLOOKUP(bd_l3out[bd_name],bridge_domain[#All],3,FALSE)</f>
        <v>P_INFRA_AZB</v>
      </c>
      <c r="C144" s="5" t="s">
        <v>2680</v>
      </c>
      <c r="D144" s="5" t="s">
        <v>847</v>
      </c>
      <c r="E144" s="5"/>
    </row>
    <row r="145" spans="1:5" x14ac:dyDescent="0.25">
      <c r="A145" s="5" t="s">
        <v>2645</v>
      </c>
      <c r="B145" s="140" t="str">
        <f>VLOOKUP(bd_l3out[bd_name],bridge_domain[#All],3,FALSE)</f>
        <v>P_INFRA_AZB</v>
      </c>
      <c r="C145" s="5" t="s">
        <v>2680</v>
      </c>
      <c r="D145" s="5" t="s">
        <v>847</v>
      </c>
      <c r="E145" s="5"/>
    </row>
    <row r="146" spans="1:5" x14ac:dyDescent="0.25">
      <c r="A146" s="5" t="s">
        <v>3077</v>
      </c>
      <c r="B146" s="140" t="str">
        <f>VLOOKUP(bd_l3out[bd_name],bridge_domain[#All],3,FALSE)</f>
        <v>P_STORAGE_AZA</v>
      </c>
      <c r="C146" s="5" t="s">
        <v>3083</v>
      </c>
      <c r="D146" s="5" t="s">
        <v>847</v>
      </c>
      <c r="E146" s="5"/>
    </row>
    <row r="147" spans="1:5" x14ac:dyDescent="0.25">
      <c r="A147" s="5" t="s">
        <v>3078</v>
      </c>
      <c r="B147" s="140" t="str">
        <f>VLOOKUP(bd_l3out[bd_name],bridge_domain[#All],3,FALSE)</f>
        <v>P_STORAGE_AZA</v>
      </c>
      <c r="C147" s="5" t="s">
        <v>3083</v>
      </c>
      <c r="D147" s="5" t="s">
        <v>847</v>
      </c>
      <c r="E147" s="5"/>
    </row>
    <row r="148" spans="1:5" x14ac:dyDescent="0.25">
      <c r="A148" s="5" t="s">
        <v>3345</v>
      </c>
      <c r="B148" s="140" t="str">
        <f>VLOOKUP(bd_l3out[bd_name],bridge_domain[#All],3,FALSE)</f>
        <v>P_PLAYOUT_AZA</v>
      </c>
      <c r="C148" s="5" t="s">
        <v>2677</v>
      </c>
      <c r="D148" s="5"/>
      <c r="E148" s="5"/>
    </row>
    <row r="149" spans="1:5" x14ac:dyDescent="0.25">
      <c r="A149" s="5" t="s">
        <v>3243</v>
      </c>
      <c r="B149" s="140" t="str">
        <f>VLOOKUP(bd_l3out[bd_name],bridge_domain[#All],3,FALSE)</f>
        <v>P_INFRA_AZA</v>
      </c>
      <c r="C149" s="5" t="s">
        <v>2679</v>
      </c>
      <c r="D149" s="5"/>
      <c r="E149" s="5"/>
    </row>
    <row r="150" spans="1:5" x14ac:dyDescent="0.25">
      <c r="A150" s="5" t="s">
        <v>3244</v>
      </c>
      <c r="B150" s="140" t="str">
        <f>VLOOKUP(bd_l3out[bd_name],bridge_domain[#All],3,FALSE)</f>
        <v>P_PLAYOUT_AZA</v>
      </c>
      <c r="C150" s="5" t="s">
        <v>2677</v>
      </c>
      <c r="D150" s="5"/>
      <c r="E150" s="5"/>
    </row>
    <row r="151" spans="1:5" x14ac:dyDescent="0.25">
      <c r="A151" s="5" t="s">
        <v>3245</v>
      </c>
      <c r="B151" s="140" t="str">
        <f>VLOOKUP(bd_l3out[bd_name],bridge_domain[#All],3,FALSE)</f>
        <v>P_PLAYOUT_AZA</v>
      </c>
      <c r="C151" s="5" t="s">
        <v>2677</v>
      </c>
      <c r="D151" s="5"/>
      <c r="E151" s="5"/>
    </row>
    <row r="152" spans="1:5" x14ac:dyDescent="0.25">
      <c r="A152" s="5" t="s">
        <v>3246</v>
      </c>
      <c r="B152" s="140" t="str">
        <f>VLOOKUP(bd_l3out[bd_name],bridge_domain[#All],3,FALSE)</f>
        <v>P_PLAYOUT_AZA</v>
      </c>
      <c r="C152" s="5" t="s">
        <v>2677</v>
      </c>
      <c r="D152" s="5"/>
      <c r="E152" s="5"/>
    </row>
    <row r="153" spans="1:5" x14ac:dyDescent="0.25">
      <c r="A153" s="5" t="s">
        <v>3247</v>
      </c>
      <c r="B153" s="140" t="str">
        <f>VLOOKUP(bd_l3out[bd_name],bridge_domain[#All],3,FALSE)</f>
        <v>P_PLAYOUT_AZA</v>
      </c>
      <c r="C153" s="5" t="s">
        <v>2677</v>
      </c>
      <c r="D153" s="5"/>
      <c r="E153" s="5"/>
    </row>
    <row r="154" spans="1:5" x14ac:dyDescent="0.25">
      <c r="A154" s="5" t="s">
        <v>3248</v>
      </c>
      <c r="B154" s="140" t="str">
        <f>VLOOKUP(bd_l3out[bd_name],bridge_domain[#All],3,FALSE)</f>
        <v>P_PLAYOUT_AZA</v>
      </c>
      <c r="C154" s="5" t="s">
        <v>2677</v>
      </c>
      <c r="D154" s="5"/>
      <c r="E154" s="5"/>
    </row>
    <row r="155" spans="1:5" x14ac:dyDescent="0.25">
      <c r="A155" s="5" t="s">
        <v>3249</v>
      </c>
      <c r="B155" s="140" t="str">
        <f>VLOOKUP(bd_l3out[bd_name],bridge_domain[#All],3,FALSE)</f>
        <v>P_PLAYOUT_AZA</v>
      </c>
      <c r="C155" s="5" t="s">
        <v>2677</v>
      </c>
      <c r="D155" s="5"/>
      <c r="E155" s="5"/>
    </row>
    <row r="156" spans="1:5" x14ac:dyDescent="0.25">
      <c r="A156" s="5" t="s">
        <v>3346</v>
      </c>
      <c r="B156" s="140" t="str">
        <f>VLOOKUP(bd_l3out[bd_name],bridge_domain[#All],3,FALSE)</f>
        <v>P_PLAYOUT_AZB</v>
      </c>
      <c r="C156" s="5" t="s">
        <v>2678</v>
      </c>
      <c r="D156" s="5"/>
      <c r="E156" s="5"/>
    </row>
    <row r="157" spans="1:5" x14ac:dyDescent="0.25">
      <c r="A157" s="5" t="s">
        <v>3257</v>
      </c>
      <c r="B157" s="140" t="str">
        <f>VLOOKUP(bd_l3out[bd_name],bridge_domain[#All],3,FALSE)</f>
        <v>P_INFRA_AZB</v>
      </c>
      <c r="C157" s="5" t="s">
        <v>2680</v>
      </c>
      <c r="D157" s="5"/>
      <c r="E157" s="5"/>
    </row>
    <row r="158" spans="1:5" x14ac:dyDescent="0.25">
      <c r="A158" s="5" t="s">
        <v>3259</v>
      </c>
      <c r="B158" s="140" t="str">
        <f>VLOOKUP(bd_l3out[bd_name],bridge_domain[#All],3,FALSE)</f>
        <v>P_PLAYOUT_AZB</v>
      </c>
      <c r="C158" s="5" t="s">
        <v>2678</v>
      </c>
      <c r="D158" s="5"/>
      <c r="E158" s="5"/>
    </row>
    <row r="159" spans="1:5" x14ac:dyDescent="0.25">
      <c r="A159" s="5" t="s">
        <v>3261</v>
      </c>
      <c r="B159" s="140" t="str">
        <f>VLOOKUP(bd_l3out[bd_name],bridge_domain[#All],3,FALSE)</f>
        <v>P_PLAYOUT_AZB</v>
      </c>
      <c r="C159" s="5" t="s">
        <v>2678</v>
      </c>
      <c r="D159" s="5"/>
      <c r="E159" s="5"/>
    </row>
    <row r="160" spans="1:5" x14ac:dyDescent="0.25">
      <c r="A160" s="5" t="s">
        <v>3263</v>
      </c>
      <c r="B160" s="140" t="str">
        <f>VLOOKUP(bd_l3out[bd_name],bridge_domain[#All],3,FALSE)</f>
        <v>P_PLAYOUT_AZB</v>
      </c>
      <c r="C160" s="5" t="s">
        <v>2678</v>
      </c>
      <c r="D160" s="5"/>
      <c r="E160" s="5"/>
    </row>
    <row r="161" spans="1:5" x14ac:dyDescent="0.25">
      <c r="A161" s="5" t="s">
        <v>3265</v>
      </c>
      <c r="B161" s="140" t="str">
        <f>VLOOKUP(bd_l3out[bd_name],bridge_domain[#All],3,FALSE)</f>
        <v>P_PLAYOUT_AZB</v>
      </c>
      <c r="C161" s="5" t="s">
        <v>2678</v>
      </c>
      <c r="D161" s="5"/>
      <c r="E161" s="5"/>
    </row>
    <row r="162" spans="1:5" x14ac:dyDescent="0.25">
      <c r="A162" s="5" t="s">
        <v>3267</v>
      </c>
      <c r="B162" s="140" t="str">
        <f>VLOOKUP(bd_l3out[bd_name],bridge_domain[#All],3,FALSE)</f>
        <v>P_PLAYOUT_AZB</v>
      </c>
      <c r="C162" s="5" t="s">
        <v>2678</v>
      </c>
      <c r="D162" s="5"/>
      <c r="E162" s="5"/>
    </row>
    <row r="163" spans="1:5" x14ac:dyDescent="0.25">
      <c r="A163" s="5" t="s">
        <v>3269</v>
      </c>
      <c r="B163" s="140" t="str">
        <f>VLOOKUP(bd_l3out[bd_name],bridge_domain[#All],3,FALSE)</f>
        <v>P_PLAYOUT_AZB</v>
      </c>
      <c r="C163" s="5" t="s">
        <v>2678</v>
      </c>
      <c r="D163" s="5"/>
      <c r="E163" s="5"/>
    </row>
    <row r="164" spans="1:5" x14ac:dyDescent="0.25">
      <c r="A164" s="5"/>
      <c r="B164" s="140" t="e">
        <f>VLOOKUP(bd_l3out[bd_name],bridge_domain[#All],3,FALSE)</f>
        <v>#N/A</v>
      </c>
      <c r="C164" s="5"/>
      <c r="D164" s="5"/>
      <c r="E164" s="5"/>
    </row>
  </sheetData>
  <dataValidations count="1">
    <dataValidation allowBlank="1" showInputMessage="1" showErrorMessage="1" prompt="BD Parent Tenant Name_x000a_Derived from bridge_domain tab" sqref="B2:B164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prompt="Bridge Domain Name">
          <x14:formula1>
            <xm:f>bridge_domain!$A:$A</xm:f>
          </x14:formula1>
          <xm:sqref>A2:A10</xm:sqref>
        </x14:dataValidation>
        <x14:dataValidation type="list" allowBlank="1" showInputMessage="1" showErrorMessage="1" prompt="Bridge Domain Name">
          <x14:formula1>
            <xm:f>bridge_domain!$A:$A</xm:f>
          </x14:formula1>
          <xm:sqref>A12:A40</xm:sqref>
        </x14:dataValidation>
        <x14:dataValidation type="list" allowBlank="1" showInputMessage="1" showErrorMessage="1" prompt="Bridge Domain Name">
          <x14:formula1>
            <xm:f>bridge_domain!$A:$A</xm:f>
          </x14:formula1>
          <xm:sqref>A82:A85</xm:sqref>
        </x14:dataValidation>
        <x14:dataValidation type="list" allowBlank="1" showInputMessage="1" showErrorMessage="1" prompt="Bridge Domain Name">
          <x14:formula1>
            <xm:f>bridge_domain!$A:$A</xm:f>
          </x14:formula1>
          <xm:sqref>A42:A72</xm:sqref>
        </x14:dataValidation>
        <x14:dataValidation type="list" allowBlank="1" showInputMessage="1" showErrorMessage="1" prompt="Bridge Domain Name">
          <x14:formula1>
            <xm:f>bridge_domain!$A:$A</xm:f>
          </x14:formula1>
          <xm:sqref>A76:A80</xm:sqref>
        </x14:dataValidation>
        <x14:dataValidation type="list" allowBlank="1" showInputMessage="1" showErrorMessage="1" prompt="Bridge Domain Name">
          <x14:formula1>
            <xm:f>bridge_domain!$A:$A</xm:f>
          </x14:formula1>
          <xm:sqref>A87:A147</xm:sqref>
        </x14:dataValidation>
        <x14:dataValidation type="list" allowBlank="1" showInputMessage="1" showErrorMessage="1">
          <x14:formula1>
            <xm:f>bridge_domain!$A:$A</xm:f>
          </x14:formula1>
          <xm:sqref>A41</xm:sqref>
        </x14:dataValidation>
        <x14:dataValidation type="list" allowBlank="1" showInputMessage="1" showErrorMessage="1">
          <x14:formula1>
            <xm:f>bridge_domain!$A:$A</xm:f>
          </x14:formula1>
          <xm:sqref>A74:A75</xm:sqref>
        </x14:dataValidation>
        <x14:dataValidation type="list" allowBlank="1" showInputMessage="1" showErrorMessage="1">
          <x14:formula1>
            <xm:f>bridge_domain!$A:$A</xm:f>
          </x14:formula1>
          <xm:sqref>A81</xm:sqref>
        </x14:dataValidation>
        <x14:dataValidation type="list" allowBlank="1" showInputMessage="1" showErrorMessage="1" prompt="External Routed Domain (L3OUT) Name associated to this BD">
          <x14:formula1>
            <xm:f>l3out!$A:$A</xm:f>
          </x14:formula1>
          <xm:sqref>C2:C164</xm:sqref>
        </x14:dataValidation>
      </x14:dataValidations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theme="7" tint="0.39997558519241921"/>
  </sheetPr>
  <dimension ref="A1:F74"/>
  <sheetViews>
    <sheetView topLeftCell="A55" workbookViewId="0">
      <selection activeCell="C84" sqref="C84"/>
    </sheetView>
  </sheetViews>
  <sheetFormatPr defaultColWidth="8.7109375" defaultRowHeight="15" x14ac:dyDescent="0.25"/>
  <cols>
    <col min="1" max="1" width="38" customWidth="1"/>
    <col min="2" max="2" width="30.85546875" customWidth="1"/>
    <col min="3" max="3" width="57.7109375" customWidth="1"/>
    <col min="4" max="4" width="13.42578125" customWidth="1"/>
    <col min="5" max="5" width="14.85546875" customWidth="1"/>
    <col min="6" max="6" width="14.7109375" bestFit="1" customWidth="1"/>
    <col min="7" max="7" width="13.42578125" bestFit="1" customWidth="1"/>
    <col min="8" max="8" width="17.42578125" bestFit="1" customWidth="1"/>
  </cols>
  <sheetData>
    <row r="1" spans="1:6" x14ac:dyDescent="0.25">
      <c r="A1" s="224" t="s">
        <v>196</v>
      </c>
      <c r="B1" s="221" t="s">
        <v>244</v>
      </c>
      <c r="C1" s="216" t="s">
        <v>220</v>
      </c>
      <c r="D1" s="216" t="s">
        <v>503</v>
      </c>
      <c r="E1" s="222" t="s">
        <v>473</v>
      </c>
      <c r="F1" s="222" t="s">
        <v>2930</v>
      </c>
    </row>
    <row r="2" spans="1:6" x14ac:dyDescent="0.25">
      <c r="A2" s="223" t="s">
        <v>1447</v>
      </c>
      <c r="B2" s="449" t="s">
        <v>1269</v>
      </c>
      <c r="C2" s="3" t="s">
        <v>1518</v>
      </c>
      <c r="D2" s="3"/>
      <c r="E2" s="72" t="s">
        <v>847</v>
      </c>
      <c r="F2" s="72"/>
    </row>
    <row r="3" spans="1:6" x14ac:dyDescent="0.25">
      <c r="A3" s="175" t="s">
        <v>1448</v>
      </c>
      <c r="B3" s="175" t="s">
        <v>1270</v>
      </c>
      <c r="C3" s="3" t="s">
        <v>1519</v>
      </c>
      <c r="D3" s="175"/>
      <c r="E3" s="174" t="s">
        <v>847</v>
      </c>
      <c r="F3" s="72"/>
    </row>
    <row r="4" spans="1:6" x14ac:dyDescent="0.25">
      <c r="A4" s="3" t="s">
        <v>2016</v>
      </c>
      <c r="B4" s="175" t="s">
        <v>1269</v>
      </c>
      <c r="C4" s="3" t="s">
        <v>2017</v>
      </c>
      <c r="D4" s="3"/>
      <c r="E4" s="72" t="s">
        <v>847</v>
      </c>
      <c r="F4" s="72"/>
    </row>
    <row r="5" spans="1:6" x14ac:dyDescent="0.25">
      <c r="A5" s="175" t="s">
        <v>2018</v>
      </c>
      <c r="B5" s="175" t="s">
        <v>1270</v>
      </c>
      <c r="C5" s="3" t="s">
        <v>2019</v>
      </c>
      <c r="D5" s="3"/>
      <c r="E5" s="72" t="s">
        <v>847</v>
      </c>
      <c r="F5" s="72"/>
    </row>
    <row r="6" spans="1:6" x14ac:dyDescent="0.25">
      <c r="A6" s="175" t="s">
        <v>1516</v>
      </c>
      <c r="B6" s="175" t="s">
        <v>1269</v>
      </c>
      <c r="C6" s="175" t="s">
        <v>1521</v>
      </c>
      <c r="D6" s="175"/>
      <c r="E6" s="174" t="s">
        <v>847</v>
      </c>
      <c r="F6" s="72"/>
    </row>
    <row r="7" spans="1:6" x14ac:dyDescent="0.25">
      <c r="A7" s="175" t="s">
        <v>1517</v>
      </c>
      <c r="B7" s="175" t="s">
        <v>1270</v>
      </c>
      <c r="C7" s="175" t="s">
        <v>1522</v>
      </c>
      <c r="D7" s="175"/>
      <c r="E7" s="174" t="s">
        <v>847</v>
      </c>
      <c r="F7" s="72"/>
    </row>
    <row r="8" spans="1:6" x14ac:dyDescent="0.25">
      <c r="A8" s="3" t="s">
        <v>2329</v>
      </c>
      <c r="B8" s="175" t="s">
        <v>1269</v>
      </c>
      <c r="C8" s="3" t="s">
        <v>2332</v>
      </c>
      <c r="D8" s="3"/>
      <c r="E8" s="72" t="s">
        <v>847</v>
      </c>
      <c r="F8" s="72"/>
    </row>
    <row r="9" spans="1:6" x14ac:dyDescent="0.25">
      <c r="A9" s="3" t="s">
        <v>2330</v>
      </c>
      <c r="B9" s="175" t="s">
        <v>1270</v>
      </c>
      <c r="C9" s="3" t="s">
        <v>2333</v>
      </c>
      <c r="D9" s="3"/>
      <c r="E9" s="72" t="s">
        <v>847</v>
      </c>
      <c r="F9" s="72"/>
    </row>
    <row r="10" spans="1:6" x14ac:dyDescent="0.25">
      <c r="A10" s="3" t="s">
        <v>2331</v>
      </c>
      <c r="B10" s="175" t="s">
        <v>1271</v>
      </c>
      <c r="C10" s="3" t="s">
        <v>2334</v>
      </c>
      <c r="D10" s="3"/>
      <c r="E10" s="72" t="s">
        <v>847</v>
      </c>
      <c r="F10" s="72"/>
    </row>
    <row r="11" spans="1:6" x14ac:dyDescent="0.25">
      <c r="A11" s="3" t="s">
        <v>2379</v>
      </c>
      <c r="B11" s="175" t="s">
        <v>1269</v>
      </c>
      <c r="C11" s="254" t="s">
        <v>2284</v>
      </c>
      <c r="D11" s="254"/>
      <c r="E11" s="250" t="s">
        <v>847</v>
      </c>
      <c r="F11" s="72"/>
    </row>
    <row r="12" spans="1:6" x14ac:dyDescent="0.25">
      <c r="A12" s="3" t="s">
        <v>2380</v>
      </c>
      <c r="B12" s="175" t="s">
        <v>1270</v>
      </c>
      <c r="C12" s="254" t="s">
        <v>2261</v>
      </c>
      <c r="D12" s="254"/>
      <c r="E12" s="250" t="s">
        <v>847</v>
      </c>
      <c r="F12" s="72"/>
    </row>
    <row r="13" spans="1:6" x14ac:dyDescent="0.25">
      <c r="A13" s="308" t="s">
        <v>2504</v>
      </c>
      <c r="B13" s="308" t="s">
        <v>1269</v>
      </c>
      <c r="C13" s="308" t="s">
        <v>2506</v>
      </c>
      <c r="D13" s="308"/>
      <c r="E13" s="301" t="s">
        <v>847</v>
      </c>
      <c r="F13" s="72"/>
    </row>
    <row r="14" spans="1:6" x14ac:dyDescent="0.25">
      <c r="A14" s="308" t="s">
        <v>2505</v>
      </c>
      <c r="B14" s="308" t="s">
        <v>1270</v>
      </c>
      <c r="C14" s="308" t="s">
        <v>2507</v>
      </c>
      <c r="D14" s="308"/>
      <c r="E14" s="301" t="s">
        <v>847</v>
      </c>
      <c r="F14" s="72"/>
    </row>
    <row r="15" spans="1:6" x14ac:dyDescent="0.25">
      <c r="A15" s="308" t="s">
        <v>3351</v>
      </c>
      <c r="B15" s="308" t="s">
        <v>1269</v>
      </c>
      <c r="C15" s="308" t="s">
        <v>2546</v>
      </c>
      <c r="D15" s="308"/>
      <c r="E15" s="301" t="s">
        <v>847</v>
      </c>
      <c r="F15" s="72"/>
    </row>
    <row r="16" spans="1:6" x14ac:dyDescent="0.25">
      <c r="A16" s="308" t="s">
        <v>3352</v>
      </c>
      <c r="B16" s="308" t="s">
        <v>1270</v>
      </c>
      <c r="C16" s="308" t="s">
        <v>2547</v>
      </c>
      <c r="D16" s="308"/>
      <c r="E16" s="301" t="s">
        <v>847</v>
      </c>
      <c r="F16" s="72"/>
    </row>
    <row r="17" spans="1:6" x14ac:dyDescent="0.25">
      <c r="A17" s="3" t="s">
        <v>2372</v>
      </c>
      <c r="B17" s="449" t="s">
        <v>1269</v>
      </c>
      <c r="C17" s="254" t="s">
        <v>2236</v>
      </c>
      <c r="D17" s="254"/>
      <c r="E17" s="250" t="s">
        <v>847</v>
      </c>
      <c r="F17" s="72"/>
    </row>
    <row r="18" spans="1:6" x14ac:dyDescent="0.25">
      <c r="A18" s="3" t="s">
        <v>2473</v>
      </c>
      <c r="B18" s="449" t="s">
        <v>1270</v>
      </c>
      <c r="C18" s="254" t="s">
        <v>2236</v>
      </c>
      <c r="D18" s="308"/>
      <c r="E18" s="301" t="s">
        <v>847</v>
      </c>
      <c r="F18" s="72"/>
    </row>
    <row r="19" spans="1:6" x14ac:dyDescent="0.25">
      <c r="A19" s="3" t="s">
        <v>1515</v>
      </c>
      <c r="B19" s="175" t="s">
        <v>1271</v>
      </c>
      <c r="C19" s="175" t="s">
        <v>1520</v>
      </c>
      <c r="D19" s="175"/>
      <c r="E19" s="174" t="s">
        <v>847</v>
      </c>
      <c r="F19" s="72"/>
    </row>
    <row r="20" spans="1:6" x14ac:dyDescent="0.25">
      <c r="A20" s="250" t="s">
        <v>2041</v>
      </c>
      <c r="B20" s="250" t="s">
        <v>1269</v>
      </c>
      <c r="C20" s="250" t="s">
        <v>2024</v>
      </c>
      <c r="D20" s="250"/>
      <c r="E20" s="250" t="s">
        <v>847</v>
      </c>
      <c r="F20" s="72"/>
    </row>
    <row r="21" spans="1:6" x14ac:dyDescent="0.25">
      <c r="A21" s="72" t="s">
        <v>2553</v>
      </c>
      <c r="B21" s="175" t="s">
        <v>1269</v>
      </c>
      <c r="C21" s="72" t="s">
        <v>2554</v>
      </c>
      <c r="D21" s="72"/>
      <c r="E21" s="72" t="s">
        <v>847</v>
      </c>
      <c r="F21" s="72"/>
    </row>
    <row r="22" spans="1:6" s="342" customFormat="1" x14ac:dyDescent="0.25">
      <c r="A22" s="383" t="s">
        <v>2555</v>
      </c>
      <c r="B22" s="383" t="s">
        <v>1270</v>
      </c>
      <c r="C22" s="383" t="s">
        <v>2556</v>
      </c>
      <c r="D22" s="383"/>
      <c r="E22" s="383" t="s">
        <v>847</v>
      </c>
      <c r="F22" s="383"/>
    </row>
    <row r="23" spans="1:6" x14ac:dyDescent="0.25">
      <c r="A23" s="337" t="s">
        <v>2685</v>
      </c>
      <c r="B23" s="332" t="s">
        <v>2561</v>
      </c>
      <c r="C23" s="337" t="s">
        <v>2790</v>
      </c>
      <c r="D23" s="337"/>
      <c r="E23" s="337" t="s">
        <v>847</v>
      </c>
      <c r="F23" s="72"/>
    </row>
    <row r="24" spans="1:6" x14ac:dyDescent="0.25">
      <c r="A24" s="337" t="s">
        <v>2686</v>
      </c>
      <c r="B24" s="332" t="s">
        <v>2561</v>
      </c>
      <c r="C24" s="337" t="s">
        <v>2791</v>
      </c>
      <c r="D24" s="337"/>
      <c r="E24" s="337" t="s">
        <v>847</v>
      </c>
      <c r="F24" s="72"/>
    </row>
    <row r="25" spans="1:6" x14ac:dyDescent="0.25">
      <c r="A25" s="337" t="s">
        <v>2687</v>
      </c>
      <c r="B25" s="332" t="s">
        <v>2561</v>
      </c>
      <c r="C25" s="337" t="s">
        <v>2792</v>
      </c>
      <c r="D25" s="337"/>
      <c r="E25" s="337" t="s">
        <v>847</v>
      </c>
      <c r="F25" s="72"/>
    </row>
    <row r="26" spans="1:6" x14ac:dyDescent="0.25">
      <c r="A26" s="337" t="s">
        <v>2688</v>
      </c>
      <c r="B26" s="332" t="s">
        <v>2561</v>
      </c>
      <c r="C26" s="337" t="s">
        <v>2793</v>
      </c>
      <c r="D26" s="337"/>
      <c r="E26" s="337" t="s">
        <v>847</v>
      </c>
      <c r="F26" s="72"/>
    </row>
    <row r="27" spans="1:6" x14ac:dyDescent="0.25">
      <c r="A27" s="337" t="s">
        <v>2689</v>
      </c>
      <c r="B27" s="332" t="s">
        <v>2559</v>
      </c>
      <c r="C27" s="337" t="s">
        <v>2794</v>
      </c>
      <c r="D27" s="337"/>
      <c r="E27" s="337" t="s">
        <v>847</v>
      </c>
      <c r="F27" s="72"/>
    </row>
    <row r="28" spans="1:6" x14ac:dyDescent="0.25">
      <c r="A28" s="337" t="s">
        <v>2690</v>
      </c>
      <c r="B28" s="332" t="s">
        <v>2561</v>
      </c>
      <c r="C28" s="337" t="s">
        <v>2795</v>
      </c>
      <c r="D28" s="337"/>
      <c r="E28" s="337" t="s">
        <v>847</v>
      </c>
      <c r="F28" s="72"/>
    </row>
    <row r="29" spans="1:6" x14ac:dyDescent="0.25">
      <c r="A29" s="337" t="s">
        <v>2691</v>
      </c>
      <c r="B29" s="332" t="s">
        <v>2561</v>
      </c>
      <c r="C29" s="337" t="s">
        <v>2796</v>
      </c>
      <c r="D29" s="337"/>
      <c r="E29" s="337" t="s">
        <v>847</v>
      </c>
      <c r="F29" s="72"/>
    </row>
    <row r="30" spans="1:6" x14ac:dyDescent="0.25">
      <c r="A30" s="337" t="s">
        <v>2760</v>
      </c>
      <c r="B30" s="332" t="s">
        <v>2561</v>
      </c>
      <c r="C30" s="337" t="s">
        <v>2797</v>
      </c>
      <c r="D30" s="337"/>
      <c r="E30" s="337" t="s">
        <v>847</v>
      </c>
      <c r="F30" s="72"/>
    </row>
    <row r="31" spans="1:6" x14ac:dyDescent="0.25">
      <c r="A31" s="337" t="s">
        <v>2692</v>
      </c>
      <c r="B31" s="332" t="s">
        <v>2561</v>
      </c>
      <c r="C31" s="337" t="s">
        <v>2798</v>
      </c>
      <c r="D31" s="337"/>
      <c r="E31" s="337" t="s">
        <v>847</v>
      </c>
      <c r="F31" s="72"/>
    </row>
    <row r="32" spans="1:6" x14ac:dyDescent="0.25">
      <c r="A32" s="337" t="s">
        <v>2693</v>
      </c>
      <c r="B32" s="332" t="s">
        <v>2561</v>
      </c>
      <c r="C32" s="337" t="s">
        <v>2799</v>
      </c>
      <c r="D32" s="337"/>
      <c r="E32" s="337" t="s">
        <v>847</v>
      </c>
      <c r="F32" s="72"/>
    </row>
    <row r="33" spans="1:6" x14ac:dyDescent="0.25">
      <c r="A33" s="337" t="s">
        <v>2788</v>
      </c>
      <c r="B33" s="332" t="s">
        <v>2561</v>
      </c>
      <c r="C33" s="72" t="s">
        <v>3182</v>
      </c>
      <c r="D33" s="337"/>
      <c r="E33" s="337" t="s">
        <v>847</v>
      </c>
      <c r="F33" s="72"/>
    </row>
    <row r="34" spans="1:6" x14ac:dyDescent="0.25">
      <c r="A34" s="72" t="s">
        <v>2379</v>
      </c>
      <c r="B34" s="332" t="s">
        <v>2561</v>
      </c>
      <c r="C34" s="72" t="s">
        <v>2824</v>
      </c>
      <c r="D34" s="72"/>
      <c r="E34" s="72" t="s">
        <v>847</v>
      </c>
      <c r="F34" s="72"/>
    </row>
    <row r="35" spans="1:6" x14ac:dyDescent="0.25">
      <c r="A35" s="72" t="s">
        <v>2908</v>
      </c>
      <c r="B35" s="332" t="s">
        <v>2559</v>
      </c>
      <c r="C35" s="72" t="s">
        <v>2909</v>
      </c>
      <c r="D35" s="337"/>
      <c r="E35" s="337" t="s">
        <v>847</v>
      </c>
      <c r="F35" s="72"/>
    </row>
    <row r="36" spans="1:6" x14ac:dyDescent="0.25">
      <c r="A36" s="337" t="s">
        <v>2694</v>
      </c>
      <c r="B36" s="332" t="s">
        <v>2561</v>
      </c>
      <c r="C36" s="337" t="s">
        <v>2800</v>
      </c>
      <c r="D36" s="337"/>
      <c r="E36" s="337" t="s">
        <v>847</v>
      </c>
      <c r="F36" s="72"/>
    </row>
    <row r="37" spans="1:6" x14ac:dyDescent="0.25">
      <c r="A37" s="337" t="s">
        <v>2695</v>
      </c>
      <c r="B37" s="332" t="s">
        <v>2561</v>
      </c>
      <c r="C37" s="337" t="s">
        <v>2801</v>
      </c>
      <c r="D37" s="337"/>
      <c r="E37" s="337" t="s">
        <v>847</v>
      </c>
      <c r="F37" s="72"/>
    </row>
    <row r="38" spans="1:6" x14ac:dyDescent="0.25">
      <c r="A38" s="337" t="s">
        <v>2762</v>
      </c>
      <c r="B38" s="332" t="s">
        <v>2561</v>
      </c>
      <c r="C38" s="337" t="s">
        <v>2802</v>
      </c>
      <c r="D38" s="337"/>
      <c r="E38" s="337" t="s">
        <v>847</v>
      </c>
      <c r="F38" s="72"/>
    </row>
    <row r="39" spans="1:6" x14ac:dyDescent="0.25">
      <c r="A39" s="72" t="s">
        <v>2997</v>
      </c>
      <c r="B39" s="332" t="s">
        <v>2561</v>
      </c>
      <c r="C39" s="72" t="s">
        <v>2998</v>
      </c>
      <c r="D39" s="337"/>
      <c r="E39" s="337" t="s">
        <v>847</v>
      </c>
      <c r="F39" s="72"/>
    </row>
    <row r="40" spans="1:6" x14ac:dyDescent="0.25">
      <c r="A40" s="337" t="s">
        <v>2696</v>
      </c>
      <c r="B40" s="332" t="s">
        <v>2562</v>
      </c>
      <c r="C40" s="337" t="s">
        <v>2803</v>
      </c>
      <c r="D40" s="337"/>
      <c r="E40" s="337" t="s">
        <v>847</v>
      </c>
      <c r="F40" s="72"/>
    </row>
    <row r="41" spans="1:6" x14ac:dyDescent="0.25">
      <c r="A41" s="337" t="s">
        <v>2697</v>
      </c>
      <c r="B41" s="332" t="s">
        <v>2562</v>
      </c>
      <c r="C41" s="337" t="s">
        <v>2804</v>
      </c>
      <c r="D41" s="337"/>
      <c r="E41" s="337" t="s">
        <v>847</v>
      </c>
      <c r="F41" s="72"/>
    </row>
    <row r="42" spans="1:6" x14ac:dyDescent="0.25">
      <c r="A42" s="337" t="s">
        <v>2698</v>
      </c>
      <c r="B42" s="332" t="s">
        <v>2562</v>
      </c>
      <c r="C42" s="337" t="s">
        <v>2805</v>
      </c>
      <c r="D42" s="337"/>
      <c r="E42" s="337" t="s">
        <v>847</v>
      </c>
      <c r="F42" s="72"/>
    </row>
    <row r="43" spans="1:6" x14ac:dyDescent="0.25">
      <c r="A43" s="337" t="s">
        <v>2699</v>
      </c>
      <c r="B43" s="332" t="s">
        <v>2562</v>
      </c>
      <c r="C43" s="337" t="s">
        <v>2806</v>
      </c>
      <c r="D43" s="337"/>
      <c r="E43" s="337" t="s">
        <v>847</v>
      </c>
      <c r="F43" s="72"/>
    </row>
    <row r="44" spans="1:6" x14ac:dyDescent="0.25">
      <c r="A44" s="337" t="s">
        <v>2700</v>
      </c>
      <c r="B44" s="332" t="s">
        <v>2560</v>
      </c>
      <c r="C44" s="337" t="s">
        <v>2807</v>
      </c>
      <c r="D44" s="337"/>
      <c r="E44" s="337" t="s">
        <v>847</v>
      </c>
      <c r="F44" s="72"/>
    </row>
    <row r="45" spans="1:6" x14ac:dyDescent="0.25">
      <c r="A45" s="337" t="s">
        <v>2701</v>
      </c>
      <c r="B45" s="332" t="s">
        <v>2562</v>
      </c>
      <c r="C45" s="337" t="s">
        <v>2808</v>
      </c>
      <c r="D45" s="337"/>
      <c r="E45" s="337" t="s">
        <v>847</v>
      </c>
      <c r="F45" s="72"/>
    </row>
    <row r="46" spans="1:6" x14ac:dyDescent="0.25">
      <c r="A46" s="337" t="s">
        <v>2702</v>
      </c>
      <c r="B46" s="332" t="s">
        <v>2562</v>
      </c>
      <c r="C46" s="337" t="s">
        <v>2809</v>
      </c>
      <c r="D46" s="337"/>
      <c r="E46" s="337" t="s">
        <v>847</v>
      </c>
      <c r="F46" s="72"/>
    </row>
    <row r="47" spans="1:6" x14ac:dyDescent="0.25">
      <c r="A47" s="337" t="s">
        <v>2761</v>
      </c>
      <c r="B47" s="332" t="s">
        <v>2562</v>
      </c>
      <c r="C47" s="337" t="s">
        <v>2810</v>
      </c>
      <c r="D47" s="337"/>
      <c r="E47" s="337" t="s">
        <v>847</v>
      </c>
      <c r="F47" s="72"/>
    </row>
    <row r="48" spans="1:6" x14ac:dyDescent="0.25">
      <c r="A48" s="337" t="s">
        <v>2703</v>
      </c>
      <c r="B48" s="332" t="s">
        <v>2562</v>
      </c>
      <c r="C48" s="337" t="s">
        <v>2811</v>
      </c>
      <c r="D48" s="337"/>
      <c r="E48" s="337" t="s">
        <v>847</v>
      </c>
      <c r="F48" s="72"/>
    </row>
    <row r="49" spans="1:6" x14ac:dyDescent="0.25">
      <c r="A49" s="337" t="s">
        <v>2704</v>
      </c>
      <c r="B49" s="332" t="s">
        <v>2562</v>
      </c>
      <c r="C49" s="337" t="s">
        <v>2812</v>
      </c>
      <c r="D49" s="337"/>
      <c r="E49" s="337" t="s">
        <v>847</v>
      </c>
      <c r="F49" s="72"/>
    </row>
    <row r="50" spans="1:6" x14ac:dyDescent="0.25">
      <c r="A50" s="337" t="s">
        <v>2789</v>
      </c>
      <c r="B50" s="332" t="s">
        <v>2562</v>
      </c>
      <c r="C50" s="72" t="s">
        <v>3181</v>
      </c>
      <c r="D50" s="337"/>
      <c r="E50" s="337" t="s">
        <v>847</v>
      </c>
      <c r="F50" s="72"/>
    </row>
    <row r="51" spans="1:6" x14ac:dyDescent="0.25">
      <c r="A51" s="72" t="s">
        <v>2380</v>
      </c>
      <c r="B51" s="332" t="s">
        <v>2562</v>
      </c>
      <c r="C51" s="72" t="s">
        <v>2823</v>
      </c>
      <c r="D51" s="72"/>
      <c r="E51" s="72" t="s">
        <v>847</v>
      </c>
      <c r="F51" s="72"/>
    </row>
    <row r="52" spans="1:6" x14ac:dyDescent="0.25">
      <c r="A52" s="72" t="s">
        <v>2910</v>
      </c>
      <c r="B52" s="332" t="s">
        <v>2560</v>
      </c>
      <c r="C52" s="72" t="s">
        <v>2911</v>
      </c>
      <c r="D52" s="337"/>
      <c r="E52" s="337" t="s">
        <v>847</v>
      </c>
      <c r="F52" s="72"/>
    </row>
    <row r="53" spans="1:6" x14ac:dyDescent="0.25">
      <c r="A53" s="337" t="s">
        <v>2705</v>
      </c>
      <c r="B53" s="332" t="s">
        <v>2562</v>
      </c>
      <c r="C53" s="337" t="s">
        <v>2813</v>
      </c>
      <c r="D53" s="337"/>
      <c r="E53" s="337" t="s">
        <v>847</v>
      </c>
      <c r="F53" s="72"/>
    </row>
    <row r="54" spans="1:6" x14ac:dyDescent="0.25">
      <c r="A54" s="337" t="s">
        <v>2706</v>
      </c>
      <c r="B54" s="332" t="s">
        <v>2562</v>
      </c>
      <c r="C54" s="337" t="s">
        <v>2814</v>
      </c>
      <c r="D54" s="337"/>
      <c r="E54" s="337" t="s">
        <v>847</v>
      </c>
      <c r="F54" s="72"/>
    </row>
    <row r="55" spans="1:6" x14ac:dyDescent="0.25">
      <c r="A55" s="337" t="s">
        <v>2763</v>
      </c>
      <c r="B55" s="332" t="s">
        <v>2562</v>
      </c>
      <c r="C55" s="337" t="s">
        <v>2815</v>
      </c>
      <c r="D55" s="337"/>
      <c r="E55" s="337" t="s">
        <v>847</v>
      </c>
      <c r="F55" s="72"/>
    </row>
    <row r="56" spans="1:6" x14ac:dyDescent="0.25">
      <c r="A56" s="337" t="s">
        <v>2764</v>
      </c>
      <c r="B56" s="332" t="s">
        <v>2562</v>
      </c>
      <c r="C56" s="337" t="s">
        <v>2816</v>
      </c>
      <c r="D56" s="337"/>
      <c r="E56" s="337" t="s">
        <v>847</v>
      </c>
      <c r="F56" s="72"/>
    </row>
    <row r="57" spans="1:6" x14ac:dyDescent="0.25">
      <c r="A57" s="72" t="s">
        <v>3093</v>
      </c>
      <c r="B57" s="332" t="s">
        <v>3070</v>
      </c>
      <c r="C57" s="72" t="s">
        <v>3094</v>
      </c>
      <c r="D57" s="337"/>
      <c r="E57" s="337" t="s">
        <v>847</v>
      </c>
      <c r="F57" s="72"/>
    </row>
    <row r="58" spans="1:6" x14ac:dyDescent="0.25">
      <c r="A58" s="337" t="s">
        <v>3096</v>
      </c>
      <c r="B58" s="332" t="s">
        <v>3072</v>
      </c>
      <c r="C58" s="337" t="s">
        <v>3095</v>
      </c>
      <c r="D58" s="337"/>
      <c r="E58" s="337" t="s">
        <v>847</v>
      </c>
      <c r="F58" s="337"/>
    </row>
    <row r="59" spans="1:6" x14ac:dyDescent="0.25">
      <c r="A59" s="427" t="s">
        <v>3285</v>
      </c>
      <c r="B59" s="332" t="s">
        <v>2559</v>
      </c>
      <c r="C59" s="427" t="s">
        <v>3289</v>
      </c>
      <c r="D59" s="427"/>
      <c r="E59" s="427"/>
      <c r="F59" s="427"/>
    </row>
    <row r="60" spans="1:6" x14ac:dyDescent="0.25">
      <c r="A60" s="427" t="s">
        <v>3343</v>
      </c>
      <c r="B60" s="332" t="s">
        <v>2559</v>
      </c>
      <c r="C60" s="427" t="s">
        <v>3290</v>
      </c>
      <c r="D60" s="427"/>
      <c r="E60" s="427"/>
      <c r="F60" s="427"/>
    </row>
    <row r="61" spans="1:6" x14ac:dyDescent="0.25">
      <c r="A61" s="427" t="s">
        <v>2016</v>
      </c>
      <c r="B61" s="332" t="s">
        <v>2559</v>
      </c>
      <c r="C61" s="427" t="s">
        <v>3255</v>
      </c>
      <c r="D61" s="427"/>
      <c r="E61" s="427"/>
      <c r="F61" s="427"/>
    </row>
    <row r="62" spans="1:6" x14ac:dyDescent="0.25">
      <c r="A62" s="427" t="s">
        <v>3286</v>
      </c>
      <c r="B62" s="332" t="s">
        <v>2559</v>
      </c>
      <c r="C62" s="427" t="s">
        <v>3293</v>
      </c>
      <c r="D62" s="427"/>
      <c r="E62" s="427"/>
      <c r="F62" s="427"/>
    </row>
    <row r="63" spans="1:6" x14ac:dyDescent="0.25">
      <c r="A63" s="427" t="s">
        <v>3287</v>
      </c>
      <c r="B63" s="332" t="s">
        <v>2560</v>
      </c>
      <c r="C63" s="427" t="s">
        <v>3291</v>
      </c>
      <c r="D63" s="427"/>
      <c r="E63" s="427"/>
      <c r="F63" s="427"/>
    </row>
    <row r="64" spans="1:6" x14ac:dyDescent="0.25">
      <c r="A64" s="427" t="s">
        <v>3344</v>
      </c>
      <c r="B64" s="332" t="s">
        <v>2560</v>
      </c>
      <c r="C64" s="427" t="s">
        <v>3292</v>
      </c>
      <c r="D64" s="427"/>
      <c r="E64" s="427"/>
      <c r="F64" s="427"/>
    </row>
    <row r="65" spans="1:6" x14ac:dyDescent="0.25">
      <c r="A65" s="427" t="s">
        <v>2018</v>
      </c>
      <c r="B65" s="332" t="s">
        <v>2560</v>
      </c>
      <c r="C65" s="427" t="s">
        <v>3268</v>
      </c>
      <c r="D65" s="427"/>
      <c r="E65" s="427"/>
      <c r="F65" s="427"/>
    </row>
    <row r="66" spans="1:6" x14ac:dyDescent="0.25">
      <c r="A66" s="427" t="s">
        <v>3288</v>
      </c>
      <c r="B66" s="332" t="s">
        <v>2560</v>
      </c>
      <c r="C66" s="427" t="s">
        <v>3294</v>
      </c>
      <c r="D66" s="427"/>
      <c r="E66" s="427"/>
      <c r="F66" s="427"/>
    </row>
    <row r="67" spans="1:6" x14ac:dyDescent="0.25">
      <c r="A67" s="427" t="s">
        <v>3325</v>
      </c>
      <c r="B67" s="3" t="s">
        <v>2561</v>
      </c>
      <c r="C67" s="427" t="s">
        <v>3331</v>
      </c>
      <c r="D67" s="427"/>
      <c r="E67" s="427"/>
      <c r="F67" s="427"/>
    </row>
    <row r="68" spans="1:6" x14ac:dyDescent="0.25">
      <c r="A68" s="427" t="s">
        <v>3326</v>
      </c>
      <c r="B68" s="332" t="s">
        <v>2562</v>
      </c>
      <c r="C68" s="427" t="s">
        <v>3332</v>
      </c>
      <c r="D68" s="427"/>
      <c r="E68" s="427"/>
      <c r="F68" s="427"/>
    </row>
    <row r="69" spans="1:6" x14ac:dyDescent="0.25">
      <c r="A69" s="427" t="s">
        <v>3327</v>
      </c>
      <c r="B69" s="332" t="s">
        <v>2559</v>
      </c>
      <c r="C69" s="427" t="s">
        <v>3333</v>
      </c>
      <c r="D69" s="427"/>
      <c r="E69" s="427"/>
      <c r="F69" s="427"/>
    </row>
    <row r="70" spans="1:6" x14ac:dyDescent="0.25">
      <c r="A70" s="427" t="s">
        <v>3328</v>
      </c>
      <c r="B70" s="332" t="s">
        <v>2560</v>
      </c>
      <c r="C70" s="427" t="s">
        <v>3334</v>
      </c>
      <c r="D70" s="427"/>
      <c r="E70" s="427"/>
      <c r="F70" s="427"/>
    </row>
    <row r="71" spans="1:6" x14ac:dyDescent="0.25">
      <c r="A71" s="427" t="s">
        <v>3329</v>
      </c>
      <c r="B71" s="427" t="s">
        <v>3337</v>
      </c>
      <c r="C71" s="427" t="s">
        <v>3335</v>
      </c>
      <c r="D71" s="427"/>
      <c r="E71" s="427"/>
      <c r="F71" s="427"/>
    </row>
    <row r="72" spans="1:6" x14ac:dyDescent="0.25">
      <c r="A72" s="427" t="s">
        <v>3330</v>
      </c>
      <c r="B72" s="427" t="s">
        <v>3338</v>
      </c>
      <c r="C72" s="427" t="s">
        <v>3336</v>
      </c>
      <c r="D72" s="427"/>
      <c r="E72" s="427"/>
      <c r="F72" s="427"/>
    </row>
    <row r="73" spans="1:6" x14ac:dyDescent="0.25">
      <c r="A73" s="427" t="s">
        <v>3339</v>
      </c>
      <c r="B73" s="428" t="s">
        <v>3070</v>
      </c>
      <c r="C73" s="427" t="s">
        <v>3341</v>
      </c>
      <c r="D73" s="427"/>
      <c r="E73" s="427"/>
      <c r="F73" s="427"/>
    </row>
    <row r="74" spans="1:6" x14ac:dyDescent="0.25">
      <c r="A74" s="427" t="s">
        <v>3340</v>
      </c>
      <c r="B74" s="428" t="s">
        <v>3072</v>
      </c>
      <c r="C74" s="427" t="s">
        <v>3342</v>
      </c>
      <c r="D74" s="427"/>
      <c r="E74" s="427"/>
      <c r="F74" s="427"/>
    </row>
  </sheetData>
  <conditionalFormatting sqref="A4:C5">
    <cfRule type="uniqueValues" dxfId="393" priority="1"/>
  </conditionalFormatting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tenant!$A:$A</xm:f>
          </x14:formula1>
          <xm:sqref>B2:B74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9" tint="0.39997558519241921"/>
  </sheetPr>
  <dimension ref="A1:B8"/>
  <sheetViews>
    <sheetView zoomScaleNormal="100" workbookViewId="0">
      <selection activeCell="B8" sqref="B8"/>
    </sheetView>
  </sheetViews>
  <sheetFormatPr defaultColWidth="8.7109375" defaultRowHeight="15" x14ac:dyDescent="0.25"/>
  <cols>
    <col min="1" max="2" width="27.28515625" customWidth="1"/>
  </cols>
  <sheetData>
    <row r="1" spans="1:2" x14ac:dyDescent="0.25">
      <c r="A1" s="30" t="s">
        <v>2</v>
      </c>
      <c r="B1" s="30" t="s">
        <v>0</v>
      </c>
    </row>
    <row r="2" spans="1:2" x14ac:dyDescent="0.25">
      <c r="A2" s="33" t="s">
        <v>3</v>
      </c>
      <c r="B2" s="59" t="s">
        <v>801</v>
      </c>
    </row>
    <row r="3" spans="1:2" x14ac:dyDescent="0.25">
      <c r="A3" s="203" t="s">
        <v>1217</v>
      </c>
      <c r="B3" s="204">
        <v>1</v>
      </c>
    </row>
    <row r="4" spans="1:2" x14ac:dyDescent="0.25">
      <c r="A4" s="33" t="s">
        <v>467</v>
      </c>
      <c r="B4" s="33">
        <v>3</v>
      </c>
    </row>
    <row r="5" spans="1:2" x14ac:dyDescent="0.25">
      <c r="A5" s="33" t="s">
        <v>2160</v>
      </c>
      <c r="B5" s="33" t="s">
        <v>1184</v>
      </c>
    </row>
    <row r="6" spans="1:2" x14ac:dyDescent="0.25">
      <c r="A6" s="33" t="s">
        <v>4</v>
      </c>
      <c r="B6" s="33">
        <v>3967</v>
      </c>
    </row>
    <row r="7" spans="1:2" x14ac:dyDescent="0.25">
      <c r="A7" s="33" t="s">
        <v>5</v>
      </c>
      <c r="B7" s="33" t="s">
        <v>1183</v>
      </c>
    </row>
    <row r="8" spans="1:2" x14ac:dyDescent="0.25">
      <c r="A8" s="33" t="s">
        <v>6</v>
      </c>
      <c r="B8" s="33"/>
    </row>
  </sheetData>
  <pageMargins left="0.7" right="0.7" top="0.75" bottom="0.75" header="0.3" footer="0.3"/>
  <tableParts count="1">
    <tablePart r:id="rId1"/>
  </tablePart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theme="7" tint="0.39997558519241921"/>
  </sheetPr>
  <dimension ref="A1:N210"/>
  <sheetViews>
    <sheetView workbookViewId="0">
      <pane xSplit="1" ySplit="1" topLeftCell="B188" activePane="bottomRight" state="frozen"/>
      <selection pane="topRight" activeCell="B1" sqref="B1"/>
      <selection pane="bottomLeft" activeCell="A2" sqref="A2"/>
      <selection pane="bottomRight" activeCell="D206" sqref="D206"/>
    </sheetView>
  </sheetViews>
  <sheetFormatPr defaultColWidth="8.7109375" defaultRowHeight="15" x14ac:dyDescent="0.25"/>
  <cols>
    <col min="1" max="1" width="37.140625" style="35" customWidth="1"/>
    <col min="2" max="2" width="60.140625" style="35" customWidth="1"/>
    <col min="3" max="3" width="26.7109375" style="35" customWidth="1"/>
    <col min="4" max="4" width="34.5703125" style="35" customWidth="1"/>
    <col min="5" max="5" width="37.85546875" style="35" customWidth="1"/>
    <col min="6" max="6" width="21.85546875" style="35" customWidth="1"/>
    <col min="7" max="7" width="20.140625" style="35" customWidth="1"/>
    <col min="8" max="9" width="17.42578125" style="35" bestFit="1" customWidth="1"/>
    <col min="10" max="10" width="14.7109375" style="35" customWidth="1"/>
    <col min="11" max="11" width="14" style="35" customWidth="1"/>
    <col min="12" max="12" width="17.140625" style="35" customWidth="1"/>
    <col min="13" max="13" width="11.140625" style="35" customWidth="1"/>
    <col min="14" max="14" width="14.7109375" style="35" bestFit="1" customWidth="1"/>
    <col min="15" max="16384" width="8.7109375" style="35"/>
  </cols>
  <sheetData>
    <row r="1" spans="1:14" s="198" customFormat="1" x14ac:dyDescent="0.25">
      <c r="A1" s="225" t="s">
        <v>196</v>
      </c>
      <c r="B1" s="225" t="s">
        <v>220</v>
      </c>
      <c r="C1" s="225" t="s">
        <v>244</v>
      </c>
      <c r="D1" s="225" t="s">
        <v>260</v>
      </c>
      <c r="E1" s="225" t="s">
        <v>261</v>
      </c>
      <c r="F1" s="225" t="s">
        <v>1290</v>
      </c>
      <c r="G1" s="225" t="s">
        <v>1291</v>
      </c>
      <c r="H1" s="225" t="s">
        <v>1292</v>
      </c>
      <c r="I1" s="225" t="s">
        <v>1293</v>
      </c>
      <c r="J1" s="225" t="s">
        <v>679</v>
      </c>
      <c r="K1" s="225" t="s">
        <v>503</v>
      </c>
      <c r="L1" s="225" t="s">
        <v>1294</v>
      </c>
      <c r="M1" s="226" t="s">
        <v>473</v>
      </c>
      <c r="N1" s="226" t="s">
        <v>2930</v>
      </c>
    </row>
    <row r="2" spans="1:14" s="1" customFormat="1" ht="14.85" customHeight="1" x14ac:dyDescent="0.25">
      <c r="A2" s="237" t="s">
        <v>1449</v>
      </c>
      <c r="B2" s="237" t="s">
        <v>1316</v>
      </c>
      <c r="C2" s="237" t="s">
        <v>1269</v>
      </c>
      <c r="D2" s="237" t="s">
        <v>1447</v>
      </c>
      <c r="E2" s="237" t="s">
        <v>1315</v>
      </c>
      <c r="F2" s="237"/>
      <c r="G2" s="237"/>
      <c r="H2" s="237"/>
      <c r="I2" s="237"/>
      <c r="J2" s="237"/>
      <c r="K2" s="237"/>
      <c r="L2" s="237"/>
      <c r="M2" s="237" t="s">
        <v>847</v>
      </c>
      <c r="N2" s="240"/>
    </row>
    <row r="3" spans="1:14" x14ac:dyDescent="0.25">
      <c r="A3" s="238" t="s">
        <v>1450</v>
      </c>
      <c r="B3" s="239" t="s">
        <v>1318</v>
      </c>
      <c r="C3" s="237" t="s">
        <v>1269</v>
      </c>
      <c r="D3" s="238" t="s">
        <v>1447</v>
      </c>
      <c r="E3" s="239" t="s">
        <v>1317</v>
      </c>
      <c r="F3" s="240"/>
      <c r="G3" s="240"/>
      <c r="H3" s="240"/>
      <c r="I3" s="240"/>
      <c r="J3" s="240"/>
      <c r="K3" s="240"/>
      <c r="L3" s="240"/>
      <c r="M3" s="241" t="s">
        <v>847</v>
      </c>
      <c r="N3" s="240"/>
    </row>
    <row r="4" spans="1:14" x14ac:dyDescent="0.25">
      <c r="A4" s="238" t="s">
        <v>1451</v>
      </c>
      <c r="B4" s="239" t="s">
        <v>1320</v>
      </c>
      <c r="C4" s="237" t="s">
        <v>1269</v>
      </c>
      <c r="D4" s="238" t="s">
        <v>1447</v>
      </c>
      <c r="E4" s="239" t="s">
        <v>1319</v>
      </c>
      <c r="F4" s="240"/>
      <c r="G4" s="240"/>
      <c r="H4" s="240"/>
      <c r="I4" s="240"/>
      <c r="J4" s="240"/>
      <c r="K4" s="240"/>
      <c r="L4" s="240"/>
      <c r="M4" s="241" t="s">
        <v>847</v>
      </c>
      <c r="N4" s="240"/>
    </row>
    <row r="5" spans="1:14" x14ac:dyDescent="0.25">
      <c r="A5" s="238" t="s">
        <v>1452</v>
      </c>
      <c r="B5" s="239" t="s">
        <v>1322</v>
      </c>
      <c r="C5" s="237" t="s">
        <v>1269</v>
      </c>
      <c r="D5" s="238" t="s">
        <v>1447</v>
      </c>
      <c r="E5" s="239" t="s">
        <v>1321</v>
      </c>
      <c r="F5" s="240"/>
      <c r="G5" s="240"/>
      <c r="H5" s="240"/>
      <c r="I5" s="240"/>
      <c r="J5" s="240"/>
      <c r="K5" s="240"/>
      <c r="L5" s="240"/>
      <c r="M5" s="241" t="s">
        <v>847</v>
      </c>
      <c r="N5" s="240"/>
    </row>
    <row r="6" spans="1:14" x14ac:dyDescent="0.25">
      <c r="A6" s="238" t="s">
        <v>1453</v>
      </c>
      <c r="B6" s="239" t="s">
        <v>1324</v>
      </c>
      <c r="C6" s="237" t="s">
        <v>1269</v>
      </c>
      <c r="D6" s="238" t="s">
        <v>1447</v>
      </c>
      <c r="E6" s="239" t="s">
        <v>1323</v>
      </c>
      <c r="F6" s="240"/>
      <c r="G6" s="240"/>
      <c r="H6" s="240"/>
      <c r="I6" s="240"/>
      <c r="J6" s="240"/>
      <c r="K6" s="240"/>
      <c r="L6" s="240"/>
      <c r="M6" s="241" t="s">
        <v>847</v>
      </c>
      <c r="N6" s="240"/>
    </row>
    <row r="7" spans="1:14" x14ac:dyDescent="0.25">
      <c r="A7" s="238" t="s">
        <v>1525</v>
      </c>
      <c r="B7" s="239" t="s">
        <v>1326</v>
      </c>
      <c r="C7" s="237" t="s">
        <v>1269</v>
      </c>
      <c r="D7" s="238" t="s">
        <v>1447</v>
      </c>
      <c r="E7" s="239" t="s">
        <v>1523</v>
      </c>
      <c r="F7" s="240"/>
      <c r="G7" s="240"/>
      <c r="H7" s="240"/>
      <c r="I7" s="240"/>
      <c r="J7" s="240"/>
      <c r="K7" s="240"/>
      <c r="L7" s="240"/>
      <c r="M7" s="241" t="s">
        <v>847</v>
      </c>
      <c r="N7" s="240"/>
    </row>
    <row r="8" spans="1:14" x14ac:dyDescent="0.25">
      <c r="A8" s="238" t="s">
        <v>1455</v>
      </c>
      <c r="B8" s="239" t="s">
        <v>1328</v>
      </c>
      <c r="C8" s="237" t="s">
        <v>1269</v>
      </c>
      <c r="D8" s="238" t="s">
        <v>1447</v>
      </c>
      <c r="E8" s="239" t="s">
        <v>1327</v>
      </c>
      <c r="F8" s="240"/>
      <c r="G8" s="240"/>
      <c r="H8" s="240"/>
      <c r="I8" s="240"/>
      <c r="J8" s="240"/>
      <c r="K8" s="240"/>
      <c r="L8" s="240"/>
      <c r="M8" s="241" t="s">
        <v>847</v>
      </c>
      <c r="N8" s="240"/>
    </row>
    <row r="9" spans="1:14" x14ac:dyDescent="0.25">
      <c r="A9" s="238" t="s">
        <v>1456</v>
      </c>
      <c r="B9" s="239" t="s">
        <v>1330</v>
      </c>
      <c r="C9" s="237" t="s">
        <v>1269</v>
      </c>
      <c r="D9" s="238" t="s">
        <v>1447</v>
      </c>
      <c r="E9" s="239" t="s">
        <v>1329</v>
      </c>
      <c r="F9" s="240"/>
      <c r="G9" s="240"/>
      <c r="H9" s="240"/>
      <c r="I9" s="240"/>
      <c r="J9" s="240"/>
      <c r="K9" s="240"/>
      <c r="L9" s="240"/>
      <c r="M9" s="241" t="s">
        <v>847</v>
      </c>
      <c r="N9" s="240"/>
    </row>
    <row r="10" spans="1:14" x14ac:dyDescent="0.25">
      <c r="A10" s="238" t="s">
        <v>1457</v>
      </c>
      <c r="B10" s="239" t="s">
        <v>1332</v>
      </c>
      <c r="C10" s="237" t="s">
        <v>1269</v>
      </c>
      <c r="D10" s="238" t="s">
        <v>1447</v>
      </c>
      <c r="E10" s="239" t="s">
        <v>1331</v>
      </c>
      <c r="F10" s="240"/>
      <c r="G10" s="240"/>
      <c r="H10" s="240"/>
      <c r="I10" s="240"/>
      <c r="J10" s="240"/>
      <c r="K10" s="240"/>
      <c r="L10" s="240"/>
      <c r="M10" s="241" t="s">
        <v>847</v>
      </c>
      <c r="N10" s="240"/>
    </row>
    <row r="11" spans="1:14" x14ac:dyDescent="0.25">
      <c r="A11" s="238" t="s">
        <v>1529</v>
      </c>
      <c r="B11" s="239" t="s">
        <v>1333</v>
      </c>
      <c r="C11" s="237" t="s">
        <v>1269</v>
      </c>
      <c r="D11" s="238" t="s">
        <v>1447</v>
      </c>
      <c r="E11" s="239" t="s">
        <v>1568</v>
      </c>
      <c r="F11" s="240"/>
      <c r="G11" s="240"/>
      <c r="H11" s="240"/>
      <c r="I11" s="240"/>
      <c r="J11" s="240"/>
      <c r="K11" s="240"/>
      <c r="L11" s="240"/>
      <c r="M11" s="241" t="s">
        <v>847</v>
      </c>
      <c r="N11" s="240"/>
    </row>
    <row r="12" spans="1:14" x14ac:dyDescent="0.25">
      <c r="A12" s="238" t="s">
        <v>1458</v>
      </c>
      <c r="B12" s="239" t="s">
        <v>1459</v>
      </c>
      <c r="C12" s="237" t="s">
        <v>1269</v>
      </c>
      <c r="D12" s="238" t="s">
        <v>1447</v>
      </c>
      <c r="E12" s="239" t="s">
        <v>1334</v>
      </c>
      <c r="F12" s="240"/>
      <c r="G12" s="240"/>
      <c r="H12" s="240"/>
      <c r="I12" s="240"/>
      <c r="J12" s="240"/>
      <c r="K12" s="240"/>
      <c r="L12" s="240"/>
      <c r="M12" s="241" t="s">
        <v>847</v>
      </c>
      <c r="N12" s="240"/>
    </row>
    <row r="13" spans="1:14" x14ac:dyDescent="0.25">
      <c r="A13" s="238" t="s">
        <v>1460</v>
      </c>
      <c r="B13" s="239" t="s">
        <v>1461</v>
      </c>
      <c r="C13" s="237" t="s">
        <v>1269</v>
      </c>
      <c r="D13" s="238" t="s">
        <v>1447</v>
      </c>
      <c r="E13" s="239" t="s">
        <v>1334</v>
      </c>
      <c r="F13" s="240"/>
      <c r="G13" s="240"/>
      <c r="H13" s="240"/>
      <c r="I13" s="240"/>
      <c r="J13" s="240"/>
      <c r="K13" s="240"/>
      <c r="L13" s="240"/>
      <c r="M13" s="241" t="s">
        <v>847</v>
      </c>
      <c r="N13" s="240"/>
    </row>
    <row r="14" spans="1:14" x14ac:dyDescent="0.25">
      <c r="A14" s="238" t="s">
        <v>1462</v>
      </c>
      <c r="B14" s="239" t="s">
        <v>1336</v>
      </c>
      <c r="C14" s="237" t="s">
        <v>1269</v>
      </c>
      <c r="D14" s="238" t="s">
        <v>1447</v>
      </c>
      <c r="E14" s="239" t="s">
        <v>1335</v>
      </c>
      <c r="F14" s="240"/>
      <c r="G14" s="240"/>
      <c r="H14" s="240"/>
      <c r="I14" s="240"/>
      <c r="J14" s="240"/>
      <c r="K14" s="240"/>
      <c r="L14" s="240"/>
      <c r="M14" s="241" t="s">
        <v>847</v>
      </c>
      <c r="N14" s="240"/>
    </row>
    <row r="15" spans="1:14" x14ac:dyDescent="0.25">
      <c r="A15" s="238" t="s">
        <v>1463</v>
      </c>
      <c r="B15" s="239" t="s">
        <v>1338</v>
      </c>
      <c r="C15" s="237" t="s">
        <v>1269</v>
      </c>
      <c r="D15" s="238" t="s">
        <v>1447</v>
      </c>
      <c r="E15" s="239" t="s">
        <v>1337</v>
      </c>
      <c r="F15" s="240"/>
      <c r="G15" s="240"/>
      <c r="H15" s="240"/>
      <c r="I15" s="240"/>
      <c r="J15" s="240"/>
      <c r="K15" s="240"/>
      <c r="L15" s="240"/>
      <c r="M15" s="241" t="s">
        <v>847</v>
      </c>
      <c r="N15" s="240"/>
    </row>
    <row r="16" spans="1:14" x14ac:dyDescent="0.25">
      <c r="A16" s="238" t="s">
        <v>1464</v>
      </c>
      <c r="B16" s="239" t="s">
        <v>1340</v>
      </c>
      <c r="C16" s="237" t="s">
        <v>1269</v>
      </c>
      <c r="D16" s="238" t="s">
        <v>1447</v>
      </c>
      <c r="E16" s="239" t="s">
        <v>1339</v>
      </c>
      <c r="F16" s="240"/>
      <c r="G16" s="240"/>
      <c r="H16" s="240"/>
      <c r="I16" s="240"/>
      <c r="J16" s="240"/>
      <c r="K16" s="240"/>
      <c r="L16" s="240"/>
      <c r="M16" s="241" t="s">
        <v>847</v>
      </c>
      <c r="N16" s="240"/>
    </row>
    <row r="17" spans="1:14" x14ac:dyDescent="0.25">
      <c r="A17" s="238" t="s">
        <v>1465</v>
      </c>
      <c r="B17" s="239" t="s">
        <v>1342</v>
      </c>
      <c r="C17" s="237" t="s">
        <v>1269</v>
      </c>
      <c r="D17" s="238" t="s">
        <v>1447</v>
      </c>
      <c r="E17" s="239" t="s">
        <v>1341</v>
      </c>
      <c r="F17" s="240"/>
      <c r="G17" s="240"/>
      <c r="H17" s="240"/>
      <c r="I17" s="240"/>
      <c r="J17" s="240"/>
      <c r="K17" s="240"/>
      <c r="L17" s="240"/>
      <c r="M17" s="241" t="s">
        <v>847</v>
      </c>
      <c r="N17" s="240"/>
    </row>
    <row r="18" spans="1:14" x14ac:dyDescent="0.25">
      <c r="A18" s="238" t="s">
        <v>1454</v>
      </c>
      <c r="B18" s="239" t="s">
        <v>1343</v>
      </c>
      <c r="C18" s="237" t="s">
        <v>1269</v>
      </c>
      <c r="D18" s="238" t="s">
        <v>1447</v>
      </c>
      <c r="E18" s="239" t="s">
        <v>1325</v>
      </c>
      <c r="F18" s="240"/>
      <c r="G18" s="240"/>
      <c r="H18" s="240"/>
      <c r="I18" s="240"/>
      <c r="J18" s="240"/>
      <c r="K18" s="240"/>
      <c r="L18" s="240"/>
      <c r="M18" s="241" t="s">
        <v>847</v>
      </c>
      <c r="N18" s="240"/>
    </row>
    <row r="19" spans="1:14" x14ac:dyDescent="0.25">
      <c r="A19" s="238" t="s">
        <v>1466</v>
      </c>
      <c r="B19" s="239" t="s">
        <v>1345</v>
      </c>
      <c r="C19" s="237" t="s">
        <v>1269</v>
      </c>
      <c r="D19" s="238" t="s">
        <v>1447</v>
      </c>
      <c r="E19" s="239" t="s">
        <v>1344</v>
      </c>
      <c r="F19" s="240"/>
      <c r="G19" s="240"/>
      <c r="H19" s="240"/>
      <c r="I19" s="240"/>
      <c r="J19" s="240"/>
      <c r="K19" s="240"/>
      <c r="L19" s="240"/>
      <c r="M19" s="241" t="s">
        <v>847</v>
      </c>
      <c r="N19" s="240"/>
    </row>
    <row r="20" spans="1:14" x14ac:dyDescent="0.25">
      <c r="A20" s="238" t="s">
        <v>1467</v>
      </c>
      <c r="B20" s="239" t="s">
        <v>1347</v>
      </c>
      <c r="C20" s="237" t="s">
        <v>1269</v>
      </c>
      <c r="D20" s="238" t="s">
        <v>1447</v>
      </c>
      <c r="E20" s="239" t="s">
        <v>1346</v>
      </c>
      <c r="F20" s="240"/>
      <c r="G20" s="240"/>
      <c r="H20" s="240"/>
      <c r="I20" s="240"/>
      <c r="J20" s="240"/>
      <c r="K20" s="240"/>
      <c r="L20" s="240"/>
      <c r="M20" s="241" t="s">
        <v>847</v>
      </c>
      <c r="N20" s="240"/>
    </row>
    <row r="21" spans="1:14" x14ac:dyDescent="0.25">
      <c r="A21" s="238" t="s">
        <v>1468</v>
      </c>
      <c r="B21" s="239" t="s">
        <v>1349</v>
      </c>
      <c r="C21" s="237" t="s">
        <v>1269</v>
      </c>
      <c r="D21" s="238" t="s">
        <v>1447</v>
      </c>
      <c r="E21" s="239" t="s">
        <v>1348</v>
      </c>
      <c r="F21" s="240"/>
      <c r="G21" s="240"/>
      <c r="H21" s="240"/>
      <c r="I21" s="240"/>
      <c r="J21" s="240"/>
      <c r="K21" s="240"/>
      <c r="L21" s="240"/>
      <c r="M21" s="241" t="s">
        <v>847</v>
      </c>
      <c r="N21" s="240"/>
    </row>
    <row r="22" spans="1:14" x14ac:dyDescent="0.25">
      <c r="A22" s="238" t="s">
        <v>1469</v>
      </c>
      <c r="B22" s="239" t="s">
        <v>1351</v>
      </c>
      <c r="C22" s="237" t="s">
        <v>1269</v>
      </c>
      <c r="D22" s="238" t="s">
        <v>1447</v>
      </c>
      <c r="E22" s="239" t="s">
        <v>1350</v>
      </c>
      <c r="F22" s="240"/>
      <c r="G22" s="240"/>
      <c r="H22" s="240"/>
      <c r="I22" s="240"/>
      <c r="J22" s="240"/>
      <c r="K22" s="240"/>
      <c r="L22" s="240"/>
      <c r="M22" s="241" t="s">
        <v>847</v>
      </c>
      <c r="N22" s="240"/>
    </row>
    <row r="23" spans="1:14" x14ac:dyDescent="0.25">
      <c r="A23" s="238" t="s">
        <v>1470</v>
      </c>
      <c r="B23" s="239" t="s">
        <v>1353</v>
      </c>
      <c r="C23" s="237" t="s">
        <v>1269</v>
      </c>
      <c r="D23" s="238" t="s">
        <v>1447</v>
      </c>
      <c r="E23" s="239" t="s">
        <v>1352</v>
      </c>
      <c r="F23" s="240"/>
      <c r="G23" s="240"/>
      <c r="H23" s="240"/>
      <c r="I23" s="240"/>
      <c r="J23" s="240"/>
      <c r="K23" s="240"/>
      <c r="L23" s="240"/>
      <c r="M23" s="241" t="s">
        <v>847</v>
      </c>
      <c r="N23" s="240"/>
    </row>
    <row r="24" spans="1:14" x14ac:dyDescent="0.25">
      <c r="A24" s="238" t="s">
        <v>1471</v>
      </c>
      <c r="B24" s="239" t="s">
        <v>1355</v>
      </c>
      <c r="C24" s="237" t="s">
        <v>1269</v>
      </c>
      <c r="D24" s="238" t="s">
        <v>1447</v>
      </c>
      <c r="E24" s="239" t="s">
        <v>1354</v>
      </c>
      <c r="F24" s="240"/>
      <c r="G24" s="240"/>
      <c r="H24" s="240"/>
      <c r="I24" s="240"/>
      <c r="J24" s="240"/>
      <c r="K24" s="240"/>
      <c r="L24" s="240"/>
      <c r="M24" s="241" t="s">
        <v>847</v>
      </c>
      <c r="N24" s="240"/>
    </row>
    <row r="25" spans="1:14" x14ac:dyDescent="0.25">
      <c r="A25" s="238" t="s">
        <v>1472</v>
      </c>
      <c r="B25" s="239" t="s">
        <v>1357</v>
      </c>
      <c r="C25" s="237" t="s">
        <v>1269</v>
      </c>
      <c r="D25" s="238" t="s">
        <v>1447</v>
      </c>
      <c r="E25" s="239" t="s">
        <v>1356</v>
      </c>
      <c r="F25" s="240"/>
      <c r="G25" s="240"/>
      <c r="H25" s="240"/>
      <c r="I25" s="240"/>
      <c r="J25" s="240"/>
      <c r="K25" s="240"/>
      <c r="L25" s="240"/>
      <c r="M25" s="241" t="s">
        <v>847</v>
      </c>
      <c r="N25" s="240"/>
    </row>
    <row r="26" spans="1:14" x14ac:dyDescent="0.25">
      <c r="A26" s="238" t="s">
        <v>1473</v>
      </c>
      <c r="B26" s="239" t="s">
        <v>1908</v>
      </c>
      <c r="C26" s="237" t="s">
        <v>1269</v>
      </c>
      <c r="D26" s="238" t="s">
        <v>1447</v>
      </c>
      <c r="E26" s="239" t="s">
        <v>1358</v>
      </c>
      <c r="F26" s="240"/>
      <c r="G26" s="240"/>
      <c r="H26" s="240"/>
      <c r="I26" s="240"/>
      <c r="J26" s="240"/>
      <c r="K26" s="240"/>
      <c r="L26" s="240"/>
      <c r="M26" s="241" t="s">
        <v>847</v>
      </c>
      <c r="N26" s="240"/>
    </row>
    <row r="27" spans="1:14" x14ac:dyDescent="0.25">
      <c r="A27" s="238" t="s">
        <v>1474</v>
      </c>
      <c r="B27" s="239" t="s">
        <v>1360</v>
      </c>
      <c r="C27" s="237" t="s">
        <v>1269</v>
      </c>
      <c r="D27" s="238" t="s">
        <v>1447</v>
      </c>
      <c r="E27" s="239" t="s">
        <v>1359</v>
      </c>
      <c r="F27" s="240"/>
      <c r="G27" s="240"/>
      <c r="H27" s="240"/>
      <c r="I27" s="240"/>
      <c r="J27" s="240"/>
      <c r="K27" s="240"/>
      <c r="L27" s="240"/>
      <c r="M27" s="241" t="s">
        <v>847</v>
      </c>
      <c r="N27" s="240"/>
    </row>
    <row r="28" spans="1:14" x14ac:dyDescent="0.25">
      <c r="A28" s="238" t="s">
        <v>1980</v>
      </c>
      <c r="B28" s="239" t="s">
        <v>1361</v>
      </c>
      <c r="C28" s="237" t="s">
        <v>1269</v>
      </c>
      <c r="D28" s="238" t="s">
        <v>1447</v>
      </c>
      <c r="E28" s="239" t="s">
        <v>1978</v>
      </c>
      <c r="F28" s="240"/>
      <c r="G28" s="240"/>
      <c r="H28" s="240"/>
      <c r="I28" s="240"/>
      <c r="J28" s="240"/>
      <c r="K28" s="240"/>
      <c r="L28" s="240"/>
      <c r="M28" s="241" t="s">
        <v>847</v>
      </c>
      <c r="N28" s="240"/>
    </row>
    <row r="29" spans="1:14" x14ac:dyDescent="0.25">
      <c r="A29" s="238" t="s">
        <v>1984</v>
      </c>
      <c r="B29" s="239" t="s">
        <v>1362</v>
      </c>
      <c r="C29" s="237" t="s">
        <v>1269</v>
      </c>
      <c r="D29" s="238" t="s">
        <v>1447</v>
      </c>
      <c r="E29" s="239" t="s">
        <v>1982</v>
      </c>
      <c r="F29" s="240"/>
      <c r="G29" s="240"/>
      <c r="H29" s="240"/>
      <c r="I29" s="240"/>
      <c r="J29" s="240"/>
      <c r="K29" s="240"/>
      <c r="L29" s="240"/>
      <c r="M29" s="241" t="s">
        <v>847</v>
      </c>
      <c r="N29" s="240"/>
    </row>
    <row r="30" spans="1:14" x14ac:dyDescent="0.25">
      <c r="A30" s="238" t="s">
        <v>1475</v>
      </c>
      <c r="B30" s="239" t="s">
        <v>1364</v>
      </c>
      <c r="C30" s="237" t="s">
        <v>1269</v>
      </c>
      <c r="D30" s="238" t="s">
        <v>1447</v>
      </c>
      <c r="E30" s="239" t="s">
        <v>1363</v>
      </c>
      <c r="F30" s="240"/>
      <c r="G30" s="240"/>
      <c r="H30" s="240"/>
      <c r="I30" s="240"/>
      <c r="J30" s="240"/>
      <c r="K30" s="240"/>
      <c r="L30" s="240"/>
      <c r="M30" s="241" t="s">
        <v>847</v>
      </c>
      <c r="N30" s="240"/>
    </row>
    <row r="31" spans="1:14" x14ac:dyDescent="0.25">
      <c r="A31" s="238" t="s">
        <v>2020</v>
      </c>
      <c r="B31" s="239" t="s">
        <v>1958</v>
      </c>
      <c r="C31" s="237" t="s">
        <v>1269</v>
      </c>
      <c r="D31" s="238" t="s">
        <v>2016</v>
      </c>
      <c r="E31" s="239" t="s">
        <v>2002</v>
      </c>
      <c r="F31" s="240"/>
      <c r="G31" s="240"/>
      <c r="H31" s="240"/>
      <c r="I31" s="240"/>
      <c r="J31" s="240"/>
      <c r="K31" s="240"/>
      <c r="L31" s="240"/>
      <c r="M31" s="241" t="s">
        <v>847</v>
      </c>
      <c r="N31" s="240"/>
    </row>
    <row r="32" spans="1:14" x14ac:dyDescent="0.25">
      <c r="A32" s="238" t="s">
        <v>2021</v>
      </c>
      <c r="B32" s="239" t="s">
        <v>1959</v>
      </c>
      <c r="C32" s="237" t="s">
        <v>1269</v>
      </c>
      <c r="D32" s="238" t="s">
        <v>2016</v>
      </c>
      <c r="E32" s="239" t="s">
        <v>2003</v>
      </c>
      <c r="F32" s="240"/>
      <c r="G32" s="240"/>
      <c r="H32" s="240"/>
      <c r="I32" s="240"/>
      <c r="J32" s="240"/>
      <c r="K32" s="240"/>
      <c r="L32" s="240"/>
      <c r="M32" s="241" t="s">
        <v>847</v>
      </c>
      <c r="N32" s="240"/>
    </row>
    <row r="33" spans="1:14" x14ac:dyDescent="0.25">
      <c r="A33" s="238" t="s">
        <v>2022</v>
      </c>
      <c r="B33" s="239" t="s">
        <v>1960</v>
      </c>
      <c r="C33" s="237" t="s">
        <v>1269</v>
      </c>
      <c r="D33" s="238" t="s">
        <v>2016</v>
      </c>
      <c r="E33" s="239" t="s">
        <v>2004</v>
      </c>
      <c r="F33" s="240"/>
      <c r="G33" s="240"/>
      <c r="H33" s="240"/>
      <c r="I33" s="240"/>
      <c r="J33" s="240"/>
      <c r="K33" s="240"/>
      <c r="L33" s="240"/>
      <c r="M33" s="241" t="s">
        <v>847</v>
      </c>
      <c r="N33" s="240"/>
    </row>
    <row r="34" spans="1:14" x14ac:dyDescent="0.25">
      <c r="A34" s="238" t="s">
        <v>2023</v>
      </c>
      <c r="B34" s="239" t="s">
        <v>1961</v>
      </c>
      <c r="C34" s="237" t="s">
        <v>1269</v>
      </c>
      <c r="D34" s="238" t="s">
        <v>2016</v>
      </c>
      <c r="E34" s="239" t="s">
        <v>2005</v>
      </c>
      <c r="F34" s="240"/>
      <c r="G34" s="240"/>
      <c r="H34" s="240"/>
      <c r="I34" s="240"/>
      <c r="J34" s="240"/>
      <c r="K34" s="240"/>
      <c r="L34" s="240"/>
      <c r="M34" s="241" t="s">
        <v>847</v>
      </c>
      <c r="N34" s="240"/>
    </row>
    <row r="35" spans="1:14" x14ac:dyDescent="0.25">
      <c r="A35" s="238" t="s">
        <v>1476</v>
      </c>
      <c r="B35" s="239" t="s">
        <v>1366</v>
      </c>
      <c r="C35" s="237" t="s">
        <v>1269</v>
      </c>
      <c r="D35" s="238" t="s">
        <v>1447</v>
      </c>
      <c r="E35" s="239" t="s">
        <v>1365</v>
      </c>
      <c r="F35" s="240"/>
      <c r="G35" s="240"/>
      <c r="H35" s="240"/>
      <c r="I35" s="240"/>
      <c r="J35" s="240"/>
      <c r="K35" s="240"/>
      <c r="L35" s="240"/>
      <c r="M35" s="241" t="s">
        <v>847</v>
      </c>
      <c r="N35" s="240"/>
    </row>
    <row r="36" spans="1:14" x14ac:dyDescent="0.25">
      <c r="A36" s="238" t="s">
        <v>1477</v>
      </c>
      <c r="B36" s="239" t="s">
        <v>1368</v>
      </c>
      <c r="C36" s="237" t="s">
        <v>1269</v>
      </c>
      <c r="D36" s="238" t="s">
        <v>1447</v>
      </c>
      <c r="E36" s="239" t="s">
        <v>1367</v>
      </c>
      <c r="F36" s="240"/>
      <c r="G36" s="240"/>
      <c r="H36" s="240"/>
      <c r="I36" s="240"/>
      <c r="J36" s="240"/>
      <c r="K36" s="240"/>
      <c r="L36" s="240"/>
      <c r="M36" s="241" t="s">
        <v>847</v>
      </c>
      <c r="N36" s="240"/>
    </row>
    <row r="37" spans="1:14" s="313" customFormat="1" x14ac:dyDescent="0.25">
      <c r="A37" s="311" t="s">
        <v>2508</v>
      </c>
      <c r="B37" s="312" t="s">
        <v>2497</v>
      </c>
      <c r="C37" s="237" t="s">
        <v>1269</v>
      </c>
      <c r="D37" s="311" t="s">
        <v>2504</v>
      </c>
      <c r="E37" s="312" t="s">
        <v>2496</v>
      </c>
      <c r="F37" s="311"/>
      <c r="G37" s="311"/>
      <c r="H37" s="311"/>
      <c r="I37" s="311"/>
      <c r="J37" s="311"/>
      <c r="K37" s="311"/>
      <c r="L37" s="311"/>
      <c r="M37" s="312" t="s">
        <v>847</v>
      </c>
      <c r="N37" s="240"/>
    </row>
    <row r="38" spans="1:14" s="313" customFormat="1" x14ac:dyDescent="0.25">
      <c r="A38" s="311" t="s">
        <v>2519</v>
      </c>
      <c r="B38" s="312" t="s">
        <v>2512</v>
      </c>
      <c r="C38" s="237" t="s">
        <v>1269</v>
      </c>
      <c r="D38" s="311" t="s">
        <v>2504</v>
      </c>
      <c r="E38" s="312" t="s">
        <v>2513</v>
      </c>
      <c r="F38" s="311"/>
      <c r="G38" s="311"/>
      <c r="H38" s="311"/>
      <c r="I38" s="311"/>
      <c r="J38" s="311"/>
      <c r="K38" s="311"/>
      <c r="L38" s="311"/>
      <c r="M38" s="312" t="s">
        <v>847</v>
      </c>
      <c r="N38" s="240"/>
    </row>
    <row r="39" spans="1:14" s="313" customFormat="1" x14ac:dyDescent="0.25">
      <c r="A39" s="311" t="s">
        <v>2548</v>
      </c>
      <c r="B39" s="312" t="s">
        <v>2522</v>
      </c>
      <c r="C39" s="237" t="s">
        <v>1269</v>
      </c>
      <c r="D39" s="311" t="s">
        <v>3351</v>
      </c>
      <c r="E39" s="312" t="s">
        <v>2540</v>
      </c>
      <c r="F39" s="311"/>
      <c r="G39" s="311"/>
      <c r="H39" s="311"/>
      <c r="I39" s="311"/>
      <c r="J39" s="311"/>
      <c r="K39" s="311"/>
      <c r="L39" s="311"/>
      <c r="M39" s="312" t="s">
        <v>847</v>
      </c>
      <c r="N39" s="240"/>
    </row>
    <row r="40" spans="1:14" s="313" customFormat="1" x14ac:dyDescent="0.25">
      <c r="A40" s="321" t="s">
        <v>2558</v>
      </c>
      <c r="B40" s="312" t="s">
        <v>2550</v>
      </c>
      <c r="C40" s="237" t="s">
        <v>1269</v>
      </c>
      <c r="D40" s="311" t="s">
        <v>2553</v>
      </c>
      <c r="E40" s="322" t="s">
        <v>2557</v>
      </c>
      <c r="F40" s="311"/>
      <c r="G40" s="311"/>
      <c r="H40" s="311"/>
      <c r="I40" s="311"/>
      <c r="J40" s="311"/>
      <c r="K40" s="311"/>
      <c r="L40" s="311"/>
      <c r="M40" s="312" t="s">
        <v>847</v>
      </c>
      <c r="N40" s="240"/>
    </row>
    <row r="41" spans="1:14" x14ac:dyDescent="0.25">
      <c r="A41" s="238" t="s">
        <v>1883</v>
      </c>
      <c r="B41" s="239" t="s">
        <v>1879</v>
      </c>
      <c r="C41" s="237" t="s">
        <v>1269</v>
      </c>
      <c r="D41" s="238" t="s">
        <v>1447</v>
      </c>
      <c r="E41" s="239" t="s">
        <v>1878</v>
      </c>
      <c r="F41" s="240"/>
      <c r="G41" s="240"/>
      <c r="H41" s="240"/>
      <c r="I41" s="240"/>
      <c r="J41" s="240"/>
      <c r="K41" s="240"/>
      <c r="L41" s="240"/>
      <c r="M41" s="241" t="s">
        <v>847</v>
      </c>
      <c r="N41" s="240"/>
    </row>
    <row r="42" spans="1:14" x14ac:dyDescent="0.25">
      <c r="A42" s="320" t="s">
        <v>2288</v>
      </c>
      <c r="B42" s="453" t="s">
        <v>2244</v>
      </c>
      <c r="C42" s="320" t="s">
        <v>1269</v>
      </c>
      <c r="D42" s="320" t="s">
        <v>1516</v>
      </c>
      <c r="E42" s="453" t="s">
        <v>2238</v>
      </c>
      <c r="F42" s="278"/>
      <c r="G42" s="278"/>
      <c r="H42" s="278"/>
      <c r="I42" s="278"/>
      <c r="J42" s="278"/>
      <c r="K42" s="278"/>
      <c r="L42" s="278"/>
      <c r="M42" s="241" t="s">
        <v>847</v>
      </c>
      <c r="N42" s="240"/>
    </row>
    <row r="43" spans="1:14" x14ac:dyDescent="0.25">
      <c r="A43" s="320" t="s">
        <v>2289</v>
      </c>
      <c r="B43" s="453" t="s">
        <v>2245</v>
      </c>
      <c r="C43" s="320" t="s">
        <v>1269</v>
      </c>
      <c r="D43" s="320" t="s">
        <v>1516</v>
      </c>
      <c r="E43" s="453" t="s">
        <v>2239</v>
      </c>
      <c r="F43" s="278"/>
      <c r="G43" s="278"/>
      <c r="H43" s="278"/>
      <c r="I43" s="278"/>
      <c r="J43" s="278"/>
      <c r="K43" s="278"/>
      <c r="L43" s="278"/>
      <c r="M43" s="241" t="s">
        <v>847</v>
      </c>
      <c r="N43" s="240"/>
    </row>
    <row r="44" spans="1:14" x14ac:dyDescent="0.25">
      <c r="A44" s="320" t="s">
        <v>2290</v>
      </c>
      <c r="B44" s="453" t="s">
        <v>2265</v>
      </c>
      <c r="C44" s="320" t="s">
        <v>1269</v>
      </c>
      <c r="D44" s="320" t="s">
        <v>2379</v>
      </c>
      <c r="E44" s="453" t="s">
        <v>2264</v>
      </c>
      <c r="F44" s="278"/>
      <c r="G44" s="278"/>
      <c r="H44" s="278"/>
      <c r="I44" s="278"/>
      <c r="J44" s="278"/>
      <c r="K44" s="278"/>
      <c r="L44" s="278"/>
      <c r="M44" s="241" t="s">
        <v>847</v>
      </c>
      <c r="N44" s="240"/>
    </row>
    <row r="45" spans="1:14" x14ac:dyDescent="0.25">
      <c r="A45" s="320" t="s">
        <v>2314</v>
      </c>
      <c r="B45" s="322" t="s">
        <v>2346</v>
      </c>
      <c r="C45" s="320" t="s">
        <v>1269</v>
      </c>
      <c r="D45" s="320" t="s">
        <v>2329</v>
      </c>
      <c r="E45" s="321" t="s">
        <v>2335</v>
      </c>
      <c r="F45" s="278"/>
      <c r="G45" s="278"/>
      <c r="H45" s="278"/>
      <c r="I45" s="278"/>
      <c r="J45" s="278"/>
      <c r="K45" s="278"/>
      <c r="L45" s="278"/>
      <c r="M45" s="241" t="s">
        <v>847</v>
      </c>
      <c r="N45" s="240"/>
    </row>
    <row r="46" spans="1:14" x14ac:dyDescent="0.25">
      <c r="A46" s="320" t="s">
        <v>2315</v>
      </c>
      <c r="B46" s="453" t="s">
        <v>2347</v>
      </c>
      <c r="C46" s="320" t="s">
        <v>1269</v>
      </c>
      <c r="D46" s="320" t="s">
        <v>2329</v>
      </c>
      <c r="E46" s="320" t="s">
        <v>2336</v>
      </c>
      <c r="F46" s="278"/>
      <c r="G46" s="278"/>
      <c r="H46" s="278"/>
      <c r="I46" s="278"/>
      <c r="J46" s="278"/>
      <c r="K46" s="278"/>
      <c r="L46" s="278"/>
      <c r="M46" s="241" t="s">
        <v>847</v>
      </c>
      <c r="N46" s="240"/>
    </row>
    <row r="47" spans="1:14" x14ac:dyDescent="0.25">
      <c r="A47" s="320" t="s">
        <v>2316</v>
      </c>
      <c r="B47" s="453" t="s">
        <v>2348</v>
      </c>
      <c r="C47" s="320" t="s">
        <v>1269</v>
      </c>
      <c r="D47" s="320" t="s">
        <v>2329</v>
      </c>
      <c r="E47" s="320" t="s">
        <v>2337</v>
      </c>
      <c r="F47" s="278"/>
      <c r="G47" s="278"/>
      <c r="H47" s="278"/>
      <c r="I47" s="278"/>
      <c r="J47" s="278"/>
      <c r="K47" s="278"/>
      <c r="L47" s="278"/>
      <c r="M47" s="241" t="s">
        <v>847</v>
      </c>
      <c r="N47" s="240"/>
    </row>
    <row r="48" spans="1:14" x14ac:dyDescent="0.25">
      <c r="A48" s="320" t="s">
        <v>2317</v>
      </c>
      <c r="B48" s="453" t="s">
        <v>2349</v>
      </c>
      <c r="C48" s="320" t="s">
        <v>1269</v>
      </c>
      <c r="D48" s="320" t="s">
        <v>2329</v>
      </c>
      <c r="E48" s="320" t="s">
        <v>2338</v>
      </c>
      <c r="F48" s="278"/>
      <c r="G48" s="278"/>
      <c r="H48" s="278"/>
      <c r="I48" s="278"/>
      <c r="J48" s="278"/>
      <c r="K48" s="278"/>
      <c r="L48" s="278"/>
      <c r="M48" s="241" t="s">
        <v>847</v>
      </c>
      <c r="N48" s="240"/>
    </row>
    <row r="49" spans="1:14" x14ac:dyDescent="0.25">
      <c r="A49" s="320" t="s">
        <v>2318</v>
      </c>
      <c r="B49" s="453" t="s">
        <v>2350</v>
      </c>
      <c r="C49" s="320" t="s">
        <v>1269</v>
      </c>
      <c r="D49" s="320" t="s">
        <v>2329</v>
      </c>
      <c r="E49" s="320" t="s">
        <v>2339</v>
      </c>
      <c r="F49" s="278"/>
      <c r="G49" s="278"/>
      <c r="H49" s="278"/>
      <c r="I49" s="278"/>
      <c r="J49" s="278"/>
      <c r="K49" s="278"/>
      <c r="L49" s="278"/>
      <c r="M49" s="241" t="s">
        <v>847</v>
      </c>
      <c r="N49" s="240"/>
    </row>
    <row r="50" spans="1:14" x14ac:dyDescent="0.25">
      <c r="A50" s="238" t="s">
        <v>2369</v>
      </c>
      <c r="B50" s="453" t="s">
        <v>2233</v>
      </c>
      <c r="C50" s="237" t="s">
        <v>1269</v>
      </c>
      <c r="D50" s="320" t="s">
        <v>2372</v>
      </c>
      <c r="E50" s="239" t="s">
        <v>2366</v>
      </c>
      <c r="F50" s="240"/>
      <c r="G50" s="240"/>
      <c r="H50" s="240"/>
      <c r="I50" s="240"/>
      <c r="J50" s="240"/>
      <c r="K50" s="240"/>
      <c r="L50" s="240"/>
      <c r="M50" s="241" t="s">
        <v>847</v>
      </c>
      <c r="N50" s="240"/>
    </row>
    <row r="51" spans="1:14" x14ac:dyDescent="0.25">
      <c r="A51" s="238" t="s">
        <v>2370</v>
      </c>
      <c r="B51" s="239" t="s">
        <v>2302</v>
      </c>
      <c r="C51" s="237" t="s">
        <v>1269</v>
      </c>
      <c r="D51" s="320" t="s">
        <v>2372</v>
      </c>
      <c r="E51" s="239" t="s">
        <v>2367</v>
      </c>
      <c r="F51" s="240"/>
      <c r="G51" s="240"/>
      <c r="H51" s="240"/>
      <c r="I51" s="240"/>
      <c r="J51" s="240"/>
      <c r="K51" s="240"/>
      <c r="L51" s="240"/>
      <c r="M51" s="241" t="s">
        <v>847</v>
      </c>
      <c r="N51" s="240"/>
    </row>
    <row r="52" spans="1:14" x14ac:dyDescent="0.25">
      <c r="A52" s="238" t="s">
        <v>2237</v>
      </c>
      <c r="B52" s="239" t="s">
        <v>2231</v>
      </c>
      <c r="C52" s="237" t="s">
        <v>1269</v>
      </c>
      <c r="D52" s="237" t="s">
        <v>2372</v>
      </c>
      <c r="E52" s="239" t="s">
        <v>2230</v>
      </c>
      <c r="F52" s="240"/>
      <c r="G52" s="240"/>
      <c r="H52" s="240"/>
      <c r="I52" s="240"/>
      <c r="J52" s="240"/>
      <c r="K52" s="240"/>
      <c r="L52" s="240"/>
      <c r="M52" s="241" t="s">
        <v>847</v>
      </c>
      <c r="N52" s="240"/>
    </row>
    <row r="53" spans="1:14" x14ac:dyDescent="0.25">
      <c r="A53" s="238" t="s">
        <v>2381</v>
      </c>
      <c r="B53" s="239" t="s">
        <v>2373</v>
      </c>
      <c r="C53" s="237" t="s">
        <v>1269</v>
      </c>
      <c r="D53" s="237" t="s">
        <v>2372</v>
      </c>
      <c r="E53" s="239" t="s">
        <v>2371</v>
      </c>
      <c r="F53" s="240"/>
      <c r="G53" s="240"/>
      <c r="H53" s="240"/>
      <c r="I53" s="240"/>
      <c r="J53" s="240"/>
      <c r="K53" s="240"/>
      <c r="L53" s="240"/>
      <c r="M53" s="241" t="s">
        <v>847</v>
      </c>
      <c r="N53" s="240"/>
    </row>
    <row r="54" spans="1:14" x14ac:dyDescent="0.25">
      <c r="A54" s="238" t="s">
        <v>1478</v>
      </c>
      <c r="B54" s="239" t="s">
        <v>1316</v>
      </c>
      <c r="C54" s="237" t="s">
        <v>1270</v>
      </c>
      <c r="D54" s="238" t="s">
        <v>1448</v>
      </c>
      <c r="E54" s="239" t="s">
        <v>1371</v>
      </c>
      <c r="F54" s="240"/>
      <c r="G54" s="240"/>
      <c r="H54" s="240"/>
      <c r="I54" s="240"/>
      <c r="J54" s="240"/>
      <c r="K54" s="240"/>
      <c r="L54" s="240"/>
      <c r="M54" s="241" t="s">
        <v>847</v>
      </c>
      <c r="N54" s="240"/>
    </row>
    <row r="55" spans="1:14" x14ac:dyDescent="0.25">
      <c r="A55" s="238" t="s">
        <v>1479</v>
      </c>
      <c r="B55" s="239" t="s">
        <v>1318</v>
      </c>
      <c r="C55" s="237" t="s">
        <v>1270</v>
      </c>
      <c r="D55" s="238" t="s">
        <v>1448</v>
      </c>
      <c r="E55" s="239" t="s">
        <v>1372</v>
      </c>
      <c r="F55" s="240"/>
      <c r="G55" s="240"/>
      <c r="H55" s="240"/>
      <c r="I55" s="240"/>
      <c r="J55" s="240"/>
      <c r="K55" s="240"/>
      <c r="L55" s="240"/>
      <c r="M55" s="241" t="s">
        <v>847</v>
      </c>
      <c r="N55" s="240"/>
    </row>
    <row r="56" spans="1:14" x14ac:dyDescent="0.25">
      <c r="A56" s="238" t="s">
        <v>1480</v>
      </c>
      <c r="B56" s="239" t="s">
        <v>1320</v>
      </c>
      <c r="C56" s="237" t="s">
        <v>1270</v>
      </c>
      <c r="D56" s="238" t="s">
        <v>1448</v>
      </c>
      <c r="E56" s="239" t="s">
        <v>1373</v>
      </c>
      <c r="F56" s="240"/>
      <c r="G56" s="240"/>
      <c r="H56" s="240"/>
      <c r="I56" s="240"/>
      <c r="J56" s="240"/>
      <c r="K56" s="240"/>
      <c r="L56" s="240"/>
      <c r="M56" s="241" t="s">
        <v>847</v>
      </c>
      <c r="N56" s="240"/>
    </row>
    <row r="57" spans="1:14" x14ac:dyDescent="0.25">
      <c r="A57" s="238" t="s">
        <v>1481</v>
      </c>
      <c r="B57" s="239" t="s">
        <v>1322</v>
      </c>
      <c r="C57" s="237" t="s">
        <v>1270</v>
      </c>
      <c r="D57" s="238" t="s">
        <v>1448</v>
      </c>
      <c r="E57" s="239" t="s">
        <v>1374</v>
      </c>
      <c r="F57" s="240"/>
      <c r="G57" s="240"/>
      <c r="H57" s="240"/>
      <c r="I57" s="240"/>
      <c r="J57" s="240"/>
      <c r="K57" s="240"/>
      <c r="L57" s="240"/>
      <c r="M57" s="241" t="s">
        <v>847</v>
      </c>
      <c r="N57" s="240"/>
    </row>
    <row r="58" spans="1:14" x14ac:dyDescent="0.25">
      <c r="A58" s="238" t="s">
        <v>1482</v>
      </c>
      <c r="B58" s="239" t="s">
        <v>1324</v>
      </c>
      <c r="C58" s="237" t="s">
        <v>1270</v>
      </c>
      <c r="D58" s="238" t="s">
        <v>1448</v>
      </c>
      <c r="E58" s="239" t="s">
        <v>1375</v>
      </c>
      <c r="F58" s="240"/>
      <c r="G58" s="240"/>
      <c r="H58" s="240"/>
      <c r="I58" s="240"/>
      <c r="J58" s="240"/>
      <c r="K58" s="240"/>
      <c r="L58" s="240"/>
      <c r="M58" s="241" t="s">
        <v>847</v>
      </c>
      <c r="N58" s="240"/>
    </row>
    <row r="59" spans="1:14" x14ac:dyDescent="0.25">
      <c r="A59" s="238" t="s">
        <v>1526</v>
      </c>
      <c r="B59" s="239" t="s">
        <v>1326</v>
      </c>
      <c r="C59" s="237" t="s">
        <v>1270</v>
      </c>
      <c r="D59" s="238" t="s">
        <v>1448</v>
      </c>
      <c r="E59" s="239" t="s">
        <v>1524</v>
      </c>
      <c r="F59" s="240"/>
      <c r="G59" s="240"/>
      <c r="H59" s="240"/>
      <c r="I59" s="240"/>
      <c r="J59" s="240"/>
      <c r="K59" s="240"/>
      <c r="L59" s="240"/>
      <c r="M59" s="241" t="s">
        <v>847</v>
      </c>
      <c r="N59" s="240"/>
    </row>
    <row r="60" spans="1:14" x14ac:dyDescent="0.25">
      <c r="A60" s="238" t="s">
        <v>1484</v>
      </c>
      <c r="B60" s="239" t="s">
        <v>1330</v>
      </c>
      <c r="C60" s="237" t="s">
        <v>1270</v>
      </c>
      <c r="D60" s="238" t="s">
        <v>1448</v>
      </c>
      <c r="E60" s="239" t="s">
        <v>1377</v>
      </c>
      <c r="F60" s="240"/>
      <c r="G60" s="240"/>
      <c r="H60" s="240"/>
      <c r="I60" s="240"/>
      <c r="J60" s="240"/>
      <c r="K60" s="240"/>
      <c r="L60" s="240"/>
      <c r="M60" s="241" t="s">
        <v>847</v>
      </c>
      <c r="N60" s="240"/>
    </row>
    <row r="61" spans="1:14" x14ac:dyDescent="0.25">
      <c r="A61" s="238" t="s">
        <v>1485</v>
      </c>
      <c r="B61" s="239" t="s">
        <v>1332</v>
      </c>
      <c r="C61" s="237" t="s">
        <v>1270</v>
      </c>
      <c r="D61" s="238" t="s">
        <v>1448</v>
      </c>
      <c r="E61" s="239" t="s">
        <v>1378</v>
      </c>
      <c r="F61" s="240"/>
      <c r="G61" s="240"/>
      <c r="H61" s="240"/>
      <c r="I61" s="240"/>
      <c r="J61" s="240"/>
      <c r="K61" s="240"/>
      <c r="L61" s="240"/>
      <c r="M61" s="241" t="s">
        <v>847</v>
      </c>
      <c r="N61" s="240"/>
    </row>
    <row r="62" spans="1:14" x14ac:dyDescent="0.25">
      <c r="A62" s="238" t="s">
        <v>1530</v>
      </c>
      <c r="B62" s="239" t="s">
        <v>1333</v>
      </c>
      <c r="C62" s="237" t="s">
        <v>1270</v>
      </c>
      <c r="D62" s="238" t="s">
        <v>1448</v>
      </c>
      <c r="E62" s="239" t="s">
        <v>1528</v>
      </c>
      <c r="F62" s="240"/>
      <c r="G62" s="240"/>
      <c r="H62" s="240"/>
      <c r="I62" s="240"/>
      <c r="J62" s="240"/>
      <c r="K62" s="240"/>
      <c r="L62" s="240"/>
      <c r="M62" s="241" t="s">
        <v>847</v>
      </c>
      <c r="N62" s="240"/>
    </row>
    <row r="63" spans="1:14" x14ac:dyDescent="0.25">
      <c r="A63" s="238" t="s">
        <v>1486</v>
      </c>
      <c r="B63" s="239" t="s">
        <v>1459</v>
      </c>
      <c r="C63" s="237" t="s">
        <v>1270</v>
      </c>
      <c r="D63" s="238" t="s">
        <v>1448</v>
      </c>
      <c r="E63" s="239" t="s">
        <v>1379</v>
      </c>
      <c r="F63" s="240"/>
      <c r="G63" s="240"/>
      <c r="H63" s="240"/>
      <c r="I63" s="240"/>
      <c r="J63" s="240"/>
      <c r="K63" s="240"/>
      <c r="L63" s="240"/>
      <c r="M63" s="241" t="s">
        <v>847</v>
      </c>
      <c r="N63" s="240"/>
    </row>
    <row r="64" spans="1:14" x14ac:dyDescent="0.25">
      <c r="A64" s="238" t="s">
        <v>1487</v>
      </c>
      <c r="B64" s="239" t="s">
        <v>1461</v>
      </c>
      <c r="C64" s="237" t="s">
        <v>1270</v>
      </c>
      <c r="D64" s="238" t="s">
        <v>1448</v>
      </c>
      <c r="E64" s="239" t="s">
        <v>1379</v>
      </c>
      <c r="F64" s="240"/>
      <c r="G64" s="240"/>
      <c r="H64" s="240"/>
      <c r="I64" s="240"/>
      <c r="J64" s="240"/>
      <c r="K64" s="240"/>
      <c r="L64" s="240"/>
      <c r="M64" s="241" t="s">
        <v>847</v>
      </c>
      <c r="N64" s="240"/>
    </row>
    <row r="65" spans="1:14" x14ac:dyDescent="0.25">
      <c r="A65" s="238" t="s">
        <v>1488</v>
      </c>
      <c r="B65" s="239" t="s">
        <v>1336</v>
      </c>
      <c r="C65" s="237" t="s">
        <v>1270</v>
      </c>
      <c r="D65" s="238" t="s">
        <v>1448</v>
      </c>
      <c r="E65" s="239" t="s">
        <v>1380</v>
      </c>
      <c r="F65" s="240"/>
      <c r="G65" s="240"/>
      <c r="H65" s="240"/>
      <c r="I65" s="240"/>
      <c r="J65" s="240"/>
      <c r="K65" s="240"/>
      <c r="L65" s="240"/>
      <c r="M65" s="241" t="s">
        <v>847</v>
      </c>
      <c r="N65" s="240"/>
    </row>
    <row r="66" spans="1:14" x14ac:dyDescent="0.25">
      <c r="A66" s="238" t="s">
        <v>1489</v>
      </c>
      <c r="B66" s="239" t="s">
        <v>1338</v>
      </c>
      <c r="C66" s="237" t="s">
        <v>1270</v>
      </c>
      <c r="D66" s="238" t="s">
        <v>1448</v>
      </c>
      <c r="E66" s="239" t="s">
        <v>1381</v>
      </c>
      <c r="F66" s="240"/>
      <c r="G66" s="240"/>
      <c r="H66" s="240"/>
      <c r="I66" s="240"/>
      <c r="J66" s="240"/>
      <c r="K66" s="240"/>
      <c r="L66" s="240"/>
      <c r="M66" s="241" t="s">
        <v>847</v>
      </c>
      <c r="N66" s="240"/>
    </row>
    <row r="67" spans="1:14" x14ac:dyDescent="0.25">
      <c r="A67" s="238" t="s">
        <v>1490</v>
      </c>
      <c r="B67" s="239" t="s">
        <v>1340</v>
      </c>
      <c r="C67" s="237" t="s">
        <v>1270</v>
      </c>
      <c r="D67" s="238" t="s">
        <v>1448</v>
      </c>
      <c r="E67" s="239" t="s">
        <v>1382</v>
      </c>
      <c r="F67" s="240"/>
      <c r="G67" s="240"/>
      <c r="H67" s="240"/>
      <c r="I67" s="240"/>
      <c r="J67" s="240"/>
      <c r="K67" s="240"/>
      <c r="L67" s="240"/>
      <c r="M67" s="241" t="s">
        <v>847</v>
      </c>
      <c r="N67" s="240"/>
    </row>
    <row r="68" spans="1:14" x14ac:dyDescent="0.25">
      <c r="A68" s="238" t="s">
        <v>1491</v>
      </c>
      <c r="B68" s="239" t="s">
        <v>1342</v>
      </c>
      <c r="C68" s="237" t="s">
        <v>1270</v>
      </c>
      <c r="D68" s="238" t="s">
        <v>1448</v>
      </c>
      <c r="E68" s="239" t="s">
        <v>1383</v>
      </c>
      <c r="F68" s="240"/>
      <c r="G68" s="240"/>
      <c r="H68" s="240"/>
      <c r="I68" s="240"/>
      <c r="J68" s="240"/>
      <c r="K68" s="240"/>
      <c r="L68" s="240"/>
      <c r="M68" s="241" t="s">
        <v>847</v>
      </c>
      <c r="N68" s="240"/>
    </row>
    <row r="69" spans="1:14" x14ac:dyDescent="0.25">
      <c r="A69" s="238" t="s">
        <v>1483</v>
      </c>
      <c r="B69" s="239" t="s">
        <v>1343</v>
      </c>
      <c r="C69" s="237" t="s">
        <v>1270</v>
      </c>
      <c r="D69" s="238" t="s">
        <v>1448</v>
      </c>
      <c r="E69" s="239" t="s">
        <v>1376</v>
      </c>
      <c r="F69" s="240"/>
      <c r="G69" s="240"/>
      <c r="H69" s="240"/>
      <c r="I69" s="240"/>
      <c r="J69" s="240"/>
      <c r="K69" s="240"/>
      <c r="L69" s="240"/>
      <c r="M69" s="241" t="s">
        <v>847</v>
      </c>
      <c r="N69" s="240"/>
    </row>
    <row r="70" spans="1:14" x14ac:dyDescent="0.25">
      <c r="A70" s="238" t="s">
        <v>1492</v>
      </c>
      <c r="B70" s="239" t="s">
        <v>1345</v>
      </c>
      <c r="C70" s="237" t="s">
        <v>1270</v>
      </c>
      <c r="D70" s="238" t="s">
        <v>1448</v>
      </c>
      <c r="E70" s="239" t="s">
        <v>1384</v>
      </c>
      <c r="F70" s="240"/>
      <c r="G70" s="240"/>
      <c r="H70" s="240"/>
      <c r="I70" s="240"/>
      <c r="J70" s="240"/>
      <c r="K70" s="240"/>
      <c r="L70" s="240"/>
      <c r="M70" s="241" t="s">
        <v>847</v>
      </c>
      <c r="N70" s="240"/>
    </row>
    <row r="71" spans="1:14" x14ac:dyDescent="0.25">
      <c r="A71" s="238" t="s">
        <v>1493</v>
      </c>
      <c r="B71" s="239" t="s">
        <v>1347</v>
      </c>
      <c r="C71" s="237" t="s">
        <v>1270</v>
      </c>
      <c r="D71" s="238" t="s">
        <v>1448</v>
      </c>
      <c r="E71" s="239" t="s">
        <v>1385</v>
      </c>
      <c r="F71" s="240"/>
      <c r="G71" s="240"/>
      <c r="H71" s="240"/>
      <c r="I71" s="240"/>
      <c r="J71" s="240"/>
      <c r="K71" s="240"/>
      <c r="L71" s="240"/>
      <c r="M71" s="241" t="s">
        <v>847</v>
      </c>
      <c r="N71" s="240"/>
    </row>
    <row r="72" spans="1:14" x14ac:dyDescent="0.25">
      <c r="A72" s="238" t="s">
        <v>1494</v>
      </c>
      <c r="B72" s="239" t="s">
        <v>1349</v>
      </c>
      <c r="C72" s="237" t="s">
        <v>1270</v>
      </c>
      <c r="D72" s="238" t="s">
        <v>1448</v>
      </c>
      <c r="E72" s="239" t="s">
        <v>1386</v>
      </c>
      <c r="F72" s="240"/>
      <c r="G72" s="240"/>
      <c r="H72" s="240"/>
      <c r="I72" s="240"/>
      <c r="J72" s="240"/>
      <c r="K72" s="240"/>
      <c r="L72" s="240"/>
      <c r="M72" s="241" t="s">
        <v>847</v>
      </c>
      <c r="N72" s="240"/>
    </row>
    <row r="73" spans="1:14" x14ac:dyDescent="0.25">
      <c r="A73" s="238" t="s">
        <v>1495</v>
      </c>
      <c r="B73" s="239" t="s">
        <v>1351</v>
      </c>
      <c r="C73" s="237" t="s">
        <v>1270</v>
      </c>
      <c r="D73" s="238" t="s">
        <v>1448</v>
      </c>
      <c r="E73" s="239" t="s">
        <v>1387</v>
      </c>
      <c r="F73" s="240"/>
      <c r="G73" s="240"/>
      <c r="H73" s="240"/>
      <c r="I73" s="240"/>
      <c r="J73" s="240"/>
      <c r="K73" s="240"/>
      <c r="L73" s="240"/>
      <c r="M73" s="241" t="s">
        <v>847</v>
      </c>
      <c r="N73" s="240"/>
    </row>
    <row r="74" spans="1:14" x14ac:dyDescent="0.25">
      <c r="A74" s="238" t="s">
        <v>1496</v>
      </c>
      <c r="B74" s="239" t="s">
        <v>1353</v>
      </c>
      <c r="C74" s="237" t="s">
        <v>1270</v>
      </c>
      <c r="D74" s="238" t="s">
        <v>1448</v>
      </c>
      <c r="E74" s="239" t="s">
        <v>1388</v>
      </c>
      <c r="F74" s="240"/>
      <c r="G74" s="240"/>
      <c r="H74" s="240"/>
      <c r="I74" s="240"/>
      <c r="J74" s="240"/>
      <c r="K74" s="240"/>
      <c r="L74" s="240"/>
      <c r="M74" s="241" t="s">
        <v>847</v>
      </c>
      <c r="N74" s="240"/>
    </row>
    <row r="75" spans="1:14" x14ac:dyDescent="0.25">
      <c r="A75" s="238" t="s">
        <v>1497</v>
      </c>
      <c r="B75" s="239" t="s">
        <v>1355</v>
      </c>
      <c r="C75" s="237" t="s">
        <v>1270</v>
      </c>
      <c r="D75" s="238" t="s">
        <v>1448</v>
      </c>
      <c r="E75" s="239" t="s">
        <v>1389</v>
      </c>
      <c r="F75" s="240"/>
      <c r="G75" s="240"/>
      <c r="H75" s="240"/>
      <c r="I75" s="240"/>
      <c r="J75" s="240"/>
      <c r="K75" s="240"/>
      <c r="L75" s="240"/>
      <c r="M75" s="241" t="s">
        <v>847</v>
      </c>
      <c r="N75" s="240"/>
    </row>
    <row r="76" spans="1:14" x14ac:dyDescent="0.25">
      <c r="A76" s="238" t="s">
        <v>1498</v>
      </c>
      <c r="B76" s="239" t="s">
        <v>1357</v>
      </c>
      <c r="C76" s="237" t="s">
        <v>1270</v>
      </c>
      <c r="D76" s="238" t="s">
        <v>1448</v>
      </c>
      <c r="E76" s="239" t="s">
        <v>1390</v>
      </c>
      <c r="F76" s="240"/>
      <c r="G76" s="240"/>
      <c r="H76" s="240"/>
      <c r="I76" s="240"/>
      <c r="J76" s="240"/>
      <c r="K76" s="240"/>
      <c r="L76" s="240"/>
      <c r="M76" s="241" t="s">
        <v>847</v>
      </c>
      <c r="N76" s="240"/>
    </row>
    <row r="77" spans="1:14" x14ac:dyDescent="0.25">
      <c r="A77" s="238" t="s">
        <v>1499</v>
      </c>
      <c r="B77" s="239" t="s">
        <v>1908</v>
      </c>
      <c r="C77" s="237" t="s">
        <v>1270</v>
      </c>
      <c r="D77" s="238" t="s">
        <v>1448</v>
      </c>
      <c r="E77" s="239" t="s">
        <v>1391</v>
      </c>
      <c r="F77" s="240"/>
      <c r="G77" s="240"/>
      <c r="H77" s="240"/>
      <c r="I77" s="240"/>
      <c r="J77" s="240"/>
      <c r="K77" s="240"/>
      <c r="L77" s="240"/>
      <c r="M77" s="241" t="s">
        <v>847</v>
      </c>
      <c r="N77" s="240"/>
    </row>
    <row r="78" spans="1:14" x14ac:dyDescent="0.25">
      <c r="A78" s="238" t="s">
        <v>1500</v>
      </c>
      <c r="B78" s="239" t="s">
        <v>1360</v>
      </c>
      <c r="C78" s="237" t="s">
        <v>1270</v>
      </c>
      <c r="D78" s="238" t="s">
        <v>1448</v>
      </c>
      <c r="E78" s="239" t="s">
        <v>1392</v>
      </c>
      <c r="F78" s="240"/>
      <c r="G78" s="240"/>
      <c r="H78" s="240"/>
      <c r="I78" s="240"/>
      <c r="J78" s="240"/>
      <c r="K78" s="240"/>
      <c r="L78" s="240"/>
      <c r="M78" s="241" t="s">
        <v>847</v>
      </c>
      <c r="N78" s="240"/>
    </row>
    <row r="79" spans="1:14" x14ac:dyDescent="0.25">
      <c r="A79" s="238" t="s">
        <v>1981</v>
      </c>
      <c r="B79" s="239" t="s">
        <v>1361</v>
      </c>
      <c r="C79" s="237" t="s">
        <v>1270</v>
      </c>
      <c r="D79" s="238" t="s">
        <v>1448</v>
      </c>
      <c r="E79" s="239" t="s">
        <v>1979</v>
      </c>
      <c r="F79" s="240"/>
      <c r="G79" s="240"/>
      <c r="H79" s="240"/>
      <c r="I79" s="240"/>
      <c r="J79" s="240"/>
      <c r="K79" s="240"/>
      <c r="L79" s="240"/>
      <c r="M79" s="241" t="s">
        <v>847</v>
      </c>
      <c r="N79" s="240"/>
    </row>
    <row r="80" spans="1:14" x14ac:dyDescent="0.25">
      <c r="A80" s="238" t="s">
        <v>1985</v>
      </c>
      <c r="B80" s="239" t="s">
        <v>1362</v>
      </c>
      <c r="C80" s="237" t="s">
        <v>1270</v>
      </c>
      <c r="D80" s="238" t="s">
        <v>1448</v>
      </c>
      <c r="E80" s="239" t="s">
        <v>1983</v>
      </c>
      <c r="F80" s="240"/>
      <c r="G80" s="240"/>
      <c r="H80" s="240"/>
      <c r="I80" s="240"/>
      <c r="J80" s="240"/>
      <c r="K80" s="240"/>
      <c r="L80" s="240"/>
      <c r="M80" s="241" t="s">
        <v>847</v>
      </c>
      <c r="N80" s="240"/>
    </row>
    <row r="81" spans="1:14" x14ac:dyDescent="0.25">
      <c r="A81" s="238" t="s">
        <v>1501</v>
      </c>
      <c r="B81" s="239" t="s">
        <v>1364</v>
      </c>
      <c r="C81" s="237" t="s">
        <v>1270</v>
      </c>
      <c r="D81" s="238" t="s">
        <v>1448</v>
      </c>
      <c r="E81" s="239" t="s">
        <v>1393</v>
      </c>
      <c r="F81" s="240"/>
      <c r="G81" s="240"/>
      <c r="H81" s="240"/>
      <c r="I81" s="240"/>
      <c r="J81" s="240"/>
      <c r="K81" s="240"/>
      <c r="L81" s="240"/>
      <c r="M81" s="241" t="s">
        <v>847</v>
      </c>
      <c r="N81" s="240"/>
    </row>
    <row r="82" spans="1:14" x14ac:dyDescent="0.25">
      <c r="A82" s="238" t="s">
        <v>2012</v>
      </c>
      <c r="B82" s="239" t="s">
        <v>1966</v>
      </c>
      <c r="C82" s="237" t="s">
        <v>1270</v>
      </c>
      <c r="D82" s="238" t="s">
        <v>2018</v>
      </c>
      <c r="E82" s="239" t="s">
        <v>2006</v>
      </c>
      <c r="F82" s="240"/>
      <c r="G82" s="240"/>
      <c r="H82" s="240"/>
      <c r="I82" s="240"/>
      <c r="J82" s="240"/>
      <c r="K82" s="240"/>
      <c r="L82" s="240"/>
      <c r="M82" s="241" t="s">
        <v>847</v>
      </c>
      <c r="N82" s="240"/>
    </row>
    <row r="83" spans="1:14" x14ac:dyDescent="0.25">
      <c r="A83" s="238" t="s">
        <v>2013</v>
      </c>
      <c r="B83" s="239" t="s">
        <v>1967</v>
      </c>
      <c r="C83" s="237" t="s">
        <v>1270</v>
      </c>
      <c r="D83" s="238" t="s">
        <v>2018</v>
      </c>
      <c r="E83" s="239" t="s">
        <v>2007</v>
      </c>
      <c r="F83" s="240"/>
      <c r="G83" s="240"/>
      <c r="H83" s="240"/>
      <c r="I83" s="240"/>
      <c r="J83" s="240"/>
      <c r="K83" s="240"/>
      <c r="L83" s="240"/>
      <c r="M83" s="241" t="s">
        <v>847</v>
      </c>
      <c r="N83" s="240"/>
    </row>
    <row r="84" spans="1:14" x14ac:dyDescent="0.25">
      <c r="A84" s="238" t="s">
        <v>2014</v>
      </c>
      <c r="B84" s="239" t="s">
        <v>1968</v>
      </c>
      <c r="C84" s="237" t="s">
        <v>1270</v>
      </c>
      <c r="D84" s="238" t="s">
        <v>2018</v>
      </c>
      <c r="E84" s="239" t="s">
        <v>2008</v>
      </c>
      <c r="F84" s="240"/>
      <c r="G84" s="240"/>
      <c r="H84" s="240"/>
      <c r="I84" s="240"/>
      <c r="J84" s="240"/>
      <c r="K84" s="240"/>
      <c r="L84" s="240"/>
      <c r="M84" s="241" t="s">
        <v>847</v>
      </c>
      <c r="N84" s="240"/>
    </row>
    <row r="85" spans="1:14" x14ac:dyDescent="0.25">
      <c r="A85" s="238" t="s">
        <v>2015</v>
      </c>
      <c r="B85" s="239" t="s">
        <v>1969</v>
      </c>
      <c r="C85" s="237" t="s">
        <v>1270</v>
      </c>
      <c r="D85" s="238" t="s">
        <v>2018</v>
      </c>
      <c r="E85" s="239" t="s">
        <v>2009</v>
      </c>
      <c r="F85" s="240"/>
      <c r="G85" s="240"/>
      <c r="H85" s="240"/>
      <c r="I85" s="240"/>
      <c r="J85" s="240"/>
      <c r="K85" s="240"/>
      <c r="L85" s="240"/>
      <c r="M85" s="241" t="s">
        <v>847</v>
      </c>
      <c r="N85" s="240"/>
    </row>
    <row r="86" spans="1:14" x14ac:dyDescent="0.25">
      <c r="A86" s="238" t="s">
        <v>1502</v>
      </c>
      <c r="B86" s="239" t="s">
        <v>1366</v>
      </c>
      <c r="C86" s="237" t="s">
        <v>1270</v>
      </c>
      <c r="D86" s="238" t="s">
        <v>1448</v>
      </c>
      <c r="E86" s="239" t="s">
        <v>1394</v>
      </c>
      <c r="F86" s="240"/>
      <c r="G86" s="240"/>
      <c r="H86" s="240"/>
      <c r="I86" s="240"/>
      <c r="J86" s="240"/>
      <c r="K86" s="240"/>
      <c r="L86" s="240"/>
      <c r="M86" s="241" t="s">
        <v>847</v>
      </c>
      <c r="N86" s="240"/>
    </row>
    <row r="87" spans="1:14" x14ac:dyDescent="0.25">
      <c r="A87" s="238" t="s">
        <v>1503</v>
      </c>
      <c r="B87" s="239" t="s">
        <v>1368</v>
      </c>
      <c r="C87" s="237" t="s">
        <v>1270</v>
      </c>
      <c r="D87" s="238" t="s">
        <v>1448</v>
      </c>
      <c r="E87" s="239" t="s">
        <v>1395</v>
      </c>
      <c r="F87" s="240"/>
      <c r="G87" s="240"/>
      <c r="H87" s="240"/>
      <c r="I87" s="240"/>
      <c r="J87" s="240"/>
      <c r="K87" s="240"/>
      <c r="L87" s="240"/>
      <c r="M87" s="241" t="s">
        <v>847</v>
      </c>
      <c r="N87" s="240"/>
    </row>
    <row r="88" spans="1:14" x14ac:dyDescent="0.25">
      <c r="A88" s="321" t="s">
        <v>2509</v>
      </c>
      <c r="B88" s="322" t="s">
        <v>2499</v>
      </c>
      <c r="C88" s="237" t="s">
        <v>1270</v>
      </c>
      <c r="D88" s="311" t="s">
        <v>2505</v>
      </c>
      <c r="E88" s="312" t="s">
        <v>2498</v>
      </c>
      <c r="F88" s="306"/>
      <c r="G88" s="306"/>
      <c r="H88" s="306"/>
      <c r="I88" s="306"/>
      <c r="J88" s="306"/>
      <c r="K88" s="306"/>
      <c r="L88" s="306"/>
      <c r="M88" s="307" t="s">
        <v>847</v>
      </c>
      <c r="N88" s="240"/>
    </row>
    <row r="89" spans="1:14" x14ac:dyDescent="0.25">
      <c r="A89" s="321" t="s">
        <v>2518</v>
      </c>
      <c r="B89" s="322" t="s">
        <v>2511</v>
      </c>
      <c r="C89" s="237" t="s">
        <v>1270</v>
      </c>
      <c r="D89" s="311" t="s">
        <v>2505</v>
      </c>
      <c r="E89" s="5" t="s">
        <v>2510</v>
      </c>
      <c r="F89" s="306"/>
      <c r="G89" s="306"/>
      <c r="H89" s="306"/>
      <c r="I89" s="306"/>
      <c r="J89" s="306"/>
      <c r="K89" s="306"/>
      <c r="L89" s="306"/>
      <c r="M89" s="307" t="s">
        <v>847</v>
      </c>
      <c r="N89" s="240"/>
    </row>
    <row r="90" spans="1:14" x14ac:dyDescent="0.25">
      <c r="A90" s="321" t="s">
        <v>2549</v>
      </c>
      <c r="B90" s="322" t="s">
        <v>2523</v>
      </c>
      <c r="C90" s="237" t="s">
        <v>1270</v>
      </c>
      <c r="D90" s="311" t="s">
        <v>3352</v>
      </c>
      <c r="E90" s="5" t="s">
        <v>2541</v>
      </c>
      <c r="F90" s="306"/>
      <c r="G90" s="306"/>
      <c r="H90" s="306"/>
      <c r="I90" s="306"/>
      <c r="J90" s="306"/>
      <c r="K90" s="306"/>
      <c r="L90" s="306"/>
      <c r="M90" s="307" t="s">
        <v>847</v>
      </c>
      <c r="N90" s="240"/>
    </row>
    <row r="91" spans="1:14" x14ac:dyDescent="0.25">
      <c r="A91" s="238" t="s">
        <v>1884</v>
      </c>
      <c r="B91" s="239" t="s">
        <v>1879</v>
      </c>
      <c r="C91" s="237" t="s">
        <v>1270</v>
      </c>
      <c r="D91" s="238" t="s">
        <v>1448</v>
      </c>
      <c r="E91" s="239" t="s">
        <v>1880</v>
      </c>
      <c r="F91" s="240"/>
      <c r="G91" s="240"/>
      <c r="H91" s="240"/>
      <c r="I91" s="240"/>
      <c r="J91" s="240"/>
      <c r="K91" s="240"/>
      <c r="L91" s="240"/>
      <c r="M91" s="241" t="s">
        <v>847</v>
      </c>
      <c r="N91" s="240"/>
    </row>
    <row r="92" spans="1:14" x14ac:dyDescent="0.25">
      <c r="A92" s="320" t="s">
        <v>2285</v>
      </c>
      <c r="B92" s="453" t="s">
        <v>2246</v>
      </c>
      <c r="C92" s="320" t="s">
        <v>1270</v>
      </c>
      <c r="D92" s="320" t="s">
        <v>1517</v>
      </c>
      <c r="E92" s="453" t="s">
        <v>2241</v>
      </c>
      <c r="F92" s="278"/>
      <c r="G92" s="278"/>
      <c r="H92" s="278"/>
      <c r="I92" s="278"/>
      <c r="J92" s="278"/>
      <c r="K92" s="278"/>
      <c r="L92" s="278"/>
      <c r="M92" s="241" t="s">
        <v>847</v>
      </c>
      <c r="N92" s="240"/>
    </row>
    <row r="93" spans="1:14" x14ac:dyDescent="0.25">
      <c r="A93" s="320" t="s">
        <v>2286</v>
      </c>
      <c r="B93" s="453" t="s">
        <v>2247</v>
      </c>
      <c r="C93" s="320" t="s">
        <v>1270</v>
      </c>
      <c r="D93" s="320" t="s">
        <v>1517</v>
      </c>
      <c r="E93" s="453" t="s">
        <v>2240</v>
      </c>
      <c r="F93" s="278"/>
      <c r="G93" s="278"/>
      <c r="H93" s="278"/>
      <c r="I93" s="278"/>
      <c r="J93" s="278"/>
      <c r="K93" s="278"/>
      <c r="L93" s="278"/>
      <c r="M93" s="241" t="s">
        <v>847</v>
      </c>
      <c r="N93" s="240"/>
    </row>
    <row r="94" spans="1:14" x14ac:dyDescent="0.25">
      <c r="A94" s="320" t="s">
        <v>2287</v>
      </c>
      <c r="B94" s="453" t="s">
        <v>2267</v>
      </c>
      <c r="C94" s="320" t="s">
        <v>1270</v>
      </c>
      <c r="D94" s="320" t="s">
        <v>2380</v>
      </c>
      <c r="E94" s="453" t="s">
        <v>2266</v>
      </c>
      <c r="F94" s="278"/>
      <c r="G94" s="278"/>
      <c r="H94" s="278"/>
      <c r="I94" s="278"/>
      <c r="J94" s="278"/>
      <c r="K94" s="278"/>
      <c r="L94" s="278"/>
      <c r="M94" s="241" t="s">
        <v>847</v>
      </c>
      <c r="N94" s="240"/>
    </row>
    <row r="95" spans="1:14" x14ac:dyDescent="0.25">
      <c r="A95" s="320" t="s">
        <v>2324</v>
      </c>
      <c r="B95" s="453" t="s">
        <v>2352</v>
      </c>
      <c r="C95" s="320" t="s">
        <v>1270</v>
      </c>
      <c r="D95" s="320" t="s">
        <v>2330</v>
      </c>
      <c r="E95" s="320" t="s">
        <v>2341</v>
      </c>
      <c r="F95" s="278"/>
      <c r="G95" s="278"/>
      <c r="H95" s="278"/>
      <c r="I95" s="278"/>
      <c r="J95" s="278"/>
      <c r="K95" s="278"/>
      <c r="L95" s="278"/>
      <c r="M95" s="241" t="s">
        <v>847</v>
      </c>
      <c r="N95" s="240"/>
    </row>
    <row r="96" spans="1:14" x14ac:dyDescent="0.25">
      <c r="A96" s="320" t="s">
        <v>2325</v>
      </c>
      <c r="B96" s="453" t="s">
        <v>2353</v>
      </c>
      <c r="C96" s="320" t="s">
        <v>1270</v>
      </c>
      <c r="D96" s="320" t="s">
        <v>2330</v>
      </c>
      <c r="E96" s="320" t="s">
        <v>2342</v>
      </c>
      <c r="F96" s="278"/>
      <c r="G96" s="278"/>
      <c r="H96" s="278"/>
      <c r="I96" s="278"/>
      <c r="J96" s="278"/>
      <c r="K96" s="278"/>
      <c r="L96" s="278"/>
      <c r="M96" s="241" t="s">
        <v>847</v>
      </c>
      <c r="N96" s="240"/>
    </row>
    <row r="97" spans="1:14" x14ac:dyDescent="0.25">
      <c r="A97" s="320" t="s">
        <v>2326</v>
      </c>
      <c r="B97" s="453" t="s">
        <v>2354</v>
      </c>
      <c r="C97" s="320" t="s">
        <v>1270</v>
      </c>
      <c r="D97" s="320" t="s">
        <v>2330</v>
      </c>
      <c r="E97" s="320" t="s">
        <v>2343</v>
      </c>
      <c r="F97" s="278"/>
      <c r="G97" s="278"/>
      <c r="H97" s="278"/>
      <c r="I97" s="278"/>
      <c r="J97" s="278"/>
      <c r="K97" s="278"/>
      <c r="L97" s="278"/>
      <c r="M97" s="241" t="s">
        <v>847</v>
      </c>
      <c r="N97" s="240"/>
    </row>
    <row r="98" spans="1:14" x14ac:dyDescent="0.25">
      <c r="A98" s="320" t="s">
        <v>2327</v>
      </c>
      <c r="B98" s="453" t="s">
        <v>2355</v>
      </c>
      <c r="C98" s="320" t="s">
        <v>1270</v>
      </c>
      <c r="D98" s="320" t="s">
        <v>2330</v>
      </c>
      <c r="E98" s="320" t="s">
        <v>2344</v>
      </c>
      <c r="F98" s="278"/>
      <c r="G98" s="278"/>
      <c r="H98" s="278"/>
      <c r="I98" s="278"/>
      <c r="J98" s="278"/>
      <c r="K98" s="278"/>
      <c r="L98" s="278"/>
      <c r="M98" s="241" t="s">
        <v>847</v>
      </c>
      <c r="N98" s="240"/>
    </row>
    <row r="99" spans="1:14" x14ac:dyDescent="0.25">
      <c r="A99" s="320" t="s">
        <v>2328</v>
      </c>
      <c r="B99" s="453" t="s">
        <v>2356</v>
      </c>
      <c r="C99" s="320" t="s">
        <v>1270</v>
      </c>
      <c r="D99" s="320" t="s">
        <v>2330</v>
      </c>
      <c r="E99" s="320" t="s">
        <v>2345</v>
      </c>
      <c r="F99" s="278"/>
      <c r="G99" s="278"/>
      <c r="H99" s="278"/>
      <c r="I99" s="278"/>
      <c r="J99" s="278"/>
      <c r="K99" s="278"/>
      <c r="L99" s="278"/>
      <c r="M99" s="241" t="s">
        <v>847</v>
      </c>
      <c r="N99" s="240"/>
    </row>
    <row r="100" spans="1:14" x14ac:dyDescent="0.25">
      <c r="A100" s="321" t="s">
        <v>2477</v>
      </c>
      <c r="B100" s="312" t="s">
        <v>2476</v>
      </c>
      <c r="C100" s="320" t="s">
        <v>1270</v>
      </c>
      <c r="D100" s="320" t="s">
        <v>2473</v>
      </c>
      <c r="E100" s="5" t="s">
        <v>2474</v>
      </c>
      <c r="F100" s="306"/>
      <c r="G100" s="306"/>
      <c r="H100" s="306"/>
      <c r="I100" s="306"/>
      <c r="J100" s="306"/>
      <c r="K100" s="306"/>
      <c r="L100" s="306"/>
      <c r="M100" s="307" t="s">
        <v>847</v>
      </c>
      <c r="N100" s="240"/>
    </row>
    <row r="101" spans="1:14" x14ac:dyDescent="0.25">
      <c r="A101" s="321" t="s">
        <v>2382</v>
      </c>
      <c r="B101" s="322" t="s">
        <v>2375</v>
      </c>
      <c r="C101" s="320" t="s">
        <v>1270</v>
      </c>
      <c r="D101" s="320" t="s">
        <v>2473</v>
      </c>
      <c r="E101" s="239" t="s">
        <v>2374</v>
      </c>
      <c r="F101" s="306"/>
      <c r="G101" s="306"/>
      <c r="H101" s="306"/>
      <c r="I101" s="306"/>
      <c r="J101" s="306"/>
      <c r="K101" s="306"/>
      <c r="L101" s="306"/>
      <c r="M101" s="307" t="s">
        <v>847</v>
      </c>
      <c r="N101" s="240"/>
    </row>
    <row r="102" spans="1:14" x14ac:dyDescent="0.25">
      <c r="A102" s="238" t="s">
        <v>1504</v>
      </c>
      <c r="B102" s="239" t="s">
        <v>2162</v>
      </c>
      <c r="C102" s="237" t="s">
        <v>1269</v>
      </c>
      <c r="D102" s="238" t="s">
        <v>1447</v>
      </c>
      <c r="E102" s="239" t="s">
        <v>1369</v>
      </c>
      <c r="F102" s="240"/>
      <c r="G102" s="240"/>
      <c r="H102" s="240"/>
      <c r="I102" s="240"/>
      <c r="J102" s="240"/>
      <c r="K102" s="240"/>
      <c r="L102" s="240"/>
      <c r="M102" s="241" t="s">
        <v>847</v>
      </c>
      <c r="N102" s="240"/>
    </row>
    <row r="103" spans="1:14" x14ac:dyDescent="0.25">
      <c r="A103" s="238" t="s">
        <v>1531</v>
      </c>
      <c r="B103" s="239" t="s">
        <v>2163</v>
      </c>
      <c r="C103" s="237" t="s">
        <v>1269</v>
      </c>
      <c r="D103" s="238" t="s">
        <v>1447</v>
      </c>
      <c r="E103" s="239" t="s">
        <v>1546</v>
      </c>
      <c r="F103" s="240"/>
      <c r="G103" s="240"/>
      <c r="H103" s="240"/>
      <c r="I103" s="240"/>
      <c r="J103" s="240"/>
      <c r="K103" s="240"/>
      <c r="L103" s="240"/>
      <c r="M103" s="241" t="s">
        <v>847</v>
      </c>
      <c r="N103" s="240"/>
    </row>
    <row r="104" spans="1:14" x14ac:dyDescent="0.25">
      <c r="A104" s="238" t="s">
        <v>1505</v>
      </c>
      <c r="B104" s="239" t="s">
        <v>2164</v>
      </c>
      <c r="C104" s="237" t="s">
        <v>1269</v>
      </c>
      <c r="D104" s="238" t="s">
        <v>1447</v>
      </c>
      <c r="E104" s="239" t="s">
        <v>1370</v>
      </c>
      <c r="F104" s="240"/>
      <c r="G104" s="240"/>
      <c r="H104" s="240"/>
      <c r="I104" s="240"/>
      <c r="J104" s="240"/>
      <c r="K104" s="240"/>
      <c r="L104" s="240"/>
      <c r="M104" s="241" t="s">
        <v>847</v>
      </c>
      <c r="N104" s="240"/>
    </row>
    <row r="105" spans="1:14" x14ac:dyDescent="0.25">
      <c r="A105" s="238" t="s">
        <v>1532</v>
      </c>
      <c r="B105" s="239" t="s">
        <v>2161</v>
      </c>
      <c r="C105" s="237" t="s">
        <v>1269</v>
      </c>
      <c r="D105" s="238" t="s">
        <v>1447</v>
      </c>
      <c r="E105" s="239" t="s">
        <v>1545</v>
      </c>
      <c r="F105" s="240"/>
      <c r="G105" s="240"/>
      <c r="H105" s="240"/>
      <c r="I105" s="240"/>
      <c r="J105" s="240"/>
      <c r="K105" s="240"/>
      <c r="L105" s="240"/>
      <c r="M105" s="241" t="s">
        <v>847</v>
      </c>
      <c r="N105" s="240"/>
    </row>
    <row r="106" spans="1:14" x14ac:dyDescent="0.25">
      <c r="A106" s="238" t="s">
        <v>1506</v>
      </c>
      <c r="B106" s="239" t="s">
        <v>2165</v>
      </c>
      <c r="C106" s="237" t="s">
        <v>1270</v>
      </c>
      <c r="D106" s="238" t="s">
        <v>1448</v>
      </c>
      <c r="E106" s="239" t="s">
        <v>1396</v>
      </c>
      <c r="F106" s="240"/>
      <c r="G106" s="240"/>
      <c r="H106" s="240"/>
      <c r="I106" s="240"/>
      <c r="J106" s="240"/>
      <c r="K106" s="240"/>
      <c r="L106" s="240"/>
      <c r="M106" s="241" t="s">
        <v>847</v>
      </c>
      <c r="N106" s="240"/>
    </row>
    <row r="107" spans="1:14" x14ac:dyDescent="0.25">
      <c r="A107" s="238" t="s">
        <v>1533</v>
      </c>
      <c r="B107" s="239" t="s">
        <v>2166</v>
      </c>
      <c r="C107" s="237" t="s">
        <v>1270</v>
      </c>
      <c r="D107" s="238" t="s">
        <v>1448</v>
      </c>
      <c r="E107" s="239" t="s">
        <v>1543</v>
      </c>
      <c r="F107" s="240"/>
      <c r="G107" s="240"/>
      <c r="H107" s="240"/>
      <c r="I107" s="240"/>
      <c r="J107" s="240"/>
      <c r="K107" s="240"/>
      <c r="L107" s="240"/>
      <c r="M107" s="241" t="s">
        <v>847</v>
      </c>
      <c r="N107" s="240"/>
    </row>
    <row r="108" spans="1:14" x14ac:dyDescent="0.25">
      <c r="A108" s="238" t="s">
        <v>1507</v>
      </c>
      <c r="B108" s="239" t="s">
        <v>2167</v>
      </c>
      <c r="C108" s="237" t="s">
        <v>1270</v>
      </c>
      <c r="D108" s="238" t="s">
        <v>1448</v>
      </c>
      <c r="E108" s="239" t="s">
        <v>1397</v>
      </c>
      <c r="F108" s="240"/>
      <c r="G108" s="240"/>
      <c r="H108" s="240"/>
      <c r="I108" s="240"/>
      <c r="J108" s="240"/>
      <c r="K108" s="240"/>
      <c r="L108" s="240"/>
      <c r="M108" s="241" t="s">
        <v>847</v>
      </c>
      <c r="N108" s="240"/>
    </row>
    <row r="109" spans="1:14" x14ac:dyDescent="0.25">
      <c r="A109" s="238" t="s">
        <v>1534</v>
      </c>
      <c r="B109" s="239" t="s">
        <v>2168</v>
      </c>
      <c r="C109" s="237" t="s">
        <v>1270</v>
      </c>
      <c r="D109" s="238" t="s">
        <v>1448</v>
      </c>
      <c r="E109" s="239" t="s">
        <v>1544</v>
      </c>
      <c r="F109" s="240"/>
      <c r="G109" s="240"/>
      <c r="H109" s="240"/>
      <c r="I109" s="240"/>
      <c r="J109" s="240"/>
      <c r="K109" s="240"/>
      <c r="L109" s="240"/>
      <c r="M109" s="241" t="s">
        <v>847</v>
      </c>
      <c r="N109" s="240"/>
    </row>
    <row r="110" spans="1:14" x14ac:dyDescent="0.25">
      <c r="A110" s="238" t="s">
        <v>2042</v>
      </c>
      <c r="B110" s="239" t="s">
        <v>2024</v>
      </c>
      <c r="C110" s="237" t="s">
        <v>1269</v>
      </c>
      <c r="D110" s="238" t="s">
        <v>2041</v>
      </c>
      <c r="E110" s="239" t="s">
        <v>2039</v>
      </c>
      <c r="F110" s="240"/>
      <c r="G110" s="240"/>
      <c r="H110" s="240"/>
      <c r="I110" s="240"/>
      <c r="J110" s="240"/>
      <c r="K110" s="240"/>
      <c r="L110" s="240"/>
      <c r="M110" s="241" t="s">
        <v>847</v>
      </c>
      <c r="N110" s="240"/>
    </row>
    <row r="111" spans="1:14" x14ac:dyDescent="0.25">
      <c r="A111" s="320" t="s">
        <v>2323</v>
      </c>
      <c r="B111" s="453" t="s">
        <v>2351</v>
      </c>
      <c r="C111" s="320" t="s">
        <v>1271</v>
      </c>
      <c r="D111" s="320" t="s">
        <v>2331</v>
      </c>
      <c r="E111" s="320" t="s">
        <v>2340</v>
      </c>
      <c r="F111" s="278"/>
      <c r="G111" s="278"/>
      <c r="H111" s="278"/>
      <c r="I111" s="278"/>
      <c r="J111" s="278"/>
      <c r="K111" s="278"/>
      <c r="L111" s="278"/>
      <c r="M111" s="241" t="s">
        <v>847</v>
      </c>
      <c r="N111" s="240"/>
    </row>
    <row r="112" spans="1:14" x14ac:dyDescent="0.25">
      <c r="A112" s="320" t="s">
        <v>2321</v>
      </c>
      <c r="B112" s="453" t="s">
        <v>2242</v>
      </c>
      <c r="C112" s="320" t="s">
        <v>1271</v>
      </c>
      <c r="D112" s="320" t="s">
        <v>1515</v>
      </c>
      <c r="E112" s="453" t="s">
        <v>2319</v>
      </c>
      <c r="F112" s="278"/>
      <c r="G112" s="278"/>
      <c r="H112" s="278"/>
      <c r="I112" s="278"/>
      <c r="J112" s="278"/>
      <c r="K112" s="278"/>
      <c r="L112" s="278"/>
      <c r="M112" s="241" t="s">
        <v>847</v>
      </c>
      <c r="N112" s="240"/>
    </row>
    <row r="113" spans="1:14" s="342" customFormat="1" x14ac:dyDescent="0.25">
      <c r="A113" s="454" t="s">
        <v>2322</v>
      </c>
      <c r="B113" s="455" t="s">
        <v>2243</v>
      </c>
      <c r="C113" s="454" t="s">
        <v>1271</v>
      </c>
      <c r="D113" s="454" t="s">
        <v>1515</v>
      </c>
      <c r="E113" s="455" t="s">
        <v>2320</v>
      </c>
      <c r="F113" s="450"/>
      <c r="G113" s="450"/>
      <c r="H113" s="450"/>
      <c r="I113" s="450"/>
      <c r="J113" s="450"/>
      <c r="K113" s="450"/>
      <c r="L113" s="450"/>
      <c r="M113" s="451" t="s">
        <v>847</v>
      </c>
      <c r="N113" s="452"/>
    </row>
    <row r="114" spans="1:14" x14ac:dyDescent="0.25">
      <c r="A114" s="340" t="s">
        <v>2707</v>
      </c>
      <c r="B114" s="341" t="s">
        <v>2582</v>
      </c>
      <c r="C114" s="340" t="s">
        <v>2561</v>
      </c>
      <c r="D114" s="340" t="s">
        <v>2685</v>
      </c>
      <c r="E114" s="341" t="s">
        <v>2568</v>
      </c>
      <c r="F114" s="338"/>
      <c r="G114" s="338"/>
      <c r="H114" s="338"/>
      <c r="I114" s="338"/>
      <c r="J114" s="338"/>
      <c r="K114" s="338"/>
      <c r="L114" s="338"/>
      <c r="M114" s="339" t="s">
        <v>847</v>
      </c>
      <c r="N114" s="240"/>
    </row>
    <row r="115" spans="1:14" x14ac:dyDescent="0.25">
      <c r="A115" s="340" t="s">
        <v>2708</v>
      </c>
      <c r="B115" s="341" t="s">
        <v>2583</v>
      </c>
      <c r="C115" s="340" t="s">
        <v>2561</v>
      </c>
      <c r="D115" s="340" t="s">
        <v>2686</v>
      </c>
      <c r="E115" s="341" t="s">
        <v>2569</v>
      </c>
      <c r="F115" s="338"/>
      <c r="G115" s="338"/>
      <c r="H115" s="338"/>
      <c r="I115" s="338"/>
      <c r="J115" s="338"/>
      <c r="K115" s="338"/>
      <c r="L115" s="338"/>
      <c r="M115" s="339" t="s">
        <v>847</v>
      </c>
      <c r="N115" s="240"/>
    </row>
    <row r="116" spans="1:14" x14ac:dyDescent="0.25">
      <c r="A116" s="340" t="s">
        <v>2767</v>
      </c>
      <c r="B116" s="341" t="s">
        <v>2585</v>
      </c>
      <c r="C116" s="340" t="s">
        <v>2561</v>
      </c>
      <c r="D116" s="340" t="s">
        <v>2685</v>
      </c>
      <c r="E116" s="341" t="s">
        <v>2765</v>
      </c>
      <c r="F116" s="338"/>
      <c r="G116" s="338"/>
      <c r="H116" s="338"/>
      <c r="I116" s="338"/>
      <c r="J116" s="338"/>
      <c r="K116" s="338"/>
      <c r="L116" s="338"/>
      <c r="M116" s="339" t="s">
        <v>847</v>
      </c>
      <c r="N116" s="240"/>
    </row>
    <row r="117" spans="1:14" x14ac:dyDescent="0.25">
      <c r="A117" s="340" t="s">
        <v>2771</v>
      </c>
      <c r="B117" s="341" t="s">
        <v>2584</v>
      </c>
      <c r="C117" s="340" t="s">
        <v>2561</v>
      </c>
      <c r="D117" s="340" t="s">
        <v>2685</v>
      </c>
      <c r="E117" s="341" t="s">
        <v>2769</v>
      </c>
      <c r="F117" s="338"/>
      <c r="G117" s="338"/>
      <c r="H117" s="338"/>
      <c r="I117" s="338"/>
      <c r="J117" s="338"/>
      <c r="K117" s="338"/>
      <c r="L117" s="338"/>
      <c r="M117" s="339" t="s">
        <v>847</v>
      </c>
      <c r="N117" s="240"/>
    </row>
    <row r="118" spans="1:14" x14ac:dyDescent="0.25">
      <c r="A118" s="340" t="s">
        <v>2709</v>
      </c>
      <c r="B118" s="341" t="s">
        <v>2586</v>
      </c>
      <c r="C118" s="340" t="s">
        <v>2561</v>
      </c>
      <c r="D118" s="340" t="s">
        <v>2687</v>
      </c>
      <c r="E118" s="341" t="s">
        <v>2571</v>
      </c>
      <c r="F118" s="338"/>
      <c r="G118" s="338"/>
      <c r="H118" s="338"/>
      <c r="I118" s="338"/>
      <c r="J118" s="338"/>
      <c r="K118" s="338"/>
      <c r="L118" s="338"/>
      <c r="M118" s="339" t="s">
        <v>847</v>
      </c>
      <c r="N118" s="240"/>
    </row>
    <row r="119" spans="1:14" x14ac:dyDescent="0.25">
      <c r="A119" s="340" t="s">
        <v>2710</v>
      </c>
      <c r="B119" s="341" t="s">
        <v>2587</v>
      </c>
      <c r="C119" s="340" t="s">
        <v>2561</v>
      </c>
      <c r="D119" s="340" t="s">
        <v>2687</v>
      </c>
      <c r="E119" s="341" t="s">
        <v>2570</v>
      </c>
      <c r="F119" s="338"/>
      <c r="G119" s="338"/>
      <c r="H119" s="338"/>
      <c r="I119" s="338"/>
      <c r="J119" s="338"/>
      <c r="K119" s="338"/>
      <c r="L119" s="338"/>
      <c r="M119" s="339" t="s">
        <v>847</v>
      </c>
      <c r="N119" s="240"/>
    </row>
    <row r="120" spans="1:14" x14ac:dyDescent="0.25">
      <c r="A120" s="340" t="s">
        <v>2711</v>
      </c>
      <c r="B120" s="341" t="s">
        <v>2599</v>
      </c>
      <c r="C120" s="340" t="s">
        <v>2561</v>
      </c>
      <c r="D120" s="340" t="s">
        <v>2688</v>
      </c>
      <c r="E120" s="341" t="s">
        <v>2588</v>
      </c>
      <c r="F120" s="338"/>
      <c r="G120" s="338"/>
      <c r="H120" s="338"/>
      <c r="I120" s="338"/>
      <c r="J120" s="338"/>
      <c r="K120" s="338"/>
      <c r="L120" s="338"/>
      <c r="M120" s="339" t="s">
        <v>847</v>
      </c>
      <c r="N120" s="240"/>
    </row>
    <row r="121" spans="1:14" x14ac:dyDescent="0.25">
      <c r="A121" s="340" t="s">
        <v>2712</v>
      </c>
      <c r="B121" s="341" t="s">
        <v>2596</v>
      </c>
      <c r="C121" s="340" t="s">
        <v>2561</v>
      </c>
      <c r="D121" s="340" t="s">
        <v>2688</v>
      </c>
      <c r="E121" s="341" t="s">
        <v>2589</v>
      </c>
      <c r="F121" s="338"/>
      <c r="G121" s="338"/>
      <c r="H121" s="338"/>
      <c r="I121" s="338"/>
      <c r="J121" s="338"/>
      <c r="K121" s="338"/>
      <c r="L121" s="338"/>
      <c r="M121" s="339" t="s">
        <v>847</v>
      </c>
      <c r="N121" s="240"/>
    </row>
    <row r="122" spans="1:14" x14ac:dyDescent="0.25">
      <c r="A122" s="340" t="s">
        <v>2713</v>
      </c>
      <c r="B122" s="341" t="s">
        <v>2597</v>
      </c>
      <c r="C122" s="340" t="s">
        <v>2561</v>
      </c>
      <c r="D122" s="340" t="s">
        <v>2688</v>
      </c>
      <c r="E122" s="341" t="s">
        <v>2590</v>
      </c>
      <c r="F122" s="338"/>
      <c r="G122" s="338"/>
      <c r="H122" s="338"/>
      <c r="I122" s="338"/>
      <c r="J122" s="338"/>
      <c r="K122" s="338"/>
      <c r="L122" s="338"/>
      <c r="M122" s="339" t="s">
        <v>847</v>
      </c>
      <c r="N122" s="240"/>
    </row>
    <row r="123" spans="1:14" x14ac:dyDescent="0.25">
      <c r="A123" s="340" t="s">
        <v>2714</v>
      </c>
      <c r="B123" s="341" t="s">
        <v>2598</v>
      </c>
      <c r="C123" s="340" t="s">
        <v>2561</v>
      </c>
      <c r="D123" s="340" t="s">
        <v>2688</v>
      </c>
      <c r="E123" s="341" t="s">
        <v>2591</v>
      </c>
      <c r="F123" s="338"/>
      <c r="G123" s="338"/>
      <c r="H123" s="338"/>
      <c r="I123" s="338"/>
      <c r="J123" s="338"/>
      <c r="K123" s="338"/>
      <c r="L123" s="338"/>
      <c r="M123" s="339" t="s">
        <v>847</v>
      </c>
      <c r="N123" s="240"/>
    </row>
    <row r="124" spans="1:14" x14ac:dyDescent="0.25">
      <c r="A124" s="340" t="s">
        <v>2715</v>
      </c>
      <c r="B124" s="341" t="s">
        <v>2600</v>
      </c>
      <c r="C124" s="340" t="s">
        <v>2559</v>
      </c>
      <c r="D124" s="340" t="s">
        <v>2689</v>
      </c>
      <c r="E124" s="341" t="s">
        <v>2592</v>
      </c>
      <c r="F124" s="338"/>
      <c r="G124" s="338"/>
      <c r="H124" s="338"/>
      <c r="I124" s="338"/>
      <c r="J124" s="338"/>
      <c r="K124" s="338"/>
      <c r="L124" s="338"/>
      <c r="M124" s="339" t="s">
        <v>847</v>
      </c>
      <c r="N124" s="240"/>
    </row>
    <row r="125" spans="1:14" x14ac:dyDescent="0.25">
      <c r="A125" s="340" t="s">
        <v>2716</v>
      </c>
      <c r="B125" s="341" t="s">
        <v>2601</v>
      </c>
      <c r="C125" s="340" t="s">
        <v>2559</v>
      </c>
      <c r="D125" s="340" t="s">
        <v>2689</v>
      </c>
      <c r="E125" s="341" t="s">
        <v>2593</v>
      </c>
      <c r="F125" s="338"/>
      <c r="G125" s="338"/>
      <c r="H125" s="338"/>
      <c r="I125" s="338"/>
      <c r="J125" s="338"/>
      <c r="K125" s="338"/>
      <c r="L125" s="338"/>
      <c r="M125" s="339" t="s">
        <v>847</v>
      </c>
      <c r="N125" s="240"/>
    </row>
    <row r="126" spans="1:14" x14ac:dyDescent="0.25">
      <c r="A126" s="340" t="s">
        <v>2717</v>
      </c>
      <c r="B126" s="341" t="s">
        <v>2602</v>
      </c>
      <c r="C126" s="340" t="s">
        <v>2559</v>
      </c>
      <c r="D126" s="340" t="s">
        <v>2689</v>
      </c>
      <c r="E126" s="341" t="s">
        <v>2594</v>
      </c>
      <c r="F126" s="338"/>
      <c r="G126" s="338"/>
      <c r="H126" s="338"/>
      <c r="I126" s="338"/>
      <c r="J126" s="338"/>
      <c r="K126" s="338"/>
      <c r="L126" s="338"/>
      <c r="M126" s="339" t="s">
        <v>847</v>
      </c>
      <c r="N126" s="240"/>
    </row>
    <row r="127" spans="1:14" x14ac:dyDescent="0.25">
      <c r="A127" s="340" t="s">
        <v>2718</v>
      </c>
      <c r="B127" s="341" t="s">
        <v>2603</v>
      </c>
      <c r="C127" s="340" t="s">
        <v>2559</v>
      </c>
      <c r="D127" s="340" t="s">
        <v>2689</v>
      </c>
      <c r="E127" s="341" t="s">
        <v>2595</v>
      </c>
      <c r="F127" s="338"/>
      <c r="G127" s="338"/>
      <c r="H127" s="338"/>
      <c r="I127" s="338"/>
      <c r="J127" s="338"/>
      <c r="K127" s="338"/>
      <c r="L127" s="338"/>
      <c r="M127" s="339" t="s">
        <v>847</v>
      </c>
      <c r="N127" s="240"/>
    </row>
    <row r="128" spans="1:14" x14ac:dyDescent="0.25">
      <c r="A128" s="340" t="s">
        <v>2719</v>
      </c>
      <c r="B128" s="341" t="s">
        <v>2604</v>
      </c>
      <c r="C128" s="340" t="s">
        <v>2561</v>
      </c>
      <c r="D128" s="340" t="s">
        <v>2691</v>
      </c>
      <c r="E128" s="341" t="s">
        <v>2572</v>
      </c>
      <c r="F128" s="338"/>
      <c r="G128" s="338"/>
      <c r="H128" s="338"/>
      <c r="I128" s="338"/>
      <c r="J128" s="338"/>
      <c r="K128" s="338"/>
      <c r="L128" s="338"/>
      <c r="M128" s="339" t="s">
        <v>847</v>
      </c>
      <c r="N128" s="240"/>
    </row>
    <row r="129" spans="1:14" x14ac:dyDescent="0.25">
      <c r="A129" s="340" t="s">
        <v>2720</v>
      </c>
      <c r="B129" s="341" t="s">
        <v>2608</v>
      </c>
      <c r="C129" s="340" t="s">
        <v>2561</v>
      </c>
      <c r="D129" s="340" t="s">
        <v>2690</v>
      </c>
      <c r="E129" s="341" t="s">
        <v>2580</v>
      </c>
      <c r="F129" s="338"/>
      <c r="G129" s="338"/>
      <c r="H129" s="338"/>
      <c r="I129" s="338"/>
      <c r="J129" s="338"/>
      <c r="K129" s="338"/>
      <c r="L129" s="338"/>
      <c r="M129" s="339" t="s">
        <v>847</v>
      </c>
      <c r="N129" s="240"/>
    </row>
    <row r="130" spans="1:14" x14ac:dyDescent="0.25">
      <c r="A130" s="340" t="s">
        <v>2721</v>
      </c>
      <c r="B130" s="341" t="s">
        <v>2605</v>
      </c>
      <c r="C130" s="340" t="s">
        <v>2561</v>
      </c>
      <c r="D130" s="340" t="s">
        <v>2691</v>
      </c>
      <c r="E130" s="341" t="s">
        <v>2573</v>
      </c>
      <c r="F130" s="338"/>
      <c r="G130" s="338"/>
      <c r="H130" s="338"/>
      <c r="I130" s="338"/>
      <c r="J130" s="338"/>
      <c r="K130" s="338"/>
      <c r="L130" s="338"/>
      <c r="M130" s="339" t="s">
        <v>847</v>
      </c>
      <c r="N130" s="240"/>
    </row>
    <row r="131" spans="1:14" x14ac:dyDescent="0.25">
      <c r="A131" s="340" t="s">
        <v>2722</v>
      </c>
      <c r="B131" s="341" t="s">
        <v>2606</v>
      </c>
      <c r="C131" s="340" t="s">
        <v>2561</v>
      </c>
      <c r="D131" s="340" t="s">
        <v>2691</v>
      </c>
      <c r="E131" s="341" t="s">
        <v>2581</v>
      </c>
      <c r="F131" s="338"/>
      <c r="G131" s="338"/>
      <c r="H131" s="338"/>
      <c r="I131" s="338"/>
      <c r="J131" s="338"/>
      <c r="K131" s="338"/>
      <c r="L131" s="338"/>
      <c r="M131" s="339" t="s">
        <v>847</v>
      </c>
      <c r="N131" s="240"/>
    </row>
    <row r="132" spans="1:14" x14ac:dyDescent="0.25">
      <c r="A132" s="340" t="s">
        <v>2723</v>
      </c>
      <c r="B132" s="341" t="s">
        <v>2607</v>
      </c>
      <c r="C132" s="340" t="s">
        <v>2561</v>
      </c>
      <c r="D132" s="340" t="s">
        <v>2760</v>
      </c>
      <c r="E132" s="341" t="s">
        <v>2574</v>
      </c>
      <c r="F132" s="338"/>
      <c r="G132" s="338"/>
      <c r="H132" s="338"/>
      <c r="I132" s="338"/>
      <c r="J132" s="338"/>
      <c r="K132" s="338"/>
      <c r="L132" s="338"/>
      <c r="M132" s="339" t="s">
        <v>847</v>
      </c>
      <c r="N132" s="240"/>
    </row>
    <row r="133" spans="1:14" x14ac:dyDescent="0.25">
      <c r="A133" s="340" t="s">
        <v>2724</v>
      </c>
      <c r="B133" s="322" t="s">
        <v>3179</v>
      </c>
      <c r="C133" s="340" t="s">
        <v>2561</v>
      </c>
      <c r="D133" s="340" t="s">
        <v>2692</v>
      </c>
      <c r="E133" s="341" t="s">
        <v>2575</v>
      </c>
      <c r="F133" s="338"/>
      <c r="G133" s="338"/>
      <c r="H133" s="338"/>
      <c r="I133" s="338"/>
      <c r="J133" s="338"/>
      <c r="K133" s="338"/>
      <c r="L133" s="338"/>
      <c r="M133" s="339" t="s">
        <v>847</v>
      </c>
      <c r="N133" s="240"/>
    </row>
    <row r="134" spans="1:14" x14ac:dyDescent="0.25">
      <c r="A134" s="340" t="s">
        <v>2776</v>
      </c>
      <c r="B134" s="341" t="s">
        <v>2784</v>
      </c>
      <c r="C134" s="340" t="s">
        <v>2561</v>
      </c>
      <c r="D134" s="340" t="s">
        <v>2693</v>
      </c>
      <c r="E134" s="341" t="s">
        <v>2779</v>
      </c>
      <c r="F134" s="338"/>
      <c r="G134" s="338"/>
      <c r="H134" s="338"/>
      <c r="I134" s="338"/>
      <c r="J134" s="338"/>
      <c r="K134" s="338"/>
      <c r="L134" s="338"/>
      <c r="M134" s="339" t="s">
        <v>847</v>
      </c>
      <c r="N134" s="240"/>
    </row>
    <row r="135" spans="1:14" x14ac:dyDescent="0.25">
      <c r="A135" s="340" t="s">
        <v>2777</v>
      </c>
      <c r="B135" s="341" t="s">
        <v>2783</v>
      </c>
      <c r="C135" s="340" t="s">
        <v>2561</v>
      </c>
      <c r="D135" s="340" t="s">
        <v>2693</v>
      </c>
      <c r="E135" s="341" t="s">
        <v>2780</v>
      </c>
      <c r="F135" s="338"/>
      <c r="G135" s="338"/>
      <c r="H135" s="338"/>
      <c r="I135" s="338"/>
      <c r="J135" s="338"/>
      <c r="K135" s="338"/>
      <c r="L135" s="338"/>
      <c r="M135" s="339" t="s">
        <v>847</v>
      </c>
      <c r="N135" s="240"/>
    </row>
    <row r="136" spans="1:14" x14ac:dyDescent="0.25">
      <c r="A136" s="340" t="s">
        <v>2774</v>
      </c>
      <c r="B136" s="341" t="s">
        <v>2782</v>
      </c>
      <c r="C136" s="340" t="s">
        <v>2561</v>
      </c>
      <c r="D136" s="340" t="s">
        <v>2693</v>
      </c>
      <c r="E136" s="341" t="s">
        <v>2773</v>
      </c>
      <c r="F136" s="338"/>
      <c r="G136" s="338"/>
      <c r="H136" s="338"/>
      <c r="I136" s="338"/>
      <c r="J136" s="338"/>
      <c r="K136" s="338"/>
      <c r="L136" s="338"/>
      <c r="M136" s="339" t="s">
        <v>847</v>
      </c>
      <c r="N136" s="240"/>
    </row>
    <row r="137" spans="1:14" x14ac:dyDescent="0.25">
      <c r="A137" s="340" t="s">
        <v>3353</v>
      </c>
      <c r="B137" s="322" t="s">
        <v>3175</v>
      </c>
      <c r="C137" s="340" t="s">
        <v>2561</v>
      </c>
      <c r="D137" s="5" t="s">
        <v>2788</v>
      </c>
      <c r="E137" s="341" t="s">
        <v>3349</v>
      </c>
      <c r="F137" s="338"/>
      <c r="G137" s="338"/>
      <c r="H137" s="338"/>
      <c r="I137" s="338"/>
      <c r="J137" s="338"/>
      <c r="K137" s="338"/>
      <c r="L137" s="338"/>
      <c r="M137" s="339" t="s">
        <v>847</v>
      </c>
      <c r="N137" s="240"/>
    </row>
    <row r="138" spans="1:14" x14ac:dyDescent="0.25">
      <c r="A138" s="321" t="s">
        <v>2825</v>
      </c>
      <c r="B138" s="341" t="s">
        <v>2822</v>
      </c>
      <c r="C138" s="340" t="s">
        <v>2561</v>
      </c>
      <c r="D138" s="340" t="s">
        <v>2379</v>
      </c>
      <c r="E138" s="341" t="s">
        <v>2817</v>
      </c>
      <c r="F138" s="338"/>
      <c r="G138" s="338"/>
      <c r="H138" s="338"/>
      <c r="I138" s="338"/>
      <c r="J138" s="338"/>
      <c r="K138" s="338"/>
      <c r="L138" s="338"/>
      <c r="M138" s="339" t="s">
        <v>847</v>
      </c>
      <c r="N138" s="240"/>
    </row>
    <row r="139" spans="1:14" s="313" customFormat="1" x14ac:dyDescent="0.25">
      <c r="A139" s="340" t="s">
        <v>2912</v>
      </c>
      <c r="B139" s="341" t="s">
        <v>2906</v>
      </c>
      <c r="C139" s="340" t="s">
        <v>2559</v>
      </c>
      <c r="D139" s="340" t="s">
        <v>2908</v>
      </c>
      <c r="E139" s="341" t="s">
        <v>2900</v>
      </c>
      <c r="F139" s="340"/>
      <c r="G139" s="340"/>
      <c r="H139" s="340"/>
      <c r="I139" s="340"/>
      <c r="J139" s="340"/>
      <c r="K139" s="340"/>
      <c r="L139" s="340"/>
      <c r="M139" s="339" t="s">
        <v>847</v>
      </c>
      <c r="N139" s="240"/>
    </row>
    <row r="140" spans="1:14" s="313" customFormat="1" x14ac:dyDescent="0.25">
      <c r="A140" s="340" t="s">
        <v>2913</v>
      </c>
      <c r="B140" s="341" t="s">
        <v>2907</v>
      </c>
      <c r="C140" s="340" t="s">
        <v>2559</v>
      </c>
      <c r="D140" s="340" t="s">
        <v>2908</v>
      </c>
      <c r="E140" s="341" t="s">
        <v>2901</v>
      </c>
      <c r="F140" s="340"/>
      <c r="G140" s="340"/>
      <c r="H140" s="340"/>
      <c r="I140" s="340"/>
      <c r="J140" s="340"/>
      <c r="K140" s="340"/>
      <c r="L140" s="340"/>
      <c r="M140" s="339" t="s">
        <v>847</v>
      </c>
      <c r="N140" s="240"/>
    </row>
    <row r="141" spans="1:14" x14ac:dyDescent="0.25">
      <c r="A141" s="340" t="s">
        <v>2725</v>
      </c>
      <c r="B141" s="341" t="s">
        <v>2609</v>
      </c>
      <c r="C141" s="340" t="s">
        <v>2561</v>
      </c>
      <c r="D141" s="340" t="s">
        <v>2694</v>
      </c>
      <c r="E141" s="341" t="s">
        <v>2576</v>
      </c>
      <c r="F141" s="338"/>
      <c r="G141" s="338"/>
      <c r="H141" s="338"/>
      <c r="I141" s="338"/>
      <c r="J141" s="338"/>
      <c r="K141" s="338"/>
      <c r="L141" s="338"/>
      <c r="M141" s="339" t="s">
        <v>847</v>
      </c>
      <c r="N141" s="240"/>
    </row>
    <row r="142" spans="1:14" x14ac:dyDescent="0.25">
      <c r="A142" s="340" t="s">
        <v>2726</v>
      </c>
      <c r="B142" s="341" t="s">
        <v>2610</v>
      </c>
      <c r="C142" s="340" t="s">
        <v>2561</v>
      </c>
      <c r="D142" s="340" t="s">
        <v>2694</v>
      </c>
      <c r="E142" s="341" t="s">
        <v>2577</v>
      </c>
      <c r="F142" s="338"/>
      <c r="G142" s="338"/>
      <c r="H142" s="338"/>
      <c r="I142" s="338"/>
      <c r="J142" s="338"/>
      <c r="K142" s="338"/>
      <c r="L142" s="338"/>
      <c r="M142" s="339" t="s">
        <v>847</v>
      </c>
      <c r="N142" s="240"/>
    </row>
    <row r="143" spans="1:14" ht="30" x14ac:dyDescent="0.25">
      <c r="A143" s="340" t="s">
        <v>2727</v>
      </c>
      <c r="B143" s="341" t="s">
        <v>2611</v>
      </c>
      <c r="C143" s="340" t="s">
        <v>2561</v>
      </c>
      <c r="D143" s="340" t="s">
        <v>2695</v>
      </c>
      <c r="E143" s="341" t="s">
        <v>2578</v>
      </c>
      <c r="F143" s="338"/>
      <c r="G143" s="338"/>
      <c r="H143" s="338"/>
      <c r="I143" s="338"/>
      <c r="J143" s="338"/>
      <c r="K143" s="338"/>
      <c r="L143" s="338"/>
      <c r="M143" s="339" t="s">
        <v>847</v>
      </c>
      <c r="N143" s="240"/>
    </row>
    <row r="144" spans="1:14" ht="30" x14ac:dyDescent="0.25">
      <c r="A144" s="340" t="s">
        <v>2728</v>
      </c>
      <c r="B144" s="341" t="s">
        <v>2612</v>
      </c>
      <c r="C144" s="340" t="s">
        <v>2561</v>
      </c>
      <c r="D144" s="340" t="s">
        <v>2695</v>
      </c>
      <c r="E144" s="341" t="s">
        <v>2579</v>
      </c>
      <c r="F144" s="338"/>
      <c r="G144" s="338"/>
      <c r="H144" s="338"/>
      <c r="I144" s="338"/>
      <c r="J144" s="338"/>
      <c r="K144" s="338"/>
      <c r="L144" s="338"/>
      <c r="M144" s="339" t="s">
        <v>847</v>
      </c>
      <c r="N144" s="240"/>
    </row>
    <row r="145" spans="1:14" x14ac:dyDescent="0.25">
      <c r="A145" s="321" t="s">
        <v>2999</v>
      </c>
      <c r="B145" s="322" t="s">
        <v>2613</v>
      </c>
      <c r="C145" s="340" t="s">
        <v>2561</v>
      </c>
      <c r="D145" s="321" t="s">
        <v>2997</v>
      </c>
      <c r="E145" s="322" t="s">
        <v>2996</v>
      </c>
      <c r="F145" s="240"/>
      <c r="G145" s="240"/>
      <c r="H145" s="240"/>
      <c r="I145" s="240"/>
      <c r="J145" s="240"/>
      <c r="K145" s="240"/>
      <c r="L145" s="240"/>
      <c r="M145" s="241" t="s">
        <v>847</v>
      </c>
      <c r="N145" s="240"/>
    </row>
    <row r="146" spans="1:14" x14ac:dyDescent="0.25">
      <c r="A146" s="340" t="s">
        <v>2729</v>
      </c>
      <c r="B146" s="341" t="s">
        <v>2617</v>
      </c>
      <c r="C146" s="340" t="s">
        <v>2561</v>
      </c>
      <c r="D146" s="340" t="s">
        <v>2762</v>
      </c>
      <c r="E146" s="341" t="s">
        <v>2619</v>
      </c>
      <c r="F146" s="338"/>
      <c r="G146" s="338"/>
      <c r="H146" s="338"/>
      <c r="I146" s="338"/>
      <c r="J146" s="338"/>
      <c r="K146" s="338"/>
      <c r="L146" s="338"/>
      <c r="M146" s="339" t="s">
        <v>847</v>
      </c>
      <c r="N146" s="240"/>
    </row>
    <row r="147" spans="1:14" x14ac:dyDescent="0.25">
      <c r="A147" s="340" t="s">
        <v>2730</v>
      </c>
      <c r="B147" s="341" t="s">
        <v>2614</v>
      </c>
      <c r="C147" s="340" t="s">
        <v>2561</v>
      </c>
      <c r="D147" s="340" t="s">
        <v>2762</v>
      </c>
      <c r="E147" s="341" t="s">
        <v>2620</v>
      </c>
      <c r="F147" s="338"/>
      <c r="G147" s="338"/>
      <c r="H147" s="338"/>
      <c r="I147" s="338"/>
      <c r="J147" s="338"/>
      <c r="K147" s="338"/>
      <c r="L147" s="338"/>
      <c r="M147" s="339" t="s">
        <v>847</v>
      </c>
      <c r="N147" s="240"/>
    </row>
    <row r="148" spans="1:14" x14ac:dyDescent="0.25">
      <c r="A148" s="340" t="s">
        <v>2731</v>
      </c>
      <c r="B148" s="341" t="s">
        <v>2615</v>
      </c>
      <c r="C148" s="340" t="s">
        <v>2561</v>
      </c>
      <c r="D148" s="340" t="s">
        <v>2762</v>
      </c>
      <c r="E148" s="341" t="s">
        <v>2621</v>
      </c>
      <c r="F148" s="338"/>
      <c r="G148" s="338"/>
      <c r="H148" s="338"/>
      <c r="I148" s="338"/>
      <c r="J148" s="338"/>
      <c r="K148" s="338"/>
      <c r="L148" s="338"/>
      <c r="M148" s="339" t="s">
        <v>847</v>
      </c>
      <c r="N148" s="240"/>
    </row>
    <row r="149" spans="1:14" x14ac:dyDescent="0.25">
      <c r="A149" s="340" t="s">
        <v>2732</v>
      </c>
      <c r="B149" s="341" t="s">
        <v>2616</v>
      </c>
      <c r="C149" s="340" t="s">
        <v>2561</v>
      </c>
      <c r="D149" s="340" t="s">
        <v>2762</v>
      </c>
      <c r="E149" s="341" t="s">
        <v>2622</v>
      </c>
      <c r="F149" s="338"/>
      <c r="G149" s="338"/>
      <c r="H149" s="338"/>
      <c r="I149" s="338"/>
      <c r="J149" s="338"/>
      <c r="K149" s="338"/>
      <c r="L149" s="338"/>
      <c r="M149" s="339" t="s">
        <v>847</v>
      </c>
      <c r="N149" s="240"/>
    </row>
    <row r="150" spans="1:14" x14ac:dyDescent="0.25">
      <c r="A150" s="340" t="s">
        <v>2733</v>
      </c>
      <c r="B150" s="341" t="s">
        <v>2623</v>
      </c>
      <c r="C150" s="340" t="s">
        <v>2561</v>
      </c>
      <c r="D150" s="340" t="s">
        <v>2762</v>
      </c>
      <c r="E150" s="341" t="s">
        <v>2618</v>
      </c>
      <c r="F150" s="338"/>
      <c r="G150" s="338"/>
      <c r="H150" s="338"/>
      <c r="I150" s="338"/>
      <c r="J150" s="338"/>
      <c r="K150" s="338"/>
      <c r="L150" s="338"/>
      <c r="M150" s="339" t="s">
        <v>847</v>
      </c>
      <c r="N150" s="240"/>
    </row>
    <row r="151" spans="1:14" x14ac:dyDescent="0.25">
      <c r="A151" s="340" t="s">
        <v>2734</v>
      </c>
      <c r="B151" s="341" t="s">
        <v>2650</v>
      </c>
      <c r="C151" s="340" t="s">
        <v>2562</v>
      </c>
      <c r="D151" s="340" t="s">
        <v>2696</v>
      </c>
      <c r="E151" s="341" t="s">
        <v>2624</v>
      </c>
      <c r="F151" s="338"/>
      <c r="G151" s="338"/>
      <c r="H151" s="338"/>
      <c r="I151" s="338"/>
      <c r="J151" s="338"/>
      <c r="K151" s="338"/>
      <c r="L151" s="338"/>
      <c r="M151" s="339" t="s">
        <v>847</v>
      </c>
      <c r="N151" s="240"/>
    </row>
    <row r="152" spans="1:14" x14ac:dyDescent="0.25">
      <c r="A152" s="340" t="s">
        <v>2735</v>
      </c>
      <c r="B152" s="341" t="s">
        <v>2651</v>
      </c>
      <c r="C152" s="340" t="s">
        <v>2562</v>
      </c>
      <c r="D152" s="340" t="s">
        <v>2697</v>
      </c>
      <c r="E152" s="341" t="s">
        <v>2625</v>
      </c>
      <c r="F152" s="338"/>
      <c r="G152" s="338"/>
      <c r="H152" s="338"/>
      <c r="I152" s="338"/>
      <c r="J152" s="338"/>
      <c r="K152" s="338"/>
      <c r="L152" s="338"/>
      <c r="M152" s="339" t="s">
        <v>847</v>
      </c>
      <c r="N152" s="240"/>
    </row>
    <row r="153" spans="1:14" x14ac:dyDescent="0.25">
      <c r="A153" s="340" t="s">
        <v>2768</v>
      </c>
      <c r="B153" s="341" t="s">
        <v>2652</v>
      </c>
      <c r="C153" s="340" t="s">
        <v>2562</v>
      </c>
      <c r="D153" s="340" t="s">
        <v>2696</v>
      </c>
      <c r="E153" s="341" t="s">
        <v>2766</v>
      </c>
      <c r="F153" s="338"/>
      <c r="G153" s="338"/>
      <c r="H153" s="338"/>
      <c r="I153" s="338"/>
      <c r="J153" s="338"/>
      <c r="K153" s="338"/>
      <c r="L153" s="338"/>
      <c r="M153" s="339" t="s">
        <v>847</v>
      </c>
      <c r="N153" s="240"/>
    </row>
    <row r="154" spans="1:14" x14ac:dyDescent="0.25">
      <c r="A154" s="340" t="s">
        <v>2772</v>
      </c>
      <c r="B154" s="341" t="s">
        <v>2653</v>
      </c>
      <c r="C154" s="340" t="s">
        <v>2562</v>
      </c>
      <c r="D154" s="340" t="s">
        <v>2696</v>
      </c>
      <c r="E154" s="341" t="s">
        <v>2770</v>
      </c>
      <c r="F154" s="338"/>
      <c r="G154" s="338"/>
      <c r="H154" s="338"/>
      <c r="I154" s="338"/>
      <c r="J154" s="338"/>
      <c r="K154" s="338"/>
      <c r="L154" s="338"/>
      <c r="M154" s="339" t="s">
        <v>847</v>
      </c>
      <c r="N154" s="240"/>
    </row>
    <row r="155" spans="1:14" x14ac:dyDescent="0.25">
      <c r="A155" s="340" t="s">
        <v>2736</v>
      </c>
      <c r="B155" s="341" t="s">
        <v>2654</v>
      </c>
      <c r="C155" s="340" t="s">
        <v>2562</v>
      </c>
      <c r="D155" s="340" t="s">
        <v>2698</v>
      </c>
      <c r="E155" s="341" t="s">
        <v>2626</v>
      </c>
      <c r="F155" s="338"/>
      <c r="G155" s="338"/>
      <c r="H155" s="338"/>
      <c r="I155" s="338"/>
      <c r="J155" s="338"/>
      <c r="K155" s="338"/>
      <c r="L155" s="338"/>
      <c r="M155" s="339" t="s">
        <v>847</v>
      </c>
      <c r="N155" s="240"/>
    </row>
    <row r="156" spans="1:14" x14ac:dyDescent="0.25">
      <c r="A156" s="340" t="s">
        <v>2737</v>
      </c>
      <c r="B156" s="341" t="s">
        <v>2655</v>
      </c>
      <c r="C156" s="340" t="s">
        <v>2562</v>
      </c>
      <c r="D156" s="340" t="s">
        <v>2698</v>
      </c>
      <c r="E156" s="341" t="s">
        <v>2627</v>
      </c>
      <c r="F156" s="338"/>
      <c r="G156" s="338"/>
      <c r="H156" s="338"/>
      <c r="I156" s="338"/>
      <c r="J156" s="338"/>
      <c r="K156" s="338"/>
      <c r="L156" s="338"/>
      <c r="M156" s="339" t="s">
        <v>847</v>
      </c>
      <c r="N156" s="240"/>
    </row>
    <row r="157" spans="1:14" x14ac:dyDescent="0.25">
      <c r="A157" s="340" t="s">
        <v>2738</v>
      </c>
      <c r="B157" s="341" t="s">
        <v>2656</v>
      </c>
      <c r="C157" s="340" t="s">
        <v>2562</v>
      </c>
      <c r="D157" s="340" t="s">
        <v>2699</v>
      </c>
      <c r="E157" s="341" t="s">
        <v>2628</v>
      </c>
      <c r="F157" s="338"/>
      <c r="G157" s="338"/>
      <c r="H157" s="338"/>
      <c r="I157" s="338"/>
      <c r="J157" s="338"/>
      <c r="K157" s="338"/>
      <c r="L157" s="338"/>
      <c r="M157" s="339" t="s">
        <v>847</v>
      </c>
      <c r="N157" s="240"/>
    </row>
    <row r="158" spans="1:14" x14ac:dyDescent="0.25">
      <c r="A158" s="340" t="s">
        <v>2739</v>
      </c>
      <c r="B158" s="341" t="s">
        <v>2657</v>
      </c>
      <c r="C158" s="340" t="s">
        <v>2562</v>
      </c>
      <c r="D158" s="340" t="s">
        <v>2699</v>
      </c>
      <c r="E158" s="341" t="s">
        <v>2629</v>
      </c>
      <c r="F158" s="338"/>
      <c r="G158" s="338"/>
      <c r="H158" s="338"/>
      <c r="I158" s="338"/>
      <c r="J158" s="338"/>
      <c r="K158" s="338"/>
      <c r="L158" s="338"/>
      <c r="M158" s="339" t="s">
        <v>847</v>
      </c>
      <c r="N158" s="240"/>
    </row>
    <row r="159" spans="1:14" x14ac:dyDescent="0.25">
      <c r="A159" s="340" t="s">
        <v>2740</v>
      </c>
      <c r="B159" s="341" t="s">
        <v>2658</v>
      </c>
      <c r="C159" s="340" t="s">
        <v>2562</v>
      </c>
      <c r="D159" s="340" t="s">
        <v>2699</v>
      </c>
      <c r="E159" s="341" t="s">
        <v>2630</v>
      </c>
      <c r="F159" s="338"/>
      <c r="G159" s="338"/>
      <c r="H159" s="338"/>
      <c r="I159" s="338"/>
      <c r="J159" s="338"/>
      <c r="K159" s="338"/>
      <c r="L159" s="338"/>
      <c r="M159" s="339" t="s">
        <v>847</v>
      </c>
      <c r="N159" s="240"/>
    </row>
    <row r="160" spans="1:14" x14ac:dyDescent="0.25">
      <c r="A160" s="340" t="s">
        <v>2741</v>
      </c>
      <c r="B160" s="341" t="s">
        <v>2659</v>
      </c>
      <c r="C160" s="340" t="s">
        <v>2562</v>
      </c>
      <c r="D160" s="340" t="s">
        <v>2699</v>
      </c>
      <c r="E160" s="341" t="s">
        <v>2631</v>
      </c>
      <c r="F160" s="338"/>
      <c r="G160" s="338"/>
      <c r="H160" s="338"/>
      <c r="I160" s="338"/>
      <c r="J160" s="338"/>
      <c r="K160" s="338"/>
      <c r="L160" s="338"/>
      <c r="M160" s="339" t="s">
        <v>847</v>
      </c>
      <c r="N160" s="240"/>
    </row>
    <row r="161" spans="1:14" x14ac:dyDescent="0.25">
      <c r="A161" s="340" t="s">
        <v>2742</v>
      </c>
      <c r="B161" s="341" t="s">
        <v>2660</v>
      </c>
      <c r="C161" s="340" t="s">
        <v>2560</v>
      </c>
      <c r="D161" s="340" t="s">
        <v>2700</v>
      </c>
      <c r="E161" s="341" t="s">
        <v>2632</v>
      </c>
      <c r="F161" s="338"/>
      <c r="G161" s="338"/>
      <c r="H161" s="338"/>
      <c r="I161" s="338"/>
      <c r="J161" s="338"/>
      <c r="K161" s="338"/>
      <c r="L161" s="338"/>
      <c r="M161" s="339" t="s">
        <v>847</v>
      </c>
      <c r="N161" s="240"/>
    </row>
    <row r="162" spans="1:14" x14ac:dyDescent="0.25">
      <c r="A162" s="340" t="s">
        <v>2743</v>
      </c>
      <c r="B162" s="341" t="s">
        <v>2661</v>
      </c>
      <c r="C162" s="340" t="s">
        <v>2560</v>
      </c>
      <c r="D162" s="340" t="s">
        <v>2700</v>
      </c>
      <c r="E162" s="341" t="s">
        <v>2633</v>
      </c>
      <c r="F162" s="338"/>
      <c r="G162" s="338"/>
      <c r="H162" s="338"/>
      <c r="I162" s="338"/>
      <c r="J162" s="338"/>
      <c r="K162" s="338"/>
      <c r="L162" s="338"/>
      <c r="M162" s="339" t="s">
        <v>847</v>
      </c>
      <c r="N162" s="240"/>
    </row>
    <row r="163" spans="1:14" x14ac:dyDescent="0.25">
      <c r="A163" s="340" t="s">
        <v>2744</v>
      </c>
      <c r="B163" s="341" t="s">
        <v>2662</v>
      </c>
      <c r="C163" s="340" t="s">
        <v>2560</v>
      </c>
      <c r="D163" s="340" t="s">
        <v>2700</v>
      </c>
      <c r="E163" s="341" t="s">
        <v>2634</v>
      </c>
      <c r="F163" s="338"/>
      <c r="G163" s="338"/>
      <c r="H163" s="338"/>
      <c r="I163" s="338"/>
      <c r="J163" s="338"/>
      <c r="K163" s="338"/>
      <c r="L163" s="338"/>
      <c r="M163" s="339" t="s">
        <v>847</v>
      </c>
      <c r="N163" s="240"/>
    </row>
    <row r="164" spans="1:14" x14ac:dyDescent="0.25">
      <c r="A164" s="340" t="s">
        <v>2745</v>
      </c>
      <c r="B164" s="341" t="s">
        <v>2663</v>
      </c>
      <c r="C164" s="340" t="s">
        <v>2560</v>
      </c>
      <c r="D164" s="340" t="s">
        <v>2700</v>
      </c>
      <c r="E164" s="341" t="s">
        <v>2635</v>
      </c>
      <c r="F164" s="338"/>
      <c r="G164" s="338"/>
      <c r="H164" s="338"/>
      <c r="I164" s="338"/>
      <c r="J164" s="338"/>
      <c r="K164" s="338"/>
      <c r="L164" s="338"/>
      <c r="M164" s="339" t="s">
        <v>847</v>
      </c>
      <c r="N164" s="240"/>
    </row>
    <row r="165" spans="1:14" x14ac:dyDescent="0.25">
      <c r="A165" s="340" t="s">
        <v>2746</v>
      </c>
      <c r="B165" s="341" t="s">
        <v>2664</v>
      </c>
      <c r="C165" s="340" t="s">
        <v>2562</v>
      </c>
      <c r="D165" s="340" t="s">
        <v>2702</v>
      </c>
      <c r="E165" s="341" t="s">
        <v>2636</v>
      </c>
      <c r="F165" s="338"/>
      <c r="G165" s="338"/>
      <c r="H165" s="338"/>
      <c r="I165" s="338"/>
      <c r="J165" s="338"/>
      <c r="K165" s="338"/>
      <c r="L165" s="338"/>
      <c r="M165" s="339" t="s">
        <v>847</v>
      </c>
      <c r="N165" s="240"/>
    </row>
    <row r="166" spans="1:14" x14ac:dyDescent="0.25">
      <c r="A166" s="340" t="s">
        <v>2747</v>
      </c>
      <c r="B166" s="341" t="s">
        <v>2665</v>
      </c>
      <c r="C166" s="340" t="s">
        <v>2562</v>
      </c>
      <c r="D166" s="340" t="s">
        <v>2701</v>
      </c>
      <c r="E166" s="341" t="s">
        <v>2637</v>
      </c>
      <c r="F166" s="338"/>
      <c r="G166" s="338"/>
      <c r="H166" s="338"/>
      <c r="I166" s="338"/>
      <c r="J166" s="338"/>
      <c r="K166" s="338"/>
      <c r="L166" s="338"/>
      <c r="M166" s="339" t="s">
        <v>847</v>
      </c>
      <c r="N166" s="240"/>
    </row>
    <row r="167" spans="1:14" x14ac:dyDescent="0.25">
      <c r="A167" s="340" t="s">
        <v>2748</v>
      </c>
      <c r="B167" s="341" t="s">
        <v>2666</v>
      </c>
      <c r="C167" s="340" t="s">
        <v>2562</v>
      </c>
      <c r="D167" s="340" t="s">
        <v>2702</v>
      </c>
      <c r="E167" s="341" t="s">
        <v>2638</v>
      </c>
      <c r="F167" s="338"/>
      <c r="G167" s="338"/>
      <c r="H167" s="338"/>
      <c r="I167" s="338"/>
      <c r="J167" s="338"/>
      <c r="K167" s="338"/>
      <c r="L167" s="338"/>
      <c r="M167" s="339" t="s">
        <v>847</v>
      </c>
      <c r="N167" s="240"/>
    </row>
    <row r="168" spans="1:14" x14ac:dyDescent="0.25">
      <c r="A168" s="340" t="s">
        <v>2749</v>
      </c>
      <c r="B168" s="341" t="s">
        <v>2667</v>
      </c>
      <c r="C168" s="340" t="s">
        <v>2562</v>
      </c>
      <c r="D168" s="340" t="s">
        <v>2702</v>
      </c>
      <c r="E168" s="341" t="s">
        <v>2639</v>
      </c>
      <c r="F168" s="338"/>
      <c r="G168" s="338"/>
      <c r="H168" s="338"/>
      <c r="I168" s="338"/>
      <c r="J168" s="338"/>
      <c r="K168" s="338"/>
      <c r="L168" s="338"/>
      <c r="M168" s="339" t="s">
        <v>847</v>
      </c>
      <c r="N168" s="240"/>
    </row>
    <row r="169" spans="1:14" x14ac:dyDescent="0.25">
      <c r="A169" s="340" t="s">
        <v>2750</v>
      </c>
      <c r="B169" s="341" t="s">
        <v>2668</v>
      </c>
      <c r="C169" s="340" t="s">
        <v>2562</v>
      </c>
      <c r="D169" s="340" t="s">
        <v>2761</v>
      </c>
      <c r="E169" s="341" t="s">
        <v>2640</v>
      </c>
      <c r="F169" s="338"/>
      <c r="G169" s="338"/>
      <c r="H169" s="338"/>
      <c r="I169" s="338"/>
      <c r="J169" s="338"/>
      <c r="K169" s="338"/>
      <c r="L169" s="338"/>
      <c r="M169" s="339" t="s">
        <v>847</v>
      </c>
      <c r="N169" s="240"/>
    </row>
    <row r="170" spans="1:14" x14ac:dyDescent="0.25">
      <c r="A170" s="340" t="s">
        <v>2751</v>
      </c>
      <c r="B170" s="322" t="s">
        <v>3180</v>
      </c>
      <c r="C170" s="340" t="s">
        <v>2562</v>
      </c>
      <c r="D170" s="340" t="s">
        <v>2703</v>
      </c>
      <c r="E170" s="341" t="s">
        <v>2641</v>
      </c>
      <c r="F170" s="338"/>
      <c r="G170" s="338"/>
      <c r="H170" s="338"/>
      <c r="I170" s="338"/>
      <c r="J170" s="338"/>
      <c r="K170" s="338"/>
      <c r="L170" s="338"/>
      <c r="M170" s="339" t="s">
        <v>847</v>
      </c>
      <c r="N170" s="240"/>
    </row>
    <row r="171" spans="1:14" x14ac:dyDescent="0.25">
      <c r="A171" s="340" t="s">
        <v>2787</v>
      </c>
      <c r="B171" s="341" t="s">
        <v>2785</v>
      </c>
      <c r="C171" s="340" t="s">
        <v>2562</v>
      </c>
      <c r="D171" s="340" t="s">
        <v>2704</v>
      </c>
      <c r="E171" s="341" t="s">
        <v>2781</v>
      </c>
      <c r="F171" s="338"/>
      <c r="G171" s="338"/>
      <c r="H171" s="338"/>
      <c r="I171" s="338"/>
      <c r="J171" s="338"/>
      <c r="K171" s="338"/>
      <c r="L171" s="338"/>
      <c r="M171" s="339" t="s">
        <v>847</v>
      </c>
      <c r="N171" s="240"/>
    </row>
    <row r="172" spans="1:14" x14ac:dyDescent="0.25">
      <c r="A172" s="340" t="s">
        <v>2778</v>
      </c>
      <c r="B172" s="341" t="s">
        <v>2786</v>
      </c>
      <c r="C172" s="340" t="s">
        <v>2562</v>
      </c>
      <c r="D172" s="340" t="s">
        <v>2704</v>
      </c>
      <c r="E172" s="341" t="s">
        <v>2775</v>
      </c>
      <c r="F172" s="338"/>
      <c r="G172" s="338"/>
      <c r="H172" s="338"/>
      <c r="I172" s="338"/>
      <c r="J172" s="338"/>
      <c r="K172" s="338"/>
      <c r="L172" s="338"/>
      <c r="M172" s="339" t="s">
        <v>847</v>
      </c>
      <c r="N172" s="240"/>
    </row>
    <row r="173" spans="1:14" x14ac:dyDescent="0.25">
      <c r="A173" s="321" t="s">
        <v>3354</v>
      </c>
      <c r="B173" s="322" t="s">
        <v>3176</v>
      </c>
      <c r="C173" s="340" t="s">
        <v>2562</v>
      </c>
      <c r="D173" s="340" t="s">
        <v>2789</v>
      </c>
      <c r="E173" s="322" t="s">
        <v>3350</v>
      </c>
      <c r="F173" s="338"/>
      <c r="G173" s="338"/>
      <c r="H173" s="338"/>
      <c r="I173" s="338"/>
      <c r="J173" s="338"/>
      <c r="K173" s="338"/>
      <c r="L173" s="338"/>
      <c r="M173" s="339" t="s">
        <v>847</v>
      </c>
      <c r="N173" s="240"/>
    </row>
    <row r="174" spans="1:14" x14ac:dyDescent="0.25">
      <c r="A174" s="340" t="s">
        <v>2826</v>
      </c>
      <c r="B174" s="341" t="s">
        <v>2821</v>
      </c>
      <c r="C174" s="340" t="s">
        <v>2562</v>
      </c>
      <c r="D174" s="340" t="s">
        <v>2380</v>
      </c>
      <c r="E174" s="341" t="s">
        <v>2819</v>
      </c>
      <c r="F174" s="338"/>
      <c r="G174" s="338"/>
      <c r="H174" s="338"/>
      <c r="I174" s="338"/>
      <c r="J174" s="338"/>
      <c r="K174" s="338"/>
      <c r="L174" s="338"/>
      <c r="M174" s="339" t="s">
        <v>847</v>
      </c>
      <c r="N174" s="240"/>
    </row>
    <row r="175" spans="1:14" x14ac:dyDescent="0.25">
      <c r="A175" s="340" t="s">
        <v>2914</v>
      </c>
      <c r="B175" s="341" t="s">
        <v>2904</v>
      </c>
      <c r="C175" s="340" t="s">
        <v>2560</v>
      </c>
      <c r="D175" s="340" t="s">
        <v>2910</v>
      </c>
      <c r="E175" s="341" t="s">
        <v>2902</v>
      </c>
      <c r="F175" s="338"/>
      <c r="G175" s="338"/>
      <c r="H175" s="338"/>
      <c r="I175" s="338"/>
      <c r="J175" s="338"/>
      <c r="K175" s="338"/>
      <c r="L175" s="338"/>
      <c r="M175" s="339" t="s">
        <v>847</v>
      </c>
      <c r="N175" s="240"/>
    </row>
    <row r="176" spans="1:14" x14ac:dyDescent="0.25">
      <c r="A176" s="340" t="s">
        <v>2915</v>
      </c>
      <c r="B176" s="341" t="s">
        <v>2905</v>
      </c>
      <c r="C176" s="340" t="s">
        <v>2560</v>
      </c>
      <c r="D176" s="340" t="s">
        <v>2910</v>
      </c>
      <c r="E176" s="341" t="s">
        <v>2903</v>
      </c>
      <c r="F176" s="338"/>
      <c r="G176" s="338"/>
      <c r="H176" s="338"/>
      <c r="I176" s="338"/>
      <c r="J176" s="338"/>
      <c r="K176" s="338"/>
      <c r="L176" s="338"/>
      <c r="M176" s="339" t="s">
        <v>847</v>
      </c>
      <c r="N176" s="240"/>
    </row>
    <row r="177" spans="1:14" x14ac:dyDescent="0.25">
      <c r="A177" s="340" t="s">
        <v>2752</v>
      </c>
      <c r="B177" s="341" t="s">
        <v>2673</v>
      </c>
      <c r="C177" s="340" t="s">
        <v>2562</v>
      </c>
      <c r="D177" s="340" t="s">
        <v>2705</v>
      </c>
      <c r="E177" s="341" t="s">
        <v>2646</v>
      </c>
      <c r="F177" s="338"/>
      <c r="G177" s="338"/>
      <c r="H177" s="338"/>
      <c r="I177" s="338"/>
      <c r="J177" s="338"/>
      <c r="K177" s="338"/>
      <c r="L177" s="338"/>
      <c r="M177" s="339" t="s">
        <v>847</v>
      </c>
      <c r="N177" s="240"/>
    </row>
    <row r="178" spans="1:14" x14ac:dyDescent="0.25">
      <c r="A178" s="340" t="s">
        <v>2753</v>
      </c>
      <c r="B178" s="341" t="s">
        <v>2674</v>
      </c>
      <c r="C178" s="340" t="s">
        <v>2562</v>
      </c>
      <c r="D178" s="340" t="s">
        <v>2705</v>
      </c>
      <c r="E178" s="341" t="s">
        <v>2647</v>
      </c>
      <c r="F178" s="338"/>
      <c r="G178" s="338"/>
      <c r="H178" s="338"/>
      <c r="I178" s="338"/>
      <c r="J178" s="338"/>
      <c r="K178" s="338"/>
      <c r="L178" s="338"/>
      <c r="M178" s="339" t="s">
        <v>847</v>
      </c>
      <c r="N178" s="240"/>
    </row>
    <row r="179" spans="1:14" ht="30" x14ac:dyDescent="0.25">
      <c r="A179" s="340" t="s">
        <v>2754</v>
      </c>
      <c r="B179" s="341" t="s">
        <v>2675</v>
      </c>
      <c r="C179" s="340" t="s">
        <v>2562</v>
      </c>
      <c r="D179" s="340" t="s">
        <v>2706</v>
      </c>
      <c r="E179" s="341" t="s">
        <v>2648</v>
      </c>
      <c r="F179" s="338"/>
      <c r="G179" s="338"/>
      <c r="H179" s="338"/>
      <c r="I179" s="338"/>
      <c r="J179" s="338"/>
      <c r="K179" s="338"/>
      <c r="L179" s="338"/>
      <c r="M179" s="339" t="s">
        <v>847</v>
      </c>
      <c r="N179" s="240"/>
    </row>
    <row r="180" spans="1:14" ht="30" x14ac:dyDescent="0.25">
      <c r="A180" s="340" t="s">
        <v>2755</v>
      </c>
      <c r="B180" s="341" t="s">
        <v>2676</v>
      </c>
      <c r="C180" s="340" t="s">
        <v>2562</v>
      </c>
      <c r="D180" s="340" t="s">
        <v>2706</v>
      </c>
      <c r="E180" s="341" t="s">
        <v>2649</v>
      </c>
      <c r="F180" s="338"/>
      <c r="G180" s="338"/>
      <c r="H180" s="338"/>
      <c r="I180" s="338"/>
      <c r="J180" s="338"/>
      <c r="K180" s="338"/>
      <c r="L180" s="338"/>
      <c r="M180" s="339" t="s">
        <v>847</v>
      </c>
      <c r="N180" s="240"/>
    </row>
    <row r="181" spans="1:14" x14ac:dyDescent="0.25">
      <c r="A181" s="340" t="s">
        <v>2756</v>
      </c>
      <c r="B181" s="341" t="s">
        <v>2669</v>
      </c>
      <c r="C181" s="340" t="s">
        <v>2562</v>
      </c>
      <c r="D181" s="340" t="s">
        <v>2763</v>
      </c>
      <c r="E181" s="341" t="s">
        <v>2642</v>
      </c>
      <c r="F181" s="338"/>
      <c r="G181" s="338"/>
      <c r="H181" s="338"/>
      <c r="I181" s="338"/>
      <c r="J181" s="338"/>
      <c r="K181" s="338"/>
      <c r="L181" s="338"/>
      <c r="M181" s="339" t="s">
        <v>847</v>
      </c>
      <c r="N181" s="240"/>
    </row>
    <row r="182" spans="1:14" x14ac:dyDescent="0.25">
      <c r="A182" s="340" t="s">
        <v>2757</v>
      </c>
      <c r="B182" s="341" t="s">
        <v>2670</v>
      </c>
      <c r="C182" s="340" t="s">
        <v>2562</v>
      </c>
      <c r="D182" s="340" t="s">
        <v>2763</v>
      </c>
      <c r="E182" s="341" t="s">
        <v>2643</v>
      </c>
      <c r="F182" s="338"/>
      <c r="G182" s="338"/>
      <c r="H182" s="338"/>
      <c r="I182" s="338"/>
      <c r="J182" s="338"/>
      <c r="K182" s="338"/>
      <c r="L182" s="338"/>
      <c r="M182" s="339" t="s">
        <v>847</v>
      </c>
      <c r="N182" s="240"/>
    </row>
    <row r="183" spans="1:14" x14ac:dyDescent="0.25">
      <c r="A183" s="340" t="s">
        <v>2758</v>
      </c>
      <c r="B183" s="341" t="s">
        <v>2671</v>
      </c>
      <c r="C183" s="340" t="s">
        <v>2562</v>
      </c>
      <c r="D183" s="340" t="s">
        <v>2763</v>
      </c>
      <c r="E183" s="341" t="s">
        <v>2644</v>
      </c>
      <c r="F183" s="338"/>
      <c r="G183" s="338"/>
      <c r="H183" s="338"/>
      <c r="I183" s="338"/>
      <c r="J183" s="338"/>
      <c r="K183" s="338"/>
      <c r="L183" s="338"/>
      <c r="M183" s="339" t="s">
        <v>847</v>
      </c>
      <c r="N183" s="240"/>
    </row>
    <row r="184" spans="1:14" x14ac:dyDescent="0.25">
      <c r="A184" s="340" t="s">
        <v>2759</v>
      </c>
      <c r="B184" s="341" t="s">
        <v>2672</v>
      </c>
      <c r="C184" s="340" t="s">
        <v>2562</v>
      </c>
      <c r="D184" s="340" t="s">
        <v>2763</v>
      </c>
      <c r="E184" s="341" t="s">
        <v>2645</v>
      </c>
      <c r="F184" s="338"/>
      <c r="G184" s="338"/>
      <c r="H184" s="338"/>
      <c r="I184" s="338"/>
      <c r="J184" s="338"/>
      <c r="K184" s="338"/>
      <c r="L184" s="338"/>
      <c r="M184" s="339" t="s">
        <v>847</v>
      </c>
      <c r="N184" s="240"/>
    </row>
    <row r="185" spans="1:14" s="313" customFormat="1" x14ac:dyDescent="0.25">
      <c r="A185" s="340" t="s">
        <v>3079</v>
      </c>
      <c r="B185" s="341" t="s">
        <v>3081</v>
      </c>
      <c r="C185" s="340" t="s">
        <v>3070</v>
      </c>
      <c r="D185" s="340" t="s">
        <v>3093</v>
      </c>
      <c r="E185" s="341" t="s">
        <v>3077</v>
      </c>
      <c r="F185" s="340"/>
      <c r="G185" s="340"/>
      <c r="H185" s="340"/>
      <c r="I185" s="340"/>
      <c r="J185" s="340"/>
      <c r="K185" s="340"/>
      <c r="L185" s="340"/>
      <c r="M185" s="339" t="s">
        <v>847</v>
      </c>
      <c r="N185" s="240"/>
    </row>
    <row r="186" spans="1:14" s="313" customFormat="1" x14ac:dyDescent="0.25">
      <c r="A186" s="340" t="s">
        <v>3080</v>
      </c>
      <c r="B186" s="341" t="s">
        <v>3082</v>
      </c>
      <c r="C186" s="340" t="s">
        <v>3070</v>
      </c>
      <c r="D186" s="340" t="s">
        <v>3093</v>
      </c>
      <c r="E186" s="341" t="s">
        <v>3078</v>
      </c>
      <c r="F186" s="340"/>
      <c r="G186" s="340"/>
      <c r="H186" s="340"/>
      <c r="I186" s="340"/>
      <c r="J186" s="340"/>
      <c r="K186" s="340"/>
      <c r="L186" s="340"/>
      <c r="M186" s="339" t="s">
        <v>847</v>
      </c>
      <c r="N186" s="240"/>
    </row>
    <row r="187" spans="1:14" x14ac:dyDescent="0.25">
      <c r="A187" s="340" t="s">
        <v>3347</v>
      </c>
      <c r="B187" s="341" t="s">
        <v>3301</v>
      </c>
      <c r="C187" s="340" t="s">
        <v>2559</v>
      </c>
      <c r="D187" s="321" t="s">
        <v>3343</v>
      </c>
      <c r="E187" s="341" t="s">
        <v>3345</v>
      </c>
      <c r="F187" s="338"/>
      <c r="G187" s="338"/>
      <c r="H187" s="338"/>
      <c r="I187" s="338"/>
      <c r="J187" s="338"/>
      <c r="K187" s="338"/>
      <c r="L187" s="338"/>
      <c r="M187" s="339"/>
      <c r="N187" s="240"/>
    </row>
    <row r="188" spans="1:14" x14ac:dyDescent="0.25">
      <c r="A188" s="340" t="s">
        <v>3271</v>
      </c>
      <c r="B188" s="341" t="s">
        <v>3250</v>
      </c>
      <c r="C188" s="340" t="s">
        <v>2561</v>
      </c>
      <c r="D188" s="340" t="s">
        <v>2788</v>
      </c>
      <c r="E188" s="341" t="s">
        <v>3243</v>
      </c>
      <c r="F188" s="338"/>
      <c r="G188" s="338"/>
      <c r="H188" s="338"/>
      <c r="I188" s="338"/>
      <c r="J188" s="338"/>
      <c r="K188" s="338"/>
      <c r="L188" s="338"/>
      <c r="M188" s="339"/>
      <c r="N188" s="240"/>
    </row>
    <row r="189" spans="1:14" x14ac:dyDescent="0.25">
      <c r="A189" s="340" t="s">
        <v>3272</v>
      </c>
      <c r="B189" s="341" t="s">
        <v>3251</v>
      </c>
      <c r="C189" s="340" t="s">
        <v>2559</v>
      </c>
      <c r="D189" s="340" t="s">
        <v>3285</v>
      </c>
      <c r="E189" s="341" t="s">
        <v>3244</v>
      </c>
      <c r="F189" s="338"/>
      <c r="G189" s="338"/>
      <c r="H189" s="338"/>
      <c r="I189" s="338"/>
      <c r="J189" s="338"/>
      <c r="K189" s="338"/>
      <c r="L189" s="338"/>
      <c r="M189" s="339"/>
      <c r="N189" s="240"/>
    </row>
    <row r="190" spans="1:14" x14ac:dyDescent="0.25">
      <c r="A190" s="340" t="s">
        <v>3273</v>
      </c>
      <c r="B190" s="341" t="s">
        <v>3252</v>
      </c>
      <c r="C190" s="340" t="s">
        <v>2559</v>
      </c>
      <c r="D190" s="340" t="s">
        <v>3285</v>
      </c>
      <c r="E190" s="341" t="s">
        <v>3245</v>
      </c>
      <c r="F190" s="338"/>
      <c r="G190" s="338"/>
      <c r="H190" s="338"/>
      <c r="I190" s="338"/>
      <c r="J190" s="338"/>
      <c r="K190" s="338"/>
      <c r="L190" s="338"/>
      <c r="M190" s="339"/>
      <c r="N190" s="240"/>
    </row>
    <row r="191" spans="1:14" x14ac:dyDescent="0.25">
      <c r="A191" s="340" t="s">
        <v>3274</v>
      </c>
      <c r="B191" s="341" t="s">
        <v>3253</v>
      </c>
      <c r="C191" s="340" t="s">
        <v>2559</v>
      </c>
      <c r="D191" s="340" t="s">
        <v>3343</v>
      </c>
      <c r="E191" s="341" t="s">
        <v>3246</v>
      </c>
      <c r="F191" s="338"/>
      <c r="G191" s="338"/>
      <c r="H191" s="338"/>
      <c r="I191" s="338"/>
      <c r="J191" s="338"/>
      <c r="K191" s="338"/>
      <c r="L191" s="338"/>
      <c r="M191" s="339"/>
      <c r="N191" s="240"/>
    </row>
    <row r="192" spans="1:14" x14ac:dyDescent="0.25">
      <c r="A192" s="340" t="s">
        <v>3275</v>
      </c>
      <c r="B192" s="341" t="s">
        <v>3254</v>
      </c>
      <c r="C192" s="340" t="s">
        <v>2559</v>
      </c>
      <c r="D192" s="340" t="s">
        <v>3286</v>
      </c>
      <c r="E192" s="341" t="s">
        <v>3247</v>
      </c>
      <c r="F192" s="338"/>
      <c r="G192" s="338"/>
      <c r="H192" s="338"/>
      <c r="I192" s="338"/>
      <c r="J192" s="338"/>
      <c r="K192" s="338"/>
      <c r="L192" s="338"/>
      <c r="M192" s="339"/>
      <c r="N192" s="240"/>
    </row>
    <row r="193" spans="1:14" x14ac:dyDescent="0.25">
      <c r="A193" s="340" t="s">
        <v>3276</v>
      </c>
      <c r="B193" s="341" t="s">
        <v>3255</v>
      </c>
      <c r="C193" s="340" t="s">
        <v>2559</v>
      </c>
      <c r="D193" s="340" t="s">
        <v>2016</v>
      </c>
      <c r="E193" s="341" t="s">
        <v>3248</v>
      </c>
      <c r="F193" s="338"/>
      <c r="G193" s="338"/>
      <c r="H193" s="338"/>
      <c r="I193" s="338"/>
      <c r="J193" s="338"/>
      <c r="K193" s="338"/>
      <c r="L193" s="338"/>
      <c r="M193" s="339"/>
      <c r="N193" s="240"/>
    </row>
    <row r="194" spans="1:14" x14ac:dyDescent="0.25">
      <c r="A194" s="340" t="s">
        <v>3277</v>
      </c>
      <c r="B194" s="341" t="s">
        <v>3256</v>
      </c>
      <c r="C194" s="340" t="s">
        <v>2559</v>
      </c>
      <c r="D194" s="340" t="s">
        <v>2016</v>
      </c>
      <c r="E194" s="341" t="s">
        <v>3249</v>
      </c>
      <c r="F194" s="338"/>
      <c r="G194" s="338"/>
      <c r="H194" s="338"/>
      <c r="I194" s="338"/>
      <c r="J194" s="338"/>
      <c r="K194" s="338"/>
      <c r="L194" s="338"/>
      <c r="M194" s="339"/>
      <c r="N194" s="240"/>
    </row>
    <row r="195" spans="1:14" x14ac:dyDescent="0.25">
      <c r="A195" s="340" t="s">
        <v>3348</v>
      </c>
      <c r="B195" s="341" t="s">
        <v>3302</v>
      </c>
      <c r="C195" s="340" t="s">
        <v>2560</v>
      </c>
      <c r="D195" s="321" t="s">
        <v>3344</v>
      </c>
      <c r="E195" s="341" t="s">
        <v>3346</v>
      </c>
      <c r="F195" s="338"/>
      <c r="G195" s="338"/>
      <c r="H195" s="338"/>
      <c r="I195" s="338"/>
      <c r="J195" s="338"/>
      <c r="K195" s="338"/>
      <c r="L195" s="338"/>
      <c r="M195" s="339"/>
      <c r="N195" s="240"/>
    </row>
    <row r="196" spans="1:14" x14ac:dyDescent="0.25">
      <c r="A196" s="340" t="s">
        <v>3278</v>
      </c>
      <c r="B196" s="341" t="s">
        <v>3258</v>
      </c>
      <c r="C196" s="340" t="s">
        <v>2562</v>
      </c>
      <c r="D196" s="340" t="s">
        <v>2789</v>
      </c>
      <c r="E196" s="341" t="s">
        <v>3257</v>
      </c>
      <c r="F196" s="338"/>
      <c r="G196" s="338"/>
      <c r="H196" s="338"/>
      <c r="I196" s="338"/>
      <c r="J196" s="338"/>
      <c r="K196" s="338"/>
      <c r="L196" s="338"/>
      <c r="M196" s="339"/>
      <c r="N196" s="240"/>
    </row>
    <row r="197" spans="1:14" x14ac:dyDescent="0.25">
      <c r="A197" s="340" t="s">
        <v>3279</v>
      </c>
      <c r="B197" s="341" t="s">
        <v>3260</v>
      </c>
      <c r="C197" s="340" t="s">
        <v>2560</v>
      </c>
      <c r="D197" s="340" t="s">
        <v>3287</v>
      </c>
      <c r="E197" s="341" t="s">
        <v>3259</v>
      </c>
      <c r="F197" s="338"/>
      <c r="G197" s="338"/>
      <c r="H197" s="338"/>
      <c r="I197" s="338"/>
      <c r="J197" s="338"/>
      <c r="K197" s="338"/>
      <c r="L197" s="338"/>
      <c r="M197" s="339"/>
      <c r="N197" s="240"/>
    </row>
    <row r="198" spans="1:14" x14ac:dyDescent="0.25">
      <c r="A198" s="340" t="s">
        <v>3280</v>
      </c>
      <c r="B198" s="341" t="s">
        <v>3262</v>
      </c>
      <c r="C198" s="340" t="s">
        <v>2560</v>
      </c>
      <c r="D198" s="340" t="s">
        <v>3287</v>
      </c>
      <c r="E198" s="341" t="s">
        <v>3261</v>
      </c>
      <c r="F198" s="338"/>
      <c r="G198" s="338"/>
      <c r="H198" s="338"/>
      <c r="I198" s="338"/>
      <c r="J198" s="338"/>
      <c r="K198" s="338"/>
      <c r="L198" s="338"/>
      <c r="M198" s="339"/>
      <c r="N198" s="240"/>
    </row>
    <row r="199" spans="1:14" x14ac:dyDescent="0.25">
      <c r="A199" s="340" t="s">
        <v>3281</v>
      </c>
      <c r="B199" s="341" t="s">
        <v>3264</v>
      </c>
      <c r="C199" s="340" t="s">
        <v>2560</v>
      </c>
      <c r="D199" s="340" t="s">
        <v>3344</v>
      </c>
      <c r="E199" s="341" t="s">
        <v>3263</v>
      </c>
      <c r="F199" s="338"/>
      <c r="G199" s="338"/>
      <c r="H199" s="338"/>
      <c r="I199" s="338"/>
      <c r="J199" s="338"/>
      <c r="K199" s="338"/>
      <c r="L199" s="338"/>
      <c r="M199" s="339"/>
      <c r="N199" s="240"/>
    </row>
    <row r="200" spans="1:14" x14ac:dyDescent="0.25">
      <c r="A200" s="340" t="s">
        <v>3282</v>
      </c>
      <c r="B200" s="341" t="s">
        <v>3266</v>
      </c>
      <c r="C200" s="340" t="s">
        <v>2560</v>
      </c>
      <c r="D200" s="340" t="s">
        <v>3288</v>
      </c>
      <c r="E200" s="341" t="s">
        <v>3265</v>
      </c>
      <c r="F200" s="338"/>
      <c r="G200" s="338"/>
      <c r="H200" s="338"/>
      <c r="I200" s="338"/>
      <c r="J200" s="338"/>
      <c r="K200" s="338"/>
      <c r="L200" s="338"/>
      <c r="M200" s="339"/>
      <c r="N200" s="240"/>
    </row>
    <row r="201" spans="1:14" x14ac:dyDescent="0.25">
      <c r="A201" s="340" t="s">
        <v>3283</v>
      </c>
      <c r="B201" s="341" t="s">
        <v>3268</v>
      </c>
      <c r="C201" s="340" t="s">
        <v>2560</v>
      </c>
      <c r="D201" s="340" t="s">
        <v>2018</v>
      </c>
      <c r="E201" s="341" t="s">
        <v>3267</v>
      </c>
      <c r="F201" s="338"/>
      <c r="G201" s="338"/>
      <c r="H201" s="338"/>
      <c r="I201" s="338"/>
      <c r="J201" s="338"/>
      <c r="K201" s="338"/>
      <c r="L201" s="338"/>
      <c r="M201" s="339"/>
      <c r="N201" s="240"/>
    </row>
    <row r="202" spans="1:14" x14ac:dyDescent="0.25">
      <c r="A202" s="340" t="s">
        <v>3284</v>
      </c>
      <c r="B202" s="341" t="s">
        <v>3270</v>
      </c>
      <c r="C202" s="321" t="s">
        <v>2560</v>
      </c>
      <c r="D202" s="321" t="s">
        <v>2018</v>
      </c>
      <c r="E202" s="341" t="s">
        <v>3269</v>
      </c>
      <c r="F202" s="338"/>
      <c r="G202" s="338"/>
      <c r="H202" s="338"/>
      <c r="I202" s="338"/>
      <c r="J202" s="338"/>
      <c r="K202" s="338"/>
      <c r="L202" s="338"/>
      <c r="M202" s="339"/>
      <c r="N202" s="240"/>
    </row>
    <row r="203" spans="1:14" x14ac:dyDescent="0.25">
      <c r="A203" s="238" t="s">
        <v>3363</v>
      </c>
      <c r="B203" s="239" t="s">
        <v>3355</v>
      </c>
      <c r="C203" s="508" t="s">
        <v>2561</v>
      </c>
      <c r="D203" s="238" t="s">
        <v>3325</v>
      </c>
      <c r="E203" s="239" t="s">
        <v>3371</v>
      </c>
      <c r="F203" s="338"/>
      <c r="G203" s="338"/>
      <c r="H203" s="338"/>
      <c r="I203" s="338"/>
      <c r="J203" s="338"/>
      <c r="K203" s="338"/>
      <c r="L203" s="338"/>
      <c r="M203" s="339"/>
      <c r="N203" s="240"/>
    </row>
    <row r="204" spans="1:14" x14ac:dyDescent="0.25">
      <c r="A204" s="509" t="s">
        <v>3364</v>
      </c>
      <c r="B204" s="510" t="s">
        <v>3356</v>
      </c>
      <c r="C204" s="509" t="s">
        <v>2562</v>
      </c>
      <c r="D204" s="509" t="s">
        <v>3326</v>
      </c>
      <c r="E204" s="510" t="s">
        <v>3372</v>
      </c>
      <c r="F204" s="506"/>
      <c r="G204" s="506"/>
      <c r="H204" s="506"/>
      <c r="I204" s="506"/>
      <c r="J204" s="506"/>
      <c r="K204" s="506"/>
      <c r="L204" s="506"/>
      <c r="M204" s="507"/>
      <c r="N204" s="506"/>
    </row>
    <row r="205" spans="1:14" x14ac:dyDescent="0.25">
      <c r="A205" s="509" t="s">
        <v>3365</v>
      </c>
      <c r="B205" s="510" t="s">
        <v>3357</v>
      </c>
      <c r="C205" s="509" t="s">
        <v>2559</v>
      </c>
      <c r="D205" s="509" t="s">
        <v>3327</v>
      </c>
      <c r="E205" s="510" t="s">
        <v>3373</v>
      </c>
      <c r="F205" s="506"/>
      <c r="G205" s="506"/>
      <c r="H205" s="506"/>
      <c r="I205" s="506"/>
      <c r="J205" s="506"/>
      <c r="K205" s="506"/>
      <c r="L205" s="506"/>
      <c r="M205" s="507"/>
      <c r="N205" s="506"/>
    </row>
    <row r="206" spans="1:14" x14ac:dyDescent="0.25">
      <c r="A206" s="509" t="s">
        <v>3366</v>
      </c>
      <c r="B206" s="510" t="s">
        <v>3358</v>
      </c>
      <c r="C206" s="509" t="s">
        <v>2560</v>
      </c>
      <c r="D206" s="509" t="s">
        <v>3328</v>
      </c>
      <c r="E206" s="510" t="s">
        <v>3374</v>
      </c>
      <c r="F206" s="506"/>
      <c r="G206" s="506"/>
      <c r="H206" s="506"/>
      <c r="I206" s="506"/>
      <c r="J206" s="506"/>
      <c r="K206" s="506"/>
      <c r="L206" s="506"/>
      <c r="M206" s="507"/>
      <c r="N206" s="506"/>
    </row>
    <row r="207" spans="1:14" x14ac:dyDescent="0.25">
      <c r="A207" s="509" t="s">
        <v>3367</v>
      </c>
      <c r="B207" s="510" t="s">
        <v>3359</v>
      </c>
      <c r="C207" s="509" t="s">
        <v>3337</v>
      </c>
      <c r="D207" s="509" t="s">
        <v>3329</v>
      </c>
      <c r="E207" s="510" t="s">
        <v>3375</v>
      </c>
      <c r="F207" s="506"/>
      <c r="G207" s="506"/>
      <c r="H207" s="506"/>
      <c r="I207" s="506"/>
      <c r="J207" s="506"/>
      <c r="K207" s="506"/>
      <c r="L207" s="506"/>
      <c r="M207" s="507"/>
      <c r="N207" s="506"/>
    </row>
    <row r="208" spans="1:14" x14ac:dyDescent="0.25">
      <c r="A208" s="509" t="s">
        <v>3368</v>
      </c>
      <c r="B208" s="510" t="s">
        <v>3360</v>
      </c>
      <c r="C208" s="509" t="s">
        <v>3338</v>
      </c>
      <c r="D208" s="509" t="s">
        <v>3330</v>
      </c>
      <c r="E208" s="510" t="s">
        <v>3376</v>
      </c>
      <c r="F208" s="506"/>
      <c r="G208" s="506"/>
      <c r="H208" s="506"/>
      <c r="I208" s="506"/>
      <c r="J208" s="506"/>
      <c r="K208" s="506"/>
      <c r="L208" s="506"/>
      <c r="M208" s="507"/>
      <c r="N208" s="506"/>
    </row>
    <row r="209" spans="1:14" x14ac:dyDescent="0.25">
      <c r="A209" s="509" t="s">
        <v>3369</v>
      </c>
      <c r="B209" s="510" t="s">
        <v>3361</v>
      </c>
      <c r="C209" s="509" t="s">
        <v>3070</v>
      </c>
      <c r="D209" s="509" t="s">
        <v>3339</v>
      </c>
      <c r="E209" s="510" t="s">
        <v>3377</v>
      </c>
      <c r="F209" s="506"/>
      <c r="G209" s="506"/>
      <c r="H209" s="506"/>
      <c r="I209" s="506"/>
      <c r="J209" s="506"/>
      <c r="K209" s="506"/>
      <c r="L209" s="506"/>
      <c r="M209" s="507"/>
      <c r="N209" s="506"/>
    </row>
    <row r="210" spans="1:14" x14ac:dyDescent="0.25">
      <c r="A210" s="509" t="s">
        <v>3370</v>
      </c>
      <c r="B210" s="510" t="s">
        <v>3362</v>
      </c>
      <c r="C210" s="509" t="s">
        <v>3072</v>
      </c>
      <c r="D210" s="509" t="s">
        <v>3340</v>
      </c>
      <c r="E210" s="510" t="s">
        <v>3378</v>
      </c>
      <c r="F210" s="506"/>
      <c r="G210" s="506"/>
      <c r="H210" s="506"/>
      <c r="I210" s="506"/>
      <c r="J210" s="506"/>
      <c r="K210" s="506"/>
      <c r="L210" s="506"/>
      <c r="M210" s="507"/>
      <c r="N210" s="506"/>
    </row>
  </sheetData>
  <dataValidations count="9">
    <dataValidation allowBlank="1" showInputMessage="1" showErrorMessage="1" prompt="Data Plane Policer Policy Name_x000a_Optional" sqref="G2:G109"/>
    <dataValidation allowBlank="1" showInputMessage="1" showErrorMessage="1" prompt="EPG Name Alias_x000a_optional" sqref="J2:J109"/>
    <dataValidation type="list" allowBlank="1" showInputMessage="1" showErrorMessage="1" prompt="Intra EPG Isolation_x000a_If not specified the template will assume unenforced" sqref="F2:F109">
      <formula1>"enforced,unenforced"</formula1>
    </dataValidation>
    <dataValidation type="textLength" allowBlank="1" showInputMessage="1" showErrorMessage="1" prompt="EPG Name._x000a__x000a_Mandatory" sqref="E95:E99 E45:E49 E111 A2:A136 A141:A173 A177:A210">
      <formula1>1</formula1>
      <formula2>64</formula2>
    </dataValidation>
    <dataValidation allowBlank="1" showInputMessage="1" showErrorMessage="1" prompt="EPG Description string_x000a_Optional" sqref="B2:B44 B50:B137 B141:B173 B177:B210"/>
    <dataValidation allowBlank="1" showInputMessage="1" showErrorMessage="1" prompt="Custom QoS policy name_x000a_Optional" sqref="L2:L210"/>
    <dataValidation type="list" allowBlank="1" showInputMessage="1" showErrorMessage="1" prompt="if not specificed the template assumes disabled" sqref="I2:I210">
      <formula1>"enabled,disabled"</formula1>
    </dataValidation>
    <dataValidation type="list" allowBlank="1" showInputMessage="1" showErrorMessage="1" prompt="Preferred Group Member_x000a_if not specificed the template assumes exclude" sqref="H2:H210">
      <formula1>"exclude,include"</formula1>
    </dataValidation>
    <dataValidation type="list" allowBlank="1" showInputMessage="1" showErrorMessage="1" prompt="Qos Class_x000a__x000a_If not specified the template will assume &quot;unspecified&quot;" sqref="K2:K210">
      <formula1>"unspecified,level1,level2,level3"</formula1>
    </dataValidation>
  </dataValidations>
  <pageMargins left="0.7" right="0.7" top="0.75" bottom="0.75" header="0.3" footer="0.3"/>
  <pageSetup paperSize="9" orientation="portrait" horizontalDpi="4294967293" verticalDpi="4294967293" r:id="rId1"/>
  <ignoredErrors>
    <ignoredError sqref="F211:F1048576 F110 F112:F113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>
          <x14:formula1>
            <xm:f>application_profile!$A:$A</xm:f>
          </x14:formula1>
          <xm:sqref>D2:D210</xm:sqref>
        </x14:dataValidation>
        <x14:dataValidation type="list" allowBlank="1" showInputMessage="1" showErrorMessage="1">
          <x14:formula1>
            <xm:f>vmm_domain!$A:$A</xm:f>
          </x14:formula1>
          <xm:sqref>J110:J1048576</xm:sqref>
        </x14:dataValidation>
        <x14:dataValidation type="list" allowBlank="1" showInputMessage="1" showErrorMessage="1">
          <x14:formula1>
            <xm:f>data_validation!$AK$2:$AK$3</xm:f>
          </x14:formula1>
          <xm:sqref>G110:G1048576</xm:sqref>
        </x14:dataValidation>
        <x14:dataValidation type="list" allowBlank="1" showInputMessage="1" showErrorMessage="1">
          <x14:formula1>
            <xm:f>tenant!$A:$A</xm:f>
          </x14:formula1>
          <xm:sqref>E211:E1048576</xm:sqref>
        </x14:dataValidation>
        <x14:dataValidation type="list" allowBlank="1" showInputMessage="1" showErrorMessage="1" prompt="Tenant Name_x000a__x000a_Mandatory">
          <x14:formula1>
            <xm:f>tenant!$A:$A</xm:f>
          </x14:formula1>
          <xm:sqref>C2:C210</xm:sqref>
        </x14:dataValidation>
        <x14:dataValidation type="list" allowBlank="1" showInputMessage="1" showErrorMessage="1" prompt="Bridge Domain Name._x000a_Mandatory value.">
          <x14:formula1>
            <xm:f>bridge_domain!$A:$A</xm:f>
          </x14:formula1>
          <xm:sqref>E91:E94</xm:sqref>
        </x14:dataValidation>
        <x14:dataValidation type="list" allowBlank="1" showInputMessage="1" showErrorMessage="1" prompt="Bridge Domain Name._x000a_Mandatory value.">
          <x14:formula1>
            <xm:f>bridge_domain!$A:$A</xm:f>
          </x14:formula1>
          <xm:sqref>E112:E136</xm:sqref>
        </x14:dataValidation>
        <x14:dataValidation type="list" allowBlank="1" showInputMessage="1" showErrorMessage="1" prompt="Bridge Domain Name._x000a_Mandatory value.">
          <x14:formula1>
            <xm:f>bridge_domain!$A:$A</xm:f>
          </x14:formula1>
          <xm:sqref>E2:E44</xm:sqref>
        </x14:dataValidation>
        <x14:dataValidation type="list" allowBlank="1" showInputMessage="1" showErrorMessage="1" prompt="Bridge Domain Name._x000a_Mandatory value.">
          <x14:formula1>
            <xm:f>bridge_domain!$A:$A</xm:f>
          </x14:formula1>
          <xm:sqref>E101:E110</xm:sqref>
        </x14:dataValidation>
        <x14:dataValidation type="list" allowBlank="1" showInputMessage="1" showErrorMessage="1" prompt="Bridge Domain Name._x000a_Mandatory value.">
          <x14:formula1>
            <xm:f>bridge_domain!$A:$A</xm:f>
          </x14:formula1>
          <xm:sqref>E50:E88</xm:sqref>
        </x14:dataValidation>
        <x14:dataValidation type="list" allowBlank="1" showInputMessage="1" showErrorMessage="1" prompt="Bridge Domain Name._x000a_Mandatory value.">
          <x14:formula1>
            <xm:f>bridge_domain!$A:$A</xm:f>
          </x14:formula1>
          <xm:sqref>E141:E210</xm:sqref>
        </x14:dataValidation>
        <x14:dataValidation type="list" allowBlank="1" showInputMessage="1" showErrorMessage="1">
          <x14:formula1>
            <xm:f>bridge_domain!$A:$A</xm:f>
          </x14:formula1>
          <xm:sqref>E100</xm:sqref>
        </x14:dataValidation>
        <x14:dataValidation type="list" allowBlank="1" showInputMessage="1" showErrorMessage="1">
          <x14:formula1>
            <xm:f>bridge_domain!$A:$A</xm:f>
          </x14:formula1>
          <xm:sqref>E89:E90</xm:sqref>
        </x14:dataValidation>
        <x14:dataValidation type="list" allowBlank="1" showInputMessage="1" showErrorMessage="1">
          <x14:formula1>
            <xm:f>bridge_domain!$C:$C</xm:f>
          </x14:formula1>
          <xm:sqref>F110:F1048576</xm:sqref>
        </x14:dataValidation>
      </x14:dataValidations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94"/>
  <sheetViews>
    <sheetView workbookViewId="0">
      <selection activeCell="A10" sqref="A10"/>
    </sheetView>
  </sheetViews>
  <sheetFormatPr defaultRowHeight="15" x14ac:dyDescent="0.25"/>
  <cols>
    <col min="1" max="1" width="22.140625" customWidth="1"/>
    <col min="2" max="2" width="47.5703125" customWidth="1"/>
    <col min="3" max="3" width="38.28515625" customWidth="1"/>
    <col min="4" max="4" width="27.140625" customWidth="1"/>
    <col min="5" max="5" width="27.42578125" customWidth="1"/>
    <col min="6" max="6" width="16.85546875" customWidth="1"/>
    <col min="7" max="7" width="15.42578125" customWidth="1"/>
    <col min="8" max="8" width="20.42578125" customWidth="1"/>
    <col min="9" max="9" width="19.140625" customWidth="1"/>
    <col min="10" max="10" width="13.42578125" customWidth="1"/>
    <col min="11" max="11" width="15.140625" bestFit="1" customWidth="1"/>
    <col min="12" max="12" width="15" customWidth="1"/>
  </cols>
  <sheetData>
    <row r="1" spans="1:11" x14ac:dyDescent="0.25">
      <c r="A1" t="s">
        <v>3183</v>
      </c>
      <c r="B1" t="s">
        <v>220</v>
      </c>
      <c r="C1" t="s">
        <v>3184</v>
      </c>
      <c r="D1" t="s">
        <v>244</v>
      </c>
      <c r="E1" t="s">
        <v>261</v>
      </c>
      <c r="F1" t="s">
        <v>1284</v>
      </c>
      <c r="G1" t="s">
        <v>1286</v>
      </c>
      <c r="H1" t="s">
        <v>1287</v>
      </c>
      <c r="I1" t="s">
        <v>1288</v>
      </c>
      <c r="J1" t="s">
        <v>473</v>
      </c>
      <c r="K1" t="s">
        <v>2930</v>
      </c>
    </row>
    <row r="2" spans="1:11" x14ac:dyDescent="0.25">
      <c r="A2" s="140" t="str">
        <f>INDEX(bd_subnet!$A:$A, MATCH(epg_subnet[bridge_domain], bd_subnet!$C:$C, FALSE))</f>
        <v>10.118.1.62/27</v>
      </c>
      <c r="B2" t="s">
        <v>2582</v>
      </c>
      <c r="C2" s="327" t="s">
        <v>2707</v>
      </c>
      <c r="D2" s="140" t="str">
        <f>VLOOKUP(epg_subnet[epg],end_point_group[#All],3,FALSE)</f>
        <v>P_INFRA_AZA</v>
      </c>
      <c r="E2" s="140" t="str">
        <f>VLOOKUP(epg_subnet[epg],end_point_group[#All],5,FALSE)</f>
        <v>AZA_AUTH_SVC_BD</v>
      </c>
      <c r="F2" s="140" t="str">
        <f>INDEX(bd_subnet!$E:$E, MATCH(epg_subnet[bridge_domain], bd_subnet!$C:$C, FALSE))</f>
        <v>public</v>
      </c>
      <c r="H2" t="s">
        <v>3185</v>
      </c>
      <c r="J2" t="s">
        <v>847</v>
      </c>
    </row>
    <row r="3" spans="1:11" x14ac:dyDescent="0.25">
      <c r="A3" s="140" t="str">
        <f>INDEX(bd_subnet!$A:$A, MATCH(epg_subnet[bridge_domain], bd_subnet!$C:$C, FALSE))</f>
        <v>10.118.0.30/28</v>
      </c>
      <c r="B3" t="s">
        <v>2583</v>
      </c>
      <c r="C3" s="327" t="s">
        <v>2708</v>
      </c>
      <c r="D3" s="140" t="str">
        <f>VLOOKUP(epg_subnet[epg],end_point_group[#All],3,FALSE)</f>
        <v>P_INFRA_AZA</v>
      </c>
      <c r="E3" s="140" t="str">
        <f>VLOOKUP(epg_subnet[epg],end_point_group[#All],5,FALSE)</f>
        <v>AZA_MONITORING_BD</v>
      </c>
      <c r="F3" s="140" t="str">
        <f>INDEX(bd_subnet!$E:$E, MATCH(epg_subnet[bridge_domain], bd_subnet!$C:$C, FALSE))</f>
        <v>public</v>
      </c>
      <c r="H3" t="s">
        <v>3185</v>
      </c>
      <c r="J3" t="s">
        <v>847</v>
      </c>
    </row>
    <row r="4" spans="1:11" x14ac:dyDescent="0.25">
      <c r="A4" s="140" t="str">
        <f>INDEX(bd_subnet!$A:$A, MATCH(epg_subnet[bridge_domain], bd_subnet!$C:$C, FALSE))</f>
        <v>10.118.1.14/28</v>
      </c>
      <c r="B4" t="s">
        <v>2585</v>
      </c>
      <c r="C4" s="327" t="s">
        <v>2767</v>
      </c>
      <c r="D4" s="140" t="str">
        <f>VLOOKUP(epg_subnet[epg],end_point_group[#All],3,FALSE)</f>
        <v>P_INFRA_AZA</v>
      </c>
      <c r="E4" s="140" t="str">
        <f>VLOOKUP(epg_subnet[epg],end_point_group[#All],5,FALSE)</f>
        <v>AZA_EBMS_SVCS_DC_BD</v>
      </c>
      <c r="F4" s="140" t="str">
        <f>INDEX(bd_subnet!$E:$E, MATCH(epg_subnet[bridge_domain], bd_subnet!$C:$C, FALSE))</f>
        <v>public</v>
      </c>
      <c r="H4" t="s">
        <v>3185</v>
      </c>
      <c r="J4" t="s">
        <v>847</v>
      </c>
    </row>
    <row r="5" spans="1:11" x14ac:dyDescent="0.25">
      <c r="A5" s="140" t="str">
        <f>INDEX(bd_subnet!$A:$A, MATCH(epg_subnet[bridge_domain], bd_subnet!$C:$C, FALSE))</f>
        <v>10.118.0.14/28</v>
      </c>
      <c r="B5" t="s">
        <v>2584</v>
      </c>
      <c r="C5" s="327" t="s">
        <v>2771</v>
      </c>
      <c r="D5" s="140" t="str">
        <f>VLOOKUP(epg_subnet[epg],end_point_group[#All],3,FALSE)</f>
        <v>P_INFRA_AZA</v>
      </c>
      <c r="E5" s="140" t="str">
        <f>VLOOKUP(epg_subnet[epg],end_point_group[#All],5,FALSE)</f>
        <v>AZA_EBMS_TV_DC_BD</v>
      </c>
      <c r="F5" s="140" t="str">
        <f>INDEX(bd_subnet!$E:$E, MATCH(epg_subnet[bridge_domain], bd_subnet!$C:$C, FALSE))</f>
        <v>public</v>
      </c>
      <c r="H5" t="s">
        <v>3185</v>
      </c>
      <c r="J5" t="s">
        <v>847</v>
      </c>
    </row>
    <row r="6" spans="1:11" x14ac:dyDescent="0.25">
      <c r="A6" s="140" t="str">
        <f>INDEX(bd_subnet!$A:$A, MATCH(epg_subnet[bridge_domain], bd_subnet!$C:$C, FALSE))</f>
        <v>10.118.6.46/28</v>
      </c>
      <c r="B6" t="s">
        <v>2586</v>
      </c>
      <c r="C6" s="327" t="s">
        <v>2709</v>
      </c>
      <c r="D6" s="140" t="str">
        <f>VLOOKUP(epg_subnet[epg],end_point_group[#All],3,FALSE)</f>
        <v>P_INFRA_AZA</v>
      </c>
      <c r="E6" s="140" t="str">
        <f>VLOOKUP(epg_subnet[epg],end_point_group[#All],5,FALSE)</f>
        <v>AZA_K8S_MASTER_BD</v>
      </c>
      <c r="F6" s="140" t="str">
        <f>INDEX(bd_subnet!$E:$E, MATCH(epg_subnet[bridge_domain], bd_subnet!$C:$C, FALSE))</f>
        <v>public,shared</v>
      </c>
      <c r="H6" t="s">
        <v>3185</v>
      </c>
      <c r="J6" t="s">
        <v>847</v>
      </c>
    </row>
    <row r="7" spans="1:11" x14ac:dyDescent="0.25">
      <c r="A7" s="140" t="str">
        <f>INDEX(bd_subnet!$A:$A, MATCH(epg_subnet[bridge_domain], bd_subnet!$C:$C, FALSE))</f>
        <v>10.118.6.30/27</v>
      </c>
      <c r="B7" t="s">
        <v>2587</v>
      </c>
      <c r="C7" s="327" t="s">
        <v>2710</v>
      </c>
      <c r="D7" s="140" t="str">
        <f>VLOOKUP(epg_subnet[epg],end_point_group[#All],3,FALSE)</f>
        <v>P_INFRA_AZA</v>
      </c>
      <c r="E7" s="140" t="str">
        <f>VLOOKUP(epg_subnet[epg],end_point_group[#All],5,FALSE)</f>
        <v>AZA_K8S_HOST_BD</v>
      </c>
      <c r="F7" s="140" t="str">
        <f>INDEX(bd_subnet!$E:$E, MATCH(epg_subnet[bridge_domain], bd_subnet!$C:$C, FALSE))</f>
        <v>public,shared</v>
      </c>
      <c r="H7" t="s">
        <v>3185</v>
      </c>
      <c r="J7" t="s">
        <v>847</v>
      </c>
    </row>
    <row r="8" spans="1:11" x14ac:dyDescent="0.25">
      <c r="A8" s="140" t="str">
        <f>INDEX(bd_subnet!$A:$A, MATCH(epg_subnet[bridge_domain], bd_subnet!$C:$C, FALSE))</f>
        <v>10.118.2.126/25</v>
      </c>
      <c r="B8" t="s">
        <v>2599</v>
      </c>
      <c r="C8" s="327" t="s">
        <v>2711</v>
      </c>
      <c r="D8" s="140" t="str">
        <f>VLOOKUP(epg_subnet[epg],end_point_group[#All],3,FALSE)</f>
        <v>P_INFRA_AZA</v>
      </c>
      <c r="E8" s="140" t="str">
        <f>VLOOKUP(epg_subnet[epg],end_point_group[#All],5,FALSE)</f>
        <v>AZA_P_ESXI_VMOTION_BD</v>
      </c>
      <c r="F8" s="140" t="str">
        <f>INDEX(bd_subnet!$E:$E, MATCH(epg_subnet[bridge_domain], bd_subnet!$C:$C, FALSE))</f>
        <v>public</v>
      </c>
      <c r="H8" t="s">
        <v>3185</v>
      </c>
      <c r="J8" t="s">
        <v>847</v>
      </c>
    </row>
    <row r="9" spans="1:11" x14ac:dyDescent="0.25">
      <c r="A9" s="140" t="str">
        <f>INDEX(bd_subnet!$A:$A, MATCH(epg_subnet[bridge_domain], bd_subnet!$C:$C, FALSE))</f>
        <v>10.118.2.254/25</v>
      </c>
      <c r="B9" t="s">
        <v>2596</v>
      </c>
      <c r="C9" s="327" t="s">
        <v>2712</v>
      </c>
      <c r="D9" s="140" t="str">
        <f>VLOOKUP(epg_subnet[epg],end_point_group[#All],3,FALSE)</f>
        <v>P_INFRA_AZA</v>
      </c>
      <c r="E9" s="140" t="str">
        <f>VLOOKUP(epg_subnet[epg],end_point_group[#All],5,FALSE)</f>
        <v>AZA_P_ESXI_FT_BD</v>
      </c>
      <c r="F9" s="140" t="str">
        <f>INDEX(bd_subnet!$E:$E, MATCH(epg_subnet[bridge_domain], bd_subnet!$C:$C, FALSE))</f>
        <v>public</v>
      </c>
      <c r="H9" t="s">
        <v>3185</v>
      </c>
      <c r="J9" t="s">
        <v>847</v>
      </c>
    </row>
    <row r="10" spans="1:11" x14ac:dyDescent="0.25">
      <c r="A10" s="140" t="str">
        <f>INDEX(bd_subnet!$A:$A, MATCH(epg_subnet[bridge_domain], bd_subnet!$C:$C, FALSE))</f>
        <v>10.118.3.126/25</v>
      </c>
      <c r="B10" t="s">
        <v>2597</v>
      </c>
      <c r="C10" s="327" t="s">
        <v>2713</v>
      </c>
      <c r="D10" s="140" t="str">
        <f>VLOOKUP(epg_subnet[epg],end_point_group[#All],3,FALSE)</f>
        <v>P_INFRA_AZA</v>
      </c>
      <c r="E10" s="140" t="str">
        <f>VLOOKUP(epg_subnet[epg],end_point_group[#All],5,FALSE)</f>
        <v>AZA_P_ESXI_MGT_BD</v>
      </c>
      <c r="F10" s="140" t="str">
        <f>INDEX(bd_subnet!$E:$E, MATCH(epg_subnet[bridge_domain], bd_subnet!$C:$C, FALSE))</f>
        <v>public,shared</v>
      </c>
      <c r="H10" t="s">
        <v>3185</v>
      </c>
      <c r="J10" t="s">
        <v>847</v>
      </c>
    </row>
    <row r="11" spans="1:11" x14ac:dyDescent="0.25">
      <c r="A11" s="140" t="str">
        <f>INDEX(bd_subnet!$A:$A, MATCH(epg_subnet[bridge_domain], bd_subnet!$C:$C, FALSE))</f>
        <v>10.118.3.254/25</v>
      </c>
      <c r="B11" t="s">
        <v>2598</v>
      </c>
      <c r="C11" s="327" t="s">
        <v>2714</v>
      </c>
      <c r="D11" s="140" t="str">
        <f>VLOOKUP(epg_subnet[epg],end_point_group[#All],3,FALSE)</f>
        <v>P_INFRA_AZA</v>
      </c>
      <c r="E11" s="140" t="str">
        <f>VLOOKUP(epg_subnet[epg],end_point_group[#All],5,FALSE)</f>
        <v>AZA_P_ESXI_VSAN_BD</v>
      </c>
      <c r="F11" s="140" t="str">
        <f>INDEX(bd_subnet!$E:$E, MATCH(epg_subnet[bridge_domain], bd_subnet!$C:$C, FALSE))</f>
        <v>public</v>
      </c>
      <c r="H11" t="s">
        <v>3185</v>
      </c>
      <c r="J11" t="s">
        <v>847</v>
      </c>
    </row>
    <row r="12" spans="1:11" x14ac:dyDescent="0.25">
      <c r="A12" s="140" t="str">
        <f>INDEX(bd_subnet!$A:$A, MATCH(epg_subnet[bridge_domain], bd_subnet!$C:$C, FALSE))</f>
        <v>10.118.32.62/26</v>
      </c>
      <c r="B12" t="s">
        <v>2600</v>
      </c>
      <c r="C12" s="327" t="s">
        <v>2715</v>
      </c>
      <c r="D12" s="140" t="str">
        <f>VLOOKUP(epg_subnet[epg],end_point_group[#All],3,FALSE)</f>
        <v>P_PLAYOUT_AZA</v>
      </c>
      <c r="E12" s="140" t="str">
        <f>VLOOKUP(epg_subnet[epg],end_point_group[#All],5,FALSE)</f>
        <v>AZA_PO_ESXI_VMOTION_BD</v>
      </c>
      <c r="F12" s="140" t="str">
        <f>INDEX(bd_subnet!$E:$E, MATCH(epg_subnet[bridge_domain], bd_subnet!$C:$C, FALSE))</f>
        <v>public</v>
      </c>
      <c r="H12" t="s">
        <v>3185</v>
      </c>
      <c r="J12" t="s">
        <v>847</v>
      </c>
    </row>
    <row r="13" spans="1:11" x14ac:dyDescent="0.25">
      <c r="A13" s="140" t="str">
        <f>INDEX(bd_subnet!$A:$A, MATCH(epg_subnet[bridge_domain], bd_subnet!$C:$C, FALSE))</f>
        <v>10.118.32.126/26</v>
      </c>
      <c r="B13" t="s">
        <v>2601</v>
      </c>
      <c r="C13" s="327" t="s">
        <v>2716</v>
      </c>
      <c r="D13" s="140" t="str">
        <f>VLOOKUP(epg_subnet[epg],end_point_group[#All],3,FALSE)</f>
        <v>P_PLAYOUT_AZA</v>
      </c>
      <c r="E13" s="140" t="str">
        <f>VLOOKUP(epg_subnet[epg],end_point_group[#All],5,FALSE)</f>
        <v>AZA_PO_ESXI_FT_BD</v>
      </c>
      <c r="F13" s="140" t="str">
        <f>INDEX(bd_subnet!$E:$E, MATCH(epg_subnet[bridge_domain], bd_subnet!$C:$C, FALSE))</f>
        <v>public</v>
      </c>
      <c r="H13" t="s">
        <v>3185</v>
      </c>
      <c r="J13" t="s">
        <v>847</v>
      </c>
    </row>
    <row r="14" spans="1:11" x14ac:dyDescent="0.25">
      <c r="A14" s="140" t="str">
        <f>INDEX(bd_subnet!$A:$A, MATCH(epg_subnet[bridge_domain], bd_subnet!$C:$C, FALSE))</f>
        <v>10.118.32.190/26</v>
      </c>
      <c r="B14" t="s">
        <v>2602</v>
      </c>
      <c r="C14" s="327" t="s">
        <v>2717</v>
      </c>
      <c r="D14" s="140" t="str">
        <f>VLOOKUP(epg_subnet[epg],end_point_group[#All],3,FALSE)</f>
        <v>P_PLAYOUT_AZA</v>
      </c>
      <c r="E14" s="140" t="str">
        <f>VLOOKUP(epg_subnet[epg],end_point_group[#All],5,FALSE)</f>
        <v>AZA_PO_ESXI_MGT_BD</v>
      </c>
      <c r="F14" s="140" t="str">
        <f>INDEX(bd_subnet!$E:$E, MATCH(epg_subnet[bridge_domain], bd_subnet!$C:$C, FALSE))</f>
        <v>public,shared</v>
      </c>
      <c r="H14" t="s">
        <v>3185</v>
      </c>
      <c r="J14" t="s">
        <v>847</v>
      </c>
    </row>
    <row r="15" spans="1:11" x14ac:dyDescent="0.25">
      <c r="A15" s="140" t="str">
        <f>INDEX(bd_subnet!$A:$A, MATCH(epg_subnet[bridge_domain], bd_subnet!$C:$C, FALSE))</f>
        <v>10.118.32.254/26</v>
      </c>
      <c r="B15" t="s">
        <v>2603</v>
      </c>
      <c r="C15" s="327" t="s">
        <v>2718</v>
      </c>
      <c r="D15" s="140" t="str">
        <f>VLOOKUP(epg_subnet[epg],end_point_group[#All],3,FALSE)</f>
        <v>P_PLAYOUT_AZA</v>
      </c>
      <c r="E15" s="140" t="str">
        <f>VLOOKUP(epg_subnet[epg],end_point_group[#All],5,FALSE)</f>
        <v>AZA_PO_ESXI_VSAN_BD</v>
      </c>
      <c r="F15" s="140" t="str">
        <f>INDEX(bd_subnet!$E:$E, MATCH(epg_subnet[bridge_domain], bd_subnet!$C:$C, FALSE))</f>
        <v>public</v>
      </c>
      <c r="H15" t="s">
        <v>3185</v>
      </c>
      <c r="J15" t="s">
        <v>847</v>
      </c>
    </row>
    <row r="16" spans="1:11" x14ac:dyDescent="0.25">
      <c r="A16" s="140" t="str">
        <f>INDEX(bd_subnet!$A:$A, MATCH(epg_subnet[bridge_domain], bd_subnet!$C:$C, FALSE))</f>
        <v>10.118.0.46/28</v>
      </c>
      <c r="B16" t="s">
        <v>2604</v>
      </c>
      <c r="C16" s="327" t="s">
        <v>2719</v>
      </c>
      <c r="D16" s="140" t="str">
        <f>VLOOKUP(epg_subnet[epg],end_point_group[#All],3,FALSE)</f>
        <v>P_INFRA_AZA</v>
      </c>
      <c r="E16" s="140" t="str">
        <f>VLOOKUP(epg_subnet[epg],end_point_group[#All],5,FALSE)</f>
        <v>AZA_INFRA_CORE_BD</v>
      </c>
      <c r="F16" s="140" t="str">
        <f>INDEX(bd_subnet!$E:$E, MATCH(epg_subnet[bridge_domain], bd_subnet!$C:$C, FALSE))</f>
        <v>public</v>
      </c>
      <c r="H16" t="s">
        <v>3185</v>
      </c>
      <c r="J16" t="s">
        <v>847</v>
      </c>
    </row>
    <row r="17" spans="1:10" x14ac:dyDescent="0.25">
      <c r="A17" s="140" t="str">
        <f>INDEX(bd_subnet!$A:$A, MATCH(epg_subnet[bridge_domain], bd_subnet!$C:$C, FALSE))</f>
        <v>10.118.5.254/24</v>
      </c>
      <c r="B17" t="s">
        <v>2608</v>
      </c>
      <c r="C17" s="327" t="s">
        <v>2720</v>
      </c>
      <c r="D17" s="140" t="str">
        <f>VLOOKUP(epg_subnet[epg],end_point_group[#All],3,FALSE)</f>
        <v>P_INFRA_AZA</v>
      </c>
      <c r="E17" s="140" t="str">
        <f>VLOOKUP(epg_subnet[epg],end_point_group[#All],5,FALSE)</f>
        <v>AZA_FAB_MGT_BD</v>
      </c>
      <c r="F17" s="140" t="str">
        <f>INDEX(bd_subnet!$E:$E, MATCH(epg_subnet[bridge_domain], bd_subnet!$C:$C, FALSE))</f>
        <v>public,shared</v>
      </c>
      <c r="H17" t="s">
        <v>3185</v>
      </c>
      <c r="J17" t="s">
        <v>847</v>
      </c>
    </row>
    <row r="18" spans="1:10" x14ac:dyDescent="0.25">
      <c r="A18" s="140" t="str">
        <f>INDEX(bd_subnet!$A:$A, MATCH(epg_subnet[bridge_domain], bd_subnet!$C:$C, FALSE))</f>
        <v>10.118.0.78/28</v>
      </c>
      <c r="B18" t="s">
        <v>2605</v>
      </c>
      <c r="C18" s="327" t="s">
        <v>2721</v>
      </c>
      <c r="D18" s="140" t="str">
        <f>VLOOKUP(epg_subnet[epg],end_point_group[#All],3,FALSE)</f>
        <v>P_INFRA_AZA</v>
      </c>
      <c r="E18" s="140" t="str">
        <f>VLOOKUP(epg_subnet[epg],end_point_group[#All],5,FALSE)</f>
        <v>AZA_GW_SVC_BD</v>
      </c>
      <c r="F18" s="140" t="str">
        <f>INDEX(bd_subnet!$E:$E, MATCH(epg_subnet[bridge_domain], bd_subnet!$C:$C, FALSE))</f>
        <v>public</v>
      </c>
      <c r="H18" t="s">
        <v>3185</v>
      </c>
      <c r="J18" t="s">
        <v>847</v>
      </c>
    </row>
    <row r="19" spans="1:10" x14ac:dyDescent="0.25">
      <c r="A19" s="140" t="str">
        <f>INDEX(bd_subnet!$A:$A, MATCH(epg_subnet[bridge_domain], bd_subnet!$C:$C, FALSE))</f>
        <v>10.118.0.94/28</v>
      </c>
      <c r="B19" t="s">
        <v>2606</v>
      </c>
      <c r="C19" s="327" t="s">
        <v>2722</v>
      </c>
      <c r="D19" s="140" t="str">
        <f>VLOOKUP(epg_subnet[epg],end_point_group[#All],3,FALSE)</f>
        <v>P_INFRA_AZA</v>
      </c>
      <c r="E19" s="140" t="str">
        <f>VLOOKUP(epg_subnet[epg],end_point_group[#All],5,FALSE)</f>
        <v>AZA_MGT_SVC_BD</v>
      </c>
      <c r="F19" s="140" t="str">
        <f>INDEX(bd_subnet!$E:$E, MATCH(epg_subnet[bridge_domain], bd_subnet!$C:$C, FALSE))</f>
        <v>public</v>
      </c>
      <c r="H19" t="s">
        <v>3185</v>
      </c>
      <c r="J19" t="s">
        <v>847</v>
      </c>
    </row>
    <row r="20" spans="1:10" x14ac:dyDescent="0.25">
      <c r="A20" s="140" t="str">
        <f>INDEX(bd_subnet!$A:$A, MATCH(epg_subnet[bridge_domain], bd_subnet!$C:$C, FALSE))</f>
        <v>10.118.0.110/28</v>
      </c>
      <c r="B20" t="s">
        <v>2607</v>
      </c>
      <c r="C20" s="327" t="s">
        <v>2723</v>
      </c>
      <c r="D20" s="140" t="str">
        <f>VLOOKUP(epg_subnet[epg],end_point_group[#All],3,FALSE)</f>
        <v>P_INFRA_AZA</v>
      </c>
      <c r="E20" s="140" t="str">
        <f>VLOOKUP(epg_subnet[epg],end_point_group[#All],5,FALSE)</f>
        <v>AZA_SEC_CORE_BD</v>
      </c>
      <c r="F20" s="140" t="str">
        <f>INDEX(bd_subnet!$E:$E, MATCH(epg_subnet[bridge_domain], bd_subnet!$C:$C, FALSE))</f>
        <v>public</v>
      </c>
      <c r="H20" t="s">
        <v>3185</v>
      </c>
      <c r="J20" t="s">
        <v>847</v>
      </c>
    </row>
    <row r="21" spans="1:10" x14ac:dyDescent="0.25">
      <c r="A21" s="140" t="str">
        <f>INDEX(bd_subnet!$A:$A, MATCH(epg_subnet[bridge_domain], bd_subnet!$C:$C, FALSE))</f>
        <v>10.118.0.126/28</v>
      </c>
      <c r="B21" t="s">
        <v>3179</v>
      </c>
      <c r="C21" s="327" t="s">
        <v>2724</v>
      </c>
      <c r="D21" s="140" t="str">
        <f>VLOOKUP(epg_subnet[epg],end_point_group[#All],3,FALSE)</f>
        <v>P_INFRA_AZA</v>
      </c>
      <c r="E21" s="140" t="str">
        <f>VLOOKUP(epg_subnet[epg],end_point_group[#All],5,FALSE)</f>
        <v>AZA_LOG_AUD_BD</v>
      </c>
      <c r="F21" s="140" t="str">
        <f>INDEX(bd_subnet!$E:$E, MATCH(epg_subnet[bridge_domain], bd_subnet!$C:$C, FALSE))</f>
        <v>public</v>
      </c>
      <c r="H21" t="s">
        <v>3185</v>
      </c>
      <c r="J21" t="s">
        <v>847</v>
      </c>
    </row>
    <row r="22" spans="1:10" x14ac:dyDescent="0.25">
      <c r="A22" s="140" t="str">
        <f>INDEX(bd_subnet!$A:$A, MATCH(epg_subnet[bridge_domain], bd_subnet!$C:$C, FALSE))</f>
        <v>10.118.1.222/28</v>
      </c>
      <c r="B22" t="s">
        <v>2784</v>
      </c>
      <c r="C22" s="327" t="s">
        <v>2776</v>
      </c>
      <c r="D22" s="140" t="str">
        <f>VLOOKUP(epg_subnet[epg],end_point_group[#All],3,FALSE)</f>
        <v>P_INFRA_AZA</v>
      </c>
      <c r="E22" s="140" t="str">
        <f>VLOOKUP(epg_subnet[epg],end_point_group[#All],5,FALSE)</f>
        <v>AZA_UCSD_MGT_BD</v>
      </c>
      <c r="F22" s="140" t="str">
        <f>INDEX(bd_subnet!$E:$E, MATCH(epg_subnet[bridge_domain], bd_subnet!$C:$C, FALSE))</f>
        <v>public,shared</v>
      </c>
      <c r="H22" t="s">
        <v>3185</v>
      </c>
      <c r="J22" t="s">
        <v>847</v>
      </c>
    </row>
    <row r="23" spans="1:10" x14ac:dyDescent="0.25">
      <c r="A23" s="140" t="str">
        <f>INDEX(bd_subnet!$A:$A, MATCH(epg_subnet[bridge_domain], bd_subnet!$C:$C, FALSE))</f>
        <v>10.118.1.238/28</v>
      </c>
      <c r="B23" t="s">
        <v>2783</v>
      </c>
      <c r="C23" s="327" t="s">
        <v>2777</v>
      </c>
      <c r="D23" s="140" t="str">
        <f>VLOOKUP(epg_subnet[epg],end_point_group[#All],3,FALSE)</f>
        <v>P_INFRA_AZA</v>
      </c>
      <c r="E23" s="140" t="str">
        <f>VLOOKUP(epg_subnet[epg],end_point_group[#All],5,FALSE)</f>
        <v>AZA_UCSD_PSA_MGT_BD</v>
      </c>
      <c r="F23" s="140" t="str">
        <f>INDEX(bd_subnet!$E:$E, MATCH(epg_subnet[bridge_domain], bd_subnet!$C:$C, FALSE))</f>
        <v>public</v>
      </c>
      <c r="H23" t="s">
        <v>3185</v>
      </c>
      <c r="J23" t="s">
        <v>847</v>
      </c>
    </row>
    <row r="24" spans="1:10" x14ac:dyDescent="0.25">
      <c r="A24" s="140" t="str">
        <f>INDEX(bd_subnet!$A:$A, MATCH(epg_subnet[bridge_domain], bd_subnet!$C:$C, FALSE))</f>
        <v>10.118.12.126/27</v>
      </c>
      <c r="B24" t="s">
        <v>2782</v>
      </c>
      <c r="C24" s="327" t="s">
        <v>2774</v>
      </c>
      <c r="D24" s="140" t="str">
        <f>VLOOKUP(epg_subnet[epg],end_point_group[#All],3,FALSE)</f>
        <v>P_INFRA_AZA</v>
      </c>
      <c r="E24" s="140" t="str">
        <f>VLOOKUP(epg_subnet[epg],end_point_group[#All],5,FALSE)</f>
        <v>AZA_BMA_1_BD</v>
      </c>
      <c r="F24" s="140" t="str">
        <f>INDEX(bd_subnet!$E:$E, MATCH(epg_subnet[bridge_domain], bd_subnet!$C:$C, FALSE))</f>
        <v>public</v>
      </c>
      <c r="H24" t="s">
        <v>3185</v>
      </c>
      <c r="J24" t="s">
        <v>847</v>
      </c>
    </row>
    <row r="25" spans="1:10" x14ac:dyDescent="0.25">
      <c r="A25" s="140" t="str">
        <f>INDEX(bd_subnet!$A:$A, MATCH(epg_subnet[bridge_domain], bd_subnet!$C:$C, FALSE))</f>
        <v>10.118.30.254/24</v>
      </c>
      <c r="B25" t="s">
        <v>3175</v>
      </c>
      <c r="C25" s="327" t="s">
        <v>3353</v>
      </c>
      <c r="D25" s="140" t="str">
        <f>VLOOKUP(epg_subnet[epg],end_point_group[#All],3,FALSE)</f>
        <v>P_INFRA_AZA</v>
      </c>
      <c r="E25" s="140" t="str">
        <f>VLOOKUP(epg_subnet[epg],end_point_group[#All],5,FALSE)</f>
        <v>AZA_PO_CM_BD</v>
      </c>
      <c r="F25" s="140" t="str">
        <f>INDEX(bd_subnet!$E:$E, MATCH(epg_subnet[bridge_domain], bd_subnet!$C:$C, FALSE))</f>
        <v>public,shared</v>
      </c>
      <c r="H25" t="s">
        <v>3185</v>
      </c>
      <c r="J25" t="s">
        <v>847</v>
      </c>
    </row>
    <row r="26" spans="1:10" x14ac:dyDescent="0.25">
      <c r="A26" s="140" t="str">
        <f>INDEX(bd_subnet!$A:$A, MATCH(epg_subnet[bridge_domain], bd_subnet!$C:$C, FALSE))</f>
        <v>10.118.12.254/25</v>
      </c>
      <c r="B26" t="s">
        <v>2818</v>
      </c>
      <c r="C26" s="327" t="s">
        <v>2825</v>
      </c>
      <c r="D26" s="140" t="str">
        <f>VLOOKUP(epg_subnet[epg],end_point_group[#All],3,FALSE)</f>
        <v>P_INFRA_AZA</v>
      </c>
      <c r="E26" s="140" t="str">
        <f>VLOOKUP(epg_subnet[epg],end_point_group[#All],5,FALSE)</f>
        <v>AZA_PDU_1_BD</v>
      </c>
      <c r="F26" s="140" t="str">
        <f>INDEX(bd_subnet!$E:$E, MATCH(epg_subnet[bridge_domain], bd_subnet!$C:$C, FALSE))</f>
        <v>public</v>
      </c>
      <c r="H26" t="s">
        <v>3185</v>
      </c>
      <c r="J26" t="s">
        <v>847</v>
      </c>
    </row>
    <row r="27" spans="1:10" x14ac:dyDescent="0.25">
      <c r="A27" s="140" t="str">
        <f>INDEX(bd_subnet!$A:$A, MATCH(epg_subnet[bridge_domain], bd_subnet!$C:$C, FALSE))</f>
        <v>10.118.33.6/29</v>
      </c>
      <c r="B27" t="s">
        <v>2906</v>
      </c>
      <c r="C27" s="327" t="s">
        <v>2912</v>
      </c>
      <c r="D27" s="140" t="str">
        <f>VLOOKUP(epg_subnet[epg],end_point_group[#All],3,FALSE)</f>
        <v>P_PLAYOUT_AZA</v>
      </c>
      <c r="E27" s="140" t="str">
        <f>VLOOKUP(epg_subnet[epg],end_point_group[#All],5,FALSE)</f>
        <v>AZA_PXTGRPL200_SVR_BD</v>
      </c>
      <c r="F27" s="140" t="str">
        <f>INDEX(bd_subnet!$E:$E, MATCH(epg_subnet[bridge_domain], bd_subnet!$C:$C, FALSE))</f>
        <v>public</v>
      </c>
      <c r="H27" t="s">
        <v>3185</v>
      </c>
      <c r="J27" t="s">
        <v>847</v>
      </c>
    </row>
    <row r="28" spans="1:10" x14ac:dyDescent="0.25">
      <c r="A28" s="140" t="str">
        <f>INDEX(bd_subnet!$A:$A, MATCH(epg_subnet[bridge_domain], bd_subnet!$C:$C, FALSE))</f>
        <v>10.118.33.14/29</v>
      </c>
      <c r="B28" t="s">
        <v>2907</v>
      </c>
      <c r="C28" s="327" t="s">
        <v>2913</v>
      </c>
      <c r="D28" s="140" t="str">
        <f>VLOOKUP(epg_subnet[epg],end_point_group[#All],3,FALSE)</f>
        <v>P_PLAYOUT_AZA</v>
      </c>
      <c r="E28" s="140" t="str">
        <f>VLOOKUP(epg_subnet[epg],end_point_group[#All],5,FALSE)</f>
        <v>AZA_PXTGRPL200_MGT_BD</v>
      </c>
      <c r="F28" s="140" t="str">
        <f>INDEX(bd_subnet!$E:$E, MATCH(epg_subnet[bridge_domain], bd_subnet!$C:$C, FALSE))</f>
        <v>public</v>
      </c>
      <c r="H28" t="s">
        <v>3185</v>
      </c>
      <c r="J28" t="s">
        <v>847</v>
      </c>
    </row>
    <row r="29" spans="1:10" x14ac:dyDescent="0.25">
      <c r="A29" s="140" t="str">
        <f>INDEX(bd_subnet!$A:$A, MATCH(epg_subnet[bridge_domain], bd_subnet!$C:$C, FALSE))</f>
        <v>10.118.12.14/28</v>
      </c>
      <c r="B29" t="s">
        <v>2609</v>
      </c>
      <c r="C29" s="327" t="s">
        <v>2725</v>
      </c>
      <c r="D29" s="140" t="str">
        <f>VLOOKUP(epg_subnet[epg],end_point_group[#All],3,FALSE)</f>
        <v>P_INFRA_AZA</v>
      </c>
      <c r="E29" s="140" t="str">
        <f>VLOOKUP(epg_subnet[epg],end_point_group[#All],5,FALSE)</f>
        <v>RED_IPFM_MGT_INT_BD</v>
      </c>
      <c r="F29" s="140" t="str">
        <f>INDEX(bd_subnet!$E:$E, MATCH(epg_subnet[bridge_domain], bd_subnet!$C:$C, FALSE))</f>
        <v>public</v>
      </c>
      <c r="H29" t="s">
        <v>3185</v>
      </c>
      <c r="J29" t="s">
        <v>847</v>
      </c>
    </row>
    <row r="30" spans="1:10" x14ac:dyDescent="0.25">
      <c r="A30" s="140" t="str">
        <f>INDEX(bd_subnet!$A:$A, MATCH(epg_subnet[bridge_domain], bd_subnet!$C:$C, FALSE))</f>
        <v>10.118.12.30/28</v>
      </c>
      <c r="B30" t="s">
        <v>2610</v>
      </c>
      <c r="C30" s="327" t="s">
        <v>2726</v>
      </c>
      <c r="D30" s="140" t="str">
        <f>VLOOKUP(epg_subnet[epg],end_point_group[#All],3,FALSE)</f>
        <v>P_INFRA_AZA</v>
      </c>
      <c r="E30" s="140" t="str">
        <f>VLOOKUP(epg_subnet[epg],end_point_group[#All],5,FALSE)</f>
        <v>RED_IPFM_MGT_EXT_BD</v>
      </c>
      <c r="F30" s="140" t="str">
        <f>INDEX(bd_subnet!$E:$E, MATCH(epg_subnet[bridge_domain], bd_subnet!$C:$C, FALSE))</f>
        <v>public</v>
      </c>
      <c r="H30" t="s">
        <v>3185</v>
      </c>
      <c r="J30" t="s">
        <v>847</v>
      </c>
    </row>
    <row r="31" spans="1:10" x14ac:dyDescent="0.25">
      <c r="A31" s="140" t="str">
        <f>INDEX(bd_subnet!$A:$A, MATCH(epg_subnet[bridge_domain], bd_subnet!$C:$C, FALSE))</f>
        <v>10.118.12.62/27</v>
      </c>
      <c r="B31" t="s">
        <v>2611</v>
      </c>
      <c r="C31" s="327" t="s">
        <v>2727</v>
      </c>
      <c r="D31" s="140" t="str">
        <f>VLOOKUP(epg_subnet[epg],end_point_group[#All],3,FALSE)</f>
        <v>P_INFRA_AZA</v>
      </c>
      <c r="E31" s="140" t="str">
        <f>VLOOKUP(epg_subnet[epg],end_point_group[#All],5,FALSE)</f>
        <v>RED_ENCD_FAB_INT_BD</v>
      </c>
      <c r="F31" s="140" t="str">
        <f>INDEX(bd_subnet!$E:$E, MATCH(epg_subnet[bridge_domain], bd_subnet!$C:$C, FALSE))</f>
        <v>public</v>
      </c>
      <c r="H31" t="s">
        <v>3185</v>
      </c>
      <c r="J31" t="s">
        <v>847</v>
      </c>
    </row>
    <row r="32" spans="1:10" x14ac:dyDescent="0.25">
      <c r="A32" s="140" t="str">
        <f>INDEX(bd_subnet!$A:$A, MATCH(epg_subnet[bridge_domain], bd_subnet!$C:$C, FALSE))</f>
        <v>10.118.12.94/27</v>
      </c>
      <c r="B32" t="s">
        <v>2612</v>
      </c>
      <c r="C32" s="327" t="s">
        <v>2728</v>
      </c>
      <c r="D32" s="140" t="str">
        <f>VLOOKUP(epg_subnet[epg],end_point_group[#All],3,FALSE)</f>
        <v>P_INFRA_AZA</v>
      </c>
      <c r="E32" s="140" t="str">
        <f>VLOOKUP(epg_subnet[epg],end_point_group[#All],5,FALSE)</f>
        <v>RED_ENCD_FAB_EXT_BD</v>
      </c>
      <c r="F32" s="140" t="str">
        <f>INDEX(bd_subnet!$E:$E, MATCH(epg_subnet[bridge_domain], bd_subnet!$C:$C, FALSE))</f>
        <v>public</v>
      </c>
      <c r="H32" t="s">
        <v>3185</v>
      </c>
      <c r="J32" t="s">
        <v>847</v>
      </c>
    </row>
    <row r="33" spans="1:10" x14ac:dyDescent="0.25">
      <c r="A33" s="140" t="str">
        <f>INDEX(bd_subnet!$A:$A, MATCH(epg_subnet[bridge_domain], bd_subnet!$C:$C, FALSE))</f>
        <v>10.118.0.222/28</v>
      </c>
      <c r="B33" t="s">
        <v>2613</v>
      </c>
      <c r="C33" s="327" t="s">
        <v>2999</v>
      </c>
      <c r="D33" s="140" t="str">
        <f>VLOOKUP(epg_subnet[epg],end_point_group[#All],3,FALSE)</f>
        <v>P_INFRA_AZA</v>
      </c>
      <c r="E33" s="140" t="str">
        <f>VLOOKUP(epg_subnet[epg],end_point_group[#All],5,FALSE)</f>
        <v>AZA_NS_POC_BD</v>
      </c>
      <c r="F33" s="140" t="str">
        <f>INDEX(bd_subnet!$E:$E, MATCH(epg_subnet[bridge_domain], bd_subnet!$C:$C, FALSE))</f>
        <v>public</v>
      </c>
      <c r="H33" t="s">
        <v>3185</v>
      </c>
      <c r="J33" t="s">
        <v>847</v>
      </c>
    </row>
    <row r="34" spans="1:10" x14ac:dyDescent="0.25">
      <c r="A34" s="140" t="str">
        <f>INDEX(bd_subnet!$A:$A, MATCH(epg_subnet[bridge_domain], bd_subnet!$C:$C, FALSE))</f>
        <v>10.118.1.158/28</v>
      </c>
      <c r="B34" t="s">
        <v>2617</v>
      </c>
      <c r="C34" s="327" t="s">
        <v>2729</v>
      </c>
      <c r="D34" s="140" t="str">
        <f>VLOOKUP(epg_subnet[epg],end_point_group[#All],3,FALSE)</f>
        <v>P_INFRA_AZA</v>
      </c>
      <c r="E34" s="140" t="str">
        <f>VLOOKUP(epg_subnet[epg],end_point_group[#All],5,FALSE)</f>
        <v>AZA_TEST1_BD</v>
      </c>
      <c r="F34" s="140" t="str">
        <f>INDEX(bd_subnet!$E:$E, MATCH(epg_subnet[bridge_domain], bd_subnet!$C:$C, FALSE))</f>
        <v>public</v>
      </c>
      <c r="H34" t="s">
        <v>3185</v>
      </c>
      <c r="J34" t="s">
        <v>847</v>
      </c>
    </row>
    <row r="35" spans="1:10" x14ac:dyDescent="0.25">
      <c r="A35" s="140" t="str">
        <f>INDEX(bd_subnet!$A:$A, MATCH(epg_subnet[bridge_domain], bd_subnet!$C:$C, FALSE))</f>
        <v>10.118.1.174/28</v>
      </c>
      <c r="B35" t="s">
        <v>2614</v>
      </c>
      <c r="C35" s="327" t="s">
        <v>2730</v>
      </c>
      <c r="D35" s="140" t="str">
        <f>VLOOKUP(epg_subnet[epg],end_point_group[#All],3,FALSE)</f>
        <v>P_INFRA_AZA</v>
      </c>
      <c r="E35" s="140" t="str">
        <f>VLOOKUP(epg_subnet[epg],end_point_group[#All],5,FALSE)</f>
        <v>AZA_TEST2_BD</v>
      </c>
      <c r="F35" s="140" t="str">
        <f>INDEX(bd_subnet!$E:$E, MATCH(epg_subnet[bridge_domain], bd_subnet!$C:$C, FALSE))</f>
        <v>public</v>
      </c>
      <c r="H35" t="s">
        <v>3185</v>
      </c>
      <c r="J35" t="s">
        <v>847</v>
      </c>
    </row>
    <row r="36" spans="1:10" x14ac:dyDescent="0.25">
      <c r="A36" s="140" t="str">
        <f>INDEX(bd_subnet!$A:$A, MATCH(epg_subnet[bridge_domain], bd_subnet!$C:$C, FALSE))</f>
        <v>10.118.1.190/28</v>
      </c>
      <c r="B36" t="s">
        <v>2615</v>
      </c>
      <c r="C36" s="327" t="s">
        <v>2731</v>
      </c>
      <c r="D36" s="140" t="str">
        <f>VLOOKUP(epg_subnet[epg],end_point_group[#All],3,FALSE)</f>
        <v>P_INFRA_AZA</v>
      </c>
      <c r="E36" s="140" t="str">
        <f>VLOOKUP(epg_subnet[epg],end_point_group[#All],5,FALSE)</f>
        <v>AZA_TEST3_BD</v>
      </c>
      <c r="F36" s="140" t="str">
        <f>INDEX(bd_subnet!$E:$E, MATCH(epg_subnet[bridge_domain], bd_subnet!$C:$C, FALSE))</f>
        <v>public</v>
      </c>
      <c r="H36" t="s">
        <v>3185</v>
      </c>
      <c r="J36" t="s">
        <v>847</v>
      </c>
    </row>
    <row r="37" spans="1:10" x14ac:dyDescent="0.25">
      <c r="A37" s="140" t="str">
        <f>INDEX(bd_subnet!$A:$A, MATCH(epg_subnet[bridge_domain], bd_subnet!$C:$C, FALSE))</f>
        <v>10.118.1.206/28</v>
      </c>
      <c r="B37" t="s">
        <v>2616</v>
      </c>
      <c r="C37" s="327" t="s">
        <v>2732</v>
      </c>
      <c r="D37" s="140" t="str">
        <f>VLOOKUP(epg_subnet[epg],end_point_group[#All],3,FALSE)</f>
        <v>P_INFRA_AZA</v>
      </c>
      <c r="E37" s="140" t="str">
        <f>VLOOKUP(epg_subnet[epg],end_point_group[#All],5,FALSE)</f>
        <v>AZA_TEST4_BD</v>
      </c>
      <c r="F37" s="140" t="str">
        <f>INDEX(bd_subnet!$E:$E, MATCH(epg_subnet[bridge_domain], bd_subnet!$C:$C, FALSE))</f>
        <v>public</v>
      </c>
      <c r="H37" t="s">
        <v>3185</v>
      </c>
      <c r="J37" t="s">
        <v>847</v>
      </c>
    </row>
    <row r="38" spans="1:10" x14ac:dyDescent="0.25">
      <c r="A38" s="140" t="str">
        <f>INDEX(bd_subnet!$A:$A, MATCH(epg_subnet[bridge_domain], bd_subnet!$C:$C, FALSE))</f>
        <v>10.118.31.190/26</v>
      </c>
      <c r="B38" t="s">
        <v>2623</v>
      </c>
      <c r="C38" s="327" t="s">
        <v>2733</v>
      </c>
      <c r="D38" s="140" t="str">
        <f>VLOOKUP(epg_subnet[epg],end_point_group[#All],3,FALSE)</f>
        <v>P_INFRA_AZA</v>
      </c>
      <c r="E38" s="140" t="str">
        <f>VLOOKUP(epg_subnet[epg],end_point_group[#All],5,FALSE)</f>
        <v>AZA_DEVOPS_TEST1_BD</v>
      </c>
      <c r="F38" s="140" t="str">
        <f>INDEX(bd_subnet!$E:$E, MATCH(epg_subnet[bridge_domain], bd_subnet!$C:$C, FALSE))</f>
        <v>public,shared</v>
      </c>
      <c r="H38" t="s">
        <v>3185</v>
      </c>
      <c r="J38" t="s">
        <v>847</v>
      </c>
    </row>
    <row r="39" spans="1:10" x14ac:dyDescent="0.25">
      <c r="A39" s="140" t="str">
        <f>INDEX(bd_subnet!$A:$A, MATCH(epg_subnet[bridge_domain], bd_subnet!$C:$C, FALSE))</f>
        <v>10.118.129.62/27</v>
      </c>
      <c r="B39" t="s">
        <v>2650</v>
      </c>
      <c r="C39" s="327" t="s">
        <v>2734</v>
      </c>
      <c r="D39" s="140" t="str">
        <f>VLOOKUP(epg_subnet[epg],end_point_group[#All],3,FALSE)</f>
        <v>P_INFRA_AZB</v>
      </c>
      <c r="E39" s="140" t="str">
        <f>VLOOKUP(epg_subnet[epg],end_point_group[#All],5,FALSE)</f>
        <v>AZB_AUTH_SVC_BD</v>
      </c>
      <c r="F39" s="140" t="str">
        <f>INDEX(bd_subnet!$E:$E, MATCH(epg_subnet[bridge_domain], bd_subnet!$C:$C, FALSE))</f>
        <v>public</v>
      </c>
      <c r="H39" t="s">
        <v>3185</v>
      </c>
      <c r="J39" t="s">
        <v>847</v>
      </c>
    </row>
    <row r="40" spans="1:10" x14ac:dyDescent="0.25">
      <c r="A40" s="140" t="str">
        <f>INDEX(bd_subnet!$A:$A, MATCH(epg_subnet[bridge_domain], bd_subnet!$C:$C, FALSE))</f>
        <v>10.118.128.30/28</v>
      </c>
      <c r="B40" t="s">
        <v>2651</v>
      </c>
      <c r="C40" s="327" t="s">
        <v>2735</v>
      </c>
      <c r="D40" s="140" t="str">
        <f>VLOOKUP(epg_subnet[epg],end_point_group[#All],3,FALSE)</f>
        <v>P_INFRA_AZB</v>
      </c>
      <c r="E40" s="140" t="str">
        <f>VLOOKUP(epg_subnet[epg],end_point_group[#All],5,FALSE)</f>
        <v>AZB_MONITORING_BD</v>
      </c>
      <c r="F40" s="140" t="str">
        <f>INDEX(bd_subnet!$E:$E, MATCH(epg_subnet[bridge_domain], bd_subnet!$C:$C, FALSE))</f>
        <v>public</v>
      </c>
      <c r="H40" t="s">
        <v>3185</v>
      </c>
      <c r="J40" t="s">
        <v>847</v>
      </c>
    </row>
    <row r="41" spans="1:10" x14ac:dyDescent="0.25">
      <c r="A41" s="140" t="str">
        <f>INDEX(bd_subnet!$A:$A, MATCH(epg_subnet[bridge_domain], bd_subnet!$C:$C, FALSE))</f>
        <v>10.118.129.14/28</v>
      </c>
      <c r="B41" t="s">
        <v>2652</v>
      </c>
      <c r="C41" s="327" t="s">
        <v>2768</v>
      </c>
      <c r="D41" s="140" t="str">
        <f>VLOOKUP(epg_subnet[epg],end_point_group[#All],3,FALSE)</f>
        <v>P_INFRA_AZB</v>
      </c>
      <c r="E41" s="140" t="str">
        <f>VLOOKUP(epg_subnet[epg],end_point_group[#All],5,FALSE)</f>
        <v>AZB_EBMS_SVCS_DC_BD</v>
      </c>
      <c r="F41" s="140" t="str">
        <f>INDEX(bd_subnet!$E:$E, MATCH(epg_subnet[bridge_domain], bd_subnet!$C:$C, FALSE))</f>
        <v>public</v>
      </c>
      <c r="H41" t="s">
        <v>3185</v>
      </c>
      <c r="J41" t="s">
        <v>847</v>
      </c>
    </row>
    <row r="42" spans="1:10" x14ac:dyDescent="0.25">
      <c r="A42" s="140" t="str">
        <f>INDEX(bd_subnet!$A:$A, MATCH(epg_subnet[bridge_domain], bd_subnet!$C:$C, FALSE))</f>
        <v>10.118.128.14/28</v>
      </c>
      <c r="B42" t="s">
        <v>2653</v>
      </c>
      <c r="C42" s="327" t="s">
        <v>2772</v>
      </c>
      <c r="D42" s="140" t="str">
        <f>VLOOKUP(epg_subnet[epg],end_point_group[#All],3,FALSE)</f>
        <v>P_INFRA_AZB</v>
      </c>
      <c r="E42" s="140" t="str">
        <f>VLOOKUP(epg_subnet[epg],end_point_group[#All],5,FALSE)</f>
        <v>AZB_EBMS_TV_DC_BD</v>
      </c>
      <c r="F42" s="140" t="str">
        <f>INDEX(bd_subnet!$E:$E, MATCH(epg_subnet[bridge_domain], bd_subnet!$C:$C, FALSE))</f>
        <v>public</v>
      </c>
      <c r="H42" t="s">
        <v>3185</v>
      </c>
      <c r="J42" t="s">
        <v>847</v>
      </c>
    </row>
    <row r="43" spans="1:10" x14ac:dyDescent="0.25">
      <c r="A43" s="140" t="str">
        <f>INDEX(bd_subnet!$A:$A, MATCH(epg_subnet[bridge_domain], bd_subnet!$C:$C, FALSE))</f>
        <v>10.118.134.46/28</v>
      </c>
      <c r="B43" t="s">
        <v>2654</v>
      </c>
      <c r="C43" s="327" t="s">
        <v>2736</v>
      </c>
      <c r="D43" s="140" t="str">
        <f>VLOOKUP(epg_subnet[epg],end_point_group[#All],3,FALSE)</f>
        <v>P_INFRA_AZB</v>
      </c>
      <c r="E43" s="140" t="str">
        <f>VLOOKUP(epg_subnet[epg],end_point_group[#All],5,FALSE)</f>
        <v>AZB_K8S_MASTER_BD</v>
      </c>
      <c r="F43" s="140" t="str">
        <f>INDEX(bd_subnet!$E:$E, MATCH(epg_subnet[bridge_domain], bd_subnet!$C:$C, FALSE))</f>
        <v>public,shared</v>
      </c>
      <c r="H43" t="s">
        <v>3185</v>
      </c>
      <c r="J43" t="s">
        <v>847</v>
      </c>
    </row>
    <row r="44" spans="1:10" x14ac:dyDescent="0.25">
      <c r="A44" s="140" t="str">
        <f>INDEX(bd_subnet!$A:$A, MATCH(epg_subnet[bridge_domain], bd_subnet!$C:$C, FALSE))</f>
        <v>10.118.134.30/27</v>
      </c>
      <c r="B44" t="s">
        <v>2655</v>
      </c>
      <c r="C44" s="327" t="s">
        <v>2737</v>
      </c>
      <c r="D44" s="140" t="str">
        <f>VLOOKUP(epg_subnet[epg],end_point_group[#All],3,FALSE)</f>
        <v>P_INFRA_AZB</v>
      </c>
      <c r="E44" s="140" t="str">
        <f>VLOOKUP(epg_subnet[epg],end_point_group[#All],5,FALSE)</f>
        <v>AZB_K8S_HOST_BD</v>
      </c>
      <c r="F44" s="140" t="str">
        <f>INDEX(bd_subnet!$E:$E, MATCH(epg_subnet[bridge_domain], bd_subnet!$C:$C, FALSE))</f>
        <v>public,shared</v>
      </c>
      <c r="H44" t="s">
        <v>3185</v>
      </c>
      <c r="J44" t="s">
        <v>847</v>
      </c>
    </row>
    <row r="45" spans="1:10" x14ac:dyDescent="0.25">
      <c r="A45" s="140" t="str">
        <f>INDEX(bd_subnet!$A:$A, MATCH(epg_subnet[bridge_domain], bd_subnet!$C:$C, FALSE))</f>
        <v>10.118.130.126/25</v>
      </c>
      <c r="B45" t="s">
        <v>2656</v>
      </c>
      <c r="C45" s="327" t="s">
        <v>2738</v>
      </c>
      <c r="D45" s="140" t="str">
        <f>VLOOKUP(epg_subnet[epg],end_point_group[#All],3,FALSE)</f>
        <v>P_INFRA_AZB</v>
      </c>
      <c r="E45" s="140" t="str">
        <f>VLOOKUP(epg_subnet[epg],end_point_group[#All],5,FALSE)</f>
        <v>AZB_P_ESXI_VMOTION_BD</v>
      </c>
      <c r="F45" s="140" t="str">
        <f>INDEX(bd_subnet!$E:$E, MATCH(epg_subnet[bridge_domain], bd_subnet!$C:$C, FALSE))</f>
        <v>public</v>
      </c>
      <c r="H45" t="s">
        <v>3185</v>
      </c>
      <c r="J45" t="s">
        <v>847</v>
      </c>
    </row>
    <row r="46" spans="1:10" x14ac:dyDescent="0.25">
      <c r="A46" s="140" t="str">
        <f>INDEX(bd_subnet!$A:$A, MATCH(epg_subnet[bridge_domain], bd_subnet!$C:$C, FALSE))</f>
        <v>10.118.130.254/25</v>
      </c>
      <c r="B46" t="s">
        <v>2657</v>
      </c>
      <c r="C46" s="327" t="s">
        <v>2739</v>
      </c>
      <c r="D46" s="140" t="str">
        <f>VLOOKUP(epg_subnet[epg],end_point_group[#All],3,FALSE)</f>
        <v>P_INFRA_AZB</v>
      </c>
      <c r="E46" s="140" t="str">
        <f>VLOOKUP(epg_subnet[epg],end_point_group[#All],5,FALSE)</f>
        <v>AZB_P_ESXI_FT_BD</v>
      </c>
      <c r="F46" s="140" t="str">
        <f>INDEX(bd_subnet!$E:$E, MATCH(epg_subnet[bridge_domain], bd_subnet!$C:$C, FALSE))</f>
        <v>public</v>
      </c>
      <c r="H46" t="s">
        <v>3185</v>
      </c>
      <c r="J46" t="s">
        <v>847</v>
      </c>
    </row>
    <row r="47" spans="1:10" x14ac:dyDescent="0.25">
      <c r="A47" s="140" t="str">
        <f>INDEX(bd_subnet!$A:$A, MATCH(epg_subnet[bridge_domain], bd_subnet!$C:$C, FALSE))</f>
        <v>10.118.131.126/25</v>
      </c>
      <c r="B47" t="s">
        <v>2658</v>
      </c>
      <c r="C47" s="327" t="s">
        <v>2740</v>
      </c>
      <c r="D47" s="140" t="str">
        <f>VLOOKUP(epg_subnet[epg],end_point_group[#All],3,FALSE)</f>
        <v>P_INFRA_AZB</v>
      </c>
      <c r="E47" s="140" t="str">
        <f>VLOOKUP(epg_subnet[epg],end_point_group[#All],5,FALSE)</f>
        <v>AZB_P_ESXI_MGT_BD</v>
      </c>
      <c r="F47" s="140" t="str">
        <f>INDEX(bd_subnet!$E:$E, MATCH(epg_subnet[bridge_domain], bd_subnet!$C:$C, FALSE))</f>
        <v>public,shared</v>
      </c>
      <c r="H47" t="s">
        <v>3185</v>
      </c>
      <c r="J47" t="s">
        <v>847</v>
      </c>
    </row>
    <row r="48" spans="1:10" x14ac:dyDescent="0.25">
      <c r="A48" s="140" t="str">
        <f>INDEX(bd_subnet!$A:$A, MATCH(epg_subnet[bridge_domain], bd_subnet!$C:$C, FALSE))</f>
        <v>10.118.131.254/25</v>
      </c>
      <c r="B48" t="s">
        <v>2659</v>
      </c>
      <c r="C48" s="327" t="s">
        <v>2741</v>
      </c>
      <c r="D48" s="140" t="str">
        <f>VLOOKUP(epg_subnet[epg],end_point_group[#All],3,FALSE)</f>
        <v>P_INFRA_AZB</v>
      </c>
      <c r="E48" s="140" t="str">
        <f>VLOOKUP(epg_subnet[epg],end_point_group[#All],5,FALSE)</f>
        <v>AZB_P_ESXI_VSAN_BD</v>
      </c>
      <c r="F48" s="140" t="str">
        <f>INDEX(bd_subnet!$E:$E, MATCH(epg_subnet[bridge_domain], bd_subnet!$C:$C, FALSE))</f>
        <v>public</v>
      </c>
      <c r="H48" t="s">
        <v>3185</v>
      </c>
      <c r="J48" t="s">
        <v>847</v>
      </c>
    </row>
    <row r="49" spans="1:10" x14ac:dyDescent="0.25">
      <c r="A49" s="140" t="str">
        <f>INDEX(bd_subnet!$A:$A, MATCH(epg_subnet[bridge_domain], bd_subnet!$C:$C, FALSE))</f>
        <v>10.118.160.62/26</v>
      </c>
      <c r="B49" t="s">
        <v>2660</v>
      </c>
      <c r="C49" s="327" t="s">
        <v>2742</v>
      </c>
      <c r="D49" s="140" t="str">
        <f>VLOOKUP(epg_subnet[epg],end_point_group[#All],3,FALSE)</f>
        <v>P_PLAYOUT_AZB</v>
      </c>
      <c r="E49" s="140" t="str">
        <f>VLOOKUP(epg_subnet[epg],end_point_group[#All],5,FALSE)</f>
        <v>AZB_PO_ESXI_VMOTION_BD</v>
      </c>
      <c r="F49" s="140" t="str">
        <f>INDEX(bd_subnet!$E:$E, MATCH(epg_subnet[bridge_domain], bd_subnet!$C:$C, FALSE))</f>
        <v>public</v>
      </c>
      <c r="H49" t="s">
        <v>3185</v>
      </c>
      <c r="J49" t="s">
        <v>847</v>
      </c>
    </row>
    <row r="50" spans="1:10" x14ac:dyDescent="0.25">
      <c r="A50" s="140" t="str">
        <f>INDEX(bd_subnet!$A:$A, MATCH(epg_subnet[bridge_domain], bd_subnet!$C:$C, FALSE))</f>
        <v>10.118.160.126/26</v>
      </c>
      <c r="B50" t="s">
        <v>2661</v>
      </c>
      <c r="C50" s="327" t="s">
        <v>2743</v>
      </c>
      <c r="D50" s="140" t="str">
        <f>VLOOKUP(epg_subnet[epg],end_point_group[#All],3,FALSE)</f>
        <v>P_PLAYOUT_AZB</v>
      </c>
      <c r="E50" s="140" t="str">
        <f>VLOOKUP(epg_subnet[epg],end_point_group[#All],5,FALSE)</f>
        <v>AZB_PO_ESXI_FT_BD</v>
      </c>
      <c r="F50" s="140" t="str">
        <f>INDEX(bd_subnet!$E:$E, MATCH(epg_subnet[bridge_domain], bd_subnet!$C:$C, FALSE))</f>
        <v>public</v>
      </c>
      <c r="H50" t="s">
        <v>3185</v>
      </c>
      <c r="J50" t="s">
        <v>847</v>
      </c>
    </row>
    <row r="51" spans="1:10" x14ac:dyDescent="0.25">
      <c r="A51" s="140" t="str">
        <f>INDEX(bd_subnet!$A:$A, MATCH(epg_subnet[bridge_domain], bd_subnet!$C:$C, FALSE))</f>
        <v>10.118.160.190/26</v>
      </c>
      <c r="B51" t="s">
        <v>2662</v>
      </c>
      <c r="C51" s="327" t="s">
        <v>2744</v>
      </c>
      <c r="D51" s="140" t="str">
        <f>VLOOKUP(epg_subnet[epg],end_point_group[#All],3,FALSE)</f>
        <v>P_PLAYOUT_AZB</v>
      </c>
      <c r="E51" s="140" t="str">
        <f>VLOOKUP(epg_subnet[epg],end_point_group[#All],5,FALSE)</f>
        <v>AZB_PO_ESXI_MGT_BD</v>
      </c>
      <c r="F51" s="140" t="str">
        <f>INDEX(bd_subnet!$E:$E, MATCH(epg_subnet[bridge_domain], bd_subnet!$C:$C, FALSE))</f>
        <v>public,shared</v>
      </c>
      <c r="H51" t="s">
        <v>3185</v>
      </c>
      <c r="J51" t="s">
        <v>847</v>
      </c>
    </row>
    <row r="52" spans="1:10" x14ac:dyDescent="0.25">
      <c r="A52" s="140" t="str">
        <f>INDEX(bd_subnet!$A:$A, MATCH(epg_subnet[bridge_domain], bd_subnet!$C:$C, FALSE))</f>
        <v>10.118.160.254/26</v>
      </c>
      <c r="B52" t="s">
        <v>2663</v>
      </c>
      <c r="C52" s="327" t="s">
        <v>2745</v>
      </c>
      <c r="D52" s="140" t="str">
        <f>VLOOKUP(epg_subnet[epg],end_point_group[#All],3,FALSE)</f>
        <v>P_PLAYOUT_AZB</v>
      </c>
      <c r="E52" s="140" t="str">
        <f>VLOOKUP(epg_subnet[epg],end_point_group[#All],5,FALSE)</f>
        <v>AZB_PO_ESXI_VSAN_BD</v>
      </c>
      <c r="F52" s="140" t="str">
        <f>INDEX(bd_subnet!$E:$E, MATCH(epg_subnet[bridge_domain], bd_subnet!$C:$C, FALSE))</f>
        <v>public</v>
      </c>
      <c r="H52" t="s">
        <v>3185</v>
      </c>
      <c r="J52" t="s">
        <v>847</v>
      </c>
    </row>
    <row r="53" spans="1:10" x14ac:dyDescent="0.25">
      <c r="A53" s="140" t="str">
        <f>INDEX(bd_subnet!$A:$A, MATCH(epg_subnet[bridge_domain], bd_subnet!$C:$C, FALSE))</f>
        <v>10.118.128.46/28</v>
      </c>
      <c r="B53" t="s">
        <v>2664</v>
      </c>
      <c r="C53" s="327" t="s">
        <v>2746</v>
      </c>
      <c r="D53" s="140" t="str">
        <f>VLOOKUP(epg_subnet[epg],end_point_group[#All],3,FALSE)</f>
        <v>P_INFRA_AZB</v>
      </c>
      <c r="E53" s="140" t="str">
        <f>VLOOKUP(epg_subnet[epg],end_point_group[#All],5,FALSE)</f>
        <v>AZB_INFRA_CORE_BD</v>
      </c>
      <c r="F53" s="140" t="str">
        <f>INDEX(bd_subnet!$E:$E, MATCH(epg_subnet[bridge_domain], bd_subnet!$C:$C, FALSE))</f>
        <v>public</v>
      </c>
      <c r="H53" t="s">
        <v>3185</v>
      </c>
      <c r="J53" t="s">
        <v>847</v>
      </c>
    </row>
    <row r="54" spans="1:10" x14ac:dyDescent="0.25">
      <c r="A54" s="140" t="str">
        <f>INDEX(bd_subnet!$A:$A, MATCH(epg_subnet[bridge_domain], bd_subnet!$C:$C, FALSE))</f>
        <v>10.118.133.254/24</v>
      </c>
      <c r="B54" t="s">
        <v>2665</v>
      </c>
      <c r="C54" s="327" t="s">
        <v>2747</v>
      </c>
      <c r="D54" s="140" t="str">
        <f>VLOOKUP(epg_subnet[epg],end_point_group[#All],3,FALSE)</f>
        <v>P_INFRA_AZB</v>
      </c>
      <c r="E54" s="140" t="str">
        <f>VLOOKUP(epg_subnet[epg],end_point_group[#All],5,FALSE)</f>
        <v>AZB_FAB_MGT_BD</v>
      </c>
      <c r="F54" s="140" t="str">
        <f>INDEX(bd_subnet!$E:$E, MATCH(epg_subnet[bridge_domain], bd_subnet!$C:$C, FALSE))</f>
        <v>public,shared</v>
      </c>
      <c r="H54" t="s">
        <v>3185</v>
      </c>
      <c r="J54" t="s">
        <v>847</v>
      </c>
    </row>
    <row r="55" spans="1:10" x14ac:dyDescent="0.25">
      <c r="A55" s="140" t="str">
        <f>INDEX(bd_subnet!$A:$A, MATCH(epg_subnet[bridge_domain], bd_subnet!$C:$C, FALSE))</f>
        <v>10.118.128.78/28</v>
      </c>
      <c r="C55" s="327" t="s">
        <v>2748</v>
      </c>
      <c r="D55" s="140" t="str">
        <f>VLOOKUP(epg_subnet[epg],end_point_group[#All],3,FALSE)</f>
        <v>P_INFRA_AZB</v>
      </c>
      <c r="E55" s="140" t="str">
        <f>VLOOKUP(epg_subnet[epg],end_point_group[#All],5,FALSE)</f>
        <v>AZB_GW_SVC_BD</v>
      </c>
      <c r="F55" s="140" t="str">
        <f>INDEX(bd_subnet!$E:$E, MATCH(epg_subnet[bridge_domain], bd_subnet!$C:$C, FALSE))</f>
        <v>public</v>
      </c>
      <c r="H55" t="s">
        <v>3185</v>
      </c>
      <c r="J55" t="s">
        <v>847</v>
      </c>
    </row>
    <row r="56" spans="1:10" x14ac:dyDescent="0.25">
      <c r="A56" s="140" t="str">
        <f>INDEX(bd_subnet!$A:$A, MATCH(epg_subnet[bridge_domain], bd_subnet!$C:$C, FALSE))</f>
        <v>10.118.128.94/28</v>
      </c>
      <c r="B56" t="s">
        <v>2667</v>
      </c>
      <c r="C56" s="327" t="s">
        <v>2749</v>
      </c>
      <c r="D56" s="140" t="str">
        <f>VLOOKUP(epg_subnet[epg],end_point_group[#All],3,FALSE)</f>
        <v>P_INFRA_AZB</v>
      </c>
      <c r="E56" s="140" t="str">
        <f>VLOOKUP(epg_subnet[epg],end_point_group[#All],5,FALSE)</f>
        <v>AZB_MGT_SVC_BD</v>
      </c>
      <c r="F56" s="140" t="str">
        <f>INDEX(bd_subnet!$E:$E, MATCH(epg_subnet[bridge_domain], bd_subnet!$C:$C, FALSE))</f>
        <v>public</v>
      </c>
      <c r="H56" t="s">
        <v>3185</v>
      </c>
      <c r="J56" t="s">
        <v>847</v>
      </c>
    </row>
    <row r="57" spans="1:10" x14ac:dyDescent="0.25">
      <c r="A57" s="140" t="str">
        <f>INDEX(bd_subnet!$A:$A, MATCH(epg_subnet[bridge_domain], bd_subnet!$C:$C, FALSE))</f>
        <v>10.118.128.110/28</v>
      </c>
      <c r="B57" t="s">
        <v>2668</v>
      </c>
      <c r="C57" s="327" t="s">
        <v>2750</v>
      </c>
      <c r="D57" s="140" t="str">
        <f>VLOOKUP(epg_subnet[epg],end_point_group[#All],3,FALSE)</f>
        <v>P_INFRA_AZB</v>
      </c>
      <c r="E57" s="140" t="str">
        <f>VLOOKUP(epg_subnet[epg],end_point_group[#All],5,FALSE)</f>
        <v>AZB_SEC_CORE_BD</v>
      </c>
      <c r="F57" s="140" t="str">
        <f>INDEX(bd_subnet!$E:$E, MATCH(epg_subnet[bridge_domain], bd_subnet!$C:$C, FALSE))</f>
        <v>public</v>
      </c>
      <c r="H57" t="s">
        <v>3185</v>
      </c>
      <c r="J57" t="s">
        <v>847</v>
      </c>
    </row>
    <row r="58" spans="1:10" x14ac:dyDescent="0.25">
      <c r="A58" s="140" t="str">
        <f>INDEX(bd_subnet!$A:$A, MATCH(epg_subnet[bridge_domain], bd_subnet!$C:$C, FALSE))</f>
        <v>10.118.128.126/28</v>
      </c>
      <c r="B58" t="s">
        <v>3180</v>
      </c>
      <c r="C58" s="327" t="s">
        <v>2751</v>
      </c>
      <c r="D58" s="140" t="str">
        <f>VLOOKUP(epg_subnet[epg],end_point_group[#All],3,FALSE)</f>
        <v>P_INFRA_AZB</v>
      </c>
      <c r="E58" s="140" t="str">
        <f>VLOOKUP(epg_subnet[epg],end_point_group[#All],5,FALSE)</f>
        <v>AZB_LOG_AUD_BD</v>
      </c>
      <c r="F58" s="140" t="str">
        <f>INDEX(bd_subnet!$E:$E, MATCH(epg_subnet[bridge_domain], bd_subnet!$C:$C, FALSE))</f>
        <v>public</v>
      </c>
      <c r="H58" t="s">
        <v>3185</v>
      </c>
      <c r="J58" t="s">
        <v>847</v>
      </c>
    </row>
    <row r="59" spans="1:10" x14ac:dyDescent="0.25">
      <c r="A59" s="140" t="str">
        <f>INDEX(bd_subnet!$A:$A, MATCH(epg_subnet[bridge_domain], bd_subnet!$C:$C, FALSE))</f>
        <v>10.118.129.222/28</v>
      </c>
      <c r="B59" t="s">
        <v>2785</v>
      </c>
      <c r="C59" s="327" t="s">
        <v>2787</v>
      </c>
      <c r="D59" s="140" t="str">
        <f>VLOOKUP(epg_subnet[epg],end_point_group[#All],3,FALSE)</f>
        <v>P_INFRA_AZB</v>
      </c>
      <c r="E59" s="140" t="str">
        <f>VLOOKUP(epg_subnet[epg],end_point_group[#All],5,FALSE)</f>
        <v>AZB_UCSD_MGT_BD</v>
      </c>
      <c r="F59" s="140" t="str">
        <f>INDEX(bd_subnet!$E:$E, MATCH(epg_subnet[bridge_domain], bd_subnet!$C:$C, FALSE))</f>
        <v>public,shared</v>
      </c>
      <c r="H59" t="s">
        <v>3185</v>
      </c>
      <c r="J59" t="s">
        <v>847</v>
      </c>
    </row>
    <row r="60" spans="1:10" x14ac:dyDescent="0.25">
      <c r="A60" s="140" t="str">
        <f>INDEX(bd_subnet!$A:$A, MATCH(epg_subnet[bridge_domain], bd_subnet!$C:$C, FALSE))</f>
        <v>10.118.140.126/27</v>
      </c>
      <c r="B60" t="s">
        <v>2786</v>
      </c>
      <c r="C60" s="327" t="s">
        <v>2778</v>
      </c>
      <c r="D60" s="140" t="str">
        <f>VLOOKUP(epg_subnet[epg],end_point_group[#All],3,FALSE)</f>
        <v>P_INFRA_AZB</v>
      </c>
      <c r="E60" s="140" t="str">
        <f>VLOOKUP(epg_subnet[epg],end_point_group[#All],5,FALSE)</f>
        <v>AZB_BMA_1_BD</v>
      </c>
      <c r="F60" s="140" t="str">
        <f>INDEX(bd_subnet!$E:$E, MATCH(epg_subnet[bridge_domain], bd_subnet!$C:$C, FALSE))</f>
        <v>public,shared</v>
      </c>
      <c r="H60" t="s">
        <v>3185</v>
      </c>
      <c r="J60" t="s">
        <v>847</v>
      </c>
    </row>
    <row r="61" spans="1:10" x14ac:dyDescent="0.25">
      <c r="A61" s="140" t="str">
        <f>INDEX(bd_subnet!$A:$A, MATCH(epg_subnet[bridge_domain], bd_subnet!$C:$C, FALSE))</f>
        <v>10.118.158.254/24</v>
      </c>
      <c r="B61" t="s">
        <v>3176</v>
      </c>
      <c r="C61" s="327" t="s">
        <v>3354</v>
      </c>
      <c r="D61" s="140" t="str">
        <f>VLOOKUP(epg_subnet[epg],end_point_group[#All],3,FALSE)</f>
        <v>P_INFRA_AZB</v>
      </c>
      <c r="E61" s="140" t="str">
        <f>VLOOKUP(epg_subnet[epg],end_point_group[#All],5,FALSE)</f>
        <v>AZB_PO_CM_BD</v>
      </c>
      <c r="F61" s="140" t="str">
        <f>INDEX(bd_subnet!$E:$E, MATCH(epg_subnet[bridge_domain], bd_subnet!$C:$C, FALSE))</f>
        <v>public,shared</v>
      </c>
      <c r="H61" t="s">
        <v>3185</v>
      </c>
      <c r="J61" t="s">
        <v>847</v>
      </c>
    </row>
    <row r="62" spans="1:10" x14ac:dyDescent="0.25">
      <c r="A62" s="140" t="str">
        <f>INDEX(bd_subnet!$A:$A, MATCH(epg_subnet[bridge_domain], bd_subnet!$C:$C, FALSE))</f>
        <v>10.118.140.254/25</v>
      </c>
      <c r="B62" t="s">
        <v>2820</v>
      </c>
      <c r="C62" s="327" t="s">
        <v>2826</v>
      </c>
      <c r="D62" s="140" t="str">
        <f>VLOOKUP(epg_subnet[epg],end_point_group[#All],3,FALSE)</f>
        <v>P_INFRA_AZB</v>
      </c>
      <c r="E62" s="140" t="str">
        <f>VLOOKUP(epg_subnet[epg],end_point_group[#All],5,FALSE)</f>
        <v>AZB_PDU_1_BD</v>
      </c>
      <c r="F62" s="140" t="str">
        <f>INDEX(bd_subnet!$E:$E, MATCH(epg_subnet[bridge_domain], bd_subnet!$C:$C, FALSE))</f>
        <v>public</v>
      </c>
      <c r="H62" t="s">
        <v>3185</v>
      </c>
      <c r="J62" t="s">
        <v>847</v>
      </c>
    </row>
    <row r="63" spans="1:10" x14ac:dyDescent="0.25">
      <c r="A63" s="140" t="str">
        <f>INDEX(bd_subnet!$A:$A, MATCH(epg_subnet[bridge_domain], bd_subnet!$C:$C, FALSE))</f>
        <v>10.118.161.6/29</v>
      </c>
      <c r="B63" t="s">
        <v>2904</v>
      </c>
      <c r="C63" s="327" t="s">
        <v>2914</v>
      </c>
      <c r="D63" s="140" t="str">
        <f>VLOOKUP(epg_subnet[epg],end_point_group[#All],3,FALSE)</f>
        <v>P_PLAYOUT_AZB</v>
      </c>
      <c r="E63" s="140" t="str">
        <f>VLOOKUP(epg_subnet[epg],end_point_group[#All],5,FALSE)</f>
        <v>AZB_PXTGRPL400_SVR_BD</v>
      </c>
      <c r="F63" s="140" t="str">
        <f>INDEX(bd_subnet!$E:$E, MATCH(epg_subnet[bridge_domain], bd_subnet!$C:$C, FALSE))</f>
        <v>public</v>
      </c>
      <c r="H63" t="s">
        <v>3185</v>
      </c>
      <c r="J63" t="s">
        <v>847</v>
      </c>
    </row>
    <row r="64" spans="1:10" x14ac:dyDescent="0.25">
      <c r="A64" s="140" t="str">
        <f>INDEX(bd_subnet!$A:$A, MATCH(epg_subnet[bridge_domain], bd_subnet!$C:$C, FALSE))</f>
        <v>10.118.161.14/29</v>
      </c>
      <c r="B64" t="s">
        <v>2905</v>
      </c>
      <c r="C64" s="327" t="s">
        <v>2915</v>
      </c>
      <c r="D64" s="140" t="str">
        <f>VLOOKUP(epg_subnet[epg],end_point_group[#All],3,FALSE)</f>
        <v>P_PLAYOUT_AZB</v>
      </c>
      <c r="E64" s="140" t="str">
        <f>VLOOKUP(epg_subnet[epg],end_point_group[#All],5,FALSE)</f>
        <v>AZB_PXTGRPL400_MGT_BD</v>
      </c>
      <c r="F64" s="140" t="str">
        <f>INDEX(bd_subnet!$E:$E, MATCH(epg_subnet[bridge_domain], bd_subnet!$C:$C, FALSE))</f>
        <v>public</v>
      </c>
      <c r="H64" t="s">
        <v>3185</v>
      </c>
      <c r="J64" t="s">
        <v>847</v>
      </c>
    </row>
    <row r="65" spans="1:10" x14ac:dyDescent="0.25">
      <c r="A65" s="140" t="str">
        <f>INDEX(bd_subnet!$A:$A, MATCH(epg_subnet[bridge_domain], bd_subnet!$C:$C, FALSE))</f>
        <v>10.118.140.14/28</v>
      </c>
      <c r="B65" t="s">
        <v>2673</v>
      </c>
      <c r="C65" s="327" t="s">
        <v>2752</v>
      </c>
      <c r="D65" s="140" t="str">
        <f>VLOOKUP(epg_subnet[epg],end_point_group[#All],3,FALSE)</f>
        <v>P_INFRA_AZB</v>
      </c>
      <c r="E65" s="140" t="str">
        <f>VLOOKUP(epg_subnet[epg],end_point_group[#All],5,FALSE)</f>
        <v>BLUE_IPFM_MGT_INT_BD</v>
      </c>
      <c r="F65" s="140" t="str">
        <f>INDEX(bd_subnet!$E:$E, MATCH(epg_subnet[bridge_domain], bd_subnet!$C:$C, FALSE))</f>
        <v>public</v>
      </c>
      <c r="H65" t="s">
        <v>3185</v>
      </c>
      <c r="J65" t="s">
        <v>847</v>
      </c>
    </row>
    <row r="66" spans="1:10" x14ac:dyDescent="0.25">
      <c r="A66" s="140" t="str">
        <f>INDEX(bd_subnet!$A:$A, MATCH(epg_subnet[bridge_domain], bd_subnet!$C:$C, FALSE))</f>
        <v>10.118.140.30/28</v>
      </c>
      <c r="B66" t="s">
        <v>2674</v>
      </c>
      <c r="C66" s="327" t="s">
        <v>2753</v>
      </c>
      <c r="D66" s="140" t="str">
        <f>VLOOKUP(epg_subnet[epg],end_point_group[#All],3,FALSE)</f>
        <v>P_INFRA_AZB</v>
      </c>
      <c r="E66" s="140" t="str">
        <f>VLOOKUP(epg_subnet[epg],end_point_group[#All],5,FALSE)</f>
        <v>BLUE_IPFM_MGT_EXT_BD</v>
      </c>
      <c r="F66" s="140" t="str">
        <f>INDEX(bd_subnet!$E:$E, MATCH(epg_subnet[bridge_domain], bd_subnet!$C:$C, FALSE))</f>
        <v>public</v>
      </c>
      <c r="H66" t="s">
        <v>3185</v>
      </c>
      <c r="J66" t="s">
        <v>847</v>
      </c>
    </row>
    <row r="67" spans="1:10" x14ac:dyDescent="0.25">
      <c r="A67" s="140" t="str">
        <f>INDEX(bd_subnet!$A:$A, MATCH(epg_subnet[bridge_domain], bd_subnet!$C:$C, FALSE))</f>
        <v>10.118.140.62/27</v>
      </c>
      <c r="B67" t="s">
        <v>2675</v>
      </c>
      <c r="C67" s="327" t="s">
        <v>2754</v>
      </c>
      <c r="D67" s="140" t="str">
        <f>VLOOKUP(epg_subnet[epg],end_point_group[#All],3,FALSE)</f>
        <v>P_INFRA_AZB</v>
      </c>
      <c r="E67" s="140" t="str">
        <f>VLOOKUP(epg_subnet[epg],end_point_group[#All],5,FALSE)</f>
        <v>BLUE_ENCD_FAB_INT_BD</v>
      </c>
      <c r="F67" s="140" t="str">
        <f>INDEX(bd_subnet!$E:$E, MATCH(epg_subnet[bridge_domain], bd_subnet!$C:$C, FALSE))</f>
        <v>public</v>
      </c>
      <c r="H67" t="s">
        <v>3185</v>
      </c>
      <c r="J67" t="s">
        <v>847</v>
      </c>
    </row>
    <row r="68" spans="1:10" x14ac:dyDescent="0.25">
      <c r="A68" s="140" t="str">
        <f>INDEX(bd_subnet!$A:$A, MATCH(epg_subnet[bridge_domain], bd_subnet!$C:$C, FALSE))</f>
        <v>10.118.140.94/27</v>
      </c>
      <c r="B68" t="s">
        <v>2676</v>
      </c>
      <c r="C68" s="327" t="s">
        <v>2755</v>
      </c>
      <c r="D68" s="140" t="str">
        <f>VLOOKUP(epg_subnet[epg],end_point_group[#All],3,FALSE)</f>
        <v>P_INFRA_AZB</v>
      </c>
      <c r="E68" s="140" t="str">
        <f>VLOOKUP(epg_subnet[epg],end_point_group[#All],5,FALSE)</f>
        <v>BLUE_ENCD_FAB_EXT_BD</v>
      </c>
      <c r="F68" s="140" t="str">
        <f>INDEX(bd_subnet!$E:$E, MATCH(epg_subnet[bridge_domain], bd_subnet!$C:$C, FALSE))</f>
        <v>public</v>
      </c>
      <c r="H68" t="s">
        <v>3185</v>
      </c>
      <c r="J68" t="s">
        <v>847</v>
      </c>
    </row>
    <row r="69" spans="1:10" x14ac:dyDescent="0.25">
      <c r="A69" s="140" t="str">
        <f>INDEX(bd_subnet!$A:$A, MATCH(epg_subnet[bridge_domain], bd_subnet!$C:$C, FALSE))</f>
        <v>10.118.129.158/28</v>
      </c>
      <c r="B69" t="s">
        <v>2669</v>
      </c>
      <c r="C69" s="327" t="s">
        <v>2756</v>
      </c>
      <c r="D69" s="140" t="str">
        <f>VLOOKUP(epg_subnet[epg],end_point_group[#All],3,FALSE)</f>
        <v>P_INFRA_AZB</v>
      </c>
      <c r="E69" s="140" t="str">
        <f>VLOOKUP(epg_subnet[epg],end_point_group[#All],5,FALSE)</f>
        <v>AZB_TEST1_BD</v>
      </c>
      <c r="F69" s="140" t="str">
        <f>INDEX(bd_subnet!$E:$E, MATCH(epg_subnet[bridge_domain], bd_subnet!$C:$C, FALSE))</f>
        <v>public</v>
      </c>
      <c r="H69" t="s">
        <v>3185</v>
      </c>
      <c r="J69" t="s">
        <v>847</v>
      </c>
    </row>
    <row r="70" spans="1:10" x14ac:dyDescent="0.25">
      <c r="A70" s="140" t="str">
        <f>INDEX(bd_subnet!$A:$A, MATCH(epg_subnet[bridge_domain], bd_subnet!$C:$C, FALSE))</f>
        <v>10.118.129.174/28</v>
      </c>
      <c r="B70" t="s">
        <v>2670</v>
      </c>
      <c r="C70" s="327" t="s">
        <v>2757</v>
      </c>
      <c r="D70" s="140" t="str">
        <f>VLOOKUP(epg_subnet[epg],end_point_group[#All],3,FALSE)</f>
        <v>P_INFRA_AZB</v>
      </c>
      <c r="E70" s="140" t="str">
        <f>VLOOKUP(epg_subnet[epg],end_point_group[#All],5,FALSE)</f>
        <v>AZB_TEST2_BD</v>
      </c>
      <c r="F70" s="140" t="str">
        <f>INDEX(bd_subnet!$E:$E, MATCH(epg_subnet[bridge_domain], bd_subnet!$C:$C, FALSE))</f>
        <v>public</v>
      </c>
      <c r="H70" t="s">
        <v>3185</v>
      </c>
      <c r="J70" t="s">
        <v>847</v>
      </c>
    </row>
    <row r="71" spans="1:10" x14ac:dyDescent="0.25">
      <c r="A71" s="140" t="str">
        <f>INDEX(bd_subnet!$A:$A, MATCH(epg_subnet[bridge_domain], bd_subnet!$C:$C, FALSE))</f>
        <v>10.118.129.190/28</v>
      </c>
      <c r="B71" t="s">
        <v>2671</v>
      </c>
      <c r="C71" s="327" t="s">
        <v>2758</v>
      </c>
      <c r="D71" s="140" t="str">
        <f>VLOOKUP(epg_subnet[epg],end_point_group[#All],3,FALSE)</f>
        <v>P_INFRA_AZB</v>
      </c>
      <c r="E71" s="140" t="str">
        <f>VLOOKUP(epg_subnet[epg],end_point_group[#All],5,FALSE)</f>
        <v>AZB_TEST3_BD</v>
      </c>
      <c r="F71" s="140" t="str">
        <f>INDEX(bd_subnet!$E:$E, MATCH(epg_subnet[bridge_domain], bd_subnet!$C:$C, FALSE))</f>
        <v>public</v>
      </c>
      <c r="H71" t="s">
        <v>3185</v>
      </c>
      <c r="J71" t="s">
        <v>847</v>
      </c>
    </row>
    <row r="72" spans="1:10" x14ac:dyDescent="0.25">
      <c r="A72" s="140" t="str">
        <f>INDEX(bd_subnet!$A:$A, MATCH(epg_subnet[bridge_domain], bd_subnet!$C:$C, FALSE))</f>
        <v>10.118.129.206/28</v>
      </c>
      <c r="B72" t="s">
        <v>2672</v>
      </c>
      <c r="C72" s="327" t="s">
        <v>2759</v>
      </c>
      <c r="D72" s="140" t="str">
        <f>VLOOKUP(epg_subnet[epg],end_point_group[#All],3,FALSE)</f>
        <v>P_INFRA_AZB</v>
      </c>
      <c r="E72" s="140" t="str">
        <f>VLOOKUP(epg_subnet[epg],end_point_group[#All],5,FALSE)</f>
        <v>AZB_TEST4_BD</v>
      </c>
      <c r="F72" s="140" t="str">
        <f>INDEX(bd_subnet!$E:$E, MATCH(epg_subnet[bridge_domain], bd_subnet!$C:$C, FALSE))</f>
        <v>public</v>
      </c>
      <c r="H72" t="s">
        <v>3185</v>
      </c>
      <c r="J72" t="s">
        <v>847</v>
      </c>
    </row>
    <row r="73" spans="1:10" x14ac:dyDescent="0.25">
      <c r="A73" s="140" t="str">
        <f>INDEX(bd_subnet!$A:$A, MATCH(epg_subnet[bridge_domain], bd_subnet!$C:$C, FALSE))</f>
        <v>10.186.64.14/28</v>
      </c>
      <c r="B73" t="s">
        <v>3081</v>
      </c>
      <c r="C73" s="327" t="s">
        <v>3079</v>
      </c>
      <c r="D73" s="140" t="str">
        <f>VLOOKUP(epg_subnet[epg],end_point_group[#All],3,FALSE)</f>
        <v>P_STORAGE_AZA</v>
      </c>
      <c r="E73" s="140" t="str">
        <f>VLOOKUP(epg_subnet[epg],end_point_group[#All],5,FALSE)</f>
        <v>AZA_PXTGRPL000_SVR_BD</v>
      </c>
      <c r="F73" s="140" t="str">
        <f>INDEX(bd_subnet!$E:$E, MATCH(epg_subnet[bridge_domain], bd_subnet!$C:$C, FALSE))</f>
        <v>public</v>
      </c>
      <c r="H73" t="s">
        <v>3185</v>
      </c>
      <c r="J73" t="s">
        <v>847</v>
      </c>
    </row>
    <row r="74" spans="1:10" x14ac:dyDescent="0.25">
      <c r="A74" s="140" t="str">
        <f>INDEX(bd_subnet!$A:$A, MATCH(epg_subnet[bridge_domain], bd_subnet!$C:$C, FALSE))</f>
        <v>10.186.64.30/28</v>
      </c>
      <c r="B74" t="s">
        <v>3082</v>
      </c>
      <c r="C74" s="327" t="s">
        <v>3080</v>
      </c>
      <c r="D74" s="140" t="str">
        <f>VLOOKUP(epg_subnet[epg],end_point_group[#All],3,FALSE)</f>
        <v>P_STORAGE_AZA</v>
      </c>
      <c r="E74" s="140" t="str">
        <f>VLOOKUP(epg_subnet[epg],end_point_group[#All],5,FALSE)</f>
        <v>AZA_PXTGRPL000_MGT_BD</v>
      </c>
      <c r="F74" s="140" t="str">
        <f>INDEX(bd_subnet!$E:$E, MATCH(epg_subnet[bridge_domain], bd_subnet!$C:$C, FALSE))</f>
        <v>public</v>
      </c>
      <c r="H74" t="s">
        <v>3185</v>
      </c>
      <c r="J74" t="s">
        <v>847</v>
      </c>
    </row>
    <row r="75" spans="1:10" x14ac:dyDescent="0.25">
      <c r="A75" s="140" t="str">
        <f>INDEX(bd_subnet!$A:$A, MATCH(epg_subnet[bridge_domain], bd_subnet!$C:$C, FALSE))</f>
        <v>10.118.35.30/27</v>
      </c>
      <c r="B75" t="s">
        <v>3301</v>
      </c>
      <c r="C75" s="327" t="s">
        <v>3347</v>
      </c>
      <c r="D75" s="140" t="str">
        <f>VLOOKUP(epg_subnet[epg],end_point_group[#All],3,FALSE)</f>
        <v>P_PLAYOUT_AZA</v>
      </c>
      <c r="E75" s="140" t="str">
        <f>VLOOKUP(epg_subnet[epg],end_point_group[#All],5,FALSE)</f>
        <v>AZA_VDI_CLNT_BD</v>
      </c>
      <c r="F75" s="140" t="str">
        <f>INDEX(bd_subnet!$E:$E, MATCH(epg_subnet[bridge_domain], bd_subnet!$C:$C, FALSE))</f>
        <v>public</v>
      </c>
      <c r="H75" t="s">
        <v>3185</v>
      </c>
    </row>
    <row r="76" spans="1:10" x14ac:dyDescent="0.25">
      <c r="A76" s="140" t="str">
        <f>INDEX(bd_subnet!$A:$A, MATCH(epg_subnet[bridge_domain], bd_subnet!$C:$C, FALSE))</f>
        <v>10.118.29.30/27</v>
      </c>
      <c r="B76" t="s">
        <v>3250</v>
      </c>
      <c r="C76" s="327" t="s">
        <v>3271</v>
      </c>
      <c r="D76" s="140" t="str">
        <f>VLOOKUP(epg_subnet[epg],end_point_group[#All],3,FALSE)</f>
        <v>P_INFRA_AZA</v>
      </c>
      <c r="E76" s="140" t="str">
        <f>VLOOKUP(epg_subnet[epg],end_point_group[#All],5,FALSE)</f>
        <v>AZA_DATAMINER_BD</v>
      </c>
      <c r="F76" s="140" t="str">
        <f>INDEX(bd_subnet!$E:$E, MATCH(epg_subnet[bridge_domain], bd_subnet!$C:$C, FALSE))</f>
        <v>public</v>
      </c>
      <c r="H76" t="s">
        <v>3185</v>
      </c>
    </row>
    <row r="77" spans="1:10" x14ac:dyDescent="0.25">
      <c r="A77" s="140" t="str">
        <f>INDEX(bd_subnet!$A:$A, MATCH(epg_subnet[bridge_domain], bd_subnet!$C:$C, FALSE))</f>
        <v>10.118.34.126/26</v>
      </c>
      <c r="B77" t="s">
        <v>3251</v>
      </c>
      <c r="C77" s="327" t="s">
        <v>3272</v>
      </c>
      <c r="D77" s="140" t="str">
        <f>VLOOKUP(epg_subnet[epg],end_point_group[#All],3,FALSE)</f>
        <v>P_PLAYOUT_AZA</v>
      </c>
      <c r="E77" s="140" t="str">
        <f>VLOOKUP(epg_subnet[epg],end_point_group[#All],5,FALSE)</f>
        <v>AZA_MORPH_PO_1_BD</v>
      </c>
      <c r="F77" s="140" t="str">
        <f>INDEX(bd_subnet!$E:$E, MATCH(epg_subnet[bridge_domain], bd_subnet!$C:$C, FALSE))</f>
        <v>public</v>
      </c>
      <c r="H77" t="s">
        <v>3185</v>
      </c>
    </row>
    <row r="78" spans="1:10" x14ac:dyDescent="0.25">
      <c r="A78" s="140" t="str">
        <f>INDEX(bd_subnet!$A:$A, MATCH(epg_subnet[bridge_domain], bd_subnet!$C:$C, FALSE))</f>
        <v>10.118.34.190/26</v>
      </c>
      <c r="B78" t="s">
        <v>3252</v>
      </c>
      <c r="C78" s="327" t="s">
        <v>3273</v>
      </c>
      <c r="D78" s="140" t="str">
        <f>VLOOKUP(epg_subnet[epg],end_point_group[#All],3,FALSE)</f>
        <v>P_PLAYOUT_AZA</v>
      </c>
      <c r="E78" s="140" t="str">
        <f>VLOOKUP(epg_subnet[epg],end_point_group[#All],5,FALSE)</f>
        <v>AZA_MORPH_SHARED_BD</v>
      </c>
      <c r="F78" s="140" t="str">
        <f>INDEX(bd_subnet!$E:$E, MATCH(epg_subnet[bridge_domain], bd_subnet!$C:$C, FALSE))</f>
        <v>public</v>
      </c>
      <c r="H78" t="s">
        <v>3185</v>
      </c>
    </row>
    <row r="79" spans="1:10" x14ac:dyDescent="0.25">
      <c r="A79" s="140" t="str">
        <f>INDEX(bd_subnet!$A:$A, MATCH(epg_subnet[bridge_domain], bd_subnet!$C:$C, FALSE))</f>
        <v>10.118.35.46/28</v>
      </c>
      <c r="B79" t="s">
        <v>3253</v>
      </c>
      <c r="C79" s="327" t="s">
        <v>3274</v>
      </c>
      <c r="D79" s="140" t="str">
        <f>VLOOKUP(epg_subnet[epg],end_point_group[#All],3,FALSE)</f>
        <v>P_PLAYOUT_AZA</v>
      </c>
      <c r="E79" s="140" t="str">
        <f>VLOOKUP(epg_subnet[epg],end_point_group[#All],5,FALSE)</f>
        <v>AZA_VME_STORE_BD</v>
      </c>
      <c r="F79" s="140" t="str">
        <f>INDEX(bd_subnet!$E:$E, MATCH(epg_subnet[bridge_domain], bd_subnet!$C:$C, FALSE))</f>
        <v>public</v>
      </c>
      <c r="H79" t="s">
        <v>3185</v>
      </c>
    </row>
    <row r="80" spans="1:10" x14ac:dyDescent="0.25">
      <c r="A80" s="140" t="str">
        <f>INDEX(bd_subnet!$A:$A, MATCH(epg_subnet[bridge_domain], bd_subnet!$C:$C, FALSE))</f>
        <v>10.118.34.62/27</v>
      </c>
      <c r="B80" t="s">
        <v>3254</v>
      </c>
      <c r="C80" s="327" t="s">
        <v>3275</v>
      </c>
      <c r="D80" s="140" t="str">
        <f>VLOOKUP(epg_subnet[epg],end_point_group[#All],3,FALSE)</f>
        <v>P_PLAYOUT_AZA</v>
      </c>
      <c r="E80" s="140" t="str">
        <f>VLOOKUP(epg_subnet[epg],end_point_group[#All],5,FALSE)</f>
        <v>AZA_PO_MGT_BD</v>
      </c>
      <c r="F80" s="140" t="str">
        <f>INDEX(bd_subnet!$E:$E, MATCH(epg_subnet[bridge_domain], bd_subnet!$C:$C, FALSE))</f>
        <v>public</v>
      </c>
      <c r="H80" t="s">
        <v>3185</v>
      </c>
    </row>
    <row r="81" spans="1:8" x14ac:dyDescent="0.25">
      <c r="A81" s="140" t="str">
        <f>INDEX(bd_subnet!$A:$A, MATCH(epg_subnet[bridge_domain], bd_subnet!$C:$C, FALSE))</f>
        <v>10.118.34.254/26</v>
      </c>
      <c r="B81" t="s">
        <v>3255</v>
      </c>
      <c r="C81" s="327" t="s">
        <v>3276</v>
      </c>
      <c r="D81" s="140" t="str">
        <f>VLOOKUP(epg_subnet[epg],end_point_group[#All],3,FALSE)</f>
        <v>P_PLAYOUT_AZA</v>
      </c>
      <c r="E81" s="140" t="str">
        <f>VLOOKUP(epg_subnet[epg],end_point_group[#All],5,FALSE)</f>
        <v>AZA_PO_INFRA_BD</v>
      </c>
      <c r="F81" s="140" t="str">
        <f>INDEX(bd_subnet!$E:$E, MATCH(epg_subnet[bridge_domain], bd_subnet!$C:$C, FALSE))</f>
        <v>public</v>
      </c>
      <c r="H81" t="s">
        <v>3185</v>
      </c>
    </row>
    <row r="82" spans="1:8" x14ac:dyDescent="0.25">
      <c r="A82" s="140" t="str">
        <f>INDEX(bd_subnet!$A:$A, MATCH(epg_subnet[bridge_domain], bd_subnet!$C:$C, FALSE))</f>
        <v>10.118.34.30/27</v>
      </c>
      <c r="B82" t="s">
        <v>3256</v>
      </c>
      <c r="C82" s="327" t="s">
        <v>3277</v>
      </c>
      <c r="D82" s="140" t="str">
        <f>VLOOKUP(epg_subnet[epg],end_point_group[#All],3,FALSE)</f>
        <v>P_PLAYOUT_AZA</v>
      </c>
      <c r="E82" s="140" t="str">
        <f>VLOOKUP(epg_subnet[epg],end_point_group[#All],5,FALSE)</f>
        <v>AZA_PO_DC_BD</v>
      </c>
      <c r="F82" s="140" t="str">
        <f>INDEX(bd_subnet!$E:$E, MATCH(epg_subnet[bridge_domain], bd_subnet!$C:$C, FALSE))</f>
        <v>public</v>
      </c>
      <c r="H82" t="s">
        <v>3185</v>
      </c>
    </row>
    <row r="83" spans="1:8" x14ac:dyDescent="0.25">
      <c r="A83" s="140" t="str">
        <f>INDEX(bd_subnet!$A:$A, MATCH(epg_subnet[bridge_domain], bd_subnet!$C:$C, FALSE))</f>
        <v>10.118.163.30/27</v>
      </c>
      <c r="B83" t="s">
        <v>3302</v>
      </c>
      <c r="C83" s="327" t="s">
        <v>3348</v>
      </c>
      <c r="D83" s="140" t="str">
        <f>VLOOKUP(epg_subnet[epg],end_point_group[#All],3,FALSE)</f>
        <v>P_PLAYOUT_AZB</v>
      </c>
      <c r="E83" s="140" t="str">
        <f>VLOOKUP(epg_subnet[epg],end_point_group[#All],5,FALSE)</f>
        <v>AZB_VDI_CLNT_BD</v>
      </c>
      <c r="F83" s="140" t="str">
        <f>INDEX(bd_subnet!$E:$E, MATCH(epg_subnet[bridge_domain], bd_subnet!$C:$C, FALSE))</f>
        <v>public</v>
      </c>
      <c r="H83" t="s">
        <v>3185</v>
      </c>
    </row>
    <row r="84" spans="1:8" x14ac:dyDescent="0.25">
      <c r="A84" s="140" t="str">
        <f>INDEX(bd_subnet!$A:$A, MATCH(epg_subnet[bridge_domain], bd_subnet!$C:$C, FALSE))</f>
        <v>10.118.157.30/27</v>
      </c>
      <c r="B84" t="s">
        <v>3258</v>
      </c>
      <c r="C84" s="327" t="s">
        <v>3278</v>
      </c>
      <c r="D84" s="140" t="str">
        <f>VLOOKUP(epg_subnet[epg],end_point_group[#All],3,FALSE)</f>
        <v>P_INFRA_AZB</v>
      </c>
      <c r="E84" s="140" t="str">
        <f>VLOOKUP(epg_subnet[epg],end_point_group[#All],5,FALSE)</f>
        <v>AZB_DATAMINER_BD</v>
      </c>
      <c r="F84" s="140" t="str">
        <f>INDEX(bd_subnet!$E:$E, MATCH(epg_subnet[bridge_domain], bd_subnet!$C:$C, FALSE))</f>
        <v>public</v>
      </c>
      <c r="H84" t="s">
        <v>3185</v>
      </c>
    </row>
    <row r="85" spans="1:8" x14ac:dyDescent="0.25">
      <c r="A85" s="140" t="str">
        <f>INDEX(bd_subnet!$A:$A, MATCH(epg_subnet[bridge_domain], bd_subnet!$C:$C, FALSE))</f>
        <v>10.118.162.126/26</v>
      </c>
      <c r="B85" t="s">
        <v>3260</v>
      </c>
      <c r="C85" s="327" t="s">
        <v>3279</v>
      </c>
      <c r="D85" s="140" t="str">
        <f>VLOOKUP(epg_subnet[epg],end_point_group[#All],3,FALSE)</f>
        <v>P_PLAYOUT_AZB</v>
      </c>
      <c r="E85" s="140" t="str">
        <f>VLOOKUP(epg_subnet[epg],end_point_group[#All],5,FALSE)</f>
        <v>AZB_MORPH_PO_1_BD</v>
      </c>
      <c r="F85" s="140" t="str">
        <f>INDEX(bd_subnet!$E:$E, MATCH(epg_subnet[bridge_domain], bd_subnet!$C:$C, FALSE))</f>
        <v>public</v>
      </c>
      <c r="H85" t="s">
        <v>3185</v>
      </c>
    </row>
    <row r="86" spans="1:8" x14ac:dyDescent="0.25">
      <c r="A86" s="140" t="str">
        <f>INDEX(bd_subnet!$A:$A, MATCH(epg_subnet[bridge_domain], bd_subnet!$C:$C, FALSE))</f>
        <v>10.118.162.190/26</v>
      </c>
      <c r="B86" t="s">
        <v>3262</v>
      </c>
      <c r="C86" s="327" t="s">
        <v>3280</v>
      </c>
      <c r="D86" s="140" t="str">
        <f>VLOOKUP(epg_subnet[epg],end_point_group[#All],3,FALSE)</f>
        <v>P_PLAYOUT_AZB</v>
      </c>
      <c r="E86" s="140" t="str">
        <f>VLOOKUP(epg_subnet[epg],end_point_group[#All],5,FALSE)</f>
        <v>AZB_MORPH_SHARED_BD</v>
      </c>
      <c r="F86" s="140" t="str">
        <f>INDEX(bd_subnet!$E:$E, MATCH(epg_subnet[bridge_domain], bd_subnet!$C:$C, FALSE))</f>
        <v>public</v>
      </c>
      <c r="H86" t="s">
        <v>3185</v>
      </c>
    </row>
    <row r="87" spans="1:8" x14ac:dyDescent="0.25">
      <c r="A87" s="140" t="str">
        <f>INDEX(bd_subnet!$A:$A, MATCH(epg_subnet[bridge_domain], bd_subnet!$C:$C, FALSE))</f>
        <v>10.118.163.46/28</v>
      </c>
      <c r="B87" t="s">
        <v>3264</v>
      </c>
      <c r="C87" s="327" t="s">
        <v>3281</v>
      </c>
      <c r="D87" s="140" t="str">
        <f>VLOOKUP(epg_subnet[epg],end_point_group[#All],3,FALSE)</f>
        <v>P_PLAYOUT_AZB</v>
      </c>
      <c r="E87" s="140" t="str">
        <f>VLOOKUP(epg_subnet[epg],end_point_group[#All],5,FALSE)</f>
        <v>AZB_VME_STORE_BD</v>
      </c>
      <c r="F87" s="140" t="str">
        <f>INDEX(bd_subnet!$E:$E, MATCH(epg_subnet[bridge_domain], bd_subnet!$C:$C, FALSE))</f>
        <v>public</v>
      </c>
      <c r="H87" t="s">
        <v>3185</v>
      </c>
    </row>
    <row r="88" spans="1:8" x14ac:dyDescent="0.25">
      <c r="A88" s="140" t="str">
        <f>INDEX(bd_subnet!$A:$A, MATCH(epg_subnet[bridge_domain], bd_subnet!$C:$C, FALSE))</f>
        <v>10.118.162.62/27</v>
      </c>
      <c r="B88" t="s">
        <v>3266</v>
      </c>
      <c r="C88" s="327" t="s">
        <v>3282</v>
      </c>
      <c r="D88" s="140" t="str">
        <f>VLOOKUP(epg_subnet[epg],end_point_group[#All],3,FALSE)</f>
        <v>P_PLAYOUT_AZB</v>
      </c>
      <c r="E88" s="140" t="str">
        <f>VLOOKUP(epg_subnet[epg],end_point_group[#All],5,FALSE)</f>
        <v>AZB_PO_MGT_BD</v>
      </c>
      <c r="F88" s="140" t="str">
        <f>INDEX(bd_subnet!$E:$E, MATCH(epg_subnet[bridge_domain], bd_subnet!$C:$C, FALSE))</f>
        <v>public</v>
      </c>
      <c r="H88" t="s">
        <v>3185</v>
      </c>
    </row>
    <row r="89" spans="1:8" x14ac:dyDescent="0.25">
      <c r="A89" s="140" t="str">
        <f>INDEX(bd_subnet!$A:$A, MATCH(epg_subnet[bridge_domain], bd_subnet!$C:$C, FALSE))</f>
        <v>10.118.162.254/26</v>
      </c>
      <c r="B89" t="s">
        <v>3268</v>
      </c>
      <c r="C89" s="327" t="s">
        <v>3283</v>
      </c>
      <c r="D89" s="140" t="str">
        <f>VLOOKUP(epg_subnet[epg],end_point_group[#All],3,FALSE)</f>
        <v>P_PLAYOUT_AZB</v>
      </c>
      <c r="E89" s="140" t="str">
        <f>VLOOKUP(epg_subnet[epg],end_point_group[#All],5,FALSE)</f>
        <v>AZB_PO_INFRA_BD</v>
      </c>
      <c r="F89" s="140" t="str">
        <f>INDEX(bd_subnet!$E:$E, MATCH(epg_subnet[bridge_domain], bd_subnet!$C:$C, FALSE))</f>
        <v>public</v>
      </c>
      <c r="H89" t="s">
        <v>3185</v>
      </c>
    </row>
    <row r="90" spans="1:8" x14ac:dyDescent="0.25">
      <c r="A90" s="140" t="str">
        <f>INDEX(bd_subnet!$A:$A, MATCH(epg_subnet[bridge_domain], bd_subnet!$C:$C, FALSE))</f>
        <v>10.118.162.30/27</v>
      </c>
      <c r="B90" t="s">
        <v>3270</v>
      </c>
      <c r="C90" s="327" t="s">
        <v>3284</v>
      </c>
      <c r="D90" s="140" t="str">
        <f>VLOOKUP(epg_subnet[epg],end_point_group[#All],3,FALSE)</f>
        <v>P_PLAYOUT_AZB</v>
      </c>
      <c r="E90" s="140" t="str">
        <f>VLOOKUP(epg_subnet[epg],end_point_group[#All],5,FALSE)</f>
        <v>AZB_PO_DC_BD</v>
      </c>
      <c r="F90" s="140" t="str">
        <f>INDEX(bd_subnet!$E:$E, MATCH(epg_subnet[bridge_domain], bd_subnet!$C:$C, FALSE))</f>
        <v>public</v>
      </c>
      <c r="H90" t="s">
        <v>3185</v>
      </c>
    </row>
    <row r="91" spans="1:8" x14ac:dyDescent="0.25">
      <c r="A91" s="140"/>
      <c r="C91" s="327"/>
      <c r="D91" s="140"/>
      <c r="E91" s="140"/>
      <c r="F91" s="140"/>
    </row>
    <row r="92" spans="1:8" x14ac:dyDescent="0.25">
      <c r="A92" s="140"/>
      <c r="C92" s="327"/>
      <c r="D92" s="140"/>
      <c r="E92" s="140"/>
      <c r="F92" s="140"/>
    </row>
    <row r="93" spans="1:8" x14ac:dyDescent="0.25">
      <c r="A93" s="140"/>
      <c r="C93" s="327"/>
      <c r="D93" s="140"/>
      <c r="E93" s="140"/>
      <c r="F93" s="140"/>
    </row>
    <row r="94" spans="1:8" x14ac:dyDescent="0.25">
      <c r="A94" s="140"/>
      <c r="C94" s="327"/>
      <c r="D94" s="140"/>
      <c r="E94" s="140"/>
      <c r="F94" s="140"/>
    </row>
  </sheetData>
  <dataValidations xWindow="980" yWindow="288" count="4">
    <dataValidation allowBlank="1" showInputMessage="1" showErrorMessage="1" prompt="ND RA Prefix Policy Name._x000a_Optional and to be used only if bd_subnet is of type IPv6" sqref="I1"/>
    <dataValidation type="list" allowBlank="1" showInputMessage="1" showErrorMessage="1" prompt="Define the subnet as Virtual IP for the BD_x000a_if not specificed the template assumes &quot;no&quot;" sqref="G2:G94">
      <formula1>"yes,no"</formula1>
    </dataValidation>
    <dataValidation type="list" allowBlank="1" showInputMessage="1" showErrorMessage="1" prompt="Subnet Control  Optional. _x000a_nd : only applicable for IPv6. _x000a_querier: only applicable for IPv4" sqref="H2:H94">
      <formula1>"querier,no-default-gateway,querier,no-default-gateway,nd,nd,no-default-gateway"</formula1>
    </dataValidation>
    <dataValidation allowBlank="1" showInputMessage="1" showErrorMessage="1" prompt="ND RA Prefix POlicy Name_x000a_Optional,  only valid for an IPv6 bd_subnet" sqref="I2:I94"/>
  </dataValidations>
  <pageMargins left="0.7" right="0.7" top="0.75" bottom="0.75" header="0.3" footer="0.3"/>
  <pageSetup paperSize="9" orientation="portrait" horizontalDpi="1200" verticalDpi="1200" r:id="rId1"/>
  <ignoredErrors>
    <ignoredError sqref="D2" calculatedColum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980" yWindow="288" count="2">
        <x14:dataValidation type="list" allowBlank="1" showInputMessage="1" showErrorMessage="1" prompt="Subnet scope">
          <x14:formula1>
            <xm:f>data_validation!$Q$2:$Q$6</xm:f>
          </x14:formula1>
          <xm:sqref>F2:F94</xm:sqref>
        </x14:dataValidation>
        <x14:dataValidation type="list" allowBlank="1" showInputMessage="1" showErrorMessage="1">
          <x14:formula1>
            <xm:f>end_point_group!$A:$A</xm:f>
          </x14:formula1>
          <xm:sqref>C2:C94</xm:sqref>
        </x14:dataValidation>
      </x14:dataValidations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209"/>
  <sheetViews>
    <sheetView topLeftCell="A154" workbookViewId="0">
      <selection activeCell="F21" sqref="F21"/>
    </sheetView>
  </sheetViews>
  <sheetFormatPr defaultRowHeight="15" x14ac:dyDescent="0.25"/>
  <cols>
    <col min="1" max="1" width="36.85546875" style="5" customWidth="1"/>
    <col min="2" max="2" width="22.7109375" style="5" customWidth="1"/>
    <col min="3" max="3" width="26" style="5" bestFit="1" customWidth="1"/>
    <col min="4" max="4" width="29.5703125" style="5" customWidth="1"/>
    <col min="5" max="5" width="16.140625" style="5" customWidth="1"/>
    <col min="6" max="6" width="17.140625" style="5" customWidth="1"/>
    <col min="7" max="7" width="15.140625" style="5" customWidth="1"/>
    <col min="8" max="8" width="21.28515625" style="5" customWidth="1"/>
    <col min="9" max="9" width="18.42578125" style="5" customWidth="1"/>
    <col min="10" max="10" width="12.5703125" style="5" customWidth="1"/>
    <col min="11" max="11" width="15.140625" style="5" bestFit="1" customWidth="1"/>
    <col min="12" max="16384" width="9.140625" style="5"/>
  </cols>
  <sheetData>
    <row r="1" spans="1:11" x14ac:dyDescent="0.25">
      <c r="A1" s="5" t="s">
        <v>1295</v>
      </c>
      <c r="B1" s="5" t="s">
        <v>244</v>
      </c>
      <c r="C1" s="5" t="s">
        <v>260</v>
      </c>
      <c r="D1" s="5" t="s">
        <v>1296</v>
      </c>
      <c r="E1" s="5" t="s">
        <v>1297</v>
      </c>
      <c r="F1" s="5" t="s">
        <v>1298</v>
      </c>
      <c r="G1" s="5" t="s">
        <v>1299</v>
      </c>
      <c r="H1" s="5" t="s">
        <v>1300</v>
      </c>
      <c r="I1" s="5" t="s">
        <v>1301</v>
      </c>
      <c r="J1" s="5" t="s">
        <v>473</v>
      </c>
      <c r="K1" s="5" t="s">
        <v>2930</v>
      </c>
    </row>
    <row r="2" spans="1:11" x14ac:dyDescent="0.25">
      <c r="A2" s="5" t="s">
        <v>1449</v>
      </c>
      <c r="B2" s="140" t="str">
        <f>VLOOKUP(Table94[epg_name],end_point_group[#All],3,FALSE)</f>
        <v>VIVID_WP_PROD_AZA</v>
      </c>
      <c r="C2" s="140" t="str">
        <f>VLOOKUP(Table94[epg_name],end_point_group[#All],4,FALSE)</f>
        <v>AZA_INFRA_APP</v>
      </c>
      <c r="D2" s="5" t="s">
        <v>2178</v>
      </c>
      <c r="E2" s="140" t="str">
        <f>VLOOKUP(Table94[domainName],domain[#All],2,FALSE)</f>
        <v>vmm_vmware</v>
      </c>
      <c r="J2" s="5" t="s">
        <v>847</v>
      </c>
    </row>
    <row r="3" spans="1:11" x14ac:dyDescent="0.25">
      <c r="A3" s="5" t="s">
        <v>1450</v>
      </c>
      <c r="B3" s="140" t="str">
        <f>VLOOKUP(Table94[epg_name],end_point_group[#All],3,FALSE)</f>
        <v>VIVID_WP_PROD_AZA</v>
      </c>
      <c r="C3" s="140" t="str">
        <f>VLOOKUP(Table94[epg_name],end_point_group[#All],4,FALSE)</f>
        <v>AZA_INFRA_APP</v>
      </c>
      <c r="D3" s="5" t="s">
        <v>2178</v>
      </c>
      <c r="E3" s="140" t="str">
        <f>VLOOKUP(Table94[domainName],domain[#All],2,FALSE)</f>
        <v>vmm_vmware</v>
      </c>
      <c r="J3" s="5" t="s">
        <v>847</v>
      </c>
    </row>
    <row r="4" spans="1:11" x14ac:dyDescent="0.25">
      <c r="A4" s="5" t="s">
        <v>1451</v>
      </c>
      <c r="B4" s="140" t="str">
        <f>VLOOKUP(Table94[epg_name],end_point_group[#All],3,FALSE)</f>
        <v>VIVID_WP_PROD_AZA</v>
      </c>
      <c r="C4" s="140" t="str">
        <f>VLOOKUP(Table94[epg_name],end_point_group[#All],4,FALSE)</f>
        <v>AZA_INFRA_APP</v>
      </c>
      <c r="D4" s="5" t="s">
        <v>2178</v>
      </c>
      <c r="E4" s="140" t="str">
        <f>VLOOKUP(Table94[domainName],domain[#All],2,FALSE)</f>
        <v>vmm_vmware</v>
      </c>
      <c r="J4" s="5" t="s">
        <v>847</v>
      </c>
    </row>
    <row r="5" spans="1:11" x14ac:dyDescent="0.25">
      <c r="A5" s="5" t="s">
        <v>1452</v>
      </c>
      <c r="B5" s="140" t="str">
        <f>VLOOKUP(Table94[epg_name],end_point_group[#All],3,FALSE)</f>
        <v>VIVID_WP_PROD_AZA</v>
      </c>
      <c r="C5" s="140" t="str">
        <f>VLOOKUP(Table94[epg_name],end_point_group[#All],4,FALSE)</f>
        <v>AZA_INFRA_APP</v>
      </c>
      <c r="D5" s="5" t="s">
        <v>2178</v>
      </c>
      <c r="E5" s="140" t="str">
        <f>VLOOKUP(Table94[domainName],domain[#All],2,FALSE)</f>
        <v>vmm_vmware</v>
      </c>
      <c r="J5" s="5" t="s">
        <v>847</v>
      </c>
    </row>
    <row r="6" spans="1:11" x14ac:dyDescent="0.25">
      <c r="A6" s="5" t="s">
        <v>1453</v>
      </c>
      <c r="B6" s="140" t="str">
        <f>VLOOKUP(Table94[epg_name],end_point_group[#All],3,FALSE)</f>
        <v>VIVID_WP_PROD_AZA</v>
      </c>
      <c r="C6" s="140" t="str">
        <f>VLOOKUP(Table94[epg_name],end_point_group[#All],4,FALSE)</f>
        <v>AZA_INFRA_APP</v>
      </c>
      <c r="D6" s="5" t="s">
        <v>2178</v>
      </c>
      <c r="E6" s="140" t="str">
        <f>VLOOKUP(Table94[domainName],domain[#All],2,FALSE)</f>
        <v>vmm_vmware</v>
      </c>
      <c r="J6" s="5" t="s">
        <v>847</v>
      </c>
    </row>
    <row r="7" spans="1:11" x14ac:dyDescent="0.25">
      <c r="A7" s="5" t="s">
        <v>1525</v>
      </c>
      <c r="B7" s="140" t="str">
        <f>VLOOKUP(Table94[epg_name],end_point_group[#All],3,FALSE)</f>
        <v>VIVID_WP_PROD_AZA</v>
      </c>
      <c r="C7" s="140" t="str">
        <f>VLOOKUP(Table94[epg_name],end_point_group[#All],4,FALSE)</f>
        <v>AZA_INFRA_APP</v>
      </c>
      <c r="D7" s="5" t="s">
        <v>2178</v>
      </c>
      <c r="E7" s="140" t="str">
        <f>VLOOKUP(Table94[domainName],domain[#All],2,FALSE)</f>
        <v>vmm_vmware</v>
      </c>
      <c r="J7" s="5" t="s">
        <v>847</v>
      </c>
    </row>
    <row r="8" spans="1:11" x14ac:dyDescent="0.25">
      <c r="A8" s="5" t="s">
        <v>1455</v>
      </c>
      <c r="B8" s="140" t="str">
        <f>VLOOKUP(Table94[epg_name],end_point_group[#All],3,FALSE)</f>
        <v>VIVID_WP_PROD_AZA</v>
      </c>
      <c r="C8" s="140" t="str">
        <f>VLOOKUP(Table94[epg_name],end_point_group[#All],4,FALSE)</f>
        <v>AZA_INFRA_APP</v>
      </c>
      <c r="D8" s="5" t="s">
        <v>2178</v>
      </c>
      <c r="E8" s="140" t="str">
        <f>VLOOKUP(Table94[domainName],domain[#All],2,FALSE)</f>
        <v>vmm_vmware</v>
      </c>
      <c r="J8" s="5" t="s">
        <v>847</v>
      </c>
    </row>
    <row r="9" spans="1:11" x14ac:dyDescent="0.25">
      <c r="A9" s="5" t="s">
        <v>1456</v>
      </c>
      <c r="B9" s="140" t="str">
        <f>VLOOKUP(Table94[epg_name],end_point_group[#All],3,FALSE)</f>
        <v>VIVID_WP_PROD_AZA</v>
      </c>
      <c r="C9" s="140" t="str">
        <f>VLOOKUP(Table94[epg_name],end_point_group[#All],4,FALSE)</f>
        <v>AZA_INFRA_APP</v>
      </c>
      <c r="D9" s="5" t="s">
        <v>2178</v>
      </c>
      <c r="E9" s="140" t="str">
        <f>VLOOKUP(Table94[domainName],domain[#All],2,FALSE)</f>
        <v>vmm_vmware</v>
      </c>
      <c r="J9" s="5" t="s">
        <v>847</v>
      </c>
    </row>
    <row r="10" spans="1:11" x14ac:dyDescent="0.25">
      <c r="A10" s="5" t="s">
        <v>1457</v>
      </c>
      <c r="B10" s="140" t="str">
        <f>VLOOKUP(Table94[epg_name],end_point_group[#All],3,FALSE)</f>
        <v>VIVID_WP_PROD_AZA</v>
      </c>
      <c r="C10" s="140" t="str">
        <f>VLOOKUP(Table94[epg_name],end_point_group[#All],4,FALSE)</f>
        <v>AZA_INFRA_APP</v>
      </c>
      <c r="D10" s="5" t="s">
        <v>2178</v>
      </c>
      <c r="E10" s="140" t="str">
        <f>VLOOKUP(Table94[domainName],domain[#All],2,FALSE)</f>
        <v>vmm_vmware</v>
      </c>
      <c r="J10" s="5" t="s">
        <v>847</v>
      </c>
    </row>
    <row r="11" spans="1:11" x14ac:dyDescent="0.25">
      <c r="A11" s="5" t="s">
        <v>1457</v>
      </c>
      <c r="B11" s="140" t="str">
        <f>VLOOKUP(Table94[epg_name],end_point_group[#All],3,FALSE)</f>
        <v>VIVID_WP_PROD_AZA</v>
      </c>
      <c r="C11" s="140" t="str">
        <f>VLOOKUP(Table94[epg_name],end_point_group[#All],4,FALSE)</f>
        <v>AZA_INFRA_APP</v>
      </c>
      <c r="D11" s="5" t="s">
        <v>2141</v>
      </c>
      <c r="E11" s="140" t="str">
        <f>VLOOKUP(Table94[domainName],domain[#All],2,FALSE)</f>
        <v>physical</v>
      </c>
      <c r="F11" s="5" t="s">
        <v>1527</v>
      </c>
      <c r="J11" s="5" t="s">
        <v>847</v>
      </c>
    </row>
    <row r="12" spans="1:11" x14ac:dyDescent="0.25">
      <c r="A12" s="5" t="s">
        <v>1529</v>
      </c>
      <c r="B12" s="140" t="str">
        <f>VLOOKUP(Table94[epg_name],end_point_group[#All],3,FALSE)</f>
        <v>VIVID_WP_PROD_AZA</v>
      </c>
      <c r="C12" s="140" t="str">
        <f>VLOOKUP(Table94[epg_name],end_point_group[#All],4,FALSE)</f>
        <v>AZA_INFRA_APP</v>
      </c>
      <c r="D12" s="5" t="s">
        <v>2178</v>
      </c>
      <c r="E12" s="140" t="str">
        <f>VLOOKUP(Table94[domainName],domain[#All],2,FALSE)</f>
        <v>vmm_vmware</v>
      </c>
      <c r="J12" s="5" t="s">
        <v>847</v>
      </c>
    </row>
    <row r="13" spans="1:11" x14ac:dyDescent="0.25">
      <c r="A13" s="5" t="s">
        <v>1529</v>
      </c>
      <c r="B13" s="140" t="str">
        <f>VLOOKUP(Table94[epg_name],end_point_group[#All],3,FALSE)</f>
        <v>VIVID_WP_PROD_AZA</v>
      </c>
      <c r="C13" s="140" t="str">
        <f>VLOOKUP(Table94[epg_name],end_point_group[#All],4,FALSE)</f>
        <v>AZA_INFRA_APP</v>
      </c>
      <c r="D13" s="5" t="s">
        <v>2142</v>
      </c>
      <c r="E13" s="140" t="str">
        <f>VLOOKUP(Table94[domainName],domain[#All],2,FALSE)</f>
        <v>physical</v>
      </c>
      <c r="F13" s="5" t="s">
        <v>1527</v>
      </c>
      <c r="J13" s="5" t="s">
        <v>847</v>
      </c>
    </row>
    <row r="14" spans="1:11" x14ac:dyDescent="0.25">
      <c r="A14" s="5" t="s">
        <v>1458</v>
      </c>
      <c r="B14" s="140" t="str">
        <f>VLOOKUP(Table94[epg_name],end_point_group[#All],3,FALSE)</f>
        <v>VIVID_WP_PROD_AZA</v>
      </c>
      <c r="C14" s="140" t="str">
        <f>VLOOKUP(Table94[epg_name],end_point_group[#All],4,FALSE)</f>
        <v>AZA_INFRA_APP</v>
      </c>
      <c r="D14" s="5" t="s">
        <v>2178</v>
      </c>
      <c r="E14" s="140" t="str">
        <f>VLOOKUP(Table94[domainName],domain[#All],2,FALSE)</f>
        <v>vmm_vmware</v>
      </c>
      <c r="J14" s="5" t="s">
        <v>847</v>
      </c>
    </row>
    <row r="15" spans="1:11" x14ac:dyDescent="0.25">
      <c r="A15" s="5" t="s">
        <v>1460</v>
      </c>
      <c r="B15" s="140" t="str">
        <f>VLOOKUP(Table94[epg_name],end_point_group[#All],3,FALSE)</f>
        <v>VIVID_WP_PROD_AZA</v>
      </c>
      <c r="C15" s="140" t="str">
        <f>VLOOKUP(Table94[epg_name],end_point_group[#All],4,FALSE)</f>
        <v>AZA_INFRA_APP</v>
      </c>
      <c r="D15" s="5" t="s">
        <v>2178</v>
      </c>
      <c r="E15" s="140" t="str">
        <f>VLOOKUP(Table94[domainName],domain[#All],2,FALSE)</f>
        <v>vmm_vmware</v>
      </c>
      <c r="J15" s="5" t="s">
        <v>847</v>
      </c>
    </row>
    <row r="16" spans="1:11" x14ac:dyDescent="0.25">
      <c r="A16" s="5" t="s">
        <v>1462</v>
      </c>
      <c r="B16" s="140" t="str">
        <f>VLOOKUP(Table94[epg_name],end_point_group[#All],3,FALSE)</f>
        <v>VIVID_WP_PROD_AZA</v>
      </c>
      <c r="C16" s="140" t="str">
        <f>VLOOKUP(Table94[epg_name],end_point_group[#All],4,FALSE)</f>
        <v>AZA_INFRA_APP</v>
      </c>
      <c r="D16" s="5" t="s">
        <v>2178</v>
      </c>
      <c r="E16" s="140" t="str">
        <f>VLOOKUP(Table94[domainName],domain[#All],2,FALSE)</f>
        <v>vmm_vmware</v>
      </c>
      <c r="J16" s="5" t="s">
        <v>847</v>
      </c>
    </row>
    <row r="17" spans="1:10" x14ac:dyDescent="0.25">
      <c r="A17" s="5" t="s">
        <v>1463</v>
      </c>
      <c r="B17" s="140" t="str">
        <f>VLOOKUP(Table94[epg_name],end_point_group[#All],3,FALSE)</f>
        <v>VIVID_WP_PROD_AZA</v>
      </c>
      <c r="C17" s="140" t="str">
        <f>VLOOKUP(Table94[epg_name],end_point_group[#All],4,FALSE)</f>
        <v>AZA_INFRA_APP</v>
      </c>
      <c r="D17" s="5" t="s">
        <v>2178</v>
      </c>
      <c r="E17" s="140" t="str">
        <f>VLOOKUP(Table94[domainName],domain[#All],2,FALSE)</f>
        <v>vmm_vmware</v>
      </c>
      <c r="J17" s="5" t="s">
        <v>847</v>
      </c>
    </row>
    <row r="18" spans="1:10" x14ac:dyDescent="0.25">
      <c r="A18" s="5" t="s">
        <v>1464</v>
      </c>
      <c r="B18" s="140" t="str">
        <f>VLOOKUP(Table94[epg_name],end_point_group[#All],3,FALSE)</f>
        <v>VIVID_WP_PROD_AZA</v>
      </c>
      <c r="C18" s="140" t="str">
        <f>VLOOKUP(Table94[epg_name],end_point_group[#All],4,FALSE)</f>
        <v>AZA_INFRA_APP</v>
      </c>
      <c r="D18" s="5" t="s">
        <v>2178</v>
      </c>
      <c r="E18" s="140" t="str">
        <f>VLOOKUP(Table94[domainName],domain[#All],2,FALSE)</f>
        <v>vmm_vmware</v>
      </c>
      <c r="J18" s="5" t="s">
        <v>847</v>
      </c>
    </row>
    <row r="19" spans="1:10" x14ac:dyDescent="0.25">
      <c r="A19" s="5" t="s">
        <v>1465</v>
      </c>
      <c r="B19" s="140" t="str">
        <f>VLOOKUP(Table94[epg_name],end_point_group[#All],3,FALSE)</f>
        <v>VIVID_WP_PROD_AZA</v>
      </c>
      <c r="C19" s="140" t="str">
        <f>VLOOKUP(Table94[epg_name],end_point_group[#All],4,FALSE)</f>
        <v>AZA_INFRA_APP</v>
      </c>
      <c r="D19" s="5" t="s">
        <v>2178</v>
      </c>
      <c r="E19" s="140" t="str">
        <f>VLOOKUP(Table94[domainName],domain[#All],2,FALSE)</f>
        <v>vmm_vmware</v>
      </c>
      <c r="J19" s="5" t="s">
        <v>847</v>
      </c>
    </row>
    <row r="20" spans="1:10" x14ac:dyDescent="0.25">
      <c r="A20" s="5" t="s">
        <v>1454</v>
      </c>
      <c r="B20" s="140" t="str">
        <f>VLOOKUP(Table94[epg_name],end_point_group[#All],3,FALSE)</f>
        <v>VIVID_WP_PROD_AZA</v>
      </c>
      <c r="C20" s="140" t="str">
        <f>VLOOKUP(Table94[epg_name],end_point_group[#All],4,FALSE)</f>
        <v>AZA_INFRA_APP</v>
      </c>
      <c r="D20" s="5" t="s">
        <v>2178</v>
      </c>
      <c r="E20" s="140" t="str">
        <f>VLOOKUP(Table94[domainName],domain[#All],2,FALSE)</f>
        <v>vmm_vmware</v>
      </c>
      <c r="J20" s="5" t="s">
        <v>847</v>
      </c>
    </row>
    <row r="21" spans="1:10" x14ac:dyDescent="0.25">
      <c r="A21" s="5" t="s">
        <v>1466</v>
      </c>
      <c r="B21" s="140" t="str">
        <f>VLOOKUP(Table94[epg_name],end_point_group[#All],3,FALSE)</f>
        <v>VIVID_WP_PROD_AZA</v>
      </c>
      <c r="C21" s="140" t="str">
        <f>VLOOKUP(Table94[epg_name],end_point_group[#All],4,FALSE)</f>
        <v>AZA_INFRA_APP</v>
      </c>
      <c r="D21" s="5" t="s">
        <v>2178</v>
      </c>
      <c r="E21" s="140" t="str">
        <f>VLOOKUP(Table94[domainName],domain[#All],2,FALSE)</f>
        <v>vmm_vmware</v>
      </c>
      <c r="J21" s="5" t="s">
        <v>847</v>
      </c>
    </row>
    <row r="22" spans="1:10" x14ac:dyDescent="0.25">
      <c r="A22" s="5" t="s">
        <v>1467</v>
      </c>
      <c r="B22" s="140" t="str">
        <f>VLOOKUP(Table94[epg_name],end_point_group[#All],3,FALSE)</f>
        <v>VIVID_WP_PROD_AZA</v>
      </c>
      <c r="C22" s="140" t="str">
        <f>VLOOKUP(Table94[epg_name],end_point_group[#All],4,FALSE)</f>
        <v>AZA_INFRA_APP</v>
      </c>
      <c r="D22" s="5" t="s">
        <v>2178</v>
      </c>
      <c r="E22" s="140" t="str">
        <f>VLOOKUP(Table94[domainName],domain[#All],2,FALSE)</f>
        <v>vmm_vmware</v>
      </c>
      <c r="J22" s="5" t="s">
        <v>847</v>
      </c>
    </row>
    <row r="23" spans="1:10" x14ac:dyDescent="0.25">
      <c r="A23" s="5" t="s">
        <v>1468</v>
      </c>
      <c r="B23" s="140" t="str">
        <f>VLOOKUP(Table94[epg_name],end_point_group[#All],3,FALSE)</f>
        <v>VIVID_WP_PROD_AZA</v>
      </c>
      <c r="C23" s="140" t="str">
        <f>VLOOKUP(Table94[epg_name],end_point_group[#All],4,FALSE)</f>
        <v>AZA_INFRA_APP</v>
      </c>
      <c r="D23" s="5" t="s">
        <v>2178</v>
      </c>
      <c r="E23" s="140" t="str">
        <f>VLOOKUP(Table94[domainName],domain[#All],2,FALSE)</f>
        <v>vmm_vmware</v>
      </c>
      <c r="J23" s="5" t="s">
        <v>847</v>
      </c>
    </row>
    <row r="24" spans="1:10" x14ac:dyDescent="0.25">
      <c r="A24" s="5" t="s">
        <v>1469</v>
      </c>
      <c r="B24" s="140" t="str">
        <f>VLOOKUP(Table94[epg_name],end_point_group[#All],3,FALSE)</f>
        <v>VIVID_WP_PROD_AZA</v>
      </c>
      <c r="C24" s="140" t="str">
        <f>VLOOKUP(Table94[epg_name],end_point_group[#All],4,FALSE)</f>
        <v>AZA_INFRA_APP</v>
      </c>
      <c r="D24" s="5" t="s">
        <v>2178</v>
      </c>
      <c r="E24" s="140" t="str">
        <f>VLOOKUP(Table94[domainName],domain[#All],2,FALSE)</f>
        <v>vmm_vmware</v>
      </c>
      <c r="J24" s="5" t="s">
        <v>847</v>
      </c>
    </row>
    <row r="25" spans="1:10" x14ac:dyDescent="0.25">
      <c r="A25" s="5" t="s">
        <v>1470</v>
      </c>
      <c r="B25" s="140" t="str">
        <f>VLOOKUP(Table94[epg_name],end_point_group[#All],3,FALSE)</f>
        <v>VIVID_WP_PROD_AZA</v>
      </c>
      <c r="C25" s="140" t="str">
        <f>VLOOKUP(Table94[epg_name],end_point_group[#All],4,FALSE)</f>
        <v>AZA_INFRA_APP</v>
      </c>
      <c r="D25" s="5" t="s">
        <v>2178</v>
      </c>
      <c r="E25" s="140" t="str">
        <f>VLOOKUP(Table94[domainName],domain[#All],2,FALSE)</f>
        <v>vmm_vmware</v>
      </c>
      <c r="J25" s="5" t="s">
        <v>847</v>
      </c>
    </row>
    <row r="26" spans="1:10" x14ac:dyDescent="0.25">
      <c r="A26" s="5" t="s">
        <v>1471</v>
      </c>
      <c r="B26" s="140" t="str">
        <f>VLOOKUP(Table94[epg_name],end_point_group[#All],3,FALSE)</f>
        <v>VIVID_WP_PROD_AZA</v>
      </c>
      <c r="C26" s="140" t="str">
        <f>VLOOKUP(Table94[epg_name],end_point_group[#All],4,FALSE)</f>
        <v>AZA_INFRA_APP</v>
      </c>
      <c r="D26" s="5" t="s">
        <v>2178</v>
      </c>
      <c r="E26" s="140" t="str">
        <f>VLOOKUP(Table94[domainName],domain[#All],2,FALSE)</f>
        <v>vmm_vmware</v>
      </c>
      <c r="J26" s="5" t="s">
        <v>847</v>
      </c>
    </row>
    <row r="27" spans="1:10" x14ac:dyDescent="0.25">
      <c r="A27" s="5" t="s">
        <v>1472</v>
      </c>
      <c r="B27" s="140" t="str">
        <f>VLOOKUP(Table94[epg_name],end_point_group[#All],3,FALSE)</f>
        <v>VIVID_WP_PROD_AZA</v>
      </c>
      <c r="C27" s="140" t="str">
        <f>VLOOKUP(Table94[epg_name],end_point_group[#All],4,FALSE)</f>
        <v>AZA_INFRA_APP</v>
      </c>
      <c r="D27" s="5" t="s">
        <v>2178</v>
      </c>
      <c r="E27" s="140" t="str">
        <f>VLOOKUP(Table94[domainName],domain[#All],2,FALSE)</f>
        <v>vmm_vmware</v>
      </c>
      <c r="J27" s="5" t="s">
        <v>847</v>
      </c>
    </row>
    <row r="28" spans="1:10" x14ac:dyDescent="0.25">
      <c r="A28" s="5" t="s">
        <v>1473</v>
      </c>
      <c r="B28" s="140" t="str">
        <f>VLOOKUP(Table94[epg_name],end_point_group[#All],3,FALSE)</f>
        <v>VIVID_WP_PROD_AZA</v>
      </c>
      <c r="C28" s="140" t="str">
        <f>VLOOKUP(Table94[epg_name],end_point_group[#All],4,FALSE)</f>
        <v>AZA_INFRA_APP</v>
      </c>
      <c r="D28" s="5" t="s">
        <v>2178</v>
      </c>
      <c r="E28" s="140" t="str">
        <f>VLOOKUP(Table94[domainName],domain[#All],2,FALSE)</f>
        <v>vmm_vmware</v>
      </c>
      <c r="J28" s="5" t="s">
        <v>847</v>
      </c>
    </row>
    <row r="29" spans="1:10" x14ac:dyDescent="0.25">
      <c r="A29" s="5" t="s">
        <v>1474</v>
      </c>
      <c r="B29" s="140" t="str">
        <f>VLOOKUP(Table94[epg_name],end_point_group[#All],3,FALSE)</f>
        <v>VIVID_WP_PROD_AZA</v>
      </c>
      <c r="C29" s="140" t="str">
        <f>VLOOKUP(Table94[epg_name],end_point_group[#All],4,FALSE)</f>
        <v>AZA_INFRA_APP</v>
      </c>
      <c r="D29" s="5" t="s">
        <v>1986</v>
      </c>
      <c r="E29" s="140" t="str">
        <f>VLOOKUP(Table94[domainName],domain[#All],2,FALSE)</f>
        <v>physical</v>
      </c>
      <c r="F29" s="5" t="s">
        <v>1527</v>
      </c>
      <c r="J29" s="5" t="s">
        <v>847</v>
      </c>
    </row>
    <row r="30" spans="1:10" x14ac:dyDescent="0.25">
      <c r="A30" s="5" t="s">
        <v>1980</v>
      </c>
      <c r="B30" s="140" t="str">
        <f>VLOOKUP(Table94[epg_name],end_point_group[#All],3,FALSE)</f>
        <v>VIVID_WP_PROD_AZA</v>
      </c>
      <c r="C30" s="140" t="str">
        <f>VLOOKUP(Table94[epg_name],end_point_group[#All],4,FALSE)</f>
        <v>AZA_INFRA_APP</v>
      </c>
      <c r="D30" s="5" t="s">
        <v>1987</v>
      </c>
      <c r="E30" s="140" t="str">
        <f>VLOOKUP(Table94[domainName],domain[#All],2,FALSE)</f>
        <v>physical</v>
      </c>
      <c r="F30" s="5" t="s">
        <v>1527</v>
      </c>
      <c r="J30" s="5" t="s">
        <v>847</v>
      </c>
    </row>
    <row r="31" spans="1:10" x14ac:dyDescent="0.25">
      <c r="A31" s="5" t="s">
        <v>1984</v>
      </c>
      <c r="B31" s="140" t="str">
        <f>VLOOKUP(Table94[epg_name],end_point_group[#All],3,FALSE)</f>
        <v>VIVID_WP_PROD_AZA</v>
      </c>
      <c r="C31" s="140" t="str">
        <f>VLOOKUP(Table94[epg_name],end_point_group[#All],4,FALSE)</f>
        <v>AZA_INFRA_APP</v>
      </c>
      <c r="D31" s="5" t="s">
        <v>1988</v>
      </c>
      <c r="E31" s="140" t="str">
        <f>VLOOKUP(Table94[domainName],domain[#All],2,FALSE)</f>
        <v>physical</v>
      </c>
      <c r="F31" s="5" t="s">
        <v>1527</v>
      </c>
      <c r="J31" s="5" t="s">
        <v>847</v>
      </c>
    </row>
    <row r="32" spans="1:10" x14ac:dyDescent="0.25">
      <c r="A32" s="5" t="s">
        <v>1475</v>
      </c>
      <c r="B32" s="140" t="str">
        <f>VLOOKUP(Table94[epg_name],end_point_group[#All],3,FALSE)</f>
        <v>VIVID_WP_PROD_AZA</v>
      </c>
      <c r="C32" s="140" t="str">
        <f>VLOOKUP(Table94[epg_name],end_point_group[#All],4,FALSE)</f>
        <v>AZA_INFRA_APP</v>
      </c>
      <c r="D32" s="5" t="s">
        <v>1989</v>
      </c>
      <c r="E32" s="140" t="str">
        <f>VLOOKUP(Table94[domainName],domain[#All],2,FALSE)</f>
        <v>physical</v>
      </c>
      <c r="F32" s="5" t="s">
        <v>1527</v>
      </c>
      <c r="J32" s="5" t="s">
        <v>847</v>
      </c>
    </row>
    <row r="33" spans="1:10" x14ac:dyDescent="0.25">
      <c r="A33" s="5" t="s">
        <v>2020</v>
      </c>
      <c r="B33" s="140" t="str">
        <f>VLOOKUP(Table94[epg_name],end_point_group[#All],3,FALSE)</f>
        <v>VIVID_WP_PROD_AZA</v>
      </c>
      <c r="C33" s="140" t="str">
        <f>VLOOKUP(Table94[epg_name],end_point_group[#All],4,FALSE)</f>
        <v>AZA_PO_INFRA_APP</v>
      </c>
      <c r="D33" s="5" t="s">
        <v>1994</v>
      </c>
      <c r="E33" s="140" t="str">
        <f>VLOOKUP(Table94[domainName],domain[#All],2,FALSE)</f>
        <v>physical</v>
      </c>
      <c r="F33" s="5" t="s">
        <v>1527</v>
      </c>
      <c r="J33" s="5" t="s">
        <v>847</v>
      </c>
    </row>
    <row r="34" spans="1:10" x14ac:dyDescent="0.25">
      <c r="A34" s="5" t="s">
        <v>2021</v>
      </c>
      <c r="B34" s="140" t="str">
        <f>VLOOKUP(Table94[epg_name],end_point_group[#All],3,FALSE)</f>
        <v>VIVID_WP_PROD_AZA</v>
      </c>
      <c r="C34" s="140" t="str">
        <f>VLOOKUP(Table94[epg_name],end_point_group[#All],4,FALSE)</f>
        <v>AZA_PO_INFRA_APP</v>
      </c>
      <c r="D34" s="5" t="s">
        <v>1995</v>
      </c>
      <c r="E34" s="140" t="str">
        <f>VLOOKUP(Table94[domainName],domain[#All],2,FALSE)</f>
        <v>physical</v>
      </c>
      <c r="F34" s="5" t="s">
        <v>1527</v>
      </c>
      <c r="J34" s="5" t="s">
        <v>847</v>
      </c>
    </row>
    <row r="35" spans="1:10" x14ac:dyDescent="0.25">
      <c r="A35" s="5" t="s">
        <v>2022</v>
      </c>
      <c r="B35" s="140" t="str">
        <f>VLOOKUP(Table94[epg_name],end_point_group[#All],3,FALSE)</f>
        <v>VIVID_WP_PROD_AZA</v>
      </c>
      <c r="C35" s="140" t="str">
        <f>VLOOKUP(Table94[epg_name],end_point_group[#All],4,FALSE)</f>
        <v>AZA_PO_INFRA_APP</v>
      </c>
      <c r="D35" s="5" t="s">
        <v>1996</v>
      </c>
      <c r="E35" s="140" t="str">
        <f>VLOOKUP(Table94[domainName],domain[#All],2,FALSE)</f>
        <v>physical</v>
      </c>
      <c r="F35" s="5" t="s">
        <v>1527</v>
      </c>
      <c r="J35" s="5" t="s">
        <v>847</v>
      </c>
    </row>
    <row r="36" spans="1:10" x14ac:dyDescent="0.25">
      <c r="A36" s="5" t="s">
        <v>2023</v>
      </c>
      <c r="B36" s="140" t="str">
        <f>VLOOKUP(Table94[epg_name],end_point_group[#All],3,FALSE)</f>
        <v>VIVID_WP_PROD_AZA</v>
      </c>
      <c r="C36" s="140" t="str">
        <f>VLOOKUP(Table94[epg_name],end_point_group[#All],4,FALSE)</f>
        <v>AZA_PO_INFRA_APP</v>
      </c>
      <c r="D36" s="5" t="s">
        <v>1997</v>
      </c>
      <c r="E36" s="140" t="str">
        <f>VLOOKUP(Table94[domainName],domain[#All],2,FALSE)</f>
        <v>physical</v>
      </c>
      <c r="F36" s="5" t="s">
        <v>1527</v>
      </c>
      <c r="J36" s="5" t="s">
        <v>847</v>
      </c>
    </row>
    <row r="37" spans="1:10" x14ac:dyDescent="0.25">
      <c r="A37" s="5" t="s">
        <v>1476</v>
      </c>
      <c r="B37" s="140" t="str">
        <f>VLOOKUP(Table94[epg_name],end_point_group[#All],3,FALSE)</f>
        <v>VIVID_WP_PROD_AZA</v>
      </c>
      <c r="C37" s="140" t="str">
        <f>VLOOKUP(Table94[epg_name],end_point_group[#All],4,FALSE)</f>
        <v>AZA_INFRA_APP</v>
      </c>
      <c r="D37" s="5" t="s">
        <v>2178</v>
      </c>
      <c r="E37" s="140" t="str">
        <f>VLOOKUP(Table94[domainName],domain[#All],2,FALSE)</f>
        <v>vmm_vmware</v>
      </c>
      <c r="J37" s="5" t="s">
        <v>847</v>
      </c>
    </row>
    <row r="38" spans="1:10" x14ac:dyDescent="0.25">
      <c r="A38" s="5" t="s">
        <v>1477</v>
      </c>
      <c r="B38" s="140" t="str">
        <f>VLOOKUP(Table94[epg_name],end_point_group[#All],3,FALSE)</f>
        <v>VIVID_WP_PROD_AZA</v>
      </c>
      <c r="C38" s="140" t="str">
        <f>VLOOKUP(Table94[epg_name],end_point_group[#All],4,FALSE)</f>
        <v>AZA_INFRA_APP</v>
      </c>
      <c r="D38" s="5" t="s">
        <v>2178</v>
      </c>
      <c r="E38" s="140" t="str">
        <f>VLOOKUP(Table94[domainName],domain[#All],2,FALSE)</f>
        <v>vmm_vmware</v>
      </c>
      <c r="J38" s="5" t="s">
        <v>847</v>
      </c>
    </row>
    <row r="39" spans="1:10" x14ac:dyDescent="0.25">
      <c r="A39" s="5" t="s">
        <v>2508</v>
      </c>
      <c r="B39" s="140" t="str">
        <f>VLOOKUP(Table94[epg_name],end_point_group[#All],3,FALSE)</f>
        <v>VIVID_WP_PROD_AZA</v>
      </c>
      <c r="C39" s="140" t="str">
        <f>VLOOKUP(Table94[epg_name],end_point_group[#All],4,FALSE)</f>
        <v>AZA_INFRA_KUBE_APP</v>
      </c>
      <c r="D39" s="5" t="s">
        <v>2494</v>
      </c>
      <c r="E39" s="140" t="str">
        <f>VLOOKUP(Table94[domainName],domain[#All],2,FALSE)</f>
        <v>physical</v>
      </c>
      <c r="F39" s="5" t="s">
        <v>1527</v>
      </c>
      <c r="J39" s="5" t="s">
        <v>847</v>
      </c>
    </row>
    <row r="40" spans="1:10" x14ac:dyDescent="0.25">
      <c r="A40" s="5" t="s">
        <v>2519</v>
      </c>
      <c r="B40" s="140" t="str">
        <f>VLOOKUP(Table94[epg_name],end_point_group[#All],3,FALSE)</f>
        <v>VIVID_WP_PROD_AZA</v>
      </c>
      <c r="C40" s="140" t="str">
        <f>VLOOKUP(Table94[epg_name],end_point_group[#All],4,FALSE)</f>
        <v>AZA_INFRA_KUBE_APP</v>
      </c>
      <c r="D40" s="5" t="s">
        <v>2178</v>
      </c>
      <c r="E40" s="140" t="str">
        <f>VLOOKUP(Table94[domainName],domain[#All],2,FALSE)</f>
        <v>vmm_vmware</v>
      </c>
      <c r="F40" s="5" t="s">
        <v>1527</v>
      </c>
      <c r="J40" s="5" t="s">
        <v>847</v>
      </c>
    </row>
    <row r="41" spans="1:10" x14ac:dyDescent="0.25">
      <c r="A41" s="5" t="s">
        <v>2548</v>
      </c>
      <c r="B41" s="140" t="str">
        <f>VLOOKUP(Table94[epg_name],end_point_group[#All],3,FALSE)</f>
        <v>VIVID_WP_PROD_AZA</v>
      </c>
      <c r="C41" s="140" t="str">
        <f>VLOOKUP(Table94[epg_name],end_point_group[#All],4,FALSE)</f>
        <v>AZA_PO_CM_APP</v>
      </c>
      <c r="D41" s="5" t="s">
        <v>2538</v>
      </c>
      <c r="E41" s="140" t="str">
        <f>VLOOKUP(Table94[domainName],domain[#All],2,FALSE)</f>
        <v>physical</v>
      </c>
      <c r="F41" s="5" t="s">
        <v>1527</v>
      </c>
      <c r="J41" s="5" t="s">
        <v>847</v>
      </c>
    </row>
    <row r="42" spans="1:10" x14ac:dyDescent="0.25">
      <c r="A42" s="5" t="s">
        <v>2548</v>
      </c>
      <c r="B42" s="140" t="str">
        <f>VLOOKUP(Table94[epg_name],end_point_group[#All],3,FALSE)</f>
        <v>VIVID_WP_PROD_AZA</v>
      </c>
      <c r="C42" s="140" t="str">
        <f>VLOOKUP(Table94[epg_name],end_point_group[#All],4,FALSE)</f>
        <v>AZA_PO_CM_APP</v>
      </c>
      <c r="D42" s="5" t="s">
        <v>2178</v>
      </c>
      <c r="E42" s="140" t="str">
        <f>VLOOKUP(Table94[domainName],domain[#All],2,FALSE)</f>
        <v>vmm_vmware</v>
      </c>
      <c r="F42" s="5" t="s">
        <v>1527</v>
      </c>
      <c r="J42" s="5" t="s">
        <v>847</v>
      </c>
    </row>
    <row r="43" spans="1:10" x14ac:dyDescent="0.25">
      <c r="A43" s="5" t="s">
        <v>2558</v>
      </c>
      <c r="B43" s="140" t="str">
        <f>VLOOKUP(Table94[epg_name],end_point_group[#All],3,FALSE)</f>
        <v>VIVID_WP_PROD_AZA</v>
      </c>
      <c r="C43" s="140" t="str">
        <f>VLOOKUP(Table94[epg_name],end_point_group[#All],4,FALSE)</f>
        <v>AZA_PROD_TEST_APP</v>
      </c>
      <c r="D43" s="5" t="s">
        <v>2178</v>
      </c>
      <c r="E43" s="140" t="str">
        <f>VLOOKUP(Table94[domainName],domain[#All],2,FALSE)</f>
        <v>vmm_vmware</v>
      </c>
      <c r="F43" s="5" t="s">
        <v>1527</v>
      </c>
      <c r="J43" s="5" t="s">
        <v>847</v>
      </c>
    </row>
    <row r="44" spans="1:10" x14ac:dyDescent="0.25">
      <c r="A44" s="5" t="s">
        <v>1883</v>
      </c>
      <c r="B44" s="140" t="s">
        <v>1269</v>
      </c>
      <c r="C44" s="140" t="s">
        <v>1447</v>
      </c>
      <c r="D44" s="5" t="s">
        <v>1862</v>
      </c>
      <c r="E44" s="140" t="s">
        <v>182</v>
      </c>
      <c r="F44" s="5" t="s">
        <v>1527</v>
      </c>
      <c r="J44" s="5" t="s">
        <v>847</v>
      </c>
    </row>
    <row r="45" spans="1:10" x14ac:dyDescent="0.25">
      <c r="A45" s="5" t="s">
        <v>2288</v>
      </c>
      <c r="B45" s="140" t="str">
        <f>VLOOKUP(Table94[epg_name],end_point_group[#All],3,FALSE)</f>
        <v>VIVID_WP_PROD_AZA</v>
      </c>
      <c r="C45" s="140" t="str">
        <f>VLOOKUP(Table94[epg_name],end_point_group[#All],4,FALSE)</f>
        <v>AZA_PO_STORAGE_APP</v>
      </c>
      <c r="D45" s="5" t="s">
        <v>818</v>
      </c>
      <c r="E45" s="140" t="str">
        <f>VLOOKUP(Table94[domainName],domain[#All],2,FALSE)</f>
        <v>physical</v>
      </c>
      <c r="F45" s="5" t="s">
        <v>1527</v>
      </c>
      <c r="J45" s="5" t="s">
        <v>847</v>
      </c>
    </row>
    <row r="46" spans="1:10" x14ac:dyDescent="0.25">
      <c r="A46" s="5" t="s">
        <v>2289</v>
      </c>
      <c r="B46" s="140" t="str">
        <f>VLOOKUP(Table94[epg_name],end_point_group[#All],3,FALSE)</f>
        <v>VIVID_WP_PROD_AZA</v>
      </c>
      <c r="C46" s="140" t="str">
        <f>VLOOKUP(Table94[epg_name],end_point_group[#All],4,FALSE)</f>
        <v>AZA_PO_STORAGE_APP</v>
      </c>
      <c r="D46" s="5" t="s">
        <v>818</v>
      </c>
      <c r="E46" s="140" t="str">
        <f>VLOOKUP(Table94[domainName],domain[#All],2,FALSE)</f>
        <v>physical</v>
      </c>
      <c r="F46" s="5" t="s">
        <v>1527</v>
      </c>
      <c r="J46" s="5" t="s">
        <v>847</v>
      </c>
    </row>
    <row r="47" spans="1:10" x14ac:dyDescent="0.25">
      <c r="A47" s="5" t="s">
        <v>2290</v>
      </c>
      <c r="B47" s="140" t="str">
        <f>VLOOKUP(Table94[epg_name],end_point_group[#All],3,FALSE)</f>
        <v>VIVID_WP_PROD_AZA</v>
      </c>
      <c r="C47" s="140" t="str">
        <f>VLOOKUP(Table94[epg_name],end_point_group[#All],4,FALSE)</f>
        <v>AZA_PDU_APP</v>
      </c>
      <c r="D47" s="5" t="s">
        <v>2262</v>
      </c>
      <c r="E47" s="140" t="str">
        <f>VLOOKUP(Table94[domainName],domain[#All],2,FALSE)</f>
        <v>physical</v>
      </c>
      <c r="F47" s="5" t="s">
        <v>1527</v>
      </c>
      <c r="J47" s="5" t="s">
        <v>847</v>
      </c>
    </row>
    <row r="48" spans="1:10" x14ac:dyDescent="0.25">
      <c r="A48" s="5" t="s">
        <v>2369</v>
      </c>
      <c r="B48" s="140" t="str">
        <f>VLOOKUP(Table94[epg_name],end_point_group[#All],3,FALSE)</f>
        <v>VIVID_WP_PROD_AZA</v>
      </c>
      <c r="C48" s="140" t="str">
        <f>VLOOKUP(Table94[epg_name],end_point_group[#All],4,FALSE)</f>
        <v>AZA_INFRA_UCSD_APP</v>
      </c>
      <c r="D48" s="5" t="s">
        <v>2178</v>
      </c>
      <c r="E48" s="140" t="str">
        <f>VLOOKUP(Table94[domainName],domain[#All],2,FALSE)</f>
        <v>vmm_vmware</v>
      </c>
      <c r="F48" s="5" t="s">
        <v>1527</v>
      </c>
      <c r="J48" s="5" t="s">
        <v>847</v>
      </c>
    </row>
    <row r="49" spans="1:10" x14ac:dyDescent="0.25">
      <c r="A49" s="5" t="s">
        <v>2370</v>
      </c>
      <c r="B49" s="140" t="str">
        <f>VLOOKUP(Table94[epg_name],end_point_group[#All],3,FALSE)</f>
        <v>VIVID_WP_PROD_AZA</v>
      </c>
      <c r="C49" s="140" t="str">
        <f>VLOOKUP(Table94[epg_name],end_point_group[#All],4,FALSE)</f>
        <v>AZA_INFRA_UCSD_APP</v>
      </c>
      <c r="D49" s="5" t="s">
        <v>2178</v>
      </c>
      <c r="E49" s="140" t="str">
        <f>VLOOKUP(Table94[domainName],domain[#All],2,FALSE)</f>
        <v>vmm_vmware</v>
      </c>
      <c r="F49" s="5" t="s">
        <v>1527</v>
      </c>
      <c r="J49" s="5" t="s">
        <v>847</v>
      </c>
    </row>
    <row r="50" spans="1:10" x14ac:dyDescent="0.25">
      <c r="A50" s="5" t="s">
        <v>2237</v>
      </c>
      <c r="B50" s="140" t="str">
        <f>VLOOKUP(Table94[epg_name],end_point_group[#All],3,FALSE)</f>
        <v>VIVID_WP_PROD_AZA</v>
      </c>
      <c r="C50" s="140" t="str">
        <f>VLOOKUP(Table94[epg_name],end_point_group[#All],4,FALSE)</f>
        <v>AZA_INFRA_UCSD_APP</v>
      </c>
      <c r="D50" s="5" t="s">
        <v>2178</v>
      </c>
      <c r="E50" s="140" t="str">
        <f>VLOOKUP(Table94[domainName],domain[#All],2,FALSE)</f>
        <v>vmm_vmware</v>
      </c>
      <c r="F50" s="5" t="s">
        <v>1527</v>
      </c>
      <c r="J50" s="5" t="s">
        <v>847</v>
      </c>
    </row>
    <row r="51" spans="1:10" x14ac:dyDescent="0.25">
      <c r="A51" s="5" t="s">
        <v>2237</v>
      </c>
      <c r="B51" s="140" t="str">
        <f>VLOOKUP(Table94[epg_name],end_point_group[#All],3,FALSE)</f>
        <v>VIVID_WP_PROD_AZA</v>
      </c>
      <c r="C51" s="140" t="str">
        <f>VLOOKUP(Table94[epg_name],end_point_group[#All],4,FALSE)</f>
        <v>AZA_INFRA_UCSD_APP</v>
      </c>
      <c r="D51" s="5" t="s">
        <v>2232</v>
      </c>
      <c r="E51" s="140" t="e">
        <f>VLOOKUP(Table94[domainName],domain[#All],2,FALSE)</f>
        <v>#N/A</v>
      </c>
      <c r="F51" s="5" t="s">
        <v>1527</v>
      </c>
      <c r="J51" s="5" t="s">
        <v>847</v>
      </c>
    </row>
    <row r="52" spans="1:10" x14ac:dyDescent="0.25">
      <c r="A52" s="5" t="s">
        <v>2381</v>
      </c>
      <c r="B52" s="140" t="str">
        <f>VLOOKUP(Table94[epg_name],end_point_group[#All],3,FALSE)</f>
        <v>VIVID_WP_PROD_AZA</v>
      </c>
      <c r="C52" s="140" t="str">
        <f>VLOOKUP(Table94[epg_name],end_point_group[#All],4,FALSE)</f>
        <v>AZA_INFRA_UCSD_APP</v>
      </c>
      <c r="D52" s="5" t="s">
        <v>2178</v>
      </c>
      <c r="E52" s="140" t="str">
        <f>VLOOKUP(Table94[domainName],domain[#All],2,FALSE)</f>
        <v>vmm_vmware</v>
      </c>
      <c r="F52" s="5" t="s">
        <v>1527</v>
      </c>
      <c r="J52" s="5" t="s">
        <v>847</v>
      </c>
    </row>
    <row r="53" spans="1:10" x14ac:dyDescent="0.25">
      <c r="A53" s="5" t="s">
        <v>2381</v>
      </c>
      <c r="B53" s="140" t="s">
        <v>1269</v>
      </c>
      <c r="C53" s="140" t="str">
        <f>VLOOKUP(Table94[epg_name],end_point_group[#All],4,FALSE)</f>
        <v>AZA_INFRA_UCSD_APP</v>
      </c>
      <c r="D53" s="5" t="s">
        <v>825</v>
      </c>
      <c r="E53" s="140" t="str">
        <f>VLOOKUP(Table94[domainName],domain[#All],2,FALSE)</f>
        <v>physical</v>
      </c>
      <c r="F53" s="5" t="s">
        <v>1527</v>
      </c>
      <c r="J53" s="5" t="s">
        <v>847</v>
      </c>
    </row>
    <row r="54" spans="1:10" x14ac:dyDescent="0.25">
      <c r="A54" s="5" t="s">
        <v>1478</v>
      </c>
      <c r="B54" s="140" t="str">
        <f>VLOOKUP(Table94[epg_name],end_point_group[#All],3,FALSE)</f>
        <v>VIVID_WP_PROD_AZB</v>
      </c>
      <c r="C54" s="140" t="str">
        <f>VLOOKUP(Table94[epg_name],end_point_group[#All],4,FALSE)</f>
        <v>AZB_INFRA_APP</v>
      </c>
      <c r="D54" s="5" t="s">
        <v>2179</v>
      </c>
      <c r="E54" s="140" t="str">
        <f>VLOOKUP(Table94[domainName],domain[#All],2,FALSE)</f>
        <v>vmm_vmware</v>
      </c>
      <c r="J54" s="5" t="s">
        <v>847</v>
      </c>
    </row>
    <row r="55" spans="1:10" x14ac:dyDescent="0.25">
      <c r="A55" s="5" t="s">
        <v>1479</v>
      </c>
      <c r="B55" s="140" t="str">
        <f>VLOOKUP(Table94[epg_name],end_point_group[#All],3,FALSE)</f>
        <v>VIVID_WP_PROD_AZB</v>
      </c>
      <c r="C55" s="140" t="str">
        <f>VLOOKUP(Table94[epg_name],end_point_group[#All],4,FALSE)</f>
        <v>AZB_INFRA_APP</v>
      </c>
      <c r="D55" s="5" t="s">
        <v>2179</v>
      </c>
      <c r="E55" s="140" t="str">
        <f>VLOOKUP(Table94[domainName],domain[#All],2,FALSE)</f>
        <v>vmm_vmware</v>
      </c>
      <c r="J55" s="5" t="s">
        <v>847</v>
      </c>
    </row>
    <row r="56" spans="1:10" x14ac:dyDescent="0.25">
      <c r="A56" s="5" t="s">
        <v>1480</v>
      </c>
      <c r="B56" s="140" t="str">
        <f>VLOOKUP(Table94[epg_name],end_point_group[#All],3,FALSE)</f>
        <v>VIVID_WP_PROD_AZB</v>
      </c>
      <c r="C56" s="140" t="str">
        <f>VLOOKUP(Table94[epg_name],end_point_group[#All],4,FALSE)</f>
        <v>AZB_INFRA_APP</v>
      </c>
      <c r="D56" s="5" t="s">
        <v>2179</v>
      </c>
      <c r="E56" s="140" t="str">
        <f>VLOOKUP(Table94[domainName],domain[#All],2,FALSE)</f>
        <v>vmm_vmware</v>
      </c>
      <c r="J56" s="5" t="s">
        <v>847</v>
      </c>
    </row>
    <row r="57" spans="1:10" x14ac:dyDescent="0.25">
      <c r="A57" s="5" t="s">
        <v>1481</v>
      </c>
      <c r="B57" s="140" t="str">
        <f>VLOOKUP(Table94[epg_name],end_point_group[#All],3,FALSE)</f>
        <v>VIVID_WP_PROD_AZB</v>
      </c>
      <c r="C57" s="140" t="str">
        <f>VLOOKUP(Table94[epg_name],end_point_group[#All],4,FALSE)</f>
        <v>AZB_INFRA_APP</v>
      </c>
      <c r="D57" s="5" t="s">
        <v>2179</v>
      </c>
      <c r="E57" s="140" t="str">
        <f>VLOOKUP(Table94[domainName],domain[#All],2,FALSE)</f>
        <v>vmm_vmware</v>
      </c>
      <c r="J57" s="5" t="s">
        <v>847</v>
      </c>
    </row>
    <row r="58" spans="1:10" x14ac:dyDescent="0.25">
      <c r="A58" s="5" t="s">
        <v>1482</v>
      </c>
      <c r="B58" s="140" t="str">
        <f>VLOOKUP(Table94[epg_name],end_point_group[#All],3,FALSE)</f>
        <v>VIVID_WP_PROD_AZB</v>
      </c>
      <c r="C58" s="140" t="str">
        <f>VLOOKUP(Table94[epg_name],end_point_group[#All],4,FALSE)</f>
        <v>AZB_INFRA_APP</v>
      </c>
      <c r="D58" s="5" t="s">
        <v>2179</v>
      </c>
      <c r="E58" s="140" t="str">
        <f>VLOOKUP(Table94[domainName],domain[#All],2,FALSE)</f>
        <v>vmm_vmware</v>
      </c>
      <c r="J58" s="5" t="s">
        <v>847</v>
      </c>
    </row>
    <row r="59" spans="1:10" x14ac:dyDescent="0.25">
      <c r="A59" s="5" t="s">
        <v>1526</v>
      </c>
      <c r="B59" s="140" t="str">
        <f>VLOOKUP(Table94[epg_name],end_point_group[#All],3,FALSE)</f>
        <v>VIVID_WP_PROD_AZB</v>
      </c>
      <c r="C59" s="140" t="str">
        <f>VLOOKUP(Table94[epg_name],end_point_group[#All],4,FALSE)</f>
        <v>AZB_INFRA_APP</v>
      </c>
      <c r="D59" s="5" t="s">
        <v>2179</v>
      </c>
      <c r="E59" s="140" t="str">
        <f>VLOOKUP(Table94[domainName],domain[#All],2,FALSE)</f>
        <v>vmm_vmware</v>
      </c>
      <c r="J59" s="5" t="s">
        <v>847</v>
      </c>
    </row>
    <row r="60" spans="1:10" x14ac:dyDescent="0.25">
      <c r="A60" s="5" t="s">
        <v>1484</v>
      </c>
      <c r="B60" s="140" t="str">
        <f>VLOOKUP(Table94[epg_name],end_point_group[#All],3,FALSE)</f>
        <v>VIVID_WP_PROD_AZB</v>
      </c>
      <c r="C60" s="140" t="str">
        <f>VLOOKUP(Table94[epg_name],end_point_group[#All],4,FALSE)</f>
        <v>AZB_INFRA_APP</v>
      </c>
      <c r="D60" s="5" t="s">
        <v>2179</v>
      </c>
      <c r="E60" s="140" t="str">
        <f>VLOOKUP(Table94[domainName],domain[#All],2,FALSE)</f>
        <v>vmm_vmware</v>
      </c>
      <c r="J60" s="5" t="s">
        <v>847</v>
      </c>
    </row>
    <row r="61" spans="1:10" x14ac:dyDescent="0.25">
      <c r="A61" s="5" t="s">
        <v>1485</v>
      </c>
      <c r="B61" s="140" t="str">
        <f>VLOOKUP(Table94[epg_name],end_point_group[#All],3,FALSE)</f>
        <v>VIVID_WP_PROD_AZB</v>
      </c>
      <c r="C61" s="140" t="str">
        <f>VLOOKUP(Table94[epg_name],end_point_group[#All],4,FALSE)</f>
        <v>AZB_INFRA_APP</v>
      </c>
      <c r="D61" s="5" t="s">
        <v>2179</v>
      </c>
      <c r="E61" s="140" t="str">
        <f>VLOOKUP(Table94[domainName],domain[#All],2,FALSE)</f>
        <v>vmm_vmware</v>
      </c>
      <c r="J61" s="5" t="s">
        <v>847</v>
      </c>
    </row>
    <row r="62" spans="1:10" x14ac:dyDescent="0.25">
      <c r="A62" s="5" t="s">
        <v>1530</v>
      </c>
      <c r="B62" s="140" t="str">
        <f>VLOOKUP(Table94[epg_name],end_point_group[#All],3,FALSE)</f>
        <v>VIVID_WP_PROD_AZB</v>
      </c>
      <c r="C62" s="140" t="str">
        <f>VLOOKUP(Table94[epg_name],end_point_group[#All],4,FALSE)</f>
        <v>AZB_INFRA_APP</v>
      </c>
      <c r="D62" s="5" t="s">
        <v>2179</v>
      </c>
      <c r="E62" s="140" t="str">
        <f>VLOOKUP(Table94[domainName],domain[#All],2,FALSE)</f>
        <v>vmm_vmware</v>
      </c>
      <c r="J62" s="5" t="s">
        <v>847</v>
      </c>
    </row>
    <row r="63" spans="1:10" x14ac:dyDescent="0.25">
      <c r="A63" s="5" t="s">
        <v>1486</v>
      </c>
      <c r="B63" s="140" t="str">
        <f>VLOOKUP(Table94[epg_name],end_point_group[#All],3,FALSE)</f>
        <v>VIVID_WP_PROD_AZB</v>
      </c>
      <c r="C63" s="140" t="str">
        <f>VLOOKUP(Table94[epg_name],end_point_group[#All],4,FALSE)</f>
        <v>AZB_INFRA_APP</v>
      </c>
      <c r="D63" s="5" t="s">
        <v>2179</v>
      </c>
      <c r="E63" s="140" t="str">
        <f>VLOOKUP(Table94[domainName],domain[#All],2,FALSE)</f>
        <v>vmm_vmware</v>
      </c>
      <c r="J63" s="5" t="s">
        <v>847</v>
      </c>
    </row>
    <row r="64" spans="1:10" x14ac:dyDescent="0.25">
      <c r="A64" s="5" t="s">
        <v>1487</v>
      </c>
      <c r="B64" s="140" t="str">
        <f>VLOOKUP(Table94[epg_name],end_point_group[#All],3,FALSE)</f>
        <v>VIVID_WP_PROD_AZB</v>
      </c>
      <c r="C64" s="140" t="str">
        <f>VLOOKUP(Table94[epg_name],end_point_group[#All],4,FALSE)</f>
        <v>AZB_INFRA_APP</v>
      </c>
      <c r="D64" s="5" t="s">
        <v>2179</v>
      </c>
      <c r="E64" s="140" t="str">
        <f>VLOOKUP(Table94[domainName],domain[#All],2,FALSE)</f>
        <v>vmm_vmware</v>
      </c>
      <c r="J64" s="5" t="s">
        <v>847</v>
      </c>
    </row>
    <row r="65" spans="1:10" x14ac:dyDescent="0.25">
      <c r="A65" s="5" t="s">
        <v>1488</v>
      </c>
      <c r="B65" s="140" t="str">
        <f>VLOOKUP(Table94[epg_name],end_point_group[#All],3,FALSE)</f>
        <v>VIVID_WP_PROD_AZB</v>
      </c>
      <c r="C65" s="140" t="str">
        <f>VLOOKUP(Table94[epg_name],end_point_group[#All],4,FALSE)</f>
        <v>AZB_INFRA_APP</v>
      </c>
      <c r="D65" s="5" t="s">
        <v>2179</v>
      </c>
      <c r="E65" s="140" t="str">
        <f>VLOOKUP(Table94[domainName],domain[#All],2,FALSE)</f>
        <v>vmm_vmware</v>
      </c>
      <c r="J65" s="5" t="s">
        <v>847</v>
      </c>
    </row>
    <row r="66" spans="1:10" x14ac:dyDescent="0.25">
      <c r="A66" s="5" t="s">
        <v>1489</v>
      </c>
      <c r="B66" s="140" t="str">
        <f>VLOOKUP(Table94[epg_name],end_point_group[#All],3,FALSE)</f>
        <v>VIVID_WP_PROD_AZB</v>
      </c>
      <c r="C66" s="140" t="str">
        <f>VLOOKUP(Table94[epg_name],end_point_group[#All],4,FALSE)</f>
        <v>AZB_INFRA_APP</v>
      </c>
      <c r="D66" s="5" t="s">
        <v>2179</v>
      </c>
      <c r="E66" s="140" t="str">
        <f>VLOOKUP(Table94[domainName],domain[#All],2,FALSE)</f>
        <v>vmm_vmware</v>
      </c>
      <c r="J66" s="5" t="s">
        <v>847</v>
      </c>
    </row>
    <row r="67" spans="1:10" x14ac:dyDescent="0.25">
      <c r="A67" s="5" t="s">
        <v>1490</v>
      </c>
      <c r="B67" s="140" t="str">
        <f>VLOOKUP(Table94[epg_name],end_point_group[#All],3,FALSE)</f>
        <v>VIVID_WP_PROD_AZB</v>
      </c>
      <c r="C67" s="140" t="str">
        <f>VLOOKUP(Table94[epg_name],end_point_group[#All],4,FALSE)</f>
        <v>AZB_INFRA_APP</v>
      </c>
      <c r="D67" s="5" t="s">
        <v>2179</v>
      </c>
      <c r="E67" s="140" t="str">
        <f>VLOOKUP(Table94[domainName],domain[#All],2,FALSE)</f>
        <v>vmm_vmware</v>
      </c>
      <c r="J67" s="5" t="s">
        <v>847</v>
      </c>
    </row>
    <row r="68" spans="1:10" x14ac:dyDescent="0.25">
      <c r="A68" s="5" t="s">
        <v>1491</v>
      </c>
      <c r="B68" s="140" t="str">
        <f>VLOOKUP(Table94[epg_name],end_point_group[#All],3,FALSE)</f>
        <v>VIVID_WP_PROD_AZB</v>
      </c>
      <c r="C68" s="140" t="str">
        <f>VLOOKUP(Table94[epg_name],end_point_group[#All],4,FALSE)</f>
        <v>AZB_INFRA_APP</v>
      </c>
      <c r="D68" s="5" t="s">
        <v>2179</v>
      </c>
      <c r="E68" s="140" t="str">
        <f>VLOOKUP(Table94[domainName],domain[#All],2,FALSE)</f>
        <v>vmm_vmware</v>
      </c>
      <c r="J68" s="5" t="s">
        <v>847</v>
      </c>
    </row>
    <row r="69" spans="1:10" x14ac:dyDescent="0.25">
      <c r="A69" s="5" t="s">
        <v>1483</v>
      </c>
      <c r="B69" s="140" t="str">
        <f>VLOOKUP(Table94[epg_name],end_point_group[#All],3,FALSE)</f>
        <v>VIVID_WP_PROD_AZB</v>
      </c>
      <c r="C69" s="140" t="str">
        <f>VLOOKUP(Table94[epg_name],end_point_group[#All],4,FALSE)</f>
        <v>AZB_INFRA_APP</v>
      </c>
      <c r="D69" s="5" t="s">
        <v>2179</v>
      </c>
      <c r="E69" s="140" t="str">
        <f>VLOOKUP(Table94[domainName],domain[#All],2,FALSE)</f>
        <v>vmm_vmware</v>
      </c>
      <c r="J69" s="5" t="s">
        <v>847</v>
      </c>
    </row>
    <row r="70" spans="1:10" x14ac:dyDescent="0.25">
      <c r="A70" s="5" t="s">
        <v>1492</v>
      </c>
      <c r="B70" s="140" t="str">
        <f>VLOOKUP(Table94[epg_name],end_point_group[#All],3,FALSE)</f>
        <v>VIVID_WP_PROD_AZB</v>
      </c>
      <c r="C70" s="140" t="str">
        <f>VLOOKUP(Table94[epg_name],end_point_group[#All],4,FALSE)</f>
        <v>AZB_INFRA_APP</v>
      </c>
      <c r="D70" s="5" t="s">
        <v>2179</v>
      </c>
      <c r="E70" s="140" t="str">
        <f>VLOOKUP(Table94[domainName],domain[#All],2,FALSE)</f>
        <v>vmm_vmware</v>
      </c>
      <c r="J70" s="5" t="s">
        <v>847</v>
      </c>
    </row>
    <row r="71" spans="1:10" x14ac:dyDescent="0.25">
      <c r="A71" s="5" t="s">
        <v>1493</v>
      </c>
      <c r="B71" s="140" t="str">
        <f>VLOOKUP(Table94[epg_name],end_point_group[#All],3,FALSE)</f>
        <v>VIVID_WP_PROD_AZB</v>
      </c>
      <c r="C71" s="140" t="str">
        <f>VLOOKUP(Table94[epg_name],end_point_group[#All],4,FALSE)</f>
        <v>AZB_INFRA_APP</v>
      </c>
      <c r="D71" s="5" t="s">
        <v>2179</v>
      </c>
      <c r="E71" s="140" t="str">
        <f>VLOOKUP(Table94[domainName],domain[#All],2,FALSE)</f>
        <v>vmm_vmware</v>
      </c>
      <c r="J71" s="5" t="s">
        <v>847</v>
      </c>
    </row>
    <row r="72" spans="1:10" x14ac:dyDescent="0.25">
      <c r="A72" s="5" t="s">
        <v>1494</v>
      </c>
      <c r="B72" s="140" t="str">
        <f>VLOOKUP(Table94[epg_name],end_point_group[#All],3,FALSE)</f>
        <v>VIVID_WP_PROD_AZB</v>
      </c>
      <c r="C72" s="140" t="str">
        <f>VLOOKUP(Table94[epg_name],end_point_group[#All],4,FALSE)</f>
        <v>AZB_INFRA_APP</v>
      </c>
      <c r="D72" s="5" t="s">
        <v>2179</v>
      </c>
      <c r="E72" s="140" t="str">
        <f>VLOOKUP(Table94[domainName],domain[#All],2,FALSE)</f>
        <v>vmm_vmware</v>
      </c>
      <c r="J72" s="5" t="s">
        <v>847</v>
      </c>
    </row>
    <row r="73" spans="1:10" x14ac:dyDescent="0.25">
      <c r="A73" s="5" t="s">
        <v>1495</v>
      </c>
      <c r="B73" s="140" t="str">
        <f>VLOOKUP(Table94[epg_name],end_point_group[#All],3,FALSE)</f>
        <v>VIVID_WP_PROD_AZB</v>
      </c>
      <c r="C73" s="140" t="str">
        <f>VLOOKUP(Table94[epg_name],end_point_group[#All],4,FALSE)</f>
        <v>AZB_INFRA_APP</v>
      </c>
      <c r="D73" s="5" t="s">
        <v>2179</v>
      </c>
      <c r="E73" s="140" t="str">
        <f>VLOOKUP(Table94[domainName],domain[#All],2,FALSE)</f>
        <v>vmm_vmware</v>
      </c>
      <c r="J73" s="5" t="s">
        <v>847</v>
      </c>
    </row>
    <row r="74" spans="1:10" x14ac:dyDescent="0.25">
      <c r="A74" s="5" t="s">
        <v>1496</v>
      </c>
      <c r="B74" s="140" t="str">
        <f>VLOOKUP(Table94[epg_name],end_point_group[#All],3,FALSE)</f>
        <v>VIVID_WP_PROD_AZB</v>
      </c>
      <c r="C74" s="140" t="str">
        <f>VLOOKUP(Table94[epg_name],end_point_group[#All],4,FALSE)</f>
        <v>AZB_INFRA_APP</v>
      </c>
      <c r="D74" s="5" t="s">
        <v>2179</v>
      </c>
      <c r="E74" s="140" t="str">
        <f>VLOOKUP(Table94[domainName],domain[#All],2,FALSE)</f>
        <v>vmm_vmware</v>
      </c>
      <c r="J74" s="5" t="s">
        <v>847</v>
      </c>
    </row>
    <row r="75" spans="1:10" x14ac:dyDescent="0.25">
      <c r="A75" s="5" t="s">
        <v>1497</v>
      </c>
      <c r="B75" s="140" t="str">
        <f>VLOOKUP(Table94[epg_name],end_point_group[#All],3,FALSE)</f>
        <v>VIVID_WP_PROD_AZB</v>
      </c>
      <c r="C75" s="140" t="str">
        <f>VLOOKUP(Table94[epg_name],end_point_group[#All],4,FALSE)</f>
        <v>AZB_INFRA_APP</v>
      </c>
      <c r="D75" s="5" t="s">
        <v>2179</v>
      </c>
      <c r="E75" s="140" t="str">
        <f>VLOOKUP(Table94[domainName],domain[#All],2,FALSE)</f>
        <v>vmm_vmware</v>
      </c>
      <c r="J75" s="5" t="s">
        <v>847</v>
      </c>
    </row>
    <row r="76" spans="1:10" x14ac:dyDescent="0.25">
      <c r="A76" s="5" t="s">
        <v>1498</v>
      </c>
      <c r="B76" s="140" t="str">
        <f>VLOOKUP(Table94[epg_name],end_point_group[#All],3,FALSE)</f>
        <v>VIVID_WP_PROD_AZB</v>
      </c>
      <c r="C76" s="140" t="str">
        <f>VLOOKUP(Table94[epg_name],end_point_group[#All],4,FALSE)</f>
        <v>AZB_INFRA_APP</v>
      </c>
      <c r="D76" s="5" t="s">
        <v>2179</v>
      </c>
      <c r="E76" s="140" t="str">
        <f>VLOOKUP(Table94[domainName],domain[#All],2,FALSE)</f>
        <v>vmm_vmware</v>
      </c>
      <c r="J76" s="5" t="s">
        <v>847</v>
      </c>
    </row>
    <row r="77" spans="1:10" x14ac:dyDescent="0.25">
      <c r="A77" s="5" t="s">
        <v>1499</v>
      </c>
      <c r="B77" s="140" t="str">
        <f>VLOOKUP(Table94[epg_name],end_point_group[#All],3,FALSE)</f>
        <v>VIVID_WP_PROD_AZB</v>
      </c>
      <c r="C77" s="140" t="str">
        <f>VLOOKUP(Table94[epg_name],end_point_group[#All],4,FALSE)</f>
        <v>AZB_INFRA_APP</v>
      </c>
      <c r="D77" s="5" t="s">
        <v>2179</v>
      </c>
      <c r="E77" s="140" t="str">
        <f>VLOOKUP(Table94[domainName],domain[#All],2,FALSE)</f>
        <v>vmm_vmware</v>
      </c>
      <c r="J77" s="5" t="s">
        <v>847</v>
      </c>
    </row>
    <row r="78" spans="1:10" x14ac:dyDescent="0.25">
      <c r="A78" s="5" t="s">
        <v>1500</v>
      </c>
      <c r="B78" s="140" t="str">
        <f>VLOOKUP(Table94[epg_name],end_point_group[#All],3,FALSE)</f>
        <v>VIVID_WP_PROD_AZB</v>
      </c>
      <c r="C78" s="140" t="str">
        <f>VLOOKUP(Table94[epg_name],end_point_group[#All],4,FALSE)</f>
        <v>AZB_INFRA_APP</v>
      </c>
      <c r="D78" s="5" t="s">
        <v>1990</v>
      </c>
      <c r="E78" s="140" t="str">
        <f>VLOOKUP(Table94[domainName],domain[#All],2,FALSE)</f>
        <v>physical</v>
      </c>
      <c r="F78" s="5" t="s">
        <v>1527</v>
      </c>
      <c r="J78" s="5" t="s">
        <v>847</v>
      </c>
    </row>
    <row r="79" spans="1:10" x14ac:dyDescent="0.25">
      <c r="A79" s="5" t="s">
        <v>1981</v>
      </c>
      <c r="B79" s="140" t="str">
        <f>VLOOKUP(Table94[epg_name],end_point_group[#All],3,FALSE)</f>
        <v>VIVID_WP_PROD_AZB</v>
      </c>
      <c r="C79" s="140" t="str">
        <f>VLOOKUP(Table94[epg_name],end_point_group[#All],4,FALSE)</f>
        <v>AZB_INFRA_APP</v>
      </c>
      <c r="D79" s="5" t="s">
        <v>1991</v>
      </c>
      <c r="E79" s="140" t="str">
        <f>VLOOKUP(Table94[domainName],domain[#All],2,FALSE)</f>
        <v>physical</v>
      </c>
      <c r="F79" s="5" t="s">
        <v>1527</v>
      </c>
      <c r="J79" s="5" t="s">
        <v>847</v>
      </c>
    </row>
    <row r="80" spans="1:10" x14ac:dyDescent="0.25">
      <c r="A80" s="5" t="s">
        <v>1985</v>
      </c>
      <c r="B80" s="140" t="str">
        <f>VLOOKUP(Table94[epg_name],end_point_group[#All],3,FALSE)</f>
        <v>VIVID_WP_PROD_AZB</v>
      </c>
      <c r="C80" s="140" t="str">
        <f>VLOOKUP(Table94[epg_name],end_point_group[#All],4,FALSE)</f>
        <v>AZB_INFRA_APP</v>
      </c>
      <c r="D80" s="5" t="s">
        <v>1992</v>
      </c>
      <c r="E80" s="140" t="str">
        <f>VLOOKUP(Table94[domainName],domain[#All],2,FALSE)</f>
        <v>physical</v>
      </c>
      <c r="F80" s="5" t="s">
        <v>1527</v>
      </c>
      <c r="J80" s="5" t="s">
        <v>847</v>
      </c>
    </row>
    <row r="81" spans="1:10" x14ac:dyDescent="0.25">
      <c r="A81" s="5" t="s">
        <v>1501</v>
      </c>
      <c r="B81" s="140" t="str">
        <f>VLOOKUP(Table94[epg_name],end_point_group[#All],3,FALSE)</f>
        <v>VIVID_WP_PROD_AZB</v>
      </c>
      <c r="C81" s="140" t="str">
        <f>VLOOKUP(Table94[epg_name],end_point_group[#All],4,FALSE)</f>
        <v>AZB_INFRA_APP</v>
      </c>
      <c r="D81" s="5" t="s">
        <v>1993</v>
      </c>
      <c r="E81" s="140" t="str">
        <f>VLOOKUP(Table94[domainName],domain[#All],2,FALSE)</f>
        <v>physical</v>
      </c>
      <c r="F81" s="5" t="s">
        <v>1527</v>
      </c>
      <c r="J81" s="5" t="s">
        <v>847</v>
      </c>
    </row>
    <row r="82" spans="1:10" x14ac:dyDescent="0.25">
      <c r="A82" s="5" t="s">
        <v>2012</v>
      </c>
      <c r="B82" s="140" t="str">
        <f>VLOOKUP(Table94[epg_name],end_point_group[#All],3,FALSE)</f>
        <v>VIVID_WP_PROD_AZB</v>
      </c>
      <c r="C82" s="140" t="str">
        <f>VLOOKUP(Table94[epg_name],end_point_group[#All],4,FALSE)</f>
        <v>AZB_PO_INFRA_APP</v>
      </c>
      <c r="D82" s="5" t="s">
        <v>1998</v>
      </c>
      <c r="E82" s="140" t="str">
        <f>VLOOKUP(Table94[domainName],domain[#All],2,FALSE)</f>
        <v>physical</v>
      </c>
      <c r="F82" s="5" t="s">
        <v>1527</v>
      </c>
      <c r="J82" s="5" t="s">
        <v>847</v>
      </c>
    </row>
    <row r="83" spans="1:10" x14ac:dyDescent="0.25">
      <c r="A83" s="5" t="s">
        <v>2013</v>
      </c>
      <c r="B83" s="140" t="str">
        <f>VLOOKUP(Table94[epg_name],end_point_group[#All],3,FALSE)</f>
        <v>VIVID_WP_PROD_AZB</v>
      </c>
      <c r="C83" s="140" t="str">
        <f>VLOOKUP(Table94[epg_name],end_point_group[#All],4,FALSE)</f>
        <v>AZB_PO_INFRA_APP</v>
      </c>
      <c r="D83" s="5" t="s">
        <v>1999</v>
      </c>
      <c r="E83" s="140" t="str">
        <f>VLOOKUP(Table94[domainName],domain[#All],2,FALSE)</f>
        <v>physical</v>
      </c>
      <c r="F83" s="5" t="s">
        <v>1527</v>
      </c>
      <c r="J83" s="5" t="s">
        <v>847</v>
      </c>
    </row>
    <row r="84" spans="1:10" x14ac:dyDescent="0.25">
      <c r="A84" s="5" t="s">
        <v>2014</v>
      </c>
      <c r="B84" s="140" t="str">
        <f>VLOOKUP(Table94[epg_name],end_point_group[#All],3,FALSE)</f>
        <v>VIVID_WP_PROD_AZB</v>
      </c>
      <c r="C84" s="140" t="str">
        <f>VLOOKUP(Table94[epg_name],end_point_group[#All],4,FALSE)</f>
        <v>AZB_PO_INFRA_APP</v>
      </c>
      <c r="D84" s="5" t="s">
        <v>2000</v>
      </c>
      <c r="E84" s="140" t="str">
        <f>VLOOKUP(Table94[domainName],domain[#All],2,FALSE)</f>
        <v>physical</v>
      </c>
      <c r="F84" s="5" t="s">
        <v>1527</v>
      </c>
      <c r="J84" s="5" t="s">
        <v>847</v>
      </c>
    </row>
    <row r="85" spans="1:10" x14ac:dyDescent="0.25">
      <c r="A85" s="5" t="s">
        <v>2015</v>
      </c>
      <c r="B85" s="140" t="str">
        <f>VLOOKUP(Table94[epg_name],end_point_group[#All],3,FALSE)</f>
        <v>VIVID_WP_PROD_AZB</v>
      </c>
      <c r="C85" s="140" t="str">
        <f>VLOOKUP(Table94[epg_name],end_point_group[#All],4,FALSE)</f>
        <v>AZB_PO_INFRA_APP</v>
      </c>
      <c r="D85" s="5" t="s">
        <v>2001</v>
      </c>
      <c r="E85" s="140" t="str">
        <f>VLOOKUP(Table94[domainName],domain[#All],2,FALSE)</f>
        <v>physical</v>
      </c>
      <c r="F85" s="5" t="s">
        <v>1527</v>
      </c>
      <c r="J85" s="5" t="s">
        <v>847</v>
      </c>
    </row>
    <row r="86" spans="1:10" x14ac:dyDescent="0.25">
      <c r="A86" s="5" t="s">
        <v>1502</v>
      </c>
      <c r="B86" s="140" t="str">
        <f>VLOOKUP(Table94[epg_name],end_point_group[#All],3,FALSE)</f>
        <v>VIVID_WP_PROD_AZB</v>
      </c>
      <c r="C86" s="140" t="str">
        <f>VLOOKUP(Table94[epg_name],end_point_group[#All],4,FALSE)</f>
        <v>AZB_INFRA_APP</v>
      </c>
      <c r="D86" s="5" t="s">
        <v>2179</v>
      </c>
      <c r="E86" s="140" t="str">
        <f>VLOOKUP(Table94[domainName],domain[#All],2,FALSE)</f>
        <v>vmm_vmware</v>
      </c>
      <c r="J86" s="5" t="s">
        <v>847</v>
      </c>
    </row>
    <row r="87" spans="1:10" x14ac:dyDescent="0.25">
      <c r="A87" s="5" t="s">
        <v>1503</v>
      </c>
      <c r="B87" s="140" t="str">
        <f>VLOOKUP(Table94[epg_name],end_point_group[#All],3,FALSE)</f>
        <v>VIVID_WP_PROD_AZB</v>
      </c>
      <c r="C87" s="140" t="str">
        <f>VLOOKUP(Table94[epg_name],end_point_group[#All],4,FALSE)</f>
        <v>AZB_INFRA_APP</v>
      </c>
      <c r="D87" s="5" t="s">
        <v>2179</v>
      </c>
      <c r="E87" s="140" t="str">
        <f>VLOOKUP(Table94[domainName],domain[#All],2,FALSE)</f>
        <v>vmm_vmware</v>
      </c>
      <c r="J87" s="5" t="s">
        <v>847</v>
      </c>
    </row>
    <row r="88" spans="1:10" x14ac:dyDescent="0.25">
      <c r="A88" s="5" t="s">
        <v>2509</v>
      </c>
      <c r="B88" s="140" t="str">
        <f>VLOOKUP(Table94[epg_name],end_point_group[#All],3,FALSE)</f>
        <v>VIVID_WP_PROD_AZB</v>
      </c>
      <c r="C88" s="140" t="str">
        <f>VLOOKUP(Table94[epg_name],end_point_group[#All],4,FALSE)</f>
        <v>AZB_INFRA_KUBE_APP</v>
      </c>
      <c r="D88" s="5" t="s">
        <v>2495</v>
      </c>
      <c r="E88" s="140" t="str">
        <f>VLOOKUP(Table94[domainName],domain[#All],2,FALSE)</f>
        <v>physical</v>
      </c>
      <c r="F88" s="5" t="s">
        <v>1527</v>
      </c>
      <c r="J88" s="5" t="s">
        <v>847</v>
      </c>
    </row>
    <row r="89" spans="1:10" x14ac:dyDescent="0.25">
      <c r="A89" s="5" t="s">
        <v>2509</v>
      </c>
      <c r="B89" s="140" t="str">
        <f>VLOOKUP(Table94[epg_name],end_point_group[#All],3,FALSE)</f>
        <v>VIVID_WP_PROD_AZB</v>
      </c>
      <c r="C89" s="140" t="str">
        <f>VLOOKUP(Table94[epg_name],end_point_group[#All],4,FALSE)</f>
        <v>AZB_INFRA_KUBE_APP</v>
      </c>
      <c r="D89" s="5" t="s">
        <v>2179</v>
      </c>
      <c r="E89" s="140" t="str">
        <f>VLOOKUP(Table94[domainName],domain[#All],2,FALSE)</f>
        <v>vmm_vmware</v>
      </c>
      <c r="F89" s="5" t="s">
        <v>1527</v>
      </c>
      <c r="J89" s="5" t="s">
        <v>847</v>
      </c>
    </row>
    <row r="90" spans="1:10" x14ac:dyDescent="0.25">
      <c r="A90" s="5" t="s">
        <v>2549</v>
      </c>
      <c r="B90" s="140" t="str">
        <f>VLOOKUP(Table94[epg_name],end_point_group[#All],3,FALSE)</f>
        <v>VIVID_WP_PROD_AZB</v>
      </c>
      <c r="C90" s="140" t="str">
        <f>VLOOKUP(Table94[epg_name],end_point_group[#All],4,FALSE)</f>
        <v>AZB_PO_CM_APP</v>
      </c>
      <c r="D90" s="5" t="s">
        <v>2539</v>
      </c>
      <c r="E90" s="140" t="str">
        <f>VLOOKUP(Table94[domainName],domain[#All],2,FALSE)</f>
        <v>physical</v>
      </c>
      <c r="F90" s="5" t="s">
        <v>1527</v>
      </c>
      <c r="J90" s="5" t="s">
        <v>847</v>
      </c>
    </row>
    <row r="91" spans="1:10" x14ac:dyDescent="0.25">
      <c r="A91" s="5" t="s">
        <v>2549</v>
      </c>
      <c r="B91" s="140" t="str">
        <f>VLOOKUP(Table94[epg_name],end_point_group[#All],3,FALSE)</f>
        <v>VIVID_WP_PROD_AZB</v>
      </c>
      <c r="C91" s="140" t="str">
        <f>VLOOKUP(Table94[epg_name],end_point_group[#All],4,FALSE)</f>
        <v>AZB_PO_CM_APP</v>
      </c>
      <c r="D91" s="5" t="s">
        <v>2179</v>
      </c>
      <c r="E91" s="140" t="str">
        <f>VLOOKUP(Table94[domainName],domain[#All],2,FALSE)</f>
        <v>vmm_vmware</v>
      </c>
      <c r="F91" s="5" t="s">
        <v>1527</v>
      </c>
      <c r="J91" s="5" t="s">
        <v>847</v>
      </c>
    </row>
    <row r="92" spans="1:10" x14ac:dyDescent="0.25">
      <c r="A92" s="5" t="s">
        <v>1884</v>
      </c>
      <c r="B92" s="140" t="s">
        <v>1270</v>
      </c>
      <c r="C92" s="140" t="str">
        <f>VLOOKUP(Table94[epg_name],end_point_group[#All],4,FALSE)</f>
        <v>AZB_INFRA_APP</v>
      </c>
      <c r="D92" s="5" t="s">
        <v>1863</v>
      </c>
      <c r="E92" s="140" t="str">
        <f>VLOOKUP(Table94[domainName],domain[#All],2,FALSE)</f>
        <v>physical</v>
      </c>
      <c r="F92" s="5" t="s">
        <v>1527</v>
      </c>
      <c r="J92" s="5" t="s">
        <v>847</v>
      </c>
    </row>
    <row r="93" spans="1:10" x14ac:dyDescent="0.25">
      <c r="A93" s="5" t="s">
        <v>2285</v>
      </c>
      <c r="B93" s="140" t="str">
        <f>VLOOKUP(Table94[epg_name],end_point_group[#All],3,FALSE)</f>
        <v>VIVID_WP_PROD_AZB</v>
      </c>
      <c r="C93" s="140" t="str">
        <f>VLOOKUP(Table94[epg_name],end_point_group[#All],4,FALSE)</f>
        <v>AZB_PO_STORAGE_APP</v>
      </c>
      <c r="D93" s="5" t="s">
        <v>819</v>
      </c>
      <c r="E93" s="140" t="str">
        <f>VLOOKUP(Table94[domainName],domain[#All],2,FALSE)</f>
        <v>physical</v>
      </c>
      <c r="F93" s="5" t="s">
        <v>1527</v>
      </c>
      <c r="J93" s="5" t="s">
        <v>847</v>
      </c>
    </row>
    <row r="94" spans="1:10" x14ac:dyDescent="0.25">
      <c r="A94" s="5" t="s">
        <v>2286</v>
      </c>
      <c r="B94" s="140" t="str">
        <f>VLOOKUP(Table94[epg_name],end_point_group[#All],3,FALSE)</f>
        <v>VIVID_WP_PROD_AZB</v>
      </c>
      <c r="C94" s="140" t="str">
        <f>VLOOKUP(Table94[epg_name],end_point_group[#All],4,FALSE)</f>
        <v>AZB_PO_STORAGE_APP</v>
      </c>
      <c r="D94" s="5" t="s">
        <v>819</v>
      </c>
      <c r="E94" s="140" t="str">
        <f>VLOOKUP(Table94[domainName],domain[#All],2,FALSE)</f>
        <v>physical</v>
      </c>
      <c r="F94" s="5" t="s">
        <v>1527</v>
      </c>
      <c r="J94" s="5" t="s">
        <v>847</v>
      </c>
    </row>
    <row r="95" spans="1:10" x14ac:dyDescent="0.25">
      <c r="A95" s="5" t="s">
        <v>2287</v>
      </c>
      <c r="B95" s="140" t="str">
        <f>VLOOKUP(Table94[epg_name],end_point_group[#All],3,FALSE)</f>
        <v>VIVID_WP_PROD_AZB</v>
      </c>
      <c r="C95" s="140" t="str">
        <f>VLOOKUP(Table94[epg_name],end_point_group[#All],4,FALSE)</f>
        <v>AZB_PDU_APP</v>
      </c>
      <c r="D95" s="5" t="s">
        <v>2263</v>
      </c>
      <c r="E95" s="140" t="str">
        <f>VLOOKUP(Table94[domainName],domain[#All],2,FALSE)</f>
        <v>physical</v>
      </c>
      <c r="F95" s="5" t="s">
        <v>1527</v>
      </c>
      <c r="J95" s="5" t="s">
        <v>847</v>
      </c>
    </row>
    <row r="96" spans="1:10" x14ac:dyDescent="0.25">
      <c r="A96" s="5" t="s">
        <v>2477</v>
      </c>
      <c r="B96" s="140" t="str">
        <f>VLOOKUP(Table94[epg_name],end_point_group[#All],3,FALSE)</f>
        <v>VIVID_WP_PROD_AZB</v>
      </c>
      <c r="C96" s="140" t="str">
        <f>VLOOKUP(Table94[epg_name],end_point_group[#All],4,FALSE)</f>
        <v>AZB_INFRA_UCSD_APP</v>
      </c>
      <c r="D96" s="5" t="s">
        <v>2179</v>
      </c>
      <c r="E96" s="140" t="str">
        <f>VLOOKUP(Table94[domainName],domain[#All],2,FALSE)</f>
        <v>vmm_vmware</v>
      </c>
      <c r="F96" s="5" t="s">
        <v>1527</v>
      </c>
      <c r="J96" s="5" t="s">
        <v>847</v>
      </c>
    </row>
    <row r="97" spans="1:10" x14ac:dyDescent="0.25">
      <c r="A97" s="5" t="s">
        <v>2382</v>
      </c>
      <c r="B97" s="140" t="str">
        <f>VLOOKUP(Table94[epg_name],end_point_group[#All],3,FALSE)</f>
        <v>VIVID_WP_PROD_AZB</v>
      </c>
      <c r="C97" s="140" t="str">
        <f>VLOOKUP(Table94[epg_name],end_point_group[#All],4,FALSE)</f>
        <v>AZB_INFRA_UCSD_APP</v>
      </c>
      <c r="D97" s="5" t="s">
        <v>2179</v>
      </c>
      <c r="E97" s="140" t="str">
        <f>VLOOKUP(Table94[domainName],domain[#All],2,FALSE)</f>
        <v>vmm_vmware</v>
      </c>
      <c r="F97" s="5" t="s">
        <v>1527</v>
      </c>
      <c r="J97" s="5" t="s">
        <v>847</v>
      </c>
    </row>
    <row r="98" spans="1:10" x14ac:dyDescent="0.25">
      <c r="A98" s="5" t="s">
        <v>2382</v>
      </c>
      <c r="B98" s="140" t="str">
        <f>VLOOKUP(Table94[epg_name],end_point_group[#All],3,FALSE)</f>
        <v>VIVID_WP_PROD_AZB</v>
      </c>
      <c r="C98" s="140" t="str">
        <f>VLOOKUP(Table94[epg_name],end_point_group[#All],4,FALSE)</f>
        <v>AZB_INFRA_UCSD_APP</v>
      </c>
      <c r="D98" s="5" t="s">
        <v>826</v>
      </c>
      <c r="E98" s="140" t="str">
        <f>VLOOKUP(Table94[domainName],domain[#All],2,FALSE)</f>
        <v>physical</v>
      </c>
      <c r="F98" s="5" t="s">
        <v>1527</v>
      </c>
      <c r="J98" s="5" t="s">
        <v>847</v>
      </c>
    </row>
    <row r="99" spans="1:10" x14ac:dyDescent="0.25">
      <c r="A99" s="5" t="s">
        <v>1504</v>
      </c>
      <c r="B99" s="140" t="str">
        <f>VLOOKUP(Table94[epg_name],end_point_group[#All],3,FALSE)</f>
        <v>VIVID_WP_PROD_AZA</v>
      </c>
      <c r="C99" s="140" t="str">
        <f>VLOOKUP(Table94[epg_name],end_point_group[#All],4,FALSE)</f>
        <v>AZA_INFRA_APP</v>
      </c>
      <c r="D99" s="5" t="s">
        <v>2178</v>
      </c>
      <c r="E99" s="140" t="str">
        <f>VLOOKUP(Table94[domainName],domain[#All],2,FALSE)</f>
        <v>vmm_vmware</v>
      </c>
      <c r="J99" s="5" t="s">
        <v>847</v>
      </c>
    </row>
    <row r="100" spans="1:10" x14ac:dyDescent="0.25">
      <c r="A100" s="5" t="s">
        <v>1531</v>
      </c>
      <c r="B100" s="140" t="str">
        <f>VLOOKUP(Table94[epg_name],end_point_group[#All],3,FALSE)</f>
        <v>VIVID_WP_PROD_AZA</v>
      </c>
      <c r="C100" s="140" t="str">
        <f>VLOOKUP(Table94[epg_name],end_point_group[#All],4,FALSE)</f>
        <v>AZA_INFRA_APP</v>
      </c>
      <c r="D100" s="5" t="s">
        <v>2178</v>
      </c>
      <c r="E100" s="140" t="str">
        <f>VLOOKUP(Table94[domainName],domain[#All],2,FALSE)</f>
        <v>vmm_vmware</v>
      </c>
      <c r="J100" s="5" t="s">
        <v>847</v>
      </c>
    </row>
    <row r="101" spans="1:10" x14ac:dyDescent="0.25">
      <c r="A101" s="5" t="s">
        <v>1505</v>
      </c>
      <c r="B101" s="140" t="str">
        <f>VLOOKUP(Table94[epg_name],end_point_group[#All],3,FALSE)</f>
        <v>VIVID_WP_PROD_AZA</v>
      </c>
      <c r="C101" s="140" t="str">
        <f>VLOOKUP(Table94[epg_name],end_point_group[#All],4,FALSE)</f>
        <v>AZA_INFRA_APP</v>
      </c>
      <c r="D101" s="5" t="s">
        <v>1539</v>
      </c>
      <c r="E101" s="140" t="str">
        <f>VLOOKUP(Table94[domainName],domain[#All],2,FALSE)</f>
        <v>physical</v>
      </c>
      <c r="F101" s="5" t="s">
        <v>1527</v>
      </c>
      <c r="J101" s="5" t="s">
        <v>847</v>
      </c>
    </row>
    <row r="102" spans="1:10" x14ac:dyDescent="0.25">
      <c r="A102" s="5" t="s">
        <v>1532</v>
      </c>
      <c r="B102" s="140" t="str">
        <f>VLOOKUP(Table94[epg_name],end_point_group[#All],3,FALSE)</f>
        <v>VIVID_WP_PROD_AZA</v>
      </c>
      <c r="C102" s="140" t="str">
        <f>VLOOKUP(Table94[epg_name],end_point_group[#All],4,FALSE)</f>
        <v>AZA_INFRA_APP</v>
      </c>
      <c r="D102" s="5" t="s">
        <v>1539</v>
      </c>
      <c r="E102" s="140" t="str">
        <f>VLOOKUP(Table94[domainName],domain[#All],2,FALSE)</f>
        <v>physical</v>
      </c>
      <c r="F102" s="5" t="s">
        <v>1527</v>
      </c>
      <c r="J102" s="5" t="s">
        <v>847</v>
      </c>
    </row>
    <row r="103" spans="1:10" x14ac:dyDescent="0.25">
      <c r="A103" s="5" t="s">
        <v>1506</v>
      </c>
      <c r="B103" s="140" t="str">
        <f>VLOOKUP(Table94[epg_name],end_point_group[#All],3,FALSE)</f>
        <v>VIVID_WP_PROD_AZB</v>
      </c>
      <c r="C103" s="140" t="str">
        <f>VLOOKUP(Table94[epg_name],end_point_group[#All],4,FALSE)</f>
        <v>AZB_INFRA_APP</v>
      </c>
      <c r="D103" s="5" t="s">
        <v>2179</v>
      </c>
      <c r="E103" s="140" t="str">
        <f>VLOOKUP(Table94[domainName],domain[#All],2,FALSE)</f>
        <v>vmm_vmware</v>
      </c>
      <c r="J103" s="5" t="s">
        <v>847</v>
      </c>
    </row>
    <row r="104" spans="1:10" x14ac:dyDescent="0.25">
      <c r="A104" s="5" t="s">
        <v>1533</v>
      </c>
      <c r="B104" s="140" t="str">
        <f>VLOOKUP(Table94[epg_name],end_point_group[#All],3,FALSE)</f>
        <v>VIVID_WP_PROD_AZB</v>
      </c>
      <c r="C104" s="140" t="str">
        <f>VLOOKUP(Table94[epg_name],end_point_group[#All],4,FALSE)</f>
        <v>AZB_INFRA_APP</v>
      </c>
      <c r="D104" s="5" t="s">
        <v>2179</v>
      </c>
      <c r="E104" s="140" t="str">
        <f>VLOOKUP(Table94[domainName],domain[#All],2,FALSE)</f>
        <v>vmm_vmware</v>
      </c>
      <c r="J104" s="5" t="s">
        <v>847</v>
      </c>
    </row>
    <row r="105" spans="1:10" x14ac:dyDescent="0.25">
      <c r="A105" s="5" t="s">
        <v>1507</v>
      </c>
      <c r="B105" s="140" t="str">
        <f>VLOOKUP(Table94[epg_name],end_point_group[#All],3,FALSE)</f>
        <v>VIVID_WP_PROD_AZB</v>
      </c>
      <c r="C105" s="140" t="str">
        <f>VLOOKUP(Table94[epg_name],end_point_group[#All],4,FALSE)</f>
        <v>AZB_INFRA_APP</v>
      </c>
      <c r="D105" s="5" t="s">
        <v>1540</v>
      </c>
      <c r="E105" s="140" t="str">
        <f>VLOOKUP(Table94[domainName],domain[#All],2,FALSE)</f>
        <v>physical</v>
      </c>
      <c r="F105" s="5" t="s">
        <v>1527</v>
      </c>
      <c r="J105" s="5" t="s">
        <v>847</v>
      </c>
    </row>
    <row r="106" spans="1:10" x14ac:dyDescent="0.25">
      <c r="A106" s="5" t="s">
        <v>1534</v>
      </c>
      <c r="B106" s="140" t="str">
        <f>VLOOKUP(Table94[epg_name],end_point_group[#All],3,FALSE)</f>
        <v>VIVID_WP_PROD_AZB</v>
      </c>
      <c r="C106" s="140" t="str">
        <f>VLOOKUP(Table94[epg_name],end_point_group[#All],4,FALSE)</f>
        <v>AZB_INFRA_APP</v>
      </c>
      <c r="D106" s="5" t="s">
        <v>1540</v>
      </c>
      <c r="E106" s="140" t="str">
        <f>VLOOKUP(Table94[domainName],domain[#All],2,FALSE)</f>
        <v>physical</v>
      </c>
      <c r="F106" s="5" t="s">
        <v>1527</v>
      </c>
      <c r="J106" s="5" t="s">
        <v>847</v>
      </c>
    </row>
    <row r="107" spans="1:10" x14ac:dyDescent="0.25">
      <c r="A107" s="5" t="s">
        <v>2042</v>
      </c>
      <c r="B107" s="140" t="str">
        <f>VLOOKUP(Table94[epg_name],end_point_group[#All],3,FALSE)</f>
        <v>VIVID_WP_PROD_AZA</v>
      </c>
      <c r="C107" s="140" t="str">
        <f>VLOOKUP(Table94[epg_name],end_point_group[#All],4,FALSE)</f>
        <v>NS_LAB_POC_APP</v>
      </c>
      <c r="D107" s="5" t="s">
        <v>2028</v>
      </c>
      <c r="E107" s="140" t="str">
        <f>VLOOKUP(Table94[domainName],domain[#All],2,FALSE)</f>
        <v>physical</v>
      </c>
      <c r="F107" s="5" t="s">
        <v>1527</v>
      </c>
      <c r="J107" s="5" t="s">
        <v>847</v>
      </c>
    </row>
    <row r="108" spans="1:10" x14ac:dyDescent="0.25">
      <c r="A108" s="5" t="s">
        <v>2321</v>
      </c>
      <c r="B108" s="140" t="str">
        <f>VLOOKUP(Table94[epg_name],end_point_group[#All],3,FALSE)</f>
        <v>VIVID_WP_PROD_STORAGE</v>
      </c>
      <c r="C108" s="140" t="str">
        <f>VLOOKUP(Table94[epg_name],end_point_group[#All],4,FALSE)</f>
        <v>PROD_STORAGE_APP</v>
      </c>
      <c r="D108" s="5" t="s">
        <v>817</v>
      </c>
      <c r="E108" s="140" t="str">
        <f>VLOOKUP(Table94[domainName],domain[#All],2,FALSE)</f>
        <v>physical</v>
      </c>
      <c r="F108" s="5" t="s">
        <v>1527</v>
      </c>
      <c r="J108" s="5" t="s">
        <v>847</v>
      </c>
    </row>
    <row r="109" spans="1:10" x14ac:dyDescent="0.25">
      <c r="A109" s="343" t="s">
        <v>2322</v>
      </c>
      <c r="B109" s="447" t="str">
        <f>VLOOKUP(Table94[epg_name],end_point_group[#All],3,FALSE)</f>
        <v>VIVID_WP_PROD_STORAGE</v>
      </c>
      <c r="C109" s="447" t="str">
        <f>VLOOKUP(Table94[epg_name],end_point_group[#All],4,FALSE)</f>
        <v>PROD_STORAGE_APP</v>
      </c>
      <c r="D109" s="343" t="s">
        <v>817</v>
      </c>
      <c r="E109" s="447" t="str">
        <f>VLOOKUP(Table94[domainName],domain[#All],2,FALSE)</f>
        <v>physical</v>
      </c>
      <c r="F109" s="343" t="s">
        <v>1527</v>
      </c>
      <c r="G109" s="343"/>
      <c r="H109" s="343"/>
      <c r="I109" s="343"/>
      <c r="J109" s="343" t="s">
        <v>847</v>
      </c>
    </row>
    <row r="110" spans="1:10" x14ac:dyDescent="0.25">
      <c r="A110" s="5" t="s">
        <v>2707</v>
      </c>
      <c r="B110" s="140" t="str">
        <f>VLOOKUP(Table94[epg_name],end_point_group[#All],3,FALSE)</f>
        <v>P_INFRA_AZA</v>
      </c>
      <c r="C110" s="140" t="str">
        <f>VLOOKUP(Table94[epg_name],end_point_group[#All],4,FALSE)</f>
        <v>AZA_AUTH_SVC_APP</v>
      </c>
      <c r="D110" s="5" t="s">
        <v>2178</v>
      </c>
      <c r="E110" s="140" t="str">
        <f>VLOOKUP(Table94[domainName],domain[#All],2,FALSE)</f>
        <v>vmm_vmware</v>
      </c>
      <c r="F110" s="5" t="s">
        <v>1527</v>
      </c>
      <c r="J110" s="5" t="s">
        <v>847</v>
      </c>
    </row>
    <row r="111" spans="1:10" x14ac:dyDescent="0.25">
      <c r="A111" s="5" t="s">
        <v>2708</v>
      </c>
      <c r="B111" s="140" t="str">
        <f>VLOOKUP(Table94[epg_name],end_point_group[#All],3,FALSE)</f>
        <v>P_INFRA_AZA</v>
      </c>
      <c r="C111" s="140" t="str">
        <f>VLOOKUP(Table94[epg_name],end_point_group[#All],4,FALSE)</f>
        <v>AZA_MONITORING_APP</v>
      </c>
      <c r="D111" s="5" t="s">
        <v>2178</v>
      </c>
      <c r="E111" s="140" t="str">
        <f>VLOOKUP(Table94[domainName],domain[#All],2,FALSE)</f>
        <v>vmm_vmware</v>
      </c>
      <c r="F111" s="5" t="s">
        <v>1527</v>
      </c>
      <c r="J111" s="5" t="s">
        <v>847</v>
      </c>
    </row>
    <row r="112" spans="1:10" x14ac:dyDescent="0.25">
      <c r="A112" s="5" t="s">
        <v>2708</v>
      </c>
      <c r="B112" s="140" t="str">
        <f>VLOOKUP(Table94[epg_name],end_point_group[#All],3,FALSE)</f>
        <v>P_INFRA_AZA</v>
      </c>
      <c r="C112" s="140" t="str">
        <f>VLOOKUP(Table94[epg_name],end_point_group[#All],4,FALSE)</f>
        <v>AZA_MONITORING_APP</v>
      </c>
      <c r="D112" s="5" t="s">
        <v>2865</v>
      </c>
      <c r="E112" s="140" t="str">
        <f>VLOOKUP(Table94[domainName],domain[#All],2,FALSE)</f>
        <v>physical</v>
      </c>
      <c r="F112" s="5" t="s">
        <v>1527</v>
      </c>
      <c r="J112" s="5" t="s">
        <v>847</v>
      </c>
    </row>
    <row r="113" spans="1:10" x14ac:dyDescent="0.25">
      <c r="A113" s="5" t="s">
        <v>2767</v>
      </c>
      <c r="B113" s="140" t="str">
        <f>VLOOKUP(Table94[epg_name],end_point_group[#All],3,FALSE)</f>
        <v>P_INFRA_AZA</v>
      </c>
      <c r="C113" s="140" t="str">
        <f>VLOOKUP(Table94[epg_name],end_point_group[#All],4,FALSE)</f>
        <v>AZA_AUTH_SVC_APP</v>
      </c>
      <c r="D113" s="5" t="s">
        <v>2178</v>
      </c>
      <c r="E113" s="140" t="str">
        <f>VLOOKUP(Table94[domainName],domain[#All],2,FALSE)</f>
        <v>vmm_vmware</v>
      </c>
      <c r="F113" s="5" t="s">
        <v>1527</v>
      </c>
      <c r="J113" s="5" t="s">
        <v>847</v>
      </c>
    </row>
    <row r="114" spans="1:10" x14ac:dyDescent="0.25">
      <c r="A114" s="5" t="s">
        <v>2771</v>
      </c>
      <c r="B114" s="140" t="str">
        <f>VLOOKUP(Table94[epg_name],end_point_group[#All],3,FALSE)</f>
        <v>P_INFRA_AZA</v>
      </c>
      <c r="C114" s="140" t="str">
        <f>VLOOKUP(Table94[epg_name],end_point_group[#All],4,FALSE)</f>
        <v>AZA_AUTH_SVC_APP</v>
      </c>
      <c r="D114" s="5" t="s">
        <v>2178</v>
      </c>
      <c r="E114" s="140" t="str">
        <f>VLOOKUP(Table94[domainName],domain[#All],2,FALSE)</f>
        <v>vmm_vmware</v>
      </c>
      <c r="F114" s="5" t="s">
        <v>1527</v>
      </c>
      <c r="J114" s="5" t="s">
        <v>847</v>
      </c>
    </row>
    <row r="115" spans="1:10" x14ac:dyDescent="0.25">
      <c r="A115" s="5" t="s">
        <v>2771</v>
      </c>
      <c r="B115" s="140" t="str">
        <f>VLOOKUP(Table94[epg_name],end_point_group[#All],3,FALSE)</f>
        <v>P_INFRA_AZA</v>
      </c>
      <c r="C115" s="140" t="str">
        <f>VLOOKUP(Table94[epg_name],end_point_group[#All],4,FALSE)</f>
        <v>AZA_AUTH_SVC_APP</v>
      </c>
      <c r="D115" s="5" t="s">
        <v>2866</v>
      </c>
      <c r="E115" s="140" t="str">
        <f>VLOOKUP(Table94[domainName],domain[#All],2,FALSE)</f>
        <v>physical</v>
      </c>
      <c r="F115" s="5" t="s">
        <v>1527</v>
      </c>
      <c r="J115" s="5" t="s">
        <v>847</v>
      </c>
    </row>
    <row r="116" spans="1:10" x14ac:dyDescent="0.25">
      <c r="A116" s="5" t="s">
        <v>2709</v>
      </c>
      <c r="B116" s="140" t="str">
        <f>VLOOKUP(Table94[epg_name],end_point_group[#All],3,FALSE)</f>
        <v>P_INFRA_AZA</v>
      </c>
      <c r="C116" s="140" t="str">
        <f>VLOOKUP(Table94[epg_name],end_point_group[#All],4,FALSE)</f>
        <v>AZA_K8S_APP</v>
      </c>
      <c r="D116" s="5" t="s">
        <v>2178</v>
      </c>
      <c r="E116" s="140" t="str">
        <f>VLOOKUP(Table94[domainName],domain[#All],2,FALSE)</f>
        <v>vmm_vmware</v>
      </c>
      <c r="F116" s="5" t="s">
        <v>1527</v>
      </c>
      <c r="J116" s="5" t="s">
        <v>847</v>
      </c>
    </row>
    <row r="117" spans="1:10" x14ac:dyDescent="0.25">
      <c r="A117" s="5" t="s">
        <v>2710</v>
      </c>
      <c r="B117" s="140" t="str">
        <f>VLOOKUP(Table94[epg_name],end_point_group[#All],3,FALSE)</f>
        <v>P_INFRA_AZA</v>
      </c>
      <c r="C117" s="140" t="str">
        <f>VLOOKUP(Table94[epg_name],end_point_group[#All],4,FALSE)</f>
        <v>AZA_K8S_APP</v>
      </c>
      <c r="D117" s="5" t="s">
        <v>2867</v>
      </c>
      <c r="E117" s="140" t="str">
        <f>VLOOKUP(Table94[domainName],domain[#All],2,FALSE)</f>
        <v>physical</v>
      </c>
      <c r="F117" s="5" t="s">
        <v>1527</v>
      </c>
      <c r="J117" s="5" t="s">
        <v>847</v>
      </c>
    </row>
    <row r="118" spans="1:10" x14ac:dyDescent="0.25">
      <c r="A118" s="5" t="s">
        <v>2711</v>
      </c>
      <c r="B118" s="140" t="str">
        <f>VLOOKUP(Table94[epg_name],end_point_group[#All],3,FALSE)</f>
        <v>P_INFRA_AZA</v>
      </c>
      <c r="C118" s="140" t="str">
        <f>VLOOKUP(Table94[epg_name],end_point_group[#All],4,FALSE)</f>
        <v>AZA_P_ESXI_APP</v>
      </c>
      <c r="D118" s="5" t="s">
        <v>2868</v>
      </c>
      <c r="E118" s="140" t="str">
        <f>VLOOKUP(Table94[domainName],domain[#All],2,FALSE)</f>
        <v>physical</v>
      </c>
      <c r="F118" s="5" t="s">
        <v>1527</v>
      </c>
      <c r="J118" s="5" t="s">
        <v>847</v>
      </c>
    </row>
    <row r="119" spans="1:10" x14ac:dyDescent="0.25">
      <c r="A119" s="5" t="s">
        <v>2712</v>
      </c>
      <c r="B119" s="140" t="str">
        <f>VLOOKUP(Table94[epg_name],end_point_group[#All],3,FALSE)</f>
        <v>P_INFRA_AZA</v>
      </c>
      <c r="C119" s="140" t="str">
        <f>VLOOKUP(Table94[epg_name],end_point_group[#All],4,FALSE)</f>
        <v>AZA_P_ESXI_APP</v>
      </c>
      <c r="D119" s="5" t="s">
        <v>2869</v>
      </c>
      <c r="E119" s="140" t="str">
        <f>VLOOKUP(Table94[domainName],domain[#All],2,FALSE)</f>
        <v>physical</v>
      </c>
      <c r="F119" s="5" t="s">
        <v>1527</v>
      </c>
      <c r="J119" s="5" t="s">
        <v>847</v>
      </c>
    </row>
    <row r="120" spans="1:10" x14ac:dyDescent="0.25">
      <c r="A120" s="5" t="s">
        <v>2713</v>
      </c>
      <c r="B120" s="140" t="str">
        <f>VLOOKUP(Table94[epg_name],end_point_group[#All],3,FALSE)</f>
        <v>P_INFRA_AZA</v>
      </c>
      <c r="C120" s="140" t="str">
        <f>VLOOKUP(Table94[epg_name],end_point_group[#All],4,FALSE)</f>
        <v>AZA_P_ESXI_APP</v>
      </c>
      <c r="D120" s="5" t="s">
        <v>2870</v>
      </c>
      <c r="E120" s="140" t="str">
        <f>VLOOKUP(Table94[domainName],domain[#All],2,FALSE)</f>
        <v>physical</v>
      </c>
      <c r="F120" s="5" t="s">
        <v>1527</v>
      </c>
      <c r="J120" s="5" t="s">
        <v>847</v>
      </c>
    </row>
    <row r="121" spans="1:10" x14ac:dyDescent="0.25">
      <c r="A121" s="5" t="s">
        <v>2714</v>
      </c>
      <c r="B121" s="140" t="str">
        <f>VLOOKUP(Table94[epg_name],end_point_group[#All],3,FALSE)</f>
        <v>P_INFRA_AZA</v>
      </c>
      <c r="C121" s="140" t="str">
        <f>VLOOKUP(Table94[epg_name],end_point_group[#All],4,FALSE)</f>
        <v>AZA_P_ESXI_APP</v>
      </c>
      <c r="D121" s="5" t="s">
        <v>2871</v>
      </c>
      <c r="E121" s="140" t="str">
        <f>VLOOKUP(Table94[domainName],domain[#All],2,FALSE)</f>
        <v>physical</v>
      </c>
      <c r="F121" s="5" t="s">
        <v>1527</v>
      </c>
      <c r="J121" s="5" t="s">
        <v>847</v>
      </c>
    </row>
    <row r="122" spans="1:10" x14ac:dyDescent="0.25">
      <c r="A122" s="5" t="s">
        <v>2715</v>
      </c>
      <c r="B122" s="140" t="str">
        <f>VLOOKUP(Table94[epg_name],end_point_group[#All],3,FALSE)</f>
        <v>P_PLAYOUT_AZA</v>
      </c>
      <c r="C122" s="140" t="str">
        <f>VLOOKUP(Table94[epg_name],end_point_group[#All],4,FALSE)</f>
        <v>AZA_PO_ESXI_APP</v>
      </c>
      <c r="D122" s="5" t="s">
        <v>2872</v>
      </c>
      <c r="E122" s="140" t="str">
        <f>VLOOKUP(Table94[domainName],domain[#All],2,FALSE)</f>
        <v>physical</v>
      </c>
      <c r="F122" s="5" t="s">
        <v>1527</v>
      </c>
      <c r="J122" s="5" t="s">
        <v>847</v>
      </c>
    </row>
    <row r="123" spans="1:10" x14ac:dyDescent="0.25">
      <c r="A123" s="5" t="s">
        <v>2716</v>
      </c>
      <c r="B123" s="140" t="str">
        <f>VLOOKUP(Table94[epg_name],end_point_group[#All],3,FALSE)</f>
        <v>P_PLAYOUT_AZA</v>
      </c>
      <c r="C123" s="140" t="str">
        <f>VLOOKUP(Table94[epg_name],end_point_group[#All],4,FALSE)</f>
        <v>AZA_PO_ESXI_APP</v>
      </c>
      <c r="D123" s="5" t="s">
        <v>2873</v>
      </c>
      <c r="E123" s="140" t="str">
        <f>VLOOKUP(Table94[domainName],domain[#All],2,FALSE)</f>
        <v>physical</v>
      </c>
      <c r="F123" s="5" t="s">
        <v>1527</v>
      </c>
      <c r="J123" s="5" t="s">
        <v>847</v>
      </c>
    </row>
    <row r="124" spans="1:10" x14ac:dyDescent="0.25">
      <c r="A124" s="5" t="s">
        <v>2717</v>
      </c>
      <c r="B124" s="140" t="str">
        <f>VLOOKUP(Table94[epg_name],end_point_group[#All],3,FALSE)</f>
        <v>P_PLAYOUT_AZA</v>
      </c>
      <c r="C124" s="140" t="str">
        <f>VLOOKUP(Table94[epg_name],end_point_group[#All],4,FALSE)</f>
        <v>AZA_PO_ESXI_APP</v>
      </c>
      <c r="D124" s="5" t="s">
        <v>2874</v>
      </c>
      <c r="E124" s="140" t="str">
        <f>VLOOKUP(Table94[domainName],domain[#All],2,FALSE)</f>
        <v>physical</v>
      </c>
      <c r="F124" s="5" t="s">
        <v>1527</v>
      </c>
      <c r="J124" s="5" t="s">
        <v>847</v>
      </c>
    </row>
    <row r="125" spans="1:10" x14ac:dyDescent="0.25">
      <c r="A125" s="5" t="s">
        <v>2718</v>
      </c>
      <c r="B125" s="140" t="str">
        <f>VLOOKUP(Table94[epg_name],end_point_group[#All],3,FALSE)</f>
        <v>P_PLAYOUT_AZA</v>
      </c>
      <c r="C125" s="140" t="str">
        <f>VLOOKUP(Table94[epg_name],end_point_group[#All],4,FALSE)</f>
        <v>AZA_PO_ESXI_APP</v>
      </c>
      <c r="D125" s="5" t="s">
        <v>2875</v>
      </c>
      <c r="E125" s="140" t="str">
        <f>VLOOKUP(Table94[domainName],domain[#All],2,FALSE)</f>
        <v>physical</v>
      </c>
      <c r="F125" s="5" t="s">
        <v>1527</v>
      </c>
      <c r="J125" s="5" t="s">
        <v>847</v>
      </c>
    </row>
    <row r="126" spans="1:10" x14ac:dyDescent="0.25">
      <c r="A126" s="5" t="s">
        <v>2719</v>
      </c>
      <c r="B126" s="140" t="str">
        <f>VLOOKUP(Table94[epg_name],end_point_group[#All],3,FALSE)</f>
        <v>P_INFRA_AZA</v>
      </c>
      <c r="C126" s="140" t="str">
        <f>VLOOKUP(Table94[epg_name],end_point_group[#All],4,FALSE)</f>
        <v>AZA_INFRA_GEN_APP</v>
      </c>
      <c r="D126" s="5" t="s">
        <v>2178</v>
      </c>
      <c r="E126" s="140" t="str">
        <f>VLOOKUP(Table94[domainName],domain[#All],2,FALSE)</f>
        <v>vmm_vmware</v>
      </c>
      <c r="F126" s="5" t="s">
        <v>1527</v>
      </c>
      <c r="J126" s="5" t="s">
        <v>847</v>
      </c>
    </row>
    <row r="127" spans="1:10" x14ac:dyDescent="0.25">
      <c r="A127" s="5" t="s">
        <v>2720</v>
      </c>
      <c r="B127" s="140" t="str">
        <f>VLOOKUP(Table94[epg_name],end_point_group[#All],3,FALSE)</f>
        <v>P_INFRA_AZA</v>
      </c>
      <c r="C127" s="140" t="str">
        <f>VLOOKUP(Table94[epg_name],end_point_group[#All],4,FALSE)</f>
        <v>AZA_FAB_MGT_APP</v>
      </c>
      <c r="D127" s="5" t="s">
        <v>2876</v>
      </c>
      <c r="E127" s="140" t="str">
        <f>VLOOKUP(Table94[domainName],domain[#All],2,FALSE)</f>
        <v>physical</v>
      </c>
      <c r="F127" s="5" t="s">
        <v>1527</v>
      </c>
      <c r="J127" s="5" t="s">
        <v>847</v>
      </c>
    </row>
    <row r="128" spans="1:10" x14ac:dyDescent="0.25">
      <c r="A128" s="5" t="s">
        <v>2721</v>
      </c>
      <c r="B128" s="140" t="str">
        <f>VLOOKUP(Table94[epg_name],end_point_group[#All],3,FALSE)</f>
        <v>P_INFRA_AZA</v>
      </c>
      <c r="C128" s="140" t="str">
        <f>VLOOKUP(Table94[epg_name],end_point_group[#All],4,FALSE)</f>
        <v>AZA_INFRA_GEN_APP</v>
      </c>
      <c r="D128" s="5" t="s">
        <v>2178</v>
      </c>
      <c r="E128" s="140" t="str">
        <f>VLOOKUP(Table94[domainName],domain[#All],2,FALSE)</f>
        <v>vmm_vmware</v>
      </c>
      <c r="F128" s="5" t="s">
        <v>1527</v>
      </c>
      <c r="J128" s="5" t="s">
        <v>847</v>
      </c>
    </row>
    <row r="129" spans="1:10" x14ac:dyDescent="0.25">
      <c r="A129" s="5" t="s">
        <v>2722</v>
      </c>
      <c r="B129" s="140" t="str">
        <f>VLOOKUP(Table94[epg_name],end_point_group[#All],3,FALSE)</f>
        <v>P_INFRA_AZA</v>
      </c>
      <c r="C129" s="140" t="str">
        <f>VLOOKUP(Table94[epg_name],end_point_group[#All],4,FALSE)</f>
        <v>AZA_INFRA_GEN_APP</v>
      </c>
      <c r="D129" s="5" t="s">
        <v>2178</v>
      </c>
      <c r="E129" s="140" t="str">
        <f>VLOOKUP(Table94[domainName],domain[#All],2,FALSE)</f>
        <v>vmm_vmware</v>
      </c>
      <c r="F129" s="5" t="s">
        <v>1527</v>
      </c>
      <c r="J129" s="5" t="s">
        <v>847</v>
      </c>
    </row>
    <row r="130" spans="1:10" x14ac:dyDescent="0.25">
      <c r="A130" s="5" t="s">
        <v>2723</v>
      </c>
      <c r="B130" s="140" t="str">
        <f>VLOOKUP(Table94[epg_name],end_point_group[#All],3,FALSE)</f>
        <v>P_INFRA_AZA</v>
      </c>
      <c r="C130" s="140" t="str">
        <f>VLOOKUP(Table94[epg_name],end_point_group[#All],4,FALSE)</f>
        <v>AZA_INFRA_SEC_CORE_APP</v>
      </c>
      <c r="D130" s="5" t="s">
        <v>2178</v>
      </c>
      <c r="E130" s="140" t="str">
        <f>VLOOKUP(Table94[domainName],domain[#All],2,FALSE)</f>
        <v>vmm_vmware</v>
      </c>
      <c r="F130" s="5" t="s">
        <v>1527</v>
      </c>
      <c r="J130" s="5" t="s">
        <v>847</v>
      </c>
    </row>
    <row r="131" spans="1:10" x14ac:dyDescent="0.25">
      <c r="A131" s="5" t="s">
        <v>2724</v>
      </c>
      <c r="B131" s="140" t="str">
        <f>VLOOKUP(Table94[epg_name],end_point_group[#All],3,FALSE)</f>
        <v>P_INFRA_AZA</v>
      </c>
      <c r="C131" s="140" t="str">
        <f>VLOOKUP(Table94[epg_name],end_point_group[#All],4,FALSE)</f>
        <v>AZA_LOG_AUD_APP</v>
      </c>
      <c r="D131" s="5" t="s">
        <v>2178</v>
      </c>
      <c r="E131" s="140" t="str">
        <f>VLOOKUP(Table94[domainName],domain[#All],2,FALSE)</f>
        <v>vmm_vmware</v>
      </c>
      <c r="F131" s="5" t="s">
        <v>1527</v>
      </c>
      <c r="J131" s="5" t="s">
        <v>847</v>
      </c>
    </row>
    <row r="132" spans="1:10" x14ac:dyDescent="0.25">
      <c r="A132" s="5" t="s">
        <v>2776</v>
      </c>
      <c r="B132" s="140" t="str">
        <f>VLOOKUP(Table94[epg_name],end_point_group[#All],3,FALSE)</f>
        <v>P_INFRA_AZA</v>
      </c>
      <c r="C132" s="140" t="str">
        <f>VLOOKUP(Table94[epg_name],end_point_group[#All],4,FALSE)</f>
        <v>AZA_UCSD_APP</v>
      </c>
      <c r="D132" s="5" t="s">
        <v>2178</v>
      </c>
      <c r="E132" s="140" t="str">
        <f>VLOOKUP(Table94[domainName],domain[#All],2,FALSE)</f>
        <v>vmm_vmware</v>
      </c>
      <c r="F132" s="5" t="s">
        <v>1527</v>
      </c>
      <c r="J132" s="5" t="s">
        <v>847</v>
      </c>
    </row>
    <row r="133" spans="1:10" x14ac:dyDescent="0.25">
      <c r="A133" s="5" t="s">
        <v>2777</v>
      </c>
      <c r="B133" s="140" t="str">
        <f>VLOOKUP(Table94[epg_name],end_point_group[#All],3,FALSE)</f>
        <v>P_INFRA_AZA</v>
      </c>
      <c r="C133" s="140" t="str">
        <f>VLOOKUP(Table94[epg_name],end_point_group[#All],4,FALSE)</f>
        <v>AZA_UCSD_APP</v>
      </c>
      <c r="D133" s="5" t="s">
        <v>2178</v>
      </c>
      <c r="E133" s="140" t="str">
        <f>VLOOKUP(Table94[domainName],domain[#All],2,FALSE)</f>
        <v>vmm_vmware</v>
      </c>
      <c r="F133" s="5" t="s">
        <v>1527</v>
      </c>
      <c r="J133" s="5" t="s">
        <v>847</v>
      </c>
    </row>
    <row r="134" spans="1:10" x14ac:dyDescent="0.25">
      <c r="A134" s="5" t="s">
        <v>2774</v>
      </c>
      <c r="B134" s="140" t="str">
        <f>VLOOKUP(Table94[epg_name],end_point_group[#All],3,FALSE)</f>
        <v>P_INFRA_AZA</v>
      </c>
      <c r="C134" s="140" t="str">
        <f>VLOOKUP(Table94[epg_name],end_point_group[#All],4,FALSE)</f>
        <v>AZA_UCSD_APP</v>
      </c>
      <c r="D134" s="5" t="s">
        <v>2178</v>
      </c>
      <c r="E134" s="140" t="str">
        <f>VLOOKUP(Table94[domainName],domain[#All],2,FALSE)</f>
        <v>vmm_vmware</v>
      </c>
      <c r="F134" s="5" t="s">
        <v>1527</v>
      </c>
      <c r="J134" s="5" t="s">
        <v>847</v>
      </c>
    </row>
    <row r="135" spans="1:10" x14ac:dyDescent="0.25">
      <c r="A135" s="5" t="s">
        <v>2774</v>
      </c>
      <c r="B135" s="140" t="str">
        <f>VLOOKUP(Table94[epg_name],end_point_group[#All],3,FALSE)</f>
        <v>P_INFRA_AZA</v>
      </c>
      <c r="C135" s="140" t="str">
        <f>VLOOKUP(Table94[epg_name],end_point_group[#All],4,FALSE)</f>
        <v>AZA_UCSD_APP</v>
      </c>
      <c r="D135" s="5" t="s">
        <v>2877</v>
      </c>
      <c r="E135" s="140" t="str">
        <f>VLOOKUP(Table94[domainName],domain[#All],2,FALSE)</f>
        <v>physical</v>
      </c>
      <c r="F135" s="5" t="s">
        <v>1527</v>
      </c>
      <c r="J135" s="5" t="s">
        <v>847</v>
      </c>
    </row>
    <row r="136" spans="1:10" x14ac:dyDescent="0.25">
      <c r="A136" s="5" t="s">
        <v>3353</v>
      </c>
      <c r="B136" s="140" t="str">
        <f>VLOOKUP(Table94[epg_name],end_point_group[#All],3,FALSE)</f>
        <v>P_INFRA_AZA</v>
      </c>
      <c r="C136" s="140" t="str">
        <f>VLOOKUP(Table94[epg_name],end_point_group[#All],4,FALSE)</f>
        <v>AZA_INFRA_PO_CM_APP</v>
      </c>
      <c r="D136" s="5" t="s">
        <v>2178</v>
      </c>
      <c r="E136" s="140" t="str">
        <f>VLOOKUP(Table94[domainName],domain[#All],2,FALSE)</f>
        <v>vmm_vmware</v>
      </c>
      <c r="F136" s="5" t="s">
        <v>1527</v>
      </c>
      <c r="J136" s="5" t="s">
        <v>847</v>
      </c>
    </row>
    <row r="137" spans="1:10" x14ac:dyDescent="0.25">
      <c r="A137" s="5" t="s">
        <v>3353</v>
      </c>
      <c r="B137" s="140" t="str">
        <f>VLOOKUP(Table94[epg_name],end_point_group[#All],3,FALSE)</f>
        <v>P_INFRA_AZA</v>
      </c>
      <c r="C137" s="140" t="str">
        <f>VLOOKUP(Table94[epg_name],end_point_group[#All],4,FALSE)</f>
        <v>AZA_INFRA_PO_CM_APP</v>
      </c>
      <c r="D137" s="5" t="s">
        <v>2878</v>
      </c>
      <c r="E137" s="140" t="str">
        <f>VLOOKUP(Table94[domainName],domain[#All],2,FALSE)</f>
        <v>physical</v>
      </c>
      <c r="F137" s="5" t="s">
        <v>1527</v>
      </c>
      <c r="J137" s="5" t="s">
        <v>847</v>
      </c>
    </row>
    <row r="138" spans="1:10" x14ac:dyDescent="0.25">
      <c r="A138" s="5" t="s">
        <v>2825</v>
      </c>
      <c r="B138" s="140" t="str">
        <f>VLOOKUP(Table94[epg_name],end_point_group[#All],3,FALSE)</f>
        <v>P_INFRA_AZA</v>
      </c>
      <c r="C138" s="140" t="str">
        <f>VLOOKUP(Table94[epg_name],end_point_group[#All],4,FALSE)</f>
        <v>AZA_PDU_APP</v>
      </c>
      <c r="D138" s="5" t="s">
        <v>2879</v>
      </c>
      <c r="E138" s="140" t="str">
        <f>VLOOKUP(Table94[domainName],domain[#All],2,FALSE)</f>
        <v>physical</v>
      </c>
      <c r="F138" s="5" t="s">
        <v>1527</v>
      </c>
      <c r="J138" s="5" t="s">
        <v>847</v>
      </c>
    </row>
    <row r="139" spans="1:10" x14ac:dyDescent="0.25">
      <c r="A139" s="5" t="s">
        <v>2912</v>
      </c>
      <c r="B139" s="140" t="str">
        <f>VLOOKUP(Table94[epg_name],end_point_group[#All],3,FALSE)</f>
        <v>P_PLAYOUT_AZA</v>
      </c>
      <c r="C139" s="140" t="str">
        <f>VLOOKUP(Table94[epg_name],end_point_group[#All],4,FALSE)</f>
        <v>AZA_PO_STOR_APP</v>
      </c>
      <c r="D139" s="5" t="s">
        <v>2864</v>
      </c>
      <c r="E139" s="140" t="str">
        <f>VLOOKUP(Table94[domainName],domain[#All],2,FALSE)</f>
        <v>physical</v>
      </c>
      <c r="F139" s="5" t="s">
        <v>1527</v>
      </c>
      <c r="J139" s="5" t="s">
        <v>847</v>
      </c>
    </row>
    <row r="140" spans="1:10" x14ac:dyDescent="0.25">
      <c r="A140" s="5" t="s">
        <v>2913</v>
      </c>
      <c r="B140" s="140" t="str">
        <f>VLOOKUP(Table94[epg_name],end_point_group[#All],3,FALSE)</f>
        <v>P_PLAYOUT_AZA</v>
      </c>
      <c r="C140" s="140" t="str">
        <f>VLOOKUP(Table94[epg_name],end_point_group[#All],4,FALSE)</f>
        <v>AZA_PO_STOR_APP</v>
      </c>
      <c r="D140" s="5" t="s">
        <v>2864</v>
      </c>
      <c r="E140" s="140" t="str">
        <f>VLOOKUP(Table94[domainName],domain[#All],2,FALSE)</f>
        <v>physical</v>
      </c>
      <c r="F140" s="5" t="s">
        <v>1527</v>
      </c>
      <c r="J140" s="5" t="s">
        <v>847</v>
      </c>
    </row>
    <row r="141" spans="1:10" x14ac:dyDescent="0.25">
      <c r="A141" s="5" t="s">
        <v>2725</v>
      </c>
      <c r="B141" s="140" t="str">
        <f>VLOOKUP(Table94[epg_name],end_point_group[#All],3,FALSE)</f>
        <v>P_INFRA_AZA</v>
      </c>
      <c r="C141" s="140" t="str">
        <f>VLOOKUP(Table94[epg_name],end_point_group[#All],4,FALSE)</f>
        <v>RED_IPFM_APP</v>
      </c>
      <c r="D141" s="5" t="s">
        <v>2178</v>
      </c>
      <c r="E141" s="140" t="str">
        <f>VLOOKUP(Table94[domainName],domain[#All],2,FALSE)</f>
        <v>vmm_vmware</v>
      </c>
      <c r="F141" s="5" t="s">
        <v>1527</v>
      </c>
      <c r="J141" s="5" t="s">
        <v>847</v>
      </c>
    </row>
    <row r="142" spans="1:10" x14ac:dyDescent="0.25">
      <c r="A142" s="5" t="s">
        <v>2726</v>
      </c>
      <c r="B142" s="140" t="str">
        <f>VLOOKUP(Table94[epg_name],end_point_group[#All],3,FALSE)</f>
        <v>P_INFRA_AZA</v>
      </c>
      <c r="C142" s="140" t="str">
        <f>VLOOKUP(Table94[epg_name],end_point_group[#All],4,FALSE)</f>
        <v>RED_IPFM_APP</v>
      </c>
      <c r="D142" s="5" t="s">
        <v>2178</v>
      </c>
      <c r="E142" s="140" t="str">
        <f>VLOOKUP(Table94[domainName],domain[#All],2,FALSE)</f>
        <v>vmm_vmware</v>
      </c>
      <c r="F142" s="5" t="s">
        <v>1527</v>
      </c>
      <c r="J142" s="5" t="s">
        <v>847</v>
      </c>
    </row>
    <row r="143" spans="1:10" x14ac:dyDescent="0.25">
      <c r="A143" s="5" t="s">
        <v>2727</v>
      </c>
      <c r="B143" s="140" t="str">
        <f>VLOOKUP(Table94[epg_name],end_point_group[#All],3,FALSE)</f>
        <v>P_INFRA_AZA</v>
      </c>
      <c r="C143" s="140" t="str">
        <f>VLOOKUP(Table94[epg_name],end_point_group[#All],4,FALSE)</f>
        <v>RED_ENCD_FAB_APP</v>
      </c>
      <c r="D143" s="5" t="s">
        <v>2880</v>
      </c>
      <c r="E143" s="140" t="str">
        <f>VLOOKUP(Table94[domainName],domain[#All],2,FALSE)</f>
        <v>physical</v>
      </c>
      <c r="F143" s="5" t="s">
        <v>1527</v>
      </c>
      <c r="J143" s="5" t="s">
        <v>847</v>
      </c>
    </row>
    <row r="144" spans="1:10" x14ac:dyDescent="0.25">
      <c r="A144" s="5" t="s">
        <v>2728</v>
      </c>
      <c r="B144" s="140" t="str">
        <f>VLOOKUP(Table94[epg_name],end_point_group[#All],3,FALSE)</f>
        <v>P_INFRA_AZA</v>
      </c>
      <c r="C144" s="140" t="str">
        <f>VLOOKUP(Table94[epg_name],end_point_group[#All],4,FALSE)</f>
        <v>RED_ENCD_FAB_APP</v>
      </c>
      <c r="D144" s="5" t="s">
        <v>2881</v>
      </c>
      <c r="E144" s="140" t="str">
        <f>VLOOKUP(Table94[domainName],domain[#All],2,FALSE)</f>
        <v>physical</v>
      </c>
      <c r="F144" s="5" t="s">
        <v>1527</v>
      </c>
      <c r="J144" s="5" t="s">
        <v>847</v>
      </c>
    </row>
    <row r="145" spans="1:10" x14ac:dyDescent="0.25">
      <c r="A145" s="5" t="s">
        <v>2999</v>
      </c>
      <c r="B145" s="140" t="str">
        <f>VLOOKUP(Table94[epg_name],end_point_group[#All],3,FALSE)</f>
        <v>P_INFRA_AZA</v>
      </c>
      <c r="C145" s="140" t="str">
        <f>VLOOKUP(Table94[epg_name],end_point_group[#All],4,FALSE)</f>
        <v>AZA_NS_POC_APP</v>
      </c>
      <c r="D145" s="5" t="s">
        <v>2924</v>
      </c>
      <c r="E145" s="140" t="str">
        <f>VLOOKUP(Table94[domainName],domain[#All],2,FALSE)</f>
        <v>physical</v>
      </c>
      <c r="F145" s="5" t="s">
        <v>1527</v>
      </c>
      <c r="J145" s="5" t="s">
        <v>847</v>
      </c>
    </row>
    <row r="146" spans="1:10" x14ac:dyDescent="0.25">
      <c r="A146" s="5" t="s">
        <v>2729</v>
      </c>
      <c r="B146" s="140" t="str">
        <f>VLOOKUP(Table94[epg_name],end_point_group[#All],3,FALSE)</f>
        <v>P_INFRA_AZA</v>
      </c>
      <c r="C146" s="140" t="str">
        <f>VLOOKUP(Table94[epg_name],end_point_group[#All],4,FALSE)</f>
        <v>AZA_TEST_APP</v>
      </c>
      <c r="D146" s="5" t="s">
        <v>2178</v>
      </c>
      <c r="E146" s="140" t="str">
        <f>VLOOKUP(Table94[domainName],domain[#All],2,FALSE)</f>
        <v>vmm_vmware</v>
      </c>
      <c r="F146" s="5" t="s">
        <v>1527</v>
      </c>
      <c r="J146" s="5" t="s">
        <v>847</v>
      </c>
    </row>
    <row r="147" spans="1:10" x14ac:dyDescent="0.25">
      <c r="A147" s="5" t="s">
        <v>2730</v>
      </c>
      <c r="B147" s="140" t="str">
        <f>VLOOKUP(Table94[epg_name],end_point_group[#All],3,FALSE)</f>
        <v>P_INFRA_AZA</v>
      </c>
      <c r="C147" s="140" t="str">
        <f>VLOOKUP(Table94[epg_name],end_point_group[#All],4,FALSE)</f>
        <v>AZA_TEST_APP</v>
      </c>
      <c r="D147" s="5" t="s">
        <v>2178</v>
      </c>
      <c r="E147" s="140" t="str">
        <f>VLOOKUP(Table94[domainName],domain[#All],2,FALSE)</f>
        <v>vmm_vmware</v>
      </c>
      <c r="F147" s="5" t="s">
        <v>1527</v>
      </c>
      <c r="J147" s="5" t="s">
        <v>847</v>
      </c>
    </row>
    <row r="148" spans="1:10" x14ac:dyDescent="0.25">
      <c r="A148" s="5" t="s">
        <v>2731</v>
      </c>
      <c r="B148" s="140" t="str">
        <f>VLOOKUP(Table94[epg_name],end_point_group[#All],3,FALSE)</f>
        <v>P_INFRA_AZA</v>
      </c>
      <c r="C148" s="140" t="str">
        <f>VLOOKUP(Table94[epg_name],end_point_group[#All],4,FALSE)</f>
        <v>AZA_TEST_APP</v>
      </c>
      <c r="D148" s="5" t="s">
        <v>2178</v>
      </c>
      <c r="E148" s="140" t="str">
        <f>VLOOKUP(Table94[domainName],domain[#All],2,FALSE)</f>
        <v>vmm_vmware</v>
      </c>
      <c r="F148" s="5" t="s">
        <v>1527</v>
      </c>
      <c r="J148" s="5" t="s">
        <v>847</v>
      </c>
    </row>
    <row r="149" spans="1:10" x14ac:dyDescent="0.25">
      <c r="A149" s="5" t="s">
        <v>2732</v>
      </c>
      <c r="B149" s="140" t="str">
        <f>VLOOKUP(Table94[epg_name],end_point_group[#All],3,FALSE)</f>
        <v>P_INFRA_AZA</v>
      </c>
      <c r="C149" s="140" t="str">
        <f>VLOOKUP(Table94[epg_name],end_point_group[#All],4,FALSE)</f>
        <v>AZA_TEST_APP</v>
      </c>
      <c r="D149" s="5" t="s">
        <v>2178</v>
      </c>
      <c r="E149" s="140" t="str">
        <f>VLOOKUP(Table94[domainName],domain[#All],2,FALSE)</f>
        <v>vmm_vmware</v>
      </c>
      <c r="F149" s="5" t="s">
        <v>1527</v>
      </c>
      <c r="J149" s="5" t="s">
        <v>847</v>
      </c>
    </row>
    <row r="150" spans="1:10" x14ac:dyDescent="0.25">
      <c r="A150" s="5" t="s">
        <v>2733</v>
      </c>
      <c r="B150" s="140" t="str">
        <f>VLOOKUP(Table94[epg_name],end_point_group[#All],3,FALSE)</f>
        <v>P_INFRA_AZA</v>
      </c>
      <c r="C150" s="140" t="str">
        <f>VLOOKUP(Table94[epg_name],end_point_group[#All],4,FALSE)</f>
        <v>AZA_TEST_APP</v>
      </c>
      <c r="D150" s="5" t="s">
        <v>2178</v>
      </c>
      <c r="E150" s="140" t="str">
        <f>VLOOKUP(Table94[domainName],domain[#All],2,FALSE)</f>
        <v>vmm_vmware</v>
      </c>
      <c r="F150" s="5" t="s">
        <v>1527</v>
      </c>
      <c r="J150" s="5" t="s">
        <v>847</v>
      </c>
    </row>
    <row r="151" spans="1:10" x14ac:dyDescent="0.25">
      <c r="A151" s="5" t="s">
        <v>2734</v>
      </c>
      <c r="B151" s="140" t="str">
        <f>VLOOKUP(Table94[epg_name],end_point_group[#All],3,FALSE)</f>
        <v>P_INFRA_AZB</v>
      </c>
      <c r="C151" s="140" t="str">
        <f>VLOOKUP(Table94[epg_name],end_point_group[#All],4,FALSE)</f>
        <v>AZB_AUTH_SVC_APP</v>
      </c>
      <c r="D151" s="5" t="s">
        <v>2179</v>
      </c>
      <c r="E151" s="140" t="str">
        <f>VLOOKUP(Table94[domainName],domain[#All],2,FALSE)</f>
        <v>vmm_vmware</v>
      </c>
      <c r="F151" s="5" t="s">
        <v>1527</v>
      </c>
      <c r="J151" s="5" t="s">
        <v>847</v>
      </c>
    </row>
    <row r="152" spans="1:10" x14ac:dyDescent="0.25">
      <c r="A152" s="5" t="s">
        <v>2735</v>
      </c>
      <c r="B152" s="140" t="str">
        <f>VLOOKUP(Table94[epg_name],end_point_group[#All],3,FALSE)</f>
        <v>P_INFRA_AZB</v>
      </c>
      <c r="C152" s="140" t="str">
        <f>VLOOKUP(Table94[epg_name],end_point_group[#All],4,FALSE)</f>
        <v>AZB_MONITORING_APP</v>
      </c>
      <c r="D152" s="5" t="s">
        <v>2179</v>
      </c>
      <c r="E152" s="140" t="str">
        <f>VLOOKUP(Table94[domainName],domain[#All],2,FALSE)</f>
        <v>vmm_vmware</v>
      </c>
      <c r="F152" s="5" t="s">
        <v>1527</v>
      </c>
      <c r="J152" s="5" t="s">
        <v>847</v>
      </c>
    </row>
    <row r="153" spans="1:10" x14ac:dyDescent="0.25">
      <c r="A153" s="5" t="s">
        <v>2768</v>
      </c>
      <c r="B153" s="140" t="str">
        <f>VLOOKUP(Table94[epg_name],end_point_group[#All],3,FALSE)</f>
        <v>P_INFRA_AZB</v>
      </c>
      <c r="C153" s="140" t="str">
        <f>VLOOKUP(Table94[epg_name],end_point_group[#All],4,FALSE)</f>
        <v>AZB_AUTH_SVC_APP</v>
      </c>
      <c r="D153" s="5" t="s">
        <v>2179</v>
      </c>
      <c r="E153" s="140" t="str">
        <f>VLOOKUP(Table94[domainName],domain[#All],2,FALSE)</f>
        <v>vmm_vmware</v>
      </c>
      <c r="F153" s="5" t="s">
        <v>1527</v>
      </c>
      <c r="J153" s="5" t="s">
        <v>847</v>
      </c>
    </row>
    <row r="154" spans="1:10" x14ac:dyDescent="0.25">
      <c r="A154" s="5" t="s">
        <v>2772</v>
      </c>
      <c r="B154" s="140" t="str">
        <f>VLOOKUP(Table94[epg_name],end_point_group[#All],3,FALSE)</f>
        <v>P_INFRA_AZB</v>
      </c>
      <c r="C154" s="140" t="str">
        <f>VLOOKUP(Table94[epg_name],end_point_group[#All],4,FALSE)</f>
        <v>AZB_AUTH_SVC_APP</v>
      </c>
      <c r="D154" s="5" t="s">
        <v>2179</v>
      </c>
      <c r="E154" s="140" t="str">
        <f>VLOOKUP(Table94[domainName],domain[#All],2,FALSE)</f>
        <v>vmm_vmware</v>
      </c>
      <c r="F154" s="5" t="s">
        <v>1527</v>
      </c>
      <c r="J154" s="5" t="s">
        <v>847</v>
      </c>
    </row>
    <row r="155" spans="1:10" x14ac:dyDescent="0.25">
      <c r="A155" s="5" t="s">
        <v>2736</v>
      </c>
      <c r="B155" s="140" t="str">
        <f>VLOOKUP(Table94[epg_name],end_point_group[#All],3,FALSE)</f>
        <v>P_INFRA_AZB</v>
      </c>
      <c r="C155" s="140" t="str">
        <f>VLOOKUP(Table94[epg_name],end_point_group[#All],4,FALSE)</f>
        <v>AZB_K8S_APP</v>
      </c>
      <c r="D155" s="5" t="s">
        <v>2179</v>
      </c>
      <c r="E155" s="140" t="str">
        <f>VLOOKUP(Table94[domainName],domain[#All],2,FALSE)</f>
        <v>vmm_vmware</v>
      </c>
      <c r="F155" s="5" t="s">
        <v>1527</v>
      </c>
      <c r="J155" s="5" t="s">
        <v>847</v>
      </c>
    </row>
    <row r="156" spans="1:10" x14ac:dyDescent="0.25">
      <c r="A156" s="5" t="s">
        <v>2737</v>
      </c>
      <c r="B156" s="140" t="str">
        <f>VLOOKUP(Table94[epg_name],end_point_group[#All],3,FALSE)</f>
        <v>P_INFRA_AZB</v>
      </c>
      <c r="C156" s="140" t="str">
        <f>VLOOKUP(Table94[epg_name],end_point_group[#All],4,FALSE)</f>
        <v>AZB_K8S_APP</v>
      </c>
      <c r="D156" s="5" t="s">
        <v>2882</v>
      </c>
      <c r="E156" s="140" t="str">
        <f>VLOOKUP(Table94[domainName],domain[#All],2,FALSE)</f>
        <v>physical</v>
      </c>
      <c r="F156" s="5" t="s">
        <v>1527</v>
      </c>
      <c r="J156" s="5" t="s">
        <v>847</v>
      </c>
    </row>
    <row r="157" spans="1:10" x14ac:dyDescent="0.25">
      <c r="A157" s="5" t="s">
        <v>2738</v>
      </c>
      <c r="B157" s="140" t="str">
        <f>VLOOKUP(Table94[epg_name],end_point_group[#All],3,FALSE)</f>
        <v>P_INFRA_AZB</v>
      </c>
      <c r="C157" s="140" t="str">
        <f>VLOOKUP(Table94[epg_name],end_point_group[#All],4,FALSE)</f>
        <v>AZB_P_ESXI_APP</v>
      </c>
      <c r="D157" s="5" t="s">
        <v>2883</v>
      </c>
      <c r="E157" s="140" t="str">
        <f>VLOOKUP(Table94[domainName],domain[#All],2,FALSE)</f>
        <v>physical</v>
      </c>
      <c r="F157" s="5" t="s">
        <v>1527</v>
      </c>
      <c r="J157" s="5" t="s">
        <v>847</v>
      </c>
    </row>
    <row r="158" spans="1:10" x14ac:dyDescent="0.25">
      <c r="A158" s="5" t="s">
        <v>2739</v>
      </c>
      <c r="B158" s="140" t="str">
        <f>VLOOKUP(Table94[epg_name],end_point_group[#All],3,FALSE)</f>
        <v>P_INFRA_AZB</v>
      </c>
      <c r="C158" s="140" t="str">
        <f>VLOOKUP(Table94[epg_name],end_point_group[#All],4,FALSE)</f>
        <v>AZB_P_ESXI_APP</v>
      </c>
      <c r="D158" s="5" t="s">
        <v>2884</v>
      </c>
      <c r="E158" s="140" t="str">
        <f>VLOOKUP(Table94[domainName],domain[#All],2,FALSE)</f>
        <v>physical</v>
      </c>
      <c r="F158" s="5" t="s">
        <v>1527</v>
      </c>
      <c r="J158" s="5" t="s">
        <v>847</v>
      </c>
    </row>
    <row r="159" spans="1:10" x14ac:dyDescent="0.25">
      <c r="A159" s="5" t="s">
        <v>2740</v>
      </c>
      <c r="B159" s="140" t="str">
        <f>VLOOKUP(Table94[epg_name],end_point_group[#All],3,FALSE)</f>
        <v>P_INFRA_AZB</v>
      </c>
      <c r="C159" s="140" t="str">
        <f>VLOOKUP(Table94[epg_name],end_point_group[#All],4,FALSE)</f>
        <v>AZB_P_ESXI_APP</v>
      </c>
      <c r="D159" s="5" t="s">
        <v>2885</v>
      </c>
      <c r="E159" s="140" t="str">
        <f>VLOOKUP(Table94[domainName],domain[#All],2,FALSE)</f>
        <v>physical</v>
      </c>
      <c r="F159" s="5" t="s">
        <v>1527</v>
      </c>
      <c r="J159" s="5" t="s">
        <v>847</v>
      </c>
    </row>
    <row r="160" spans="1:10" x14ac:dyDescent="0.25">
      <c r="A160" s="5" t="s">
        <v>2741</v>
      </c>
      <c r="B160" s="140" t="str">
        <f>VLOOKUP(Table94[epg_name],end_point_group[#All],3,FALSE)</f>
        <v>P_INFRA_AZB</v>
      </c>
      <c r="C160" s="140" t="str">
        <f>VLOOKUP(Table94[epg_name],end_point_group[#All],4,FALSE)</f>
        <v>AZB_P_ESXI_APP</v>
      </c>
      <c r="D160" s="5" t="s">
        <v>2886</v>
      </c>
      <c r="E160" s="140" t="str">
        <f>VLOOKUP(Table94[domainName],domain[#All],2,FALSE)</f>
        <v>physical</v>
      </c>
      <c r="F160" s="5" t="s">
        <v>1527</v>
      </c>
      <c r="J160" s="5" t="s">
        <v>847</v>
      </c>
    </row>
    <row r="161" spans="1:10" x14ac:dyDescent="0.25">
      <c r="A161" s="5" t="s">
        <v>2742</v>
      </c>
      <c r="B161" s="140" t="str">
        <f>VLOOKUP(Table94[epg_name],end_point_group[#All],3,FALSE)</f>
        <v>P_PLAYOUT_AZB</v>
      </c>
      <c r="C161" s="140" t="str">
        <f>VLOOKUP(Table94[epg_name],end_point_group[#All],4,FALSE)</f>
        <v>AZB_PO_ESXI_APP</v>
      </c>
      <c r="D161" s="5" t="s">
        <v>2887</v>
      </c>
      <c r="E161" s="140" t="str">
        <f>VLOOKUP(Table94[domainName],domain[#All],2,FALSE)</f>
        <v>physical</v>
      </c>
      <c r="F161" s="5" t="s">
        <v>1527</v>
      </c>
      <c r="J161" s="5" t="s">
        <v>847</v>
      </c>
    </row>
    <row r="162" spans="1:10" x14ac:dyDescent="0.25">
      <c r="A162" s="5" t="s">
        <v>2743</v>
      </c>
      <c r="B162" s="140" t="str">
        <f>VLOOKUP(Table94[epg_name],end_point_group[#All],3,FALSE)</f>
        <v>P_PLAYOUT_AZB</v>
      </c>
      <c r="C162" s="140" t="str">
        <f>VLOOKUP(Table94[epg_name],end_point_group[#All],4,FALSE)</f>
        <v>AZB_PO_ESXI_APP</v>
      </c>
      <c r="D162" s="5" t="s">
        <v>2888</v>
      </c>
      <c r="E162" s="140" t="str">
        <f>VLOOKUP(Table94[domainName],domain[#All],2,FALSE)</f>
        <v>physical</v>
      </c>
      <c r="F162" s="5" t="s">
        <v>1527</v>
      </c>
      <c r="J162" s="5" t="s">
        <v>847</v>
      </c>
    </row>
    <row r="163" spans="1:10" x14ac:dyDescent="0.25">
      <c r="A163" s="5" t="s">
        <v>2744</v>
      </c>
      <c r="B163" s="140" t="str">
        <f>VLOOKUP(Table94[epg_name],end_point_group[#All],3,FALSE)</f>
        <v>P_PLAYOUT_AZB</v>
      </c>
      <c r="C163" s="140" t="str">
        <f>VLOOKUP(Table94[epg_name],end_point_group[#All],4,FALSE)</f>
        <v>AZB_PO_ESXI_APP</v>
      </c>
      <c r="D163" s="5" t="s">
        <v>2889</v>
      </c>
      <c r="E163" s="140" t="str">
        <f>VLOOKUP(Table94[domainName],domain[#All],2,FALSE)</f>
        <v>physical</v>
      </c>
      <c r="F163" s="5" t="s">
        <v>1527</v>
      </c>
      <c r="J163" s="5" t="s">
        <v>847</v>
      </c>
    </row>
    <row r="164" spans="1:10" x14ac:dyDescent="0.25">
      <c r="A164" s="5" t="s">
        <v>2745</v>
      </c>
      <c r="B164" s="140" t="str">
        <f>VLOOKUP(Table94[epg_name],end_point_group[#All],3,FALSE)</f>
        <v>P_PLAYOUT_AZB</v>
      </c>
      <c r="C164" s="140" t="str">
        <f>VLOOKUP(Table94[epg_name],end_point_group[#All],4,FALSE)</f>
        <v>AZB_PO_ESXI_APP</v>
      </c>
      <c r="D164" s="5" t="s">
        <v>2890</v>
      </c>
      <c r="E164" s="140" t="str">
        <f>VLOOKUP(Table94[domainName],domain[#All],2,FALSE)</f>
        <v>physical</v>
      </c>
      <c r="F164" s="5" t="s">
        <v>1527</v>
      </c>
      <c r="J164" s="5" t="s">
        <v>847</v>
      </c>
    </row>
    <row r="165" spans="1:10" x14ac:dyDescent="0.25">
      <c r="A165" s="5" t="s">
        <v>2746</v>
      </c>
      <c r="B165" s="140" t="str">
        <f>VLOOKUP(Table94[epg_name],end_point_group[#All],3,FALSE)</f>
        <v>P_INFRA_AZB</v>
      </c>
      <c r="C165" s="140" t="str">
        <f>VLOOKUP(Table94[epg_name],end_point_group[#All],4,FALSE)</f>
        <v>AZB_INFRA_GEN_APP</v>
      </c>
      <c r="D165" s="5" t="s">
        <v>2179</v>
      </c>
      <c r="E165" s="140" t="str">
        <f>VLOOKUP(Table94[domainName],domain[#All],2,FALSE)</f>
        <v>vmm_vmware</v>
      </c>
      <c r="F165" s="5" t="s">
        <v>1527</v>
      </c>
      <c r="J165" s="5" t="s">
        <v>847</v>
      </c>
    </row>
    <row r="166" spans="1:10" x14ac:dyDescent="0.25">
      <c r="A166" s="5" t="s">
        <v>2747</v>
      </c>
      <c r="B166" s="140" t="str">
        <f>VLOOKUP(Table94[epg_name],end_point_group[#All],3,FALSE)</f>
        <v>P_INFRA_AZB</v>
      </c>
      <c r="C166" s="140" t="str">
        <f>VLOOKUP(Table94[epg_name],end_point_group[#All],4,FALSE)</f>
        <v>AZB_FAB_MGT_APP</v>
      </c>
      <c r="D166" s="5" t="s">
        <v>2891</v>
      </c>
      <c r="E166" s="140" t="str">
        <f>VLOOKUP(Table94[domainName],domain[#All],2,FALSE)</f>
        <v>physical</v>
      </c>
      <c r="F166" s="5" t="s">
        <v>1527</v>
      </c>
      <c r="J166" s="5" t="s">
        <v>847</v>
      </c>
    </row>
    <row r="167" spans="1:10" x14ac:dyDescent="0.25">
      <c r="A167" s="5" t="s">
        <v>2748</v>
      </c>
      <c r="B167" s="140" t="str">
        <f>VLOOKUP(Table94[epg_name],end_point_group[#All],3,FALSE)</f>
        <v>P_INFRA_AZB</v>
      </c>
      <c r="C167" s="140" t="str">
        <f>VLOOKUP(Table94[epg_name],end_point_group[#All],4,FALSE)</f>
        <v>AZB_INFRA_GEN_APP</v>
      </c>
      <c r="D167" s="5" t="s">
        <v>2179</v>
      </c>
      <c r="E167" s="140" t="str">
        <f>VLOOKUP(Table94[domainName],domain[#All],2,FALSE)</f>
        <v>vmm_vmware</v>
      </c>
      <c r="F167" s="5" t="s">
        <v>1527</v>
      </c>
      <c r="J167" s="5" t="s">
        <v>847</v>
      </c>
    </row>
    <row r="168" spans="1:10" x14ac:dyDescent="0.25">
      <c r="A168" s="5" t="s">
        <v>2749</v>
      </c>
      <c r="B168" s="140" t="str">
        <f>VLOOKUP(Table94[epg_name],end_point_group[#All],3,FALSE)</f>
        <v>P_INFRA_AZB</v>
      </c>
      <c r="C168" s="140" t="str">
        <f>VLOOKUP(Table94[epg_name],end_point_group[#All],4,FALSE)</f>
        <v>AZB_INFRA_GEN_APP</v>
      </c>
      <c r="D168" s="5" t="s">
        <v>2179</v>
      </c>
      <c r="E168" s="140" t="str">
        <f>VLOOKUP(Table94[domainName],domain[#All],2,FALSE)</f>
        <v>vmm_vmware</v>
      </c>
      <c r="F168" s="5" t="s">
        <v>1527</v>
      </c>
      <c r="J168" s="5" t="s">
        <v>847</v>
      </c>
    </row>
    <row r="169" spans="1:10" x14ac:dyDescent="0.25">
      <c r="A169" s="5" t="s">
        <v>2750</v>
      </c>
      <c r="B169" s="140" t="str">
        <f>VLOOKUP(Table94[epg_name],end_point_group[#All],3,FALSE)</f>
        <v>P_INFRA_AZB</v>
      </c>
      <c r="C169" s="140" t="str">
        <f>VLOOKUP(Table94[epg_name],end_point_group[#All],4,FALSE)</f>
        <v>AZB_INFRA_SEC_CORE_APP</v>
      </c>
      <c r="D169" s="5" t="s">
        <v>2179</v>
      </c>
      <c r="E169" s="140" t="str">
        <f>VLOOKUP(Table94[domainName],domain[#All],2,FALSE)</f>
        <v>vmm_vmware</v>
      </c>
      <c r="F169" s="5" t="s">
        <v>1527</v>
      </c>
      <c r="J169" s="5" t="s">
        <v>847</v>
      </c>
    </row>
    <row r="170" spans="1:10" x14ac:dyDescent="0.25">
      <c r="A170" s="5" t="s">
        <v>2751</v>
      </c>
      <c r="B170" s="140" t="str">
        <f>VLOOKUP(Table94[epg_name],end_point_group[#All],3,FALSE)</f>
        <v>P_INFRA_AZB</v>
      </c>
      <c r="C170" s="140" t="str">
        <f>VLOOKUP(Table94[epg_name],end_point_group[#All],4,FALSE)</f>
        <v>AZB_LOG_AUD_APP</v>
      </c>
      <c r="D170" s="5" t="s">
        <v>2179</v>
      </c>
      <c r="E170" s="140" t="str">
        <f>VLOOKUP(Table94[domainName],domain[#All],2,FALSE)</f>
        <v>vmm_vmware</v>
      </c>
      <c r="F170" s="5" t="s">
        <v>1527</v>
      </c>
      <c r="J170" s="5" t="s">
        <v>847</v>
      </c>
    </row>
    <row r="171" spans="1:10" x14ac:dyDescent="0.25">
      <c r="A171" s="5" t="s">
        <v>2787</v>
      </c>
      <c r="B171" s="140" t="str">
        <f>VLOOKUP(Table94[epg_name],end_point_group[#All],3,FALSE)</f>
        <v>P_INFRA_AZB</v>
      </c>
      <c r="C171" s="140" t="str">
        <f>VLOOKUP(Table94[epg_name],end_point_group[#All],4,FALSE)</f>
        <v>AZB_UCSD_APP</v>
      </c>
      <c r="D171" s="5" t="s">
        <v>2179</v>
      </c>
      <c r="E171" s="140" t="str">
        <f>VLOOKUP(Table94[domainName],domain[#All],2,FALSE)</f>
        <v>vmm_vmware</v>
      </c>
      <c r="F171" s="5" t="s">
        <v>1527</v>
      </c>
      <c r="J171" s="5" t="s">
        <v>847</v>
      </c>
    </row>
    <row r="172" spans="1:10" x14ac:dyDescent="0.25">
      <c r="A172" s="5" t="s">
        <v>2778</v>
      </c>
      <c r="B172" s="140" t="str">
        <f>VLOOKUP(Table94[epg_name],end_point_group[#All],3,FALSE)</f>
        <v>P_INFRA_AZB</v>
      </c>
      <c r="C172" s="140" t="str">
        <f>VLOOKUP(Table94[epg_name],end_point_group[#All],4,FALSE)</f>
        <v>AZB_UCSD_APP</v>
      </c>
      <c r="D172" s="5" t="s">
        <v>2179</v>
      </c>
      <c r="E172" s="140" t="str">
        <f>VLOOKUP(Table94[domainName],domain[#All],2,FALSE)</f>
        <v>vmm_vmware</v>
      </c>
      <c r="F172" s="5" t="s">
        <v>1527</v>
      </c>
      <c r="J172" s="5" t="s">
        <v>847</v>
      </c>
    </row>
    <row r="173" spans="1:10" x14ac:dyDescent="0.25">
      <c r="A173" s="5" t="s">
        <v>2778</v>
      </c>
      <c r="B173" s="140" t="str">
        <f>VLOOKUP(Table94[epg_name],end_point_group[#All],3,FALSE)</f>
        <v>P_INFRA_AZB</v>
      </c>
      <c r="C173" s="140" t="str">
        <f>VLOOKUP(Table94[epg_name],end_point_group[#All],4,FALSE)</f>
        <v>AZB_UCSD_APP</v>
      </c>
      <c r="D173" s="5" t="s">
        <v>2892</v>
      </c>
      <c r="E173" s="140" t="str">
        <f>VLOOKUP(Table94[domainName],domain[#All],2,FALSE)</f>
        <v>physical</v>
      </c>
      <c r="F173" s="5" t="s">
        <v>1527</v>
      </c>
      <c r="J173" s="5" t="s">
        <v>847</v>
      </c>
    </row>
    <row r="174" spans="1:10" x14ac:dyDescent="0.25">
      <c r="A174" s="5" t="s">
        <v>3354</v>
      </c>
      <c r="B174" s="140" t="str">
        <f>VLOOKUP(Table94[epg_name],end_point_group[#All],3,FALSE)</f>
        <v>P_INFRA_AZB</v>
      </c>
      <c r="C174" s="140" t="str">
        <f>VLOOKUP(Table94[epg_name],end_point_group[#All],4,FALSE)</f>
        <v>AZB_INFRA_PO_CM_APP</v>
      </c>
      <c r="D174" s="5" t="s">
        <v>2893</v>
      </c>
      <c r="E174" s="140" t="str">
        <f>VLOOKUP(Table94[domainName],domain[#All],2,FALSE)</f>
        <v>physical</v>
      </c>
      <c r="F174" s="5" t="s">
        <v>1527</v>
      </c>
      <c r="J174" s="5" t="s">
        <v>847</v>
      </c>
    </row>
    <row r="175" spans="1:10" x14ac:dyDescent="0.25">
      <c r="A175" s="5" t="s">
        <v>2826</v>
      </c>
      <c r="B175" s="140" t="str">
        <f>VLOOKUP(Table94[epg_name],end_point_group[#All],3,FALSE)</f>
        <v>P_INFRA_AZB</v>
      </c>
      <c r="C175" s="140" t="str">
        <f>VLOOKUP(Table94[epg_name],end_point_group[#All],4,FALSE)</f>
        <v>AZB_PDU_APP</v>
      </c>
      <c r="D175" s="5" t="s">
        <v>2894</v>
      </c>
      <c r="E175" s="140" t="str">
        <f>VLOOKUP(Table94[domainName],domain[#All],2,FALSE)</f>
        <v>physical</v>
      </c>
      <c r="F175" s="5" t="s">
        <v>1527</v>
      </c>
      <c r="J175" s="5" t="s">
        <v>847</v>
      </c>
    </row>
    <row r="176" spans="1:10" x14ac:dyDescent="0.25">
      <c r="A176" s="5" t="s">
        <v>2914</v>
      </c>
      <c r="B176" s="140" t="str">
        <f>VLOOKUP(Table94[epg_name],end_point_group[#All],3,FALSE)</f>
        <v>P_PLAYOUT_AZB</v>
      </c>
      <c r="C176" s="140" t="str">
        <f>VLOOKUP(Table94[epg_name],end_point_group[#All],4,FALSE)</f>
        <v>AZB_PO_STOR_APP</v>
      </c>
      <c r="D176" s="5" t="s">
        <v>2898</v>
      </c>
      <c r="E176" s="140" t="str">
        <f>VLOOKUP(Table94[domainName],domain[#All],2,FALSE)</f>
        <v>physical</v>
      </c>
      <c r="F176" s="5" t="s">
        <v>1527</v>
      </c>
      <c r="J176" s="5" t="s">
        <v>847</v>
      </c>
    </row>
    <row r="177" spans="1:10" x14ac:dyDescent="0.25">
      <c r="A177" s="5" t="s">
        <v>2915</v>
      </c>
      <c r="B177" s="140" t="str">
        <f>VLOOKUP(Table94[epg_name],end_point_group[#All],3,FALSE)</f>
        <v>P_PLAYOUT_AZB</v>
      </c>
      <c r="C177" s="140" t="str">
        <f>VLOOKUP(Table94[epg_name],end_point_group[#All],4,FALSE)</f>
        <v>AZB_PO_STOR_APP</v>
      </c>
      <c r="D177" s="5" t="s">
        <v>2898</v>
      </c>
      <c r="E177" s="140" t="str">
        <f>VLOOKUP(Table94[domainName],domain[#All],2,FALSE)</f>
        <v>physical</v>
      </c>
      <c r="F177" s="5" t="s">
        <v>1527</v>
      </c>
      <c r="J177" s="5" t="s">
        <v>847</v>
      </c>
    </row>
    <row r="178" spans="1:10" x14ac:dyDescent="0.25">
      <c r="A178" s="5" t="s">
        <v>2752</v>
      </c>
      <c r="B178" s="140" t="str">
        <f>VLOOKUP(Table94[epg_name],end_point_group[#All],3,FALSE)</f>
        <v>P_INFRA_AZB</v>
      </c>
      <c r="C178" s="140" t="str">
        <f>VLOOKUP(Table94[epg_name],end_point_group[#All],4,FALSE)</f>
        <v>BLUE_IPFM_APP</v>
      </c>
      <c r="D178" s="5" t="s">
        <v>2179</v>
      </c>
      <c r="E178" s="140" t="str">
        <f>VLOOKUP(Table94[domainName],domain[#All],2,FALSE)</f>
        <v>vmm_vmware</v>
      </c>
      <c r="F178" s="5" t="s">
        <v>1527</v>
      </c>
      <c r="J178" s="5" t="s">
        <v>847</v>
      </c>
    </row>
    <row r="179" spans="1:10" x14ac:dyDescent="0.25">
      <c r="A179" s="5" t="s">
        <v>2753</v>
      </c>
      <c r="B179" s="140" t="str">
        <f>VLOOKUP(Table94[epg_name],end_point_group[#All],3,FALSE)</f>
        <v>P_INFRA_AZB</v>
      </c>
      <c r="C179" s="140" t="str">
        <f>VLOOKUP(Table94[epg_name],end_point_group[#All],4,FALSE)</f>
        <v>BLUE_IPFM_APP</v>
      </c>
      <c r="D179" s="5" t="s">
        <v>2179</v>
      </c>
      <c r="E179" s="140" t="str">
        <f>VLOOKUP(Table94[domainName],domain[#All],2,FALSE)</f>
        <v>vmm_vmware</v>
      </c>
      <c r="F179" s="5" t="s">
        <v>1527</v>
      </c>
      <c r="J179" s="5" t="s">
        <v>847</v>
      </c>
    </row>
    <row r="180" spans="1:10" x14ac:dyDescent="0.25">
      <c r="A180" s="5" t="s">
        <v>2754</v>
      </c>
      <c r="B180" s="140" t="str">
        <f>VLOOKUP(Table94[epg_name],end_point_group[#All],3,FALSE)</f>
        <v>P_INFRA_AZB</v>
      </c>
      <c r="C180" s="140" t="str">
        <f>VLOOKUP(Table94[epg_name],end_point_group[#All],4,FALSE)</f>
        <v>BLUE_ENCD_FAB_APP</v>
      </c>
      <c r="D180" s="5" t="s">
        <v>2895</v>
      </c>
      <c r="E180" s="140" t="str">
        <f>VLOOKUP(Table94[domainName],domain[#All],2,FALSE)</f>
        <v>physical</v>
      </c>
      <c r="F180" s="5" t="s">
        <v>1527</v>
      </c>
      <c r="J180" s="5" t="s">
        <v>847</v>
      </c>
    </row>
    <row r="181" spans="1:10" x14ac:dyDescent="0.25">
      <c r="A181" s="5" t="s">
        <v>2755</v>
      </c>
      <c r="B181" s="140" t="str">
        <f>VLOOKUP(Table94[epg_name],end_point_group[#All],3,FALSE)</f>
        <v>P_INFRA_AZB</v>
      </c>
      <c r="C181" s="140" t="str">
        <f>VLOOKUP(Table94[epg_name],end_point_group[#All],4,FALSE)</f>
        <v>BLUE_ENCD_FAB_APP</v>
      </c>
      <c r="D181" s="5" t="s">
        <v>2896</v>
      </c>
      <c r="E181" s="140" t="str">
        <f>VLOOKUP(Table94[domainName],domain[#All],2,FALSE)</f>
        <v>physical</v>
      </c>
      <c r="F181" s="5" t="s">
        <v>1527</v>
      </c>
      <c r="J181" s="5" t="s">
        <v>847</v>
      </c>
    </row>
    <row r="182" spans="1:10" x14ac:dyDescent="0.25">
      <c r="A182" s="5" t="s">
        <v>2756</v>
      </c>
      <c r="B182" s="140" t="str">
        <f>VLOOKUP(Table94[epg_name],end_point_group[#All],3,FALSE)</f>
        <v>P_INFRA_AZB</v>
      </c>
      <c r="C182" s="140" t="str">
        <f>VLOOKUP(Table94[epg_name],end_point_group[#All],4,FALSE)</f>
        <v>AZB_TEST_APP</v>
      </c>
      <c r="D182" s="5" t="s">
        <v>2179</v>
      </c>
      <c r="E182" s="140" t="str">
        <f>VLOOKUP(Table94[domainName],domain[#All],2,FALSE)</f>
        <v>vmm_vmware</v>
      </c>
      <c r="F182" s="5" t="s">
        <v>1527</v>
      </c>
      <c r="J182" s="5" t="s">
        <v>847</v>
      </c>
    </row>
    <row r="183" spans="1:10" x14ac:dyDescent="0.25">
      <c r="A183" s="5" t="s">
        <v>2757</v>
      </c>
      <c r="B183" s="140" t="str">
        <f>VLOOKUP(Table94[epg_name],end_point_group[#All],3,FALSE)</f>
        <v>P_INFRA_AZB</v>
      </c>
      <c r="C183" s="140" t="str">
        <f>VLOOKUP(Table94[epg_name],end_point_group[#All],4,FALSE)</f>
        <v>AZB_TEST_APP</v>
      </c>
      <c r="D183" s="5" t="s">
        <v>2179</v>
      </c>
      <c r="E183" s="140" t="str">
        <f>VLOOKUP(Table94[domainName],domain[#All],2,FALSE)</f>
        <v>vmm_vmware</v>
      </c>
      <c r="F183" s="5" t="s">
        <v>1527</v>
      </c>
      <c r="J183" s="5" t="s">
        <v>847</v>
      </c>
    </row>
    <row r="184" spans="1:10" x14ac:dyDescent="0.25">
      <c r="A184" s="5" t="s">
        <v>2758</v>
      </c>
      <c r="B184" s="140" t="str">
        <f>VLOOKUP(Table94[epg_name],end_point_group[#All],3,FALSE)</f>
        <v>P_INFRA_AZB</v>
      </c>
      <c r="C184" s="140" t="str">
        <f>VLOOKUP(Table94[epg_name],end_point_group[#All],4,FALSE)</f>
        <v>AZB_TEST_APP</v>
      </c>
      <c r="D184" s="5" t="s">
        <v>2179</v>
      </c>
      <c r="E184" s="140" t="str">
        <f>VLOOKUP(Table94[domainName],domain[#All],2,FALSE)</f>
        <v>vmm_vmware</v>
      </c>
      <c r="F184" s="5" t="s">
        <v>1527</v>
      </c>
      <c r="J184" s="5" t="s">
        <v>847</v>
      </c>
    </row>
    <row r="185" spans="1:10" x14ac:dyDescent="0.25">
      <c r="A185" s="5" t="s">
        <v>2759</v>
      </c>
      <c r="B185" s="140" t="str">
        <f>VLOOKUP(Table94[epg_name],end_point_group[#All],3,FALSE)</f>
        <v>P_INFRA_AZB</v>
      </c>
      <c r="C185" s="140" t="str">
        <f>VLOOKUP(Table94[epg_name],end_point_group[#All],4,FALSE)</f>
        <v>AZB_TEST_APP</v>
      </c>
      <c r="D185" s="5" t="s">
        <v>2179</v>
      </c>
      <c r="E185" s="140" t="str">
        <f>VLOOKUP(Table94[domainName],domain[#All],2,FALSE)</f>
        <v>vmm_vmware</v>
      </c>
      <c r="F185" s="5" t="s">
        <v>1527</v>
      </c>
      <c r="J185" s="5" t="s">
        <v>847</v>
      </c>
    </row>
    <row r="186" spans="1:10" x14ac:dyDescent="0.25">
      <c r="A186" s="5" t="s">
        <v>3079</v>
      </c>
      <c r="B186" s="140" t="str">
        <f>VLOOKUP(Table94[epg_name],end_point_group[#All],3,FALSE)</f>
        <v>P_STORAGE_AZA</v>
      </c>
      <c r="C186" s="140" t="str">
        <f>VLOOKUP(Table94[epg_name],end_point_group[#All],4,FALSE)</f>
        <v>AZA_P_STOR_APP</v>
      </c>
      <c r="D186" s="5" t="s">
        <v>2864</v>
      </c>
      <c r="E186" s="140" t="str">
        <f>VLOOKUP(Table94[domainName],domain[#All],2,FALSE)</f>
        <v>physical</v>
      </c>
      <c r="F186" s="5" t="s">
        <v>1527</v>
      </c>
      <c r="J186" s="5" t="s">
        <v>847</v>
      </c>
    </row>
    <row r="187" spans="1:10" x14ac:dyDescent="0.25">
      <c r="A187" s="5" t="s">
        <v>3080</v>
      </c>
      <c r="B187" s="140" t="str">
        <f>VLOOKUP(Table94[epg_name],end_point_group[#All],3,FALSE)</f>
        <v>P_STORAGE_AZA</v>
      </c>
      <c r="C187" s="140" t="str">
        <f>VLOOKUP(Table94[epg_name],end_point_group[#All],4,FALSE)</f>
        <v>AZA_P_STOR_APP</v>
      </c>
      <c r="D187" s="5" t="s">
        <v>2864</v>
      </c>
      <c r="E187" s="140" t="str">
        <f>VLOOKUP(Table94[domainName],domain[#All],2,FALSE)</f>
        <v>physical</v>
      </c>
      <c r="F187" s="5" t="s">
        <v>1527</v>
      </c>
      <c r="J187" s="5" t="s">
        <v>847</v>
      </c>
    </row>
    <row r="188" spans="1:10" x14ac:dyDescent="0.25">
      <c r="A188" s="5" t="s">
        <v>3347</v>
      </c>
      <c r="B188" s="140" t="str">
        <f>VLOOKUP(Table94[epg_name],end_point_group[#All],3,FALSE)</f>
        <v>P_PLAYOUT_AZA</v>
      </c>
      <c r="C188" s="140" t="str">
        <f>VLOOKUP(Table94[epg_name],end_point_group[#All],4,FALSE)</f>
        <v>AZA_PO_VDI_APP</v>
      </c>
      <c r="D188" s="5" t="s">
        <v>3295</v>
      </c>
      <c r="E188" s="140" t="str">
        <f>VLOOKUP(Table94[domainName],domain[#All],2,FALSE)</f>
        <v>vmm_vmware</v>
      </c>
      <c r="F188" s="5" t="s">
        <v>1527</v>
      </c>
    </row>
    <row r="189" spans="1:10" x14ac:dyDescent="0.25">
      <c r="A189" s="5" t="s">
        <v>3271</v>
      </c>
      <c r="B189" s="140" t="str">
        <f>VLOOKUP(Table94[epg_name],end_point_group[#All],3,FALSE)</f>
        <v>P_INFRA_AZA</v>
      </c>
      <c r="C189" s="140" t="str">
        <f>VLOOKUP(Table94[epg_name],end_point_group[#All],4,FALSE)</f>
        <v>AZA_INFRA_PO_CM_APP</v>
      </c>
      <c r="D189" s="5" t="s">
        <v>2178</v>
      </c>
      <c r="E189" s="140" t="str">
        <f>VLOOKUP(Table94[domainName],domain[#All],2,FALSE)</f>
        <v>vmm_vmware</v>
      </c>
      <c r="F189" s="5" t="s">
        <v>1527</v>
      </c>
    </row>
    <row r="190" spans="1:10" x14ac:dyDescent="0.25">
      <c r="A190" s="5" t="s">
        <v>3272</v>
      </c>
      <c r="B190" s="140" t="str">
        <f>VLOOKUP(Table94[epg_name],end_point_group[#All],3,FALSE)</f>
        <v>P_PLAYOUT_AZA</v>
      </c>
      <c r="C190" s="140" t="str">
        <f>VLOOKUP(Table94[epg_name],end_point_group[#All],4,FALSE)</f>
        <v>AZA_PO_MORPHEUS_APP</v>
      </c>
      <c r="D190" s="5" t="s">
        <v>3295</v>
      </c>
      <c r="E190" s="140" t="str">
        <f>VLOOKUP(Table94[domainName],domain[#All],2,FALSE)</f>
        <v>vmm_vmware</v>
      </c>
      <c r="F190" s="5" t="s">
        <v>1527</v>
      </c>
    </row>
    <row r="191" spans="1:10" x14ac:dyDescent="0.25">
      <c r="A191" s="5" t="s">
        <v>3272</v>
      </c>
      <c r="B191" s="140" t="str">
        <f>VLOOKUP(Table94[epg_name],end_point_group[#All],3,FALSE)</f>
        <v>P_PLAYOUT_AZA</v>
      </c>
      <c r="C191" s="140" t="str">
        <f>VLOOKUP(Table94[epg_name],end_point_group[#All],4,FALSE)</f>
        <v>AZA_PO_MORPHEUS_APP</v>
      </c>
      <c r="D191" s="5" t="s">
        <v>3297</v>
      </c>
      <c r="E191" s="140" t="str">
        <f>VLOOKUP(Table94[domainName],domain[#All],2,FALSE)</f>
        <v>vmm_vmware</v>
      </c>
      <c r="F191" s="5" t="s">
        <v>1527</v>
      </c>
    </row>
    <row r="192" spans="1:10" x14ac:dyDescent="0.25">
      <c r="A192" s="5" t="s">
        <v>3272</v>
      </c>
      <c r="B192" s="140" t="str">
        <f>VLOOKUP(Table94[epg_name],end_point_group[#All],3,FALSE)</f>
        <v>P_PLAYOUT_AZA</v>
      </c>
      <c r="C192" s="140" t="str">
        <f>VLOOKUP(Table94[epg_name],end_point_group[#All],4,FALSE)</f>
        <v>AZA_PO_MORPHEUS_APP</v>
      </c>
      <c r="D192" s="5" t="s">
        <v>3323</v>
      </c>
      <c r="E192" s="140" t="str">
        <f>VLOOKUP(Table94[domainName],domain[#All],2,FALSE)</f>
        <v>physical</v>
      </c>
      <c r="F192" s="5" t="s">
        <v>1527</v>
      </c>
    </row>
    <row r="193" spans="1:6" x14ac:dyDescent="0.25">
      <c r="A193" s="5" t="s">
        <v>3273</v>
      </c>
      <c r="B193" s="140" t="str">
        <f>VLOOKUP(Table94[epg_name],end_point_group[#All],3,FALSE)</f>
        <v>P_PLAYOUT_AZA</v>
      </c>
      <c r="C193" s="140" t="str">
        <f>VLOOKUP(Table94[epg_name],end_point_group[#All],4,FALSE)</f>
        <v>AZA_PO_MORPHEUS_APP</v>
      </c>
      <c r="D193" s="5" t="s">
        <v>3295</v>
      </c>
      <c r="E193" s="140" t="str">
        <f>VLOOKUP(Table94[domainName],domain[#All],2,FALSE)</f>
        <v>vmm_vmware</v>
      </c>
      <c r="F193" s="5" t="s">
        <v>1527</v>
      </c>
    </row>
    <row r="194" spans="1:6" x14ac:dyDescent="0.25">
      <c r="A194" s="5" t="s">
        <v>3273</v>
      </c>
      <c r="B194" s="140" t="str">
        <f>VLOOKUP(Table94[epg_name],end_point_group[#All],3,FALSE)</f>
        <v>P_PLAYOUT_AZA</v>
      </c>
      <c r="C194" s="140" t="str">
        <f>VLOOKUP(Table94[epg_name],end_point_group[#All],4,FALSE)</f>
        <v>AZA_PO_MORPHEUS_APP</v>
      </c>
      <c r="D194" s="5" t="s">
        <v>3297</v>
      </c>
      <c r="E194" s="140" t="str">
        <f>VLOOKUP(Table94[domainName],domain[#All],2,FALSE)</f>
        <v>vmm_vmware</v>
      </c>
      <c r="F194" s="5" t="s">
        <v>1527</v>
      </c>
    </row>
    <row r="195" spans="1:6" x14ac:dyDescent="0.25">
      <c r="A195" s="5" t="s">
        <v>3274</v>
      </c>
      <c r="B195" s="140" t="str">
        <f>VLOOKUP(Table94[epg_name],end_point_group[#All],3,FALSE)</f>
        <v>P_PLAYOUT_AZA</v>
      </c>
      <c r="C195" s="140" t="str">
        <f>VLOOKUP(Table94[epg_name],end_point_group[#All],4,FALSE)</f>
        <v>AZA_PO_VDI_APP</v>
      </c>
      <c r="D195" s="5" t="s">
        <v>3295</v>
      </c>
      <c r="E195" s="140" t="str">
        <f>VLOOKUP(Table94[domainName],domain[#All],2,FALSE)</f>
        <v>vmm_vmware</v>
      </c>
      <c r="F195" s="5" t="s">
        <v>1527</v>
      </c>
    </row>
    <row r="196" spans="1:6" x14ac:dyDescent="0.25">
      <c r="A196" s="5" t="s">
        <v>3275</v>
      </c>
      <c r="B196" s="140" t="str">
        <f>VLOOKUP(Table94[epg_name],end_point_group[#All],3,FALSE)</f>
        <v>P_PLAYOUT_AZA</v>
      </c>
      <c r="C196" s="140" t="str">
        <f>VLOOKUP(Table94[epg_name],end_point_group[#All],4,FALSE)</f>
        <v>AZA_PO_MGT_APP</v>
      </c>
      <c r="D196" s="5" t="s">
        <v>3295</v>
      </c>
      <c r="E196" s="140" t="str">
        <f>VLOOKUP(Table94[domainName],domain[#All],2,FALSE)</f>
        <v>vmm_vmware</v>
      </c>
      <c r="F196" s="5" t="s">
        <v>1527</v>
      </c>
    </row>
    <row r="197" spans="1:6" x14ac:dyDescent="0.25">
      <c r="A197" s="5" t="s">
        <v>3276</v>
      </c>
      <c r="B197" s="140" t="str">
        <f>VLOOKUP(Table94[epg_name],end_point_group[#All],3,FALSE)</f>
        <v>P_PLAYOUT_AZA</v>
      </c>
      <c r="C197" s="140" t="str">
        <f>VLOOKUP(Table94[epg_name],end_point_group[#All],4,FALSE)</f>
        <v>AZA_PO_INFRA_APP</v>
      </c>
      <c r="D197" s="5" t="s">
        <v>3295</v>
      </c>
      <c r="E197" s="140" t="str">
        <f>VLOOKUP(Table94[domainName],domain[#All],2,FALSE)</f>
        <v>vmm_vmware</v>
      </c>
      <c r="F197" s="5" t="s">
        <v>1527</v>
      </c>
    </row>
    <row r="198" spans="1:6" x14ac:dyDescent="0.25">
      <c r="A198" s="5" t="s">
        <v>3277</v>
      </c>
      <c r="B198" s="140" t="str">
        <f>VLOOKUP(Table94[epg_name],end_point_group[#All],3,FALSE)</f>
        <v>P_PLAYOUT_AZA</v>
      </c>
      <c r="C198" s="140" t="str">
        <f>VLOOKUP(Table94[epg_name],end_point_group[#All],4,FALSE)</f>
        <v>AZA_PO_INFRA_APP</v>
      </c>
      <c r="D198" s="5" t="s">
        <v>3295</v>
      </c>
      <c r="E198" s="140" t="str">
        <f>VLOOKUP(Table94[domainName],domain[#All],2,FALSE)</f>
        <v>vmm_vmware</v>
      </c>
      <c r="F198" s="5" t="s">
        <v>1527</v>
      </c>
    </row>
    <row r="199" spans="1:6" x14ac:dyDescent="0.25">
      <c r="A199" s="5" t="s">
        <v>3348</v>
      </c>
      <c r="B199" s="140" t="str">
        <f>VLOOKUP(Table94[epg_name],end_point_group[#All],3,FALSE)</f>
        <v>P_PLAYOUT_AZB</v>
      </c>
      <c r="C199" s="140" t="str">
        <f>VLOOKUP(Table94[epg_name],end_point_group[#All],4,FALSE)</f>
        <v>AZB_PO_VDI_APP</v>
      </c>
      <c r="D199" s="5" t="s">
        <v>3296</v>
      </c>
      <c r="E199" s="140" t="str">
        <f>VLOOKUP(Table94[domainName],domain[#All],2,FALSE)</f>
        <v>vmm_vmware</v>
      </c>
      <c r="F199" s="5" t="s">
        <v>1527</v>
      </c>
    </row>
    <row r="200" spans="1:6" x14ac:dyDescent="0.25">
      <c r="A200" s="5" t="s">
        <v>3278</v>
      </c>
      <c r="B200" s="140" t="str">
        <f>VLOOKUP(Table94[epg_name],end_point_group[#All],3,FALSE)</f>
        <v>P_INFRA_AZB</v>
      </c>
      <c r="C200" s="140" t="str">
        <f>VLOOKUP(Table94[epg_name],end_point_group[#All],4,FALSE)</f>
        <v>AZB_INFRA_PO_CM_APP</v>
      </c>
      <c r="D200" s="5" t="s">
        <v>2179</v>
      </c>
      <c r="E200" s="140" t="str">
        <f>VLOOKUP(Table94[domainName],domain[#All],2,FALSE)</f>
        <v>vmm_vmware</v>
      </c>
      <c r="F200" s="5" t="s">
        <v>1527</v>
      </c>
    </row>
    <row r="201" spans="1:6" x14ac:dyDescent="0.25">
      <c r="A201" s="5" t="s">
        <v>3279</v>
      </c>
      <c r="B201" s="140" t="str">
        <f>VLOOKUP(Table94[epg_name],end_point_group[#All],3,FALSE)</f>
        <v>P_PLAYOUT_AZB</v>
      </c>
      <c r="C201" s="140" t="str">
        <f>VLOOKUP(Table94[epg_name],end_point_group[#All],4,FALSE)</f>
        <v>AZB_PO_MORPHEUS_APP</v>
      </c>
      <c r="D201" s="5" t="s">
        <v>3296</v>
      </c>
      <c r="E201" s="140" t="str">
        <f>VLOOKUP(Table94[domainName],domain[#All],2,FALSE)</f>
        <v>vmm_vmware</v>
      </c>
      <c r="F201" s="5" t="s">
        <v>1527</v>
      </c>
    </row>
    <row r="202" spans="1:6" x14ac:dyDescent="0.25">
      <c r="A202" s="5" t="s">
        <v>3279</v>
      </c>
      <c r="B202" s="140" t="str">
        <f>VLOOKUP(Table94[epg_name],end_point_group[#All],3,FALSE)</f>
        <v>P_PLAYOUT_AZB</v>
      </c>
      <c r="C202" s="140" t="str">
        <f>VLOOKUP(Table94[epg_name],end_point_group[#All],4,FALSE)</f>
        <v>AZB_PO_MORPHEUS_APP</v>
      </c>
      <c r="D202" s="5" t="s">
        <v>3298</v>
      </c>
      <c r="E202" s="140" t="str">
        <f>VLOOKUP(Table94[domainName],domain[#All],2,FALSE)</f>
        <v>vmm_vmware</v>
      </c>
      <c r="F202" s="5" t="s">
        <v>1527</v>
      </c>
    </row>
    <row r="203" spans="1:6" x14ac:dyDescent="0.25">
      <c r="A203" s="5" t="s">
        <v>3279</v>
      </c>
      <c r="B203" s="140" t="str">
        <f>VLOOKUP(Table94[epg_name],end_point_group[#All],3,FALSE)</f>
        <v>P_PLAYOUT_AZB</v>
      </c>
      <c r="C203" s="140" t="str">
        <f>VLOOKUP(Table94[epg_name],end_point_group[#All],4,FALSE)</f>
        <v>AZB_PO_MORPHEUS_APP</v>
      </c>
      <c r="D203" s="5" t="s">
        <v>3324</v>
      </c>
      <c r="E203" s="140" t="str">
        <f>VLOOKUP(Table94[domainName],domain[#All],2,FALSE)</f>
        <v>physical</v>
      </c>
      <c r="F203" s="5" t="s">
        <v>1527</v>
      </c>
    </row>
    <row r="204" spans="1:6" x14ac:dyDescent="0.25">
      <c r="A204" s="5" t="s">
        <v>3280</v>
      </c>
      <c r="B204" s="140" t="str">
        <f>VLOOKUP(Table94[epg_name],end_point_group[#All],3,FALSE)</f>
        <v>P_PLAYOUT_AZB</v>
      </c>
      <c r="C204" s="140" t="str">
        <f>VLOOKUP(Table94[epg_name],end_point_group[#All],4,FALSE)</f>
        <v>AZB_PO_MORPHEUS_APP</v>
      </c>
      <c r="D204" s="5" t="s">
        <v>3296</v>
      </c>
      <c r="E204" s="140" t="str">
        <f>VLOOKUP(Table94[domainName],domain[#All],2,FALSE)</f>
        <v>vmm_vmware</v>
      </c>
      <c r="F204" s="5" t="s">
        <v>1527</v>
      </c>
    </row>
    <row r="205" spans="1:6" x14ac:dyDescent="0.25">
      <c r="A205" s="5" t="s">
        <v>3280</v>
      </c>
      <c r="B205" s="140" t="str">
        <f>VLOOKUP(Table94[epg_name],end_point_group[#All],3,FALSE)</f>
        <v>P_PLAYOUT_AZB</v>
      </c>
      <c r="C205" s="140" t="str">
        <f>VLOOKUP(Table94[epg_name],end_point_group[#All],4,FALSE)</f>
        <v>AZB_PO_MORPHEUS_APP</v>
      </c>
      <c r="D205" s="5" t="s">
        <v>3298</v>
      </c>
      <c r="E205" s="140" t="str">
        <f>VLOOKUP(Table94[domainName],domain[#All],2,FALSE)</f>
        <v>vmm_vmware</v>
      </c>
      <c r="F205" s="5" t="s">
        <v>1527</v>
      </c>
    </row>
    <row r="206" spans="1:6" x14ac:dyDescent="0.25">
      <c r="A206" s="5" t="s">
        <v>3281</v>
      </c>
      <c r="B206" s="140" t="str">
        <f>VLOOKUP(Table94[epg_name],end_point_group[#All],3,FALSE)</f>
        <v>P_PLAYOUT_AZB</v>
      </c>
      <c r="C206" s="140" t="str">
        <f>VLOOKUP(Table94[epg_name],end_point_group[#All],4,FALSE)</f>
        <v>AZB_PO_VDI_APP</v>
      </c>
      <c r="D206" s="5" t="s">
        <v>3296</v>
      </c>
      <c r="E206" s="140" t="str">
        <f>VLOOKUP(Table94[domainName],domain[#All],2,FALSE)</f>
        <v>vmm_vmware</v>
      </c>
      <c r="F206" s="5" t="s">
        <v>1527</v>
      </c>
    </row>
    <row r="207" spans="1:6" x14ac:dyDescent="0.25">
      <c r="A207" s="5" t="s">
        <v>3282</v>
      </c>
      <c r="B207" s="140" t="str">
        <f>VLOOKUP(Table94[epg_name],end_point_group[#All],3,FALSE)</f>
        <v>P_PLAYOUT_AZB</v>
      </c>
      <c r="C207" s="140" t="str">
        <f>VLOOKUP(Table94[epg_name],end_point_group[#All],4,FALSE)</f>
        <v>AZB_PO_MGT_APP</v>
      </c>
      <c r="D207" s="5" t="s">
        <v>3296</v>
      </c>
      <c r="E207" s="140" t="str">
        <f>VLOOKUP(Table94[domainName],domain[#All],2,FALSE)</f>
        <v>vmm_vmware</v>
      </c>
      <c r="F207" s="5" t="s">
        <v>1527</v>
      </c>
    </row>
    <row r="208" spans="1:6" x14ac:dyDescent="0.25">
      <c r="A208" s="5" t="s">
        <v>3283</v>
      </c>
      <c r="B208" s="140" t="str">
        <f>VLOOKUP(Table94[epg_name],end_point_group[#All],3,FALSE)</f>
        <v>P_PLAYOUT_AZB</v>
      </c>
      <c r="C208" s="140" t="str">
        <f>VLOOKUP(Table94[epg_name],end_point_group[#All],4,FALSE)</f>
        <v>AZB_PO_INFRA_APP</v>
      </c>
      <c r="D208" s="5" t="s">
        <v>3296</v>
      </c>
      <c r="E208" s="140" t="str">
        <f>VLOOKUP(Table94[domainName],domain[#All],2,FALSE)</f>
        <v>vmm_vmware</v>
      </c>
      <c r="F208" s="5" t="s">
        <v>1527</v>
      </c>
    </row>
    <row r="209" spans="1:6" x14ac:dyDescent="0.25">
      <c r="A209" s="5" t="s">
        <v>3284</v>
      </c>
      <c r="B209" s="140" t="str">
        <f>VLOOKUP(Table94[epg_name],end_point_group[#All],3,FALSE)</f>
        <v>P_PLAYOUT_AZB</v>
      </c>
      <c r="C209" s="140" t="str">
        <f>VLOOKUP(Table94[epg_name],end_point_group[#All],4,FALSE)</f>
        <v>AZB_PO_INFRA_APP</v>
      </c>
      <c r="D209" s="5" t="s">
        <v>3296</v>
      </c>
      <c r="E209" s="140" t="str">
        <f>VLOOKUP(Table94[domainName],domain[#All],2,FALSE)</f>
        <v>vmm_vmware</v>
      </c>
      <c r="F209" s="5" t="s">
        <v>1527</v>
      </c>
    </row>
  </sheetData>
  <dataValidations count="4">
    <dataValidation type="whole" allowBlank="1" showInputMessage="1" showErrorMessage="1" prompt="Static Encap VLAN ID for VMM Domain_x000a_only Valid for VMM DOmain association_x000a_Vlan id must be part of a static encap block " sqref="H2:H209">
      <formula1>1</formula1>
      <formula2>4094</formula2>
    </dataValidation>
    <dataValidation type="list" allowBlank="1" showInputMessage="1" showErrorMessage="1" prompt="Resolution Immediacy_x000a_Only relevant for VMM Domain_x000a_lazy means on-Demand" sqref="G2:G209">
      <formula1>"immediate,lazy,pre-provision"</formula1>
    </dataValidation>
    <dataValidation type="list" allowBlank="1" showInputMessage="1" showErrorMessage="1" prompt="Deployment Immediacy_x000a_&quot;lazy&quot; means on-demand" sqref="F2:F209">
      <formula1>"immediate,lazy"</formula1>
    </dataValidation>
    <dataValidation type="list" allowBlank="1" showInputMessage="1" showErrorMessage="1" prompt="Netflow Preference for VMM Domain_x000a_if not specified the template assumes &quot;disabled&quot;" sqref="I2:I209">
      <formula1>"disabled,enabled"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end_point_group!$A:$A</xm:f>
          </x14:formula1>
          <xm:sqref>A2:A209</xm:sqref>
        </x14:dataValidation>
        <x14:dataValidation type="list" allowBlank="1" showInputMessage="1" showErrorMessage="1" prompt="Physical or VMM Domain Name">
          <x14:formula1>
            <xm:f>domain!$A:$A</xm:f>
          </x14:formula1>
          <xm:sqref>D2:D209</xm:sqref>
        </x14:dataValidation>
      </x14:dataValidations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>
    <tabColor theme="7" tint="0.39997558519241921"/>
  </sheetPr>
  <dimension ref="A1:M369"/>
  <sheetViews>
    <sheetView workbookViewId="0">
      <pane xSplit="1" ySplit="1" topLeftCell="D293" activePane="bottomRight" state="frozen"/>
      <selection pane="topRight" activeCell="B1" sqref="B1"/>
      <selection pane="bottomLeft" activeCell="A2" sqref="A2"/>
      <selection pane="bottomRight" activeCell="I319" sqref="I319"/>
    </sheetView>
  </sheetViews>
  <sheetFormatPr defaultColWidth="8.7109375" defaultRowHeight="15" x14ac:dyDescent="0.25"/>
  <cols>
    <col min="1" max="1" width="40.28515625" style="73" customWidth="1"/>
    <col min="2" max="2" width="29.85546875" style="73" customWidth="1"/>
    <col min="3" max="3" width="25.140625" style="73" customWidth="1"/>
    <col min="4" max="4" width="19.85546875" style="73" customWidth="1"/>
    <col min="5" max="5" width="31.28515625" style="73" customWidth="1"/>
    <col min="6" max="6" width="15.42578125" style="272" customWidth="1"/>
    <col min="7" max="7" width="14.5703125" style="73" customWidth="1"/>
    <col min="8" max="8" width="14" style="73" customWidth="1"/>
    <col min="9" max="9" width="8.140625" style="73" customWidth="1"/>
    <col min="10" max="10" width="15.5703125" style="73" customWidth="1"/>
    <col min="11" max="11" width="14.5703125" style="73" customWidth="1"/>
    <col min="12" max="12" width="17.7109375" style="351" customWidth="1"/>
    <col min="13" max="13" width="14.7109375" bestFit="1" customWidth="1"/>
  </cols>
  <sheetData>
    <row r="1" spans="1:13" s="211" customFormat="1" ht="14.45" customHeight="1" x14ac:dyDescent="0.25">
      <c r="A1" s="344" t="s">
        <v>196</v>
      </c>
      <c r="B1" s="344" t="s">
        <v>260</v>
      </c>
      <c r="C1" s="344" t="s">
        <v>244</v>
      </c>
      <c r="D1" s="344" t="s">
        <v>262</v>
      </c>
      <c r="E1" s="344" t="s">
        <v>488</v>
      </c>
      <c r="F1" s="345" t="s">
        <v>266</v>
      </c>
      <c r="G1" s="344" t="s">
        <v>264</v>
      </c>
      <c r="H1" s="344" t="s">
        <v>265</v>
      </c>
      <c r="I1" s="344" t="s">
        <v>464</v>
      </c>
      <c r="J1" s="344" t="s">
        <v>263</v>
      </c>
      <c r="K1" s="344" t="s">
        <v>209</v>
      </c>
      <c r="L1" s="346" t="s">
        <v>473</v>
      </c>
      <c r="M1" s="346" t="s">
        <v>2930</v>
      </c>
    </row>
    <row r="2" spans="1:13" s="211" customFormat="1" ht="14.45" customHeight="1" x14ac:dyDescent="0.25">
      <c r="A2" s="73" t="s">
        <v>1883</v>
      </c>
      <c r="B2" s="347" t="str">
        <f>VLOOKUP(Table43[name],end_point_group[#All],4,FALSE)</f>
        <v>AZA_INFRA_APP</v>
      </c>
      <c r="C2" s="347" t="str">
        <f>VLOOKUP(Table43[name],end_point_group[#All],3,FALSE)</f>
        <v>VIVID_WP_PROD_AZA</v>
      </c>
      <c r="D2" s="348" t="s">
        <v>192</v>
      </c>
      <c r="E2" s="348" t="s">
        <v>1864</v>
      </c>
      <c r="F2" s="349" t="s">
        <v>852</v>
      </c>
      <c r="G2" s="350">
        <v>2105</v>
      </c>
      <c r="H2" s="348"/>
      <c r="I2" s="348">
        <v>1</v>
      </c>
      <c r="J2" s="348">
        <v>45</v>
      </c>
      <c r="K2" s="348" t="s">
        <v>287</v>
      </c>
      <c r="L2" s="348" t="s">
        <v>847</v>
      </c>
      <c r="M2" s="351"/>
    </row>
    <row r="3" spans="1:13" s="211" customFormat="1" ht="14.45" customHeight="1" x14ac:dyDescent="0.25">
      <c r="A3" s="73" t="s">
        <v>1883</v>
      </c>
      <c r="B3" s="347" t="str">
        <f>VLOOKUP(Table43[name],end_point_group[#All],4,FALSE)</f>
        <v>AZA_INFRA_APP</v>
      </c>
      <c r="C3" s="347" t="str">
        <f>VLOOKUP(Table43[name],end_point_group[#All],3,FALSE)</f>
        <v>VIVID_WP_PROD_AZA</v>
      </c>
      <c r="D3" s="348" t="s">
        <v>192</v>
      </c>
      <c r="E3" s="348" t="s">
        <v>1864</v>
      </c>
      <c r="F3" s="349" t="s">
        <v>853</v>
      </c>
      <c r="G3" s="350">
        <v>2105</v>
      </c>
      <c r="H3" s="348"/>
      <c r="I3" s="348">
        <v>1</v>
      </c>
      <c r="J3" s="348">
        <v>45</v>
      </c>
      <c r="K3" s="348" t="s">
        <v>287</v>
      </c>
      <c r="L3" s="348" t="s">
        <v>847</v>
      </c>
      <c r="M3" s="351"/>
    </row>
    <row r="4" spans="1:13" s="211" customFormat="1" ht="14.45" customHeight="1" x14ac:dyDescent="0.25">
      <c r="A4" s="73" t="s">
        <v>1883</v>
      </c>
      <c r="B4" s="347" t="str">
        <f>VLOOKUP(Table43[name],end_point_group[#All],4,FALSE)</f>
        <v>AZA_INFRA_APP</v>
      </c>
      <c r="C4" s="347" t="str">
        <f>VLOOKUP(Table43[name],end_point_group[#All],3,FALSE)</f>
        <v>VIVID_WP_PROD_AZA</v>
      </c>
      <c r="D4" s="348" t="s">
        <v>192</v>
      </c>
      <c r="E4" s="348" t="s">
        <v>1864</v>
      </c>
      <c r="F4" s="349" t="s">
        <v>908</v>
      </c>
      <c r="G4" s="350">
        <v>2105</v>
      </c>
      <c r="H4" s="348"/>
      <c r="I4" s="348">
        <v>1</v>
      </c>
      <c r="J4" s="348">
        <v>45</v>
      </c>
      <c r="K4" s="348" t="s">
        <v>287</v>
      </c>
      <c r="L4" s="348" t="s">
        <v>847</v>
      </c>
      <c r="M4" s="351"/>
    </row>
    <row r="5" spans="1:13" s="211" customFormat="1" ht="14.45" customHeight="1" x14ac:dyDescent="0.25">
      <c r="A5" s="73" t="s">
        <v>1883</v>
      </c>
      <c r="B5" s="347" t="str">
        <f>VLOOKUP(Table43[name],end_point_group[#All],4,FALSE)</f>
        <v>AZA_INFRA_APP</v>
      </c>
      <c r="C5" s="347" t="str">
        <f>VLOOKUP(Table43[name],end_point_group[#All],3,FALSE)</f>
        <v>VIVID_WP_PROD_AZA</v>
      </c>
      <c r="D5" s="348" t="s">
        <v>192</v>
      </c>
      <c r="E5" s="348" t="s">
        <v>1864</v>
      </c>
      <c r="F5" s="349" t="s">
        <v>852</v>
      </c>
      <c r="G5" s="350">
        <v>2106</v>
      </c>
      <c r="H5" s="348"/>
      <c r="I5" s="348">
        <v>1</v>
      </c>
      <c r="J5" s="348">
        <v>45</v>
      </c>
      <c r="K5" s="348" t="s">
        <v>287</v>
      </c>
      <c r="L5" s="348" t="s">
        <v>847</v>
      </c>
      <c r="M5" s="351"/>
    </row>
    <row r="6" spans="1:13" s="211" customFormat="1" ht="14.45" customHeight="1" x14ac:dyDescent="0.25">
      <c r="A6" s="73" t="s">
        <v>1883</v>
      </c>
      <c r="B6" s="347" t="str">
        <f>VLOOKUP(Table43[name],end_point_group[#All],4,FALSE)</f>
        <v>AZA_INFRA_APP</v>
      </c>
      <c r="C6" s="347" t="str">
        <f>VLOOKUP(Table43[name],end_point_group[#All],3,FALSE)</f>
        <v>VIVID_WP_PROD_AZA</v>
      </c>
      <c r="D6" s="348" t="s">
        <v>192</v>
      </c>
      <c r="E6" s="348" t="s">
        <v>1864</v>
      </c>
      <c r="F6" s="349" t="s">
        <v>853</v>
      </c>
      <c r="G6" s="350">
        <v>2106</v>
      </c>
      <c r="H6" s="348"/>
      <c r="I6" s="348">
        <v>1</v>
      </c>
      <c r="J6" s="348">
        <v>45</v>
      </c>
      <c r="K6" s="348" t="s">
        <v>287</v>
      </c>
      <c r="L6" s="348" t="s">
        <v>847</v>
      </c>
      <c r="M6" s="351"/>
    </row>
    <row r="7" spans="1:13" s="211" customFormat="1" ht="14.45" customHeight="1" x14ac:dyDescent="0.25">
      <c r="A7" s="73" t="s">
        <v>1883</v>
      </c>
      <c r="B7" s="347" t="str">
        <f>VLOOKUP(Table43[name],end_point_group[#All],4,FALSE)</f>
        <v>AZA_INFRA_APP</v>
      </c>
      <c r="C7" s="347" t="str">
        <f>VLOOKUP(Table43[name],end_point_group[#All],3,FALSE)</f>
        <v>VIVID_WP_PROD_AZA</v>
      </c>
      <c r="D7" s="348" t="s">
        <v>192</v>
      </c>
      <c r="E7" s="348" t="s">
        <v>1864</v>
      </c>
      <c r="F7" s="349" t="s">
        <v>908</v>
      </c>
      <c r="G7" s="350">
        <v>2106</v>
      </c>
      <c r="H7" s="348"/>
      <c r="I7" s="348">
        <v>1</v>
      </c>
      <c r="J7" s="348">
        <v>45</v>
      </c>
      <c r="K7" s="348" t="s">
        <v>287</v>
      </c>
      <c r="L7" s="348" t="s">
        <v>847</v>
      </c>
      <c r="M7" s="351"/>
    </row>
    <row r="8" spans="1:13" s="211" customFormat="1" ht="14.45" customHeight="1" x14ac:dyDescent="0.25">
      <c r="A8" s="351" t="s">
        <v>1884</v>
      </c>
      <c r="B8" s="347" t="str">
        <f>VLOOKUP(Table43[name],end_point_group[#All],4,FALSE)</f>
        <v>AZB_INFRA_APP</v>
      </c>
      <c r="C8" s="347" t="str">
        <f>VLOOKUP(Table43[name],end_point_group[#All],3,FALSE)</f>
        <v>VIVID_WP_PROD_AZB</v>
      </c>
      <c r="D8" s="348" t="s">
        <v>192</v>
      </c>
      <c r="E8" s="348" t="s">
        <v>1865</v>
      </c>
      <c r="F8" s="349" t="s">
        <v>852</v>
      </c>
      <c r="G8" s="350">
        <v>2205</v>
      </c>
      <c r="H8" s="348"/>
      <c r="I8" s="348">
        <v>1</v>
      </c>
      <c r="J8" s="348">
        <v>46</v>
      </c>
      <c r="K8" s="348" t="s">
        <v>287</v>
      </c>
      <c r="L8" s="348" t="s">
        <v>847</v>
      </c>
      <c r="M8" s="351"/>
    </row>
    <row r="9" spans="1:13" s="211" customFormat="1" ht="14.45" customHeight="1" x14ac:dyDescent="0.25">
      <c r="A9" s="351" t="s">
        <v>1884</v>
      </c>
      <c r="B9" s="347" t="str">
        <f>VLOOKUP(Table43[name],end_point_group[#All],4,FALSE)</f>
        <v>AZB_INFRA_APP</v>
      </c>
      <c r="C9" s="347" t="str">
        <f>VLOOKUP(Table43[name],end_point_group[#All],3,FALSE)</f>
        <v>VIVID_WP_PROD_AZB</v>
      </c>
      <c r="D9" s="348" t="s">
        <v>192</v>
      </c>
      <c r="E9" s="348" t="s">
        <v>1865</v>
      </c>
      <c r="F9" s="349" t="s">
        <v>853</v>
      </c>
      <c r="G9" s="350">
        <v>2205</v>
      </c>
      <c r="H9" s="348"/>
      <c r="I9" s="348">
        <v>1</v>
      </c>
      <c r="J9" s="348">
        <v>46</v>
      </c>
      <c r="K9" s="348" t="s">
        <v>287</v>
      </c>
      <c r="L9" s="348" t="s">
        <v>847</v>
      </c>
      <c r="M9" s="351"/>
    </row>
    <row r="10" spans="1:13" s="211" customFormat="1" ht="14.45" customHeight="1" x14ac:dyDescent="0.25">
      <c r="A10" s="351" t="s">
        <v>1884</v>
      </c>
      <c r="B10" s="347" t="str">
        <f>VLOOKUP(Table43[name],end_point_group[#All],4,FALSE)</f>
        <v>AZB_INFRA_APP</v>
      </c>
      <c r="C10" s="347" t="str">
        <f>VLOOKUP(Table43[name],end_point_group[#All],3,FALSE)</f>
        <v>VIVID_WP_PROD_AZB</v>
      </c>
      <c r="D10" s="348" t="s">
        <v>192</v>
      </c>
      <c r="E10" s="348" t="s">
        <v>1865</v>
      </c>
      <c r="F10" s="349" t="s">
        <v>908</v>
      </c>
      <c r="G10" s="350">
        <v>2205</v>
      </c>
      <c r="H10" s="348"/>
      <c r="I10" s="348">
        <v>1</v>
      </c>
      <c r="J10" s="348">
        <v>46</v>
      </c>
      <c r="K10" s="348" t="s">
        <v>287</v>
      </c>
      <c r="L10" s="348" t="s">
        <v>847</v>
      </c>
      <c r="M10" s="351"/>
    </row>
    <row r="11" spans="1:13" s="211" customFormat="1" ht="14.45" customHeight="1" x14ac:dyDescent="0.25">
      <c r="A11" s="351" t="s">
        <v>1884</v>
      </c>
      <c r="B11" s="347" t="str">
        <f>VLOOKUP(Table43[name],end_point_group[#All],4,FALSE)</f>
        <v>AZB_INFRA_APP</v>
      </c>
      <c r="C11" s="347" t="str">
        <f>VLOOKUP(Table43[name],end_point_group[#All],3,FALSE)</f>
        <v>VIVID_WP_PROD_AZB</v>
      </c>
      <c r="D11" s="348" t="s">
        <v>192</v>
      </c>
      <c r="E11" s="348" t="s">
        <v>1865</v>
      </c>
      <c r="F11" s="349" t="s">
        <v>852</v>
      </c>
      <c r="G11" s="350">
        <v>2206</v>
      </c>
      <c r="H11" s="348"/>
      <c r="I11" s="348">
        <v>1</v>
      </c>
      <c r="J11" s="348">
        <v>46</v>
      </c>
      <c r="K11" s="348" t="s">
        <v>287</v>
      </c>
      <c r="L11" s="348" t="s">
        <v>847</v>
      </c>
      <c r="M11" s="351"/>
    </row>
    <row r="12" spans="1:13" s="211" customFormat="1" ht="14.45" customHeight="1" x14ac:dyDescent="0.25">
      <c r="A12" s="351" t="s">
        <v>1884</v>
      </c>
      <c r="B12" s="347" t="str">
        <f>VLOOKUP(Table43[name],end_point_group[#All],4,FALSE)</f>
        <v>AZB_INFRA_APP</v>
      </c>
      <c r="C12" s="347" t="str">
        <f>VLOOKUP(Table43[name],end_point_group[#All],3,FALSE)</f>
        <v>VIVID_WP_PROD_AZB</v>
      </c>
      <c r="D12" s="348" t="s">
        <v>192</v>
      </c>
      <c r="E12" s="348" t="s">
        <v>1865</v>
      </c>
      <c r="F12" s="349" t="s">
        <v>853</v>
      </c>
      <c r="G12" s="350">
        <v>2206</v>
      </c>
      <c r="H12" s="348"/>
      <c r="I12" s="348">
        <v>1</v>
      </c>
      <c r="J12" s="348">
        <v>46</v>
      </c>
      <c r="K12" s="348" t="s">
        <v>287</v>
      </c>
      <c r="L12" s="348" t="s">
        <v>847</v>
      </c>
      <c r="M12" s="351"/>
    </row>
    <row r="13" spans="1:13" s="211" customFormat="1" ht="14.45" customHeight="1" x14ac:dyDescent="0.25">
      <c r="A13" s="351" t="s">
        <v>1884</v>
      </c>
      <c r="B13" s="347" t="str">
        <f>VLOOKUP(Table43[name],end_point_group[#All],4,FALSE)</f>
        <v>AZB_INFRA_APP</v>
      </c>
      <c r="C13" s="347" t="str">
        <f>VLOOKUP(Table43[name],end_point_group[#All],3,FALSE)</f>
        <v>VIVID_WP_PROD_AZB</v>
      </c>
      <c r="D13" s="348" t="s">
        <v>192</v>
      </c>
      <c r="E13" s="348" t="s">
        <v>1865</v>
      </c>
      <c r="F13" s="349" t="s">
        <v>908</v>
      </c>
      <c r="G13" s="350">
        <v>2206</v>
      </c>
      <c r="H13" s="348"/>
      <c r="I13" s="348">
        <v>1</v>
      </c>
      <c r="J13" s="348">
        <v>46</v>
      </c>
      <c r="K13" s="348" t="s">
        <v>287</v>
      </c>
      <c r="L13" s="348" t="s">
        <v>847</v>
      </c>
      <c r="M13" s="351"/>
    </row>
    <row r="14" spans="1:13" x14ac:dyDescent="0.25">
      <c r="A14" s="351" t="s">
        <v>1505</v>
      </c>
      <c r="B14" s="347" t="str">
        <f>VLOOKUP(Table43[name],end_point_group[#All],4,FALSE)</f>
        <v>AZA_INFRA_APP</v>
      </c>
      <c r="C14" s="347" t="str">
        <f>VLOOKUP(Table43[name],end_point_group[#All],3,FALSE)</f>
        <v>VIVID_WP_PROD_AZA</v>
      </c>
      <c r="D14" s="348" t="s">
        <v>192</v>
      </c>
      <c r="E14" s="348" t="s">
        <v>1537</v>
      </c>
      <c r="F14" s="349" t="s">
        <v>850</v>
      </c>
      <c r="G14" s="350">
        <v>2105</v>
      </c>
      <c r="H14" s="348"/>
      <c r="I14" s="348">
        <v>1</v>
      </c>
      <c r="J14" s="350">
        <v>41</v>
      </c>
      <c r="K14" s="348" t="s">
        <v>287</v>
      </c>
      <c r="L14" s="348" t="s">
        <v>847</v>
      </c>
      <c r="M14" s="351"/>
    </row>
    <row r="15" spans="1:13" x14ac:dyDescent="0.25">
      <c r="A15" s="351" t="s">
        <v>1505</v>
      </c>
      <c r="B15" s="347" t="str">
        <f>VLOOKUP(Table43[name],end_point_group[#All],4,FALSE)</f>
        <v>AZA_INFRA_APP</v>
      </c>
      <c r="C15" s="347" t="str">
        <f>VLOOKUP(Table43[name],end_point_group[#All],3,FALSE)</f>
        <v>VIVID_WP_PROD_AZA</v>
      </c>
      <c r="D15" s="348" t="s">
        <v>192</v>
      </c>
      <c r="E15" s="348" t="s">
        <v>1537</v>
      </c>
      <c r="F15" s="349" t="s">
        <v>850</v>
      </c>
      <c r="G15" s="350">
        <v>2106</v>
      </c>
      <c r="H15" s="348"/>
      <c r="I15" s="348">
        <v>1</v>
      </c>
      <c r="J15" s="350">
        <v>41</v>
      </c>
      <c r="K15" s="348" t="s">
        <v>287</v>
      </c>
      <c r="L15" s="348" t="s">
        <v>847</v>
      </c>
      <c r="M15" s="351"/>
    </row>
    <row r="16" spans="1:13" x14ac:dyDescent="0.25">
      <c r="A16" s="351" t="s">
        <v>1532</v>
      </c>
      <c r="B16" s="347" t="str">
        <f>VLOOKUP(Table43[name],end_point_group[#All],4,FALSE)</f>
        <v>AZA_INFRA_APP</v>
      </c>
      <c r="C16" s="347" t="str">
        <f>VLOOKUP(Table43[name],end_point_group[#All],3,FALSE)</f>
        <v>VIVID_WP_PROD_AZA</v>
      </c>
      <c r="D16" s="348" t="s">
        <v>192</v>
      </c>
      <c r="E16" s="348" t="s">
        <v>1537</v>
      </c>
      <c r="F16" s="349" t="s">
        <v>851</v>
      </c>
      <c r="G16" s="350">
        <v>2105</v>
      </c>
      <c r="H16" s="348"/>
      <c r="I16" s="348">
        <v>1</v>
      </c>
      <c r="J16" s="350">
        <v>42</v>
      </c>
      <c r="K16" s="348" t="s">
        <v>287</v>
      </c>
      <c r="L16" s="348" t="s">
        <v>847</v>
      </c>
      <c r="M16" s="351"/>
    </row>
    <row r="17" spans="1:13" x14ac:dyDescent="0.25">
      <c r="A17" s="351" t="s">
        <v>1507</v>
      </c>
      <c r="B17" s="347" t="str">
        <f>VLOOKUP(Table43[name],end_point_group[#All],4,FALSE)</f>
        <v>AZB_INFRA_APP</v>
      </c>
      <c r="C17" s="347" t="str">
        <f>VLOOKUP(Table43[name],end_point_group[#All],3,FALSE)</f>
        <v>VIVID_WP_PROD_AZB</v>
      </c>
      <c r="D17" s="348" t="s">
        <v>192</v>
      </c>
      <c r="E17" s="348" t="s">
        <v>1538</v>
      </c>
      <c r="F17" s="349" t="s">
        <v>850</v>
      </c>
      <c r="G17" s="350">
        <v>2205</v>
      </c>
      <c r="H17" s="348"/>
      <c r="I17" s="348">
        <v>1</v>
      </c>
      <c r="J17" s="350">
        <v>43</v>
      </c>
      <c r="K17" s="348" t="s">
        <v>287</v>
      </c>
      <c r="L17" s="348" t="s">
        <v>847</v>
      </c>
      <c r="M17" s="351"/>
    </row>
    <row r="18" spans="1:13" x14ac:dyDescent="0.25">
      <c r="A18" s="351" t="s">
        <v>1507</v>
      </c>
      <c r="B18" s="347" t="str">
        <f>VLOOKUP(Table43[name],end_point_group[#All],4,FALSE)</f>
        <v>AZB_INFRA_APP</v>
      </c>
      <c r="C18" s="347" t="str">
        <f>VLOOKUP(Table43[name],end_point_group[#All],3,FALSE)</f>
        <v>VIVID_WP_PROD_AZB</v>
      </c>
      <c r="D18" s="348" t="s">
        <v>192</v>
      </c>
      <c r="E18" s="348" t="s">
        <v>1538</v>
      </c>
      <c r="F18" s="349" t="s">
        <v>850</v>
      </c>
      <c r="G18" s="350">
        <v>2206</v>
      </c>
      <c r="H18" s="348"/>
      <c r="I18" s="348">
        <v>1</v>
      </c>
      <c r="J18" s="350">
        <v>43</v>
      </c>
      <c r="K18" s="348" t="s">
        <v>287</v>
      </c>
      <c r="L18" s="348" t="s">
        <v>847</v>
      </c>
      <c r="M18" s="351"/>
    </row>
    <row r="19" spans="1:13" x14ac:dyDescent="0.25">
      <c r="A19" s="351" t="s">
        <v>1534</v>
      </c>
      <c r="B19" s="347" t="str">
        <f>VLOOKUP(Table43[name],end_point_group[#All],4,FALSE)</f>
        <v>AZB_INFRA_APP</v>
      </c>
      <c r="C19" s="347" t="str">
        <f>VLOOKUP(Table43[name],end_point_group[#All],3,FALSE)</f>
        <v>VIVID_WP_PROD_AZB</v>
      </c>
      <c r="D19" s="348" t="s">
        <v>192</v>
      </c>
      <c r="E19" s="348" t="s">
        <v>1538</v>
      </c>
      <c r="F19" s="349" t="s">
        <v>851</v>
      </c>
      <c r="G19" s="350">
        <v>2205</v>
      </c>
      <c r="H19" s="348"/>
      <c r="I19" s="348">
        <v>1</v>
      </c>
      <c r="J19" s="350">
        <v>44</v>
      </c>
      <c r="K19" s="348" t="s">
        <v>287</v>
      </c>
      <c r="L19" s="348" t="s">
        <v>847</v>
      </c>
      <c r="M19" s="351"/>
    </row>
    <row r="20" spans="1:13" x14ac:dyDescent="0.25">
      <c r="A20" s="352" t="s">
        <v>1474</v>
      </c>
      <c r="B20" s="347" t="str">
        <f>VLOOKUP(Table43[name],end_point_group[#All],4,FALSE)</f>
        <v>AZA_INFRA_APP</v>
      </c>
      <c r="C20" s="347" t="str">
        <f>VLOOKUP(Table43[name],end_point_group[#All],3,FALSE)</f>
        <v>VIVID_WP_PROD_AZA</v>
      </c>
      <c r="D20" s="353" t="s">
        <v>183</v>
      </c>
      <c r="E20" s="353" t="s">
        <v>2048</v>
      </c>
      <c r="F20" s="354" t="s">
        <v>850</v>
      </c>
      <c r="G20" s="355">
        <v>2101</v>
      </c>
      <c r="H20" s="353">
        <v>2102</v>
      </c>
      <c r="I20" s="353">
        <v>1</v>
      </c>
      <c r="J20" s="355">
        <v>101</v>
      </c>
      <c r="K20" s="353" t="s">
        <v>267</v>
      </c>
      <c r="L20" s="348" t="s">
        <v>847</v>
      </c>
      <c r="M20" s="351"/>
    </row>
    <row r="21" spans="1:13" x14ac:dyDescent="0.25">
      <c r="A21" s="352" t="s">
        <v>1474</v>
      </c>
      <c r="B21" s="347" t="str">
        <f>VLOOKUP(Table43[name],end_point_group[#All],4,FALSE)</f>
        <v>AZA_INFRA_APP</v>
      </c>
      <c r="C21" s="347" t="str">
        <f>VLOOKUP(Table43[name],end_point_group[#All],3,FALSE)</f>
        <v>VIVID_WP_PROD_AZA</v>
      </c>
      <c r="D21" s="353" t="s">
        <v>183</v>
      </c>
      <c r="E21" s="353" t="s">
        <v>2048</v>
      </c>
      <c r="F21" s="354" t="s">
        <v>851</v>
      </c>
      <c r="G21" s="355">
        <v>2101</v>
      </c>
      <c r="H21" s="353">
        <v>2102</v>
      </c>
      <c r="I21" s="353">
        <v>1</v>
      </c>
      <c r="J21" s="355">
        <v>101</v>
      </c>
      <c r="K21" s="353" t="s">
        <v>267</v>
      </c>
      <c r="L21" s="348" t="s">
        <v>847</v>
      </c>
      <c r="M21" s="351"/>
    </row>
    <row r="22" spans="1:13" x14ac:dyDescent="0.25">
      <c r="A22" s="352" t="s">
        <v>1474</v>
      </c>
      <c r="B22" s="347" t="str">
        <f>VLOOKUP(Table43[name],end_point_group[#All],4,FALSE)</f>
        <v>AZA_INFRA_APP</v>
      </c>
      <c r="C22" s="347" t="str">
        <f>VLOOKUP(Table43[name],end_point_group[#All],3,FALSE)</f>
        <v>VIVID_WP_PROD_AZA</v>
      </c>
      <c r="D22" s="353" t="s">
        <v>183</v>
      </c>
      <c r="E22" s="353" t="s">
        <v>2050</v>
      </c>
      <c r="F22" s="354" t="s">
        <v>852</v>
      </c>
      <c r="G22" s="355">
        <v>2101</v>
      </c>
      <c r="H22" s="353">
        <v>2102</v>
      </c>
      <c r="I22" s="353">
        <v>1</v>
      </c>
      <c r="J22" s="355">
        <v>101</v>
      </c>
      <c r="K22" s="353" t="s">
        <v>267</v>
      </c>
      <c r="L22" s="348" t="s">
        <v>847</v>
      </c>
      <c r="M22" s="351"/>
    </row>
    <row r="23" spans="1:13" x14ac:dyDescent="0.25">
      <c r="A23" s="352" t="s">
        <v>1474</v>
      </c>
      <c r="B23" s="347" t="str">
        <f>VLOOKUP(Table43[name],end_point_group[#All],4,FALSE)</f>
        <v>AZA_INFRA_APP</v>
      </c>
      <c r="C23" s="347" t="str">
        <f>VLOOKUP(Table43[name],end_point_group[#All],3,FALSE)</f>
        <v>VIVID_WP_PROD_AZA</v>
      </c>
      <c r="D23" s="353" t="s">
        <v>183</v>
      </c>
      <c r="E23" s="353" t="s">
        <v>2050</v>
      </c>
      <c r="F23" s="354" t="s">
        <v>853</v>
      </c>
      <c r="G23" s="355">
        <v>2101</v>
      </c>
      <c r="H23" s="353">
        <v>2102</v>
      </c>
      <c r="I23" s="353">
        <v>1</v>
      </c>
      <c r="J23" s="355">
        <v>101</v>
      </c>
      <c r="K23" s="353" t="s">
        <v>267</v>
      </c>
      <c r="L23" s="348" t="s">
        <v>847</v>
      </c>
      <c r="M23" s="351"/>
    </row>
    <row r="24" spans="1:13" x14ac:dyDescent="0.25">
      <c r="A24" s="352" t="s">
        <v>1980</v>
      </c>
      <c r="B24" s="347" t="str">
        <f>VLOOKUP(Table43[name],end_point_group[#All],4,FALSE)</f>
        <v>AZA_INFRA_APP</v>
      </c>
      <c r="C24" s="347" t="str">
        <f>VLOOKUP(Table43[name],end_point_group[#All],3,FALSE)</f>
        <v>VIVID_WP_PROD_AZA</v>
      </c>
      <c r="D24" s="353" t="s">
        <v>183</v>
      </c>
      <c r="E24" s="353" t="s">
        <v>2048</v>
      </c>
      <c r="F24" s="354" t="s">
        <v>850</v>
      </c>
      <c r="G24" s="355">
        <v>2101</v>
      </c>
      <c r="H24" s="353">
        <v>2102</v>
      </c>
      <c r="I24" s="353">
        <v>1</v>
      </c>
      <c r="J24" s="355">
        <v>102</v>
      </c>
      <c r="K24" s="353" t="s">
        <v>267</v>
      </c>
      <c r="L24" s="348" t="s">
        <v>847</v>
      </c>
      <c r="M24" s="351"/>
    </row>
    <row r="25" spans="1:13" x14ac:dyDescent="0.25">
      <c r="A25" s="352" t="s">
        <v>1980</v>
      </c>
      <c r="B25" s="347" t="str">
        <f>VLOOKUP(Table43[name],end_point_group[#All],4,FALSE)</f>
        <v>AZA_INFRA_APP</v>
      </c>
      <c r="C25" s="347" t="str">
        <f>VLOOKUP(Table43[name],end_point_group[#All],3,FALSE)</f>
        <v>VIVID_WP_PROD_AZA</v>
      </c>
      <c r="D25" s="353" t="s">
        <v>183</v>
      </c>
      <c r="E25" s="353" t="s">
        <v>2048</v>
      </c>
      <c r="F25" s="354" t="s">
        <v>851</v>
      </c>
      <c r="G25" s="355">
        <v>2101</v>
      </c>
      <c r="H25" s="353">
        <v>2102</v>
      </c>
      <c r="I25" s="353">
        <v>1</v>
      </c>
      <c r="J25" s="355">
        <v>102</v>
      </c>
      <c r="K25" s="353" t="s">
        <v>267</v>
      </c>
      <c r="L25" s="348" t="s">
        <v>847</v>
      </c>
      <c r="M25" s="351"/>
    </row>
    <row r="26" spans="1:13" x14ac:dyDescent="0.25">
      <c r="A26" s="352" t="s">
        <v>1980</v>
      </c>
      <c r="B26" s="347" t="str">
        <f>VLOOKUP(Table43[name],end_point_group[#All],4,FALSE)</f>
        <v>AZA_INFRA_APP</v>
      </c>
      <c r="C26" s="347" t="str">
        <f>VLOOKUP(Table43[name],end_point_group[#All],3,FALSE)</f>
        <v>VIVID_WP_PROD_AZA</v>
      </c>
      <c r="D26" s="353" t="s">
        <v>183</v>
      </c>
      <c r="E26" s="353" t="s">
        <v>2050</v>
      </c>
      <c r="F26" s="354" t="s">
        <v>852</v>
      </c>
      <c r="G26" s="355">
        <v>2101</v>
      </c>
      <c r="H26" s="353">
        <v>2102</v>
      </c>
      <c r="I26" s="353">
        <v>1</v>
      </c>
      <c r="J26" s="355">
        <v>102</v>
      </c>
      <c r="K26" s="353" t="s">
        <v>267</v>
      </c>
      <c r="L26" s="348" t="s">
        <v>847</v>
      </c>
      <c r="M26" s="351"/>
    </row>
    <row r="27" spans="1:13" x14ac:dyDescent="0.25">
      <c r="A27" s="352" t="s">
        <v>1980</v>
      </c>
      <c r="B27" s="347" t="str">
        <f>VLOOKUP(Table43[name],end_point_group[#All],4,FALSE)</f>
        <v>AZA_INFRA_APP</v>
      </c>
      <c r="C27" s="347" t="str">
        <f>VLOOKUP(Table43[name],end_point_group[#All],3,FALSE)</f>
        <v>VIVID_WP_PROD_AZA</v>
      </c>
      <c r="D27" s="353" t="s">
        <v>183</v>
      </c>
      <c r="E27" s="353" t="s">
        <v>2050</v>
      </c>
      <c r="F27" s="354" t="s">
        <v>853</v>
      </c>
      <c r="G27" s="355">
        <v>2101</v>
      </c>
      <c r="H27" s="353">
        <v>2102</v>
      </c>
      <c r="I27" s="353">
        <v>1</v>
      </c>
      <c r="J27" s="355">
        <v>102</v>
      </c>
      <c r="K27" s="353" t="s">
        <v>267</v>
      </c>
      <c r="L27" s="348" t="s">
        <v>847</v>
      </c>
      <c r="M27" s="351"/>
    </row>
    <row r="28" spans="1:13" x14ac:dyDescent="0.25">
      <c r="A28" s="352" t="s">
        <v>1984</v>
      </c>
      <c r="B28" s="347" t="str">
        <f>VLOOKUP(Table43[name],end_point_group[#All],4,FALSE)</f>
        <v>AZA_INFRA_APP</v>
      </c>
      <c r="C28" s="347" t="str">
        <f>VLOOKUP(Table43[name],end_point_group[#All],3,FALSE)</f>
        <v>VIVID_WP_PROD_AZA</v>
      </c>
      <c r="D28" s="353" t="s">
        <v>183</v>
      </c>
      <c r="E28" s="353" t="s">
        <v>2048</v>
      </c>
      <c r="F28" s="354" t="s">
        <v>850</v>
      </c>
      <c r="G28" s="355">
        <v>2101</v>
      </c>
      <c r="H28" s="353">
        <v>2102</v>
      </c>
      <c r="I28" s="353">
        <v>1</v>
      </c>
      <c r="J28" s="355">
        <v>103</v>
      </c>
      <c r="K28" s="353" t="s">
        <v>267</v>
      </c>
      <c r="L28" s="348" t="s">
        <v>847</v>
      </c>
      <c r="M28" s="351"/>
    </row>
    <row r="29" spans="1:13" x14ac:dyDescent="0.25">
      <c r="A29" s="352" t="s">
        <v>1984</v>
      </c>
      <c r="B29" s="347" t="str">
        <f>VLOOKUP(Table43[name],end_point_group[#All],4,FALSE)</f>
        <v>AZA_INFRA_APP</v>
      </c>
      <c r="C29" s="347" t="str">
        <f>VLOOKUP(Table43[name],end_point_group[#All],3,FALSE)</f>
        <v>VIVID_WP_PROD_AZA</v>
      </c>
      <c r="D29" s="353" t="s">
        <v>183</v>
      </c>
      <c r="E29" s="353" t="s">
        <v>2048</v>
      </c>
      <c r="F29" s="354" t="s">
        <v>851</v>
      </c>
      <c r="G29" s="355">
        <v>2101</v>
      </c>
      <c r="H29" s="353">
        <v>2102</v>
      </c>
      <c r="I29" s="353">
        <v>1</v>
      </c>
      <c r="J29" s="355">
        <v>103</v>
      </c>
      <c r="K29" s="353" t="s">
        <v>267</v>
      </c>
      <c r="L29" s="348" t="s">
        <v>847</v>
      </c>
      <c r="M29" s="351"/>
    </row>
    <row r="30" spans="1:13" x14ac:dyDescent="0.25">
      <c r="A30" s="352" t="s">
        <v>1984</v>
      </c>
      <c r="B30" s="347" t="str">
        <f>VLOOKUP(Table43[name],end_point_group[#All],4,FALSE)</f>
        <v>AZA_INFRA_APP</v>
      </c>
      <c r="C30" s="347" t="str">
        <f>VLOOKUP(Table43[name],end_point_group[#All],3,FALSE)</f>
        <v>VIVID_WP_PROD_AZA</v>
      </c>
      <c r="D30" s="353" t="s">
        <v>183</v>
      </c>
      <c r="E30" s="353" t="s">
        <v>2050</v>
      </c>
      <c r="F30" s="354" t="s">
        <v>852</v>
      </c>
      <c r="G30" s="355">
        <v>2101</v>
      </c>
      <c r="H30" s="353">
        <v>2102</v>
      </c>
      <c r="I30" s="353">
        <v>1</v>
      </c>
      <c r="J30" s="355">
        <v>103</v>
      </c>
      <c r="K30" s="353" t="s">
        <v>267</v>
      </c>
      <c r="L30" s="348" t="s">
        <v>847</v>
      </c>
      <c r="M30" s="351"/>
    </row>
    <row r="31" spans="1:13" x14ac:dyDescent="0.25">
      <c r="A31" s="352" t="s">
        <v>1984</v>
      </c>
      <c r="B31" s="347" t="str">
        <f>VLOOKUP(Table43[name],end_point_group[#All],4,FALSE)</f>
        <v>AZA_INFRA_APP</v>
      </c>
      <c r="C31" s="347" t="str">
        <f>VLOOKUP(Table43[name],end_point_group[#All],3,FALSE)</f>
        <v>VIVID_WP_PROD_AZA</v>
      </c>
      <c r="D31" s="353" t="s">
        <v>183</v>
      </c>
      <c r="E31" s="353" t="s">
        <v>2050</v>
      </c>
      <c r="F31" s="354" t="s">
        <v>853</v>
      </c>
      <c r="G31" s="355">
        <v>2101</v>
      </c>
      <c r="H31" s="353">
        <v>2102</v>
      </c>
      <c r="I31" s="353">
        <v>1</v>
      </c>
      <c r="J31" s="355">
        <v>103</v>
      </c>
      <c r="K31" s="353" t="s">
        <v>267</v>
      </c>
      <c r="L31" s="348" t="s">
        <v>847</v>
      </c>
      <c r="M31" s="351"/>
    </row>
    <row r="32" spans="1:13" x14ac:dyDescent="0.25">
      <c r="A32" s="352" t="s">
        <v>1475</v>
      </c>
      <c r="B32" s="347" t="str">
        <f>VLOOKUP(Table43[name],end_point_group[#All],4,FALSE)</f>
        <v>AZA_INFRA_APP</v>
      </c>
      <c r="C32" s="347" t="str">
        <f>VLOOKUP(Table43[name],end_point_group[#All],3,FALSE)</f>
        <v>VIVID_WP_PROD_AZA</v>
      </c>
      <c r="D32" s="353" t="s">
        <v>183</v>
      </c>
      <c r="E32" s="353" t="s">
        <v>2048</v>
      </c>
      <c r="F32" s="354" t="s">
        <v>850</v>
      </c>
      <c r="G32" s="355">
        <v>2101</v>
      </c>
      <c r="H32" s="353">
        <v>2102</v>
      </c>
      <c r="I32" s="353">
        <v>1</v>
      </c>
      <c r="J32" s="355">
        <v>104</v>
      </c>
      <c r="K32" s="353" t="s">
        <v>267</v>
      </c>
      <c r="L32" s="348" t="s">
        <v>847</v>
      </c>
      <c r="M32" s="351"/>
    </row>
    <row r="33" spans="1:13" x14ac:dyDescent="0.25">
      <c r="A33" s="352" t="s">
        <v>1475</v>
      </c>
      <c r="B33" s="347" t="str">
        <f>VLOOKUP(Table43[name],end_point_group[#All],4,FALSE)</f>
        <v>AZA_INFRA_APP</v>
      </c>
      <c r="C33" s="347" t="str">
        <f>VLOOKUP(Table43[name],end_point_group[#All],3,FALSE)</f>
        <v>VIVID_WP_PROD_AZA</v>
      </c>
      <c r="D33" s="353" t="s">
        <v>183</v>
      </c>
      <c r="E33" s="353" t="s">
        <v>2048</v>
      </c>
      <c r="F33" s="354" t="s">
        <v>851</v>
      </c>
      <c r="G33" s="355">
        <v>2101</v>
      </c>
      <c r="H33" s="353">
        <v>2102</v>
      </c>
      <c r="I33" s="353">
        <v>1</v>
      </c>
      <c r="J33" s="355">
        <v>104</v>
      </c>
      <c r="K33" s="353" t="s">
        <v>267</v>
      </c>
      <c r="L33" s="348" t="s">
        <v>847</v>
      </c>
      <c r="M33" s="351"/>
    </row>
    <row r="34" spans="1:13" x14ac:dyDescent="0.25">
      <c r="A34" s="352" t="s">
        <v>1475</v>
      </c>
      <c r="B34" s="347" t="str">
        <f>VLOOKUP(Table43[name],end_point_group[#All],4,FALSE)</f>
        <v>AZA_INFRA_APP</v>
      </c>
      <c r="C34" s="347" t="str">
        <f>VLOOKUP(Table43[name],end_point_group[#All],3,FALSE)</f>
        <v>VIVID_WP_PROD_AZA</v>
      </c>
      <c r="D34" s="353" t="s">
        <v>183</v>
      </c>
      <c r="E34" s="353" t="s">
        <v>2050</v>
      </c>
      <c r="F34" s="354" t="s">
        <v>852</v>
      </c>
      <c r="G34" s="355">
        <v>2101</v>
      </c>
      <c r="H34" s="353">
        <v>2102</v>
      </c>
      <c r="I34" s="353">
        <v>1</v>
      </c>
      <c r="J34" s="355">
        <v>104</v>
      </c>
      <c r="K34" s="353" t="s">
        <v>267</v>
      </c>
      <c r="L34" s="348" t="s">
        <v>847</v>
      </c>
      <c r="M34" s="351"/>
    </row>
    <row r="35" spans="1:13" x14ac:dyDescent="0.25">
      <c r="A35" s="352" t="s">
        <v>1475</v>
      </c>
      <c r="B35" s="347" t="str">
        <f>VLOOKUP(Table43[name],end_point_group[#All],4,FALSE)</f>
        <v>AZA_INFRA_APP</v>
      </c>
      <c r="C35" s="347" t="str">
        <f>VLOOKUP(Table43[name],end_point_group[#All],3,FALSE)</f>
        <v>VIVID_WP_PROD_AZA</v>
      </c>
      <c r="D35" s="353" t="s">
        <v>183</v>
      </c>
      <c r="E35" s="353" t="s">
        <v>2050</v>
      </c>
      <c r="F35" s="354" t="s">
        <v>853</v>
      </c>
      <c r="G35" s="355">
        <v>2101</v>
      </c>
      <c r="H35" s="353">
        <v>2102</v>
      </c>
      <c r="I35" s="353">
        <v>1</v>
      </c>
      <c r="J35" s="355">
        <v>104</v>
      </c>
      <c r="K35" s="353" t="s">
        <v>267</v>
      </c>
      <c r="L35" s="348" t="s">
        <v>847</v>
      </c>
      <c r="M35" s="351"/>
    </row>
    <row r="36" spans="1:13" x14ac:dyDescent="0.25">
      <c r="A36" s="352" t="s">
        <v>2020</v>
      </c>
      <c r="B36" s="347" t="str">
        <f>VLOOKUP(Table43[name],end_point_group[#All],4,FALSE)</f>
        <v>AZA_PO_INFRA_APP</v>
      </c>
      <c r="C36" s="347" t="str">
        <f>VLOOKUP(Table43[name],end_point_group[#All],3,FALSE)</f>
        <v>VIVID_WP_PROD_AZA</v>
      </c>
      <c r="D36" s="353" t="s">
        <v>183</v>
      </c>
      <c r="E36" s="353" t="s">
        <v>2048</v>
      </c>
      <c r="F36" s="354" t="s">
        <v>850</v>
      </c>
      <c r="G36" s="355">
        <v>2101</v>
      </c>
      <c r="H36" s="353">
        <v>2102</v>
      </c>
      <c r="I36" s="353">
        <v>1</v>
      </c>
      <c r="J36" s="355">
        <v>111</v>
      </c>
      <c r="K36" s="353" t="s">
        <v>267</v>
      </c>
      <c r="L36" s="348" t="s">
        <v>847</v>
      </c>
      <c r="M36" s="351"/>
    </row>
    <row r="37" spans="1:13" x14ac:dyDescent="0.25">
      <c r="A37" s="352" t="s">
        <v>2020</v>
      </c>
      <c r="B37" s="347" t="str">
        <f>VLOOKUP(Table43[name],end_point_group[#All],4,FALSE)</f>
        <v>AZA_PO_INFRA_APP</v>
      </c>
      <c r="C37" s="347" t="str">
        <f>VLOOKUP(Table43[name],end_point_group[#All],3,FALSE)</f>
        <v>VIVID_WP_PROD_AZA</v>
      </c>
      <c r="D37" s="353" t="s">
        <v>183</v>
      </c>
      <c r="E37" s="353" t="s">
        <v>2048</v>
      </c>
      <c r="F37" s="354" t="s">
        <v>851</v>
      </c>
      <c r="G37" s="355">
        <v>2101</v>
      </c>
      <c r="H37" s="353">
        <v>2102</v>
      </c>
      <c r="I37" s="353">
        <v>1</v>
      </c>
      <c r="J37" s="355">
        <v>111</v>
      </c>
      <c r="K37" s="353" t="s">
        <v>267</v>
      </c>
      <c r="L37" s="348" t="s">
        <v>847</v>
      </c>
      <c r="M37" s="351"/>
    </row>
    <row r="38" spans="1:13" x14ac:dyDescent="0.25">
      <c r="A38" s="352" t="s">
        <v>2020</v>
      </c>
      <c r="B38" s="347" t="str">
        <f>VLOOKUP(Table43[name],end_point_group[#All],4,FALSE)</f>
        <v>AZA_PO_INFRA_APP</v>
      </c>
      <c r="C38" s="347" t="str">
        <f>VLOOKUP(Table43[name],end_point_group[#All],3,FALSE)</f>
        <v>VIVID_WP_PROD_AZA</v>
      </c>
      <c r="D38" s="353" t="s">
        <v>183</v>
      </c>
      <c r="E38" s="353" t="s">
        <v>2050</v>
      </c>
      <c r="F38" s="354" t="s">
        <v>852</v>
      </c>
      <c r="G38" s="355">
        <v>2101</v>
      </c>
      <c r="H38" s="353">
        <v>2102</v>
      </c>
      <c r="I38" s="353">
        <v>1</v>
      </c>
      <c r="J38" s="355">
        <v>111</v>
      </c>
      <c r="K38" s="353" t="s">
        <v>267</v>
      </c>
      <c r="L38" s="348" t="s">
        <v>847</v>
      </c>
      <c r="M38" s="351"/>
    </row>
    <row r="39" spans="1:13" x14ac:dyDescent="0.25">
      <c r="A39" s="352" t="s">
        <v>2020</v>
      </c>
      <c r="B39" s="347" t="str">
        <f>VLOOKUP(Table43[name],end_point_group[#All],4,FALSE)</f>
        <v>AZA_PO_INFRA_APP</v>
      </c>
      <c r="C39" s="347" t="str">
        <f>VLOOKUP(Table43[name],end_point_group[#All],3,FALSE)</f>
        <v>VIVID_WP_PROD_AZA</v>
      </c>
      <c r="D39" s="353" t="s">
        <v>183</v>
      </c>
      <c r="E39" s="353" t="s">
        <v>2050</v>
      </c>
      <c r="F39" s="354" t="s">
        <v>853</v>
      </c>
      <c r="G39" s="355">
        <v>2101</v>
      </c>
      <c r="H39" s="353">
        <v>2102</v>
      </c>
      <c r="I39" s="353">
        <v>1</v>
      </c>
      <c r="J39" s="355">
        <v>111</v>
      </c>
      <c r="K39" s="353" t="s">
        <v>267</v>
      </c>
      <c r="L39" s="348" t="s">
        <v>847</v>
      </c>
      <c r="M39" s="351"/>
    </row>
    <row r="40" spans="1:13" x14ac:dyDescent="0.25">
      <c r="A40" s="352" t="s">
        <v>2021</v>
      </c>
      <c r="B40" s="347" t="str">
        <f>VLOOKUP(Table43[name],end_point_group[#All],4,FALSE)</f>
        <v>AZA_PO_INFRA_APP</v>
      </c>
      <c r="C40" s="347" t="str">
        <f>VLOOKUP(Table43[name],end_point_group[#All],3,FALSE)</f>
        <v>VIVID_WP_PROD_AZA</v>
      </c>
      <c r="D40" s="353" t="s">
        <v>183</v>
      </c>
      <c r="E40" s="353" t="s">
        <v>2048</v>
      </c>
      <c r="F40" s="354" t="s">
        <v>850</v>
      </c>
      <c r="G40" s="355">
        <v>2101</v>
      </c>
      <c r="H40" s="353">
        <v>2102</v>
      </c>
      <c r="I40" s="353">
        <v>1</v>
      </c>
      <c r="J40" s="355">
        <v>112</v>
      </c>
      <c r="K40" s="353" t="s">
        <v>267</v>
      </c>
      <c r="L40" s="348" t="s">
        <v>847</v>
      </c>
      <c r="M40" s="351"/>
    </row>
    <row r="41" spans="1:13" x14ac:dyDescent="0.25">
      <c r="A41" s="352" t="s">
        <v>2021</v>
      </c>
      <c r="B41" s="347" t="str">
        <f>VLOOKUP(Table43[name],end_point_group[#All],4,FALSE)</f>
        <v>AZA_PO_INFRA_APP</v>
      </c>
      <c r="C41" s="347" t="str">
        <f>VLOOKUP(Table43[name],end_point_group[#All],3,FALSE)</f>
        <v>VIVID_WP_PROD_AZA</v>
      </c>
      <c r="D41" s="353" t="s">
        <v>183</v>
      </c>
      <c r="E41" s="353" t="s">
        <v>2048</v>
      </c>
      <c r="F41" s="354" t="s">
        <v>851</v>
      </c>
      <c r="G41" s="355">
        <v>2101</v>
      </c>
      <c r="H41" s="353">
        <v>2102</v>
      </c>
      <c r="I41" s="353">
        <v>1</v>
      </c>
      <c r="J41" s="355">
        <v>112</v>
      </c>
      <c r="K41" s="353" t="s">
        <v>267</v>
      </c>
      <c r="L41" s="348" t="s">
        <v>847</v>
      </c>
      <c r="M41" s="351"/>
    </row>
    <row r="42" spans="1:13" x14ac:dyDescent="0.25">
      <c r="A42" s="352" t="s">
        <v>2021</v>
      </c>
      <c r="B42" s="347" t="str">
        <f>VLOOKUP(Table43[name],end_point_group[#All],4,FALSE)</f>
        <v>AZA_PO_INFRA_APP</v>
      </c>
      <c r="C42" s="347" t="str">
        <f>VLOOKUP(Table43[name],end_point_group[#All],3,FALSE)</f>
        <v>VIVID_WP_PROD_AZA</v>
      </c>
      <c r="D42" s="353" t="s">
        <v>183</v>
      </c>
      <c r="E42" s="353" t="s">
        <v>2050</v>
      </c>
      <c r="F42" s="354" t="s">
        <v>852</v>
      </c>
      <c r="G42" s="355">
        <v>2101</v>
      </c>
      <c r="H42" s="353">
        <v>2102</v>
      </c>
      <c r="I42" s="353">
        <v>1</v>
      </c>
      <c r="J42" s="355">
        <v>112</v>
      </c>
      <c r="K42" s="353" t="s">
        <v>267</v>
      </c>
      <c r="L42" s="348" t="s">
        <v>847</v>
      </c>
      <c r="M42" s="351"/>
    </row>
    <row r="43" spans="1:13" x14ac:dyDescent="0.25">
      <c r="A43" s="352" t="s">
        <v>2021</v>
      </c>
      <c r="B43" s="347" t="str">
        <f>VLOOKUP(Table43[name],end_point_group[#All],4,FALSE)</f>
        <v>AZA_PO_INFRA_APP</v>
      </c>
      <c r="C43" s="347" t="str">
        <f>VLOOKUP(Table43[name],end_point_group[#All],3,FALSE)</f>
        <v>VIVID_WP_PROD_AZA</v>
      </c>
      <c r="D43" s="353" t="s">
        <v>183</v>
      </c>
      <c r="E43" s="353" t="s">
        <v>2050</v>
      </c>
      <c r="F43" s="354" t="s">
        <v>853</v>
      </c>
      <c r="G43" s="355">
        <v>2101</v>
      </c>
      <c r="H43" s="353">
        <v>2102</v>
      </c>
      <c r="I43" s="353">
        <v>1</v>
      </c>
      <c r="J43" s="355">
        <v>112</v>
      </c>
      <c r="K43" s="353" t="s">
        <v>267</v>
      </c>
      <c r="L43" s="348" t="s">
        <v>847</v>
      </c>
      <c r="M43" s="351"/>
    </row>
    <row r="44" spans="1:13" x14ac:dyDescent="0.25">
      <c r="A44" s="352" t="s">
        <v>2022</v>
      </c>
      <c r="B44" s="347" t="str">
        <f>VLOOKUP(Table43[name],end_point_group[#All],4,FALSE)</f>
        <v>AZA_PO_INFRA_APP</v>
      </c>
      <c r="C44" s="347" t="str">
        <f>VLOOKUP(Table43[name],end_point_group[#All],3,FALSE)</f>
        <v>VIVID_WP_PROD_AZA</v>
      </c>
      <c r="D44" s="353" t="s">
        <v>183</v>
      </c>
      <c r="E44" s="353" t="s">
        <v>2048</v>
      </c>
      <c r="F44" s="354" t="s">
        <v>850</v>
      </c>
      <c r="G44" s="355">
        <v>2101</v>
      </c>
      <c r="H44" s="353">
        <v>2102</v>
      </c>
      <c r="I44" s="353">
        <v>1</v>
      </c>
      <c r="J44" s="355">
        <v>113</v>
      </c>
      <c r="K44" s="353" t="s">
        <v>267</v>
      </c>
      <c r="L44" s="348" t="s">
        <v>847</v>
      </c>
      <c r="M44" s="351"/>
    </row>
    <row r="45" spans="1:13" x14ac:dyDescent="0.25">
      <c r="A45" s="352" t="s">
        <v>2022</v>
      </c>
      <c r="B45" s="347" t="str">
        <f>VLOOKUP(Table43[name],end_point_group[#All],4,FALSE)</f>
        <v>AZA_PO_INFRA_APP</v>
      </c>
      <c r="C45" s="347" t="str">
        <f>VLOOKUP(Table43[name],end_point_group[#All],3,FALSE)</f>
        <v>VIVID_WP_PROD_AZA</v>
      </c>
      <c r="D45" s="353" t="s">
        <v>183</v>
      </c>
      <c r="E45" s="353" t="s">
        <v>2048</v>
      </c>
      <c r="F45" s="354" t="s">
        <v>851</v>
      </c>
      <c r="G45" s="355">
        <v>2101</v>
      </c>
      <c r="H45" s="353">
        <v>2102</v>
      </c>
      <c r="I45" s="353">
        <v>1</v>
      </c>
      <c r="J45" s="355">
        <v>113</v>
      </c>
      <c r="K45" s="353" t="s">
        <v>267</v>
      </c>
      <c r="L45" s="348" t="s">
        <v>847</v>
      </c>
      <c r="M45" s="351"/>
    </row>
    <row r="46" spans="1:13" x14ac:dyDescent="0.25">
      <c r="A46" s="352" t="s">
        <v>2022</v>
      </c>
      <c r="B46" s="347" t="str">
        <f>VLOOKUP(Table43[name],end_point_group[#All],4,FALSE)</f>
        <v>AZA_PO_INFRA_APP</v>
      </c>
      <c r="C46" s="347" t="str">
        <f>VLOOKUP(Table43[name],end_point_group[#All],3,FALSE)</f>
        <v>VIVID_WP_PROD_AZA</v>
      </c>
      <c r="D46" s="353" t="s">
        <v>183</v>
      </c>
      <c r="E46" s="353" t="s">
        <v>2050</v>
      </c>
      <c r="F46" s="354" t="s">
        <v>852</v>
      </c>
      <c r="G46" s="355">
        <v>2101</v>
      </c>
      <c r="H46" s="353">
        <v>2102</v>
      </c>
      <c r="I46" s="353">
        <v>1</v>
      </c>
      <c r="J46" s="355">
        <v>113</v>
      </c>
      <c r="K46" s="353" t="s">
        <v>267</v>
      </c>
      <c r="L46" s="348" t="s">
        <v>847</v>
      </c>
      <c r="M46" s="351"/>
    </row>
    <row r="47" spans="1:13" x14ac:dyDescent="0.25">
      <c r="A47" s="352" t="s">
        <v>2022</v>
      </c>
      <c r="B47" s="347" t="str">
        <f>VLOOKUP(Table43[name],end_point_group[#All],4,FALSE)</f>
        <v>AZA_PO_INFRA_APP</v>
      </c>
      <c r="C47" s="347" t="str">
        <f>VLOOKUP(Table43[name],end_point_group[#All],3,FALSE)</f>
        <v>VIVID_WP_PROD_AZA</v>
      </c>
      <c r="D47" s="353" t="s">
        <v>183</v>
      </c>
      <c r="E47" s="353" t="s">
        <v>2050</v>
      </c>
      <c r="F47" s="354" t="s">
        <v>853</v>
      </c>
      <c r="G47" s="355">
        <v>2101</v>
      </c>
      <c r="H47" s="353">
        <v>2102</v>
      </c>
      <c r="I47" s="353">
        <v>1</v>
      </c>
      <c r="J47" s="355">
        <v>113</v>
      </c>
      <c r="K47" s="353" t="s">
        <v>267</v>
      </c>
      <c r="L47" s="348" t="s">
        <v>847</v>
      </c>
      <c r="M47" s="351"/>
    </row>
    <row r="48" spans="1:13" x14ac:dyDescent="0.25">
      <c r="A48" s="352" t="s">
        <v>2023</v>
      </c>
      <c r="B48" s="347" t="str">
        <f>VLOOKUP(Table43[name],end_point_group[#All],4,FALSE)</f>
        <v>AZA_PO_INFRA_APP</v>
      </c>
      <c r="C48" s="347" t="str">
        <f>VLOOKUP(Table43[name],end_point_group[#All],3,FALSE)</f>
        <v>VIVID_WP_PROD_AZA</v>
      </c>
      <c r="D48" s="353" t="s">
        <v>183</v>
      </c>
      <c r="E48" s="353" t="s">
        <v>2048</v>
      </c>
      <c r="F48" s="354" t="s">
        <v>850</v>
      </c>
      <c r="G48" s="355">
        <v>2101</v>
      </c>
      <c r="H48" s="353">
        <v>2102</v>
      </c>
      <c r="I48" s="353">
        <v>1</v>
      </c>
      <c r="J48" s="355">
        <v>114</v>
      </c>
      <c r="K48" s="353" t="s">
        <v>267</v>
      </c>
      <c r="L48" s="348" t="s">
        <v>847</v>
      </c>
      <c r="M48" s="351"/>
    </row>
    <row r="49" spans="1:13" x14ac:dyDescent="0.25">
      <c r="A49" s="352" t="s">
        <v>2023</v>
      </c>
      <c r="B49" s="347" t="str">
        <f>VLOOKUP(Table43[name],end_point_group[#All],4,FALSE)</f>
        <v>AZA_PO_INFRA_APP</v>
      </c>
      <c r="C49" s="347" t="str">
        <f>VLOOKUP(Table43[name],end_point_group[#All],3,FALSE)</f>
        <v>VIVID_WP_PROD_AZA</v>
      </c>
      <c r="D49" s="353" t="s">
        <v>183</v>
      </c>
      <c r="E49" s="353" t="s">
        <v>2048</v>
      </c>
      <c r="F49" s="354" t="s">
        <v>851</v>
      </c>
      <c r="G49" s="355">
        <v>2101</v>
      </c>
      <c r="H49" s="353">
        <v>2102</v>
      </c>
      <c r="I49" s="353">
        <v>1</v>
      </c>
      <c r="J49" s="355">
        <v>114</v>
      </c>
      <c r="K49" s="353" t="s">
        <v>267</v>
      </c>
      <c r="L49" s="348" t="s">
        <v>847</v>
      </c>
      <c r="M49" s="351"/>
    </row>
    <row r="50" spans="1:13" x14ac:dyDescent="0.25">
      <c r="A50" s="352" t="s">
        <v>2023</v>
      </c>
      <c r="B50" s="347" t="str">
        <f>VLOOKUP(Table43[name],end_point_group[#All],4,FALSE)</f>
        <v>AZA_PO_INFRA_APP</v>
      </c>
      <c r="C50" s="347" t="str">
        <f>VLOOKUP(Table43[name],end_point_group[#All],3,FALSE)</f>
        <v>VIVID_WP_PROD_AZA</v>
      </c>
      <c r="D50" s="353" t="s">
        <v>183</v>
      </c>
      <c r="E50" s="353" t="s">
        <v>2050</v>
      </c>
      <c r="F50" s="354" t="s">
        <v>852</v>
      </c>
      <c r="G50" s="355">
        <v>2101</v>
      </c>
      <c r="H50" s="353">
        <v>2102</v>
      </c>
      <c r="I50" s="353">
        <v>1</v>
      </c>
      <c r="J50" s="355">
        <v>114</v>
      </c>
      <c r="K50" s="353" t="s">
        <v>267</v>
      </c>
      <c r="L50" s="348" t="s">
        <v>847</v>
      </c>
      <c r="M50" s="351"/>
    </row>
    <row r="51" spans="1:13" x14ac:dyDescent="0.25">
      <c r="A51" s="352" t="s">
        <v>2023</v>
      </c>
      <c r="B51" s="347" t="str">
        <f>VLOOKUP(Table43[name],end_point_group[#All],4,FALSE)</f>
        <v>AZA_PO_INFRA_APP</v>
      </c>
      <c r="C51" s="347" t="str">
        <f>VLOOKUP(Table43[name],end_point_group[#All],3,FALSE)</f>
        <v>VIVID_WP_PROD_AZA</v>
      </c>
      <c r="D51" s="353" t="s">
        <v>183</v>
      </c>
      <c r="E51" s="353" t="s">
        <v>2050</v>
      </c>
      <c r="F51" s="354" t="s">
        <v>853</v>
      </c>
      <c r="G51" s="355">
        <v>2101</v>
      </c>
      <c r="H51" s="353">
        <v>2102</v>
      </c>
      <c r="I51" s="353">
        <v>1</v>
      </c>
      <c r="J51" s="355">
        <v>114</v>
      </c>
      <c r="K51" s="353" t="s">
        <v>267</v>
      </c>
      <c r="L51" s="348" t="s">
        <v>847</v>
      </c>
      <c r="M51" s="351"/>
    </row>
    <row r="52" spans="1:13" x14ac:dyDescent="0.25">
      <c r="A52" s="352" t="s">
        <v>1457</v>
      </c>
      <c r="B52" s="347" t="str">
        <f>VLOOKUP(Table43[name],end_point_group[#All],4,FALSE)</f>
        <v>AZA_INFRA_APP</v>
      </c>
      <c r="C52" s="347" t="str">
        <f>VLOOKUP(Table43[name],end_point_group[#All],3,FALSE)</f>
        <v>VIVID_WP_PROD_AZA</v>
      </c>
      <c r="D52" s="353" t="s">
        <v>183</v>
      </c>
      <c r="E52" s="353" t="s">
        <v>2056</v>
      </c>
      <c r="F52" s="354" t="s">
        <v>854</v>
      </c>
      <c r="G52" s="355">
        <v>2101</v>
      </c>
      <c r="H52" s="353">
        <v>2102</v>
      </c>
      <c r="I52" s="353">
        <v>1</v>
      </c>
      <c r="J52" s="355">
        <v>121</v>
      </c>
      <c r="K52" s="353" t="s">
        <v>267</v>
      </c>
      <c r="L52" s="348" t="s">
        <v>847</v>
      </c>
      <c r="M52" s="351"/>
    </row>
    <row r="53" spans="1:13" x14ac:dyDescent="0.25">
      <c r="A53" s="352" t="s">
        <v>1457</v>
      </c>
      <c r="B53" s="347" t="str">
        <f>VLOOKUP(Table43[name],end_point_group[#All],4,FALSE)</f>
        <v>AZA_INFRA_APP</v>
      </c>
      <c r="C53" s="347" t="str">
        <f>VLOOKUP(Table43[name],end_point_group[#All],3,FALSE)</f>
        <v>VIVID_WP_PROD_AZA</v>
      </c>
      <c r="D53" s="353" t="s">
        <v>183</v>
      </c>
      <c r="E53" s="353" t="s">
        <v>2056</v>
      </c>
      <c r="F53" s="354" t="s">
        <v>855</v>
      </c>
      <c r="G53" s="355">
        <v>2101</v>
      </c>
      <c r="H53" s="353">
        <v>2102</v>
      </c>
      <c r="I53" s="353">
        <v>1</v>
      </c>
      <c r="J53" s="355">
        <v>121</v>
      </c>
      <c r="K53" s="353" t="s">
        <v>267</v>
      </c>
      <c r="L53" s="348" t="s">
        <v>847</v>
      </c>
      <c r="M53" s="351"/>
    </row>
    <row r="54" spans="1:13" x14ac:dyDescent="0.25">
      <c r="A54" s="352" t="s">
        <v>1457</v>
      </c>
      <c r="B54" s="347" t="str">
        <f>VLOOKUP(Table43[name],end_point_group[#All],4,FALSE)</f>
        <v>AZA_INFRA_APP</v>
      </c>
      <c r="C54" s="347" t="str">
        <f>VLOOKUP(Table43[name],end_point_group[#All],3,FALSE)</f>
        <v>VIVID_WP_PROD_AZA</v>
      </c>
      <c r="D54" s="353" t="s">
        <v>183</v>
      </c>
      <c r="E54" s="353" t="s">
        <v>2058</v>
      </c>
      <c r="F54" s="354" t="s">
        <v>856</v>
      </c>
      <c r="G54" s="355">
        <v>2101</v>
      </c>
      <c r="H54" s="353">
        <v>2102</v>
      </c>
      <c r="I54" s="353">
        <v>1</v>
      </c>
      <c r="J54" s="355">
        <v>121</v>
      </c>
      <c r="K54" s="353" t="s">
        <v>267</v>
      </c>
      <c r="L54" s="348" t="s">
        <v>847</v>
      </c>
      <c r="M54" s="351"/>
    </row>
    <row r="55" spans="1:13" x14ac:dyDescent="0.25">
      <c r="A55" s="352" t="s">
        <v>1457</v>
      </c>
      <c r="B55" s="347" t="str">
        <f>VLOOKUP(Table43[name],end_point_group[#All],4,FALSE)</f>
        <v>AZA_INFRA_APP</v>
      </c>
      <c r="C55" s="347" t="str">
        <f>VLOOKUP(Table43[name],end_point_group[#All],3,FALSE)</f>
        <v>VIVID_WP_PROD_AZA</v>
      </c>
      <c r="D55" s="353" t="s">
        <v>183</v>
      </c>
      <c r="E55" s="353" t="s">
        <v>2058</v>
      </c>
      <c r="F55" s="354" t="s">
        <v>857</v>
      </c>
      <c r="G55" s="355">
        <v>2101</v>
      </c>
      <c r="H55" s="353">
        <v>2102</v>
      </c>
      <c r="I55" s="353">
        <v>1</v>
      </c>
      <c r="J55" s="355">
        <v>121</v>
      </c>
      <c r="K55" s="353" t="s">
        <v>267</v>
      </c>
      <c r="L55" s="348" t="s">
        <v>847</v>
      </c>
      <c r="M55" s="351"/>
    </row>
    <row r="56" spans="1:13" x14ac:dyDescent="0.25">
      <c r="A56" s="352" t="s">
        <v>1529</v>
      </c>
      <c r="B56" s="347" t="str">
        <f>VLOOKUP(Table43[name],end_point_group[#All],4,FALSE)</f>
        <v>AZA_INFRA_APP</v>
      </c>
      <c r="C56" s="347" t="str">
        <f>VLOOKUP(Table43[name],end_point_group[#All],3,FALSE)</f>
        <v>VIVID_WP_PROD_AZA</v>
      </c>
      <c r="D56" s="353" t="s">
        <v>183</v>
      </c>
      <c r="E56" s="353" t="s">
        <v>2056</v>
      </c>
      <c r="F56" s="354" t="s">
        <v>854</v>
      </c>
      <c r="G56" s="355">
        <v>2101</v>
      </c>
      <c r="H56" s="353">
        <v>2102</v>
      </c>
      <c r="I56" s="353">
        <v>1</v>
      </c>
      <c r="J56" s="355">
        <v>122</v>
      </c>
      <c r="K56" s="353" t="s">
        <v>267</v>
      </c>
      <c r="L56" s="348" t="s">
        <v>847</v>
      </c>
      <c r="M56" s="351"/>
    </row>
    <row r="57" spans="1:13" x14ac:dyDescent="0.25">
      <c r="A57" s="352" t="s">
        <v>1529</v>
      </c>
      <c r="B57" s="347" t="str">
        <f>VLOOKUP(Table43[name],end_point_group[#All],4,FALSE)</f>
        <v>AZA_INFRA_APP</v>
      </c>
      <c r="C57" s="347" t="str">
        <f>VLOOKUP(Table43[name],end_point_group[#All],3,FALSE)</f>
        <v>VIVID_WP_PROD_AZA</v>
      </c>
      <c r="D57" s="353" t="s">
        <v>183</v>
      </c>
      <c r="E57" s="353" t="s">
        <v>2056</v>
      </c>
      <c r="F57" s="354" t="s">
        <v>855</v>
      </c>
      <c r="G57" s="355">
        <v>2101</v>
      </c>
      <c r="H57" s="353">
        <v>2102</v>
      </c>
      <c r="I57" s="353">
        <v>1</v>
      </c>
      <c r="J57" s="355">
        <v>122</v>
      </c>
      <c r="K57" s="353" t="s">
        <v>267</v>
      </c>
      <c r="L57" s="348" t="s">
        <v>847</v>
      </c>
      <c r="M57" s="351"/>
    </row>
    <row r="58" spans="1:13" x14ac:dyDescent="0.25">
      <c r="A58" s="352" t="s">
        <v>1529</v>
      </c>
      <c r="B58" s="347" t="str">
        <f>VLOOKUP(Table43[name],end_point_group[#All],4,FALSE)</f>
        <v>AZA_INFRA_APP</v>
      </c>
      <c r="C58" s="347" t="str">
        <f>VLOOKUP(Table43[name],end_point_group[#All],3,FALSE)</f>
        <v>VIVID_WP_PROD_AZA</v>
      </c>
      <c r="D58" s="353" t="s">
        <v>183</v>
      </c>
      <c r="E58" s="353" t="s">
        <v>2058</v>
      </c>
      <c r="F58" s="354" t="s">
        <v>856</v>
      </c>
      <c r="G58" s="355">
        <v>2101</v>
      </c>
      <c r="H58" s="353">
        <v>2102</v>
      </c>
      <c r="I58" s="353">
        <v>1</v>
      </c>
      <c r="J58" s="355">
        <v>122</v>
      </c>
      <c r="K58" s="353" t="s">
        <v>267</v>
      </c>
      <c r="L58" s="348" t="s">
        <v>847</v>
      </c>
      <c r="M58" s="351"/>
    </row>
    <row r="59" spans="1:13" x14ac:dyDescent="0.25">
      <c r="A59" s="352" t="s">
        <v>1529</v>
      </c>
      <c r="B59" s="347" t="str">
        <f>VLOOKUP(Table43[name],end_point_group[#All],4,FALSE)</f>
        <v>AZA_INFRA_APP</v>
      </c>
      <c r="C59" s="347" t="str">
        <f>VLOOKUP(Table43[name],end_point_group[#All],3,FALSE)</f>
        <v>VIVID_WP_PROD_AZA</v>
      </c>
      <c r="D59" s="353" t="s">
        <v>183</v>
      </c>
      <c r="E59" s="353" t="s">
        <v>2058</v>
      </c>
      <c r="F59" s="354" t="s">
        <v>857</v>
      </c>
      <c r="G59" s="355">
        <v>2101</v>
      </c>
      <c r="H59" s="353">
        <v>2102</v>
      </c>
      <c r="I59" s="353">
        <v>1</v>
      </c>
      <c r="J59" s="355">
        <v>122</v>
      </c>
      <c r="K59" s="353" t="s">
        <v>267</v>
      </c>
      <c r="L59" s="348" t="s">
        <v>847</v>
      </c>
      <c r="M59" s="351"/>
    </row>
    <row r="60" spans="1:13" x14ac:dyDescent="0.25">
      <c r="A60" s="352" t="s">
        <v>1500</v>
      </c>
      <c r="B60" s="347" t="str">
        <f>VLOOKUP(Table43[name],end_point_group[#All],4,FALSE)</f>
        <v>AZB_INFRA_APP</v>
      </c>
      <c r="C60" s="347" t="str">
        <f>VLOOKUP(Table43[name],end_point_group[#All],3,FALSE)</f>
        <v>VIVID_WP_PROD_AZB</v>
      </c>
      <c r="D60" s="353" t="s">
        <v>183</v>
      </c>
      <c r="E60" s="353" t="s">
        <v>2049</v>
      </c>
      <c r="F60" s="354" t="s">
        <v>850</v>
      </c>
      <c r="G60" s="355">
        <v>2201</v>
      </c>
      <c r="H60" s="353">
        <v>2202</v>
      </c>
      <c r="I60" s="353">
        <v>1</v>
      </c>
      <c r="J60" s="355">
        <v>201</v>
      </c>
      <c r="K60" s="353" t="s">
        <v>267</v>
      </c>
      <c r="L60" s="348" t="s">
        <v>847</v>
      </c>
      <c r="M60" s="351"/>
    </row>
    <row r="61" spans="1:13" x14ac:dyDescent="0.25">
      <c r="A61" s="352" t="s">
        <v>1500</v>
      </c>
      <c r="B61" s="347" t="str">
        <f>VLOOKUP(Table43[name],end_point_group[#All],4,FALSE)</f>
        <v>AZB_INFRA_APP</v>
      </c>
      <c r="C61" s="347" t="str">
        <f>VLOOKUP(Table43[name],end_point_group[#All],3,FALSE)</f>
        <v>VIVID_WP_PROD_AZB</v>
      </c>
      <c r="D61" s="353" t="s">
        <v>183</v>
      </c>
      <c r="E61" s="353" t="s">
        <v>2049</v>
      </c>
      <c r="F61" s="354" t="s">
        <v>851</v>
      </c>
      <c r="G61" s="355">
        <v>2201</v>
      </c>
      <c r="H61" s="353">
        <v>2202</v>
      </c>
      <c r="I61" s="353">
        <v>1</v>
      </c>
      <c r="J61" s="355">
        <v>201</v>
      </c>
      <c r="K61" s="353" t="s">
        <v>267</v>
      </c>
      <c r="L61" s="348" t="s">
        <v>847</v>
      </c>
      <c r="M61" s="351"/>
    </row>
    <row r="62" spans="1:13" x14ac:dyDescent="0.25">
      <c r="A62" s="352" t="s">
        <v>1500</v>
      </c>
      <c r="B62" s="347" t="str">
        <f>VLOOKUP(Table43[name],end_point_group[#All],4,FALSE)</f>
        <v>AZB_INFRA_APP</v>
      </c>
      <c r="C62" s="347" t="str">
        <f>VLOOKUP(Table43[name],end_point_group[#All],3,FALSE)</f>
        <v>VIVID_WP_PROD_AZB</v>
      </c>
      <c r="D62" s="353" t="s">
        <v>183</v>
      </c>
      <c r="E62" s="353" t="s">
        <v>2051</v>
      </c>
      <c r="F62" s="354" t="s">
        <v>852</v>
      </c>
      <c r="G62" s="355">
        <v>2201</v>
      </c>
      <c r="H62" s="353">
        <v>2202</v>
      </c>
      <c r="I62" s="353">
        <v>1</v>
      </c>
      <c r="J62" s="355">
        <v>201</v>
      </c>
      <c r="K62" s="353" t="s">
        <v>267</v>
      </c>
      <c r="L62" s="348" t="s">
        <v>847</v>
      </c>
      <c r="M62" s="351"/>
    </row>
    <row r="63" spans="1:13" x14ac:dyDescent="0.25">
      <c r="A63" s="352" t="s">
        <v>1500</v>
      </c>
      <c r="B63" s="347" t="str">
        <f>VLOOKUP(Table43[name],end_point_group[#All],4,FALSE)</f>
        <v>AZB_INFRA_APP</v>
      </c>
      <c r="C63" s="347" t="str">
        <f>VLOOKUP(Table43[name],end_point_group[#All],3,FALSE)</f>
        <v>VIVID_WP_PROD_AZB</v>
      </c>
      <c r="D63" s="353" t="s">
        <v>183</v>
      </c>
      <c r="E63" s="353" t="s">
        <v>2051</v>
      </c>
      <c r="F63" s="354" t="s">
        <v>853</v>
      </c>
      <c r="G63" s="355">
        <v>2201</v>
      </c>
      <c r="H63" s="353">
        <v>2202</v>
      </c>
      <c r="I63" s="353">
        <v>1</v>
      </c>
      <c r="J63" s="355">
        <v>201</v>
      </c>
      <c r="K63" s="353" t="s">
        <v>267</v>
      </c>
      <c r="L63" s="348" t="s">
        <v>847</v>
      </c>
      <c r="M63" s="351"/>
    </row>
    <row r="64" spans="1:13" x14ac:dyDescent="0.25">
      <c r="A64" s="352" t="s">
        <v>1981</v>
      </c>
      <c r="B64" s="347" t="str">
        <f>VLOOKUP(Table43[name],end_point_group[#All],4,FALSE)</f>
        <v>AZB_INFRA_APP</v>
      </c>
      <c r="C64" s="347" t="str">
        <f>VLOOKUP(Table43[name],end_point_group[#All],3,FALSE)</f>
        <v>VIVID_WP_PROD_AZB</v>
      </c>
      <c r="D64" s="353" t="s">
        <v>183</v>
      </c>
      <c r="E64" s="353" t="s">
        <v>2049</v>
      </c>
      <c r="F64" s="354" t="s">
        <v>850</v>
      </c>
      <c r="G64" s="355">
        <v>2201</v>
      </c>
      <c r="H64" s="353">
        <v>2202</v>
      </c>
      <c r="I64" s="353">
        <v>1</v>
      </c>
      <c r="J64" s="355">
        <v>202</v>
      </c>
      <c r="K64" s="353" t="s">
        <v>267</v>
      </c>
      <c r="L64" s="348" t="s">
        <v>847</v>
      </c>
      <c r="M64" s="351"/>
    </row>
    <row r="65" spans="1:13" x14ac:dyDescent="0.25">
      <c r="A65" s="352" t="s">
        <v>1981</v>
      </c>
      <c r="B65" s="347" t="str">
        <f>VLOOKUP(Table43[name],end_point_group[#All],4,FALSE)</f>
        <v>AZB_INFRA_APP</v>
      </c>
      <c r="C65" s="347" t="str">
        <f>VLOOKUP(Table43[name],end_point_group[#All],3,FALSE)</f>
        <v>VIVID_WP_PROD_AZB</v>
      </c>
      <c r="D65" s="353" t="s">
        <v>183</v>
      </c>
      <c r="E65" s="353" t="s">
        <v>2049</v>
      </c>
      <c r="F65" s="354" t="s">
        <v>851</v>
      </c>
      <c r="G65" s="355">
        <v>2201</v>
      </c>
      <c r="H65" s="353">
        <v>2202</v>
      </c>
      <c r="I65" s="353">
        <v>1</v>
      </c>
      <c r="J65" s="355">
        <v>202</v>
      </c>
      <c r="K65" s="353" t="s">
        <v>267</v>
      </c>
      <c r="L65" s="348" t="s">
        <v>847</v>
      </c>
      <c r="M65" s="351"/>
    </row>
    <row r="66" spans="1:13" x14ac:dyDescent="0.25">
      <c r="A66" s="352" t="s">
        <v>1981</v>
      </c>
      <c r="B66" s="347" t="str">
        <f>VLOOKUP(Table43[name],end_point_group[#All],4,FALSE)</f>
        <v>AZB_INFRA_APP</v>
      </c>
      <c r="C66" s="347" t="str">
        <f>VLOOKUP(Table43[name],end_point_group[#All],3,FALSE)</f>
        <v>VIVID_WP_PROD_AZB</v>
      </c>
      <c r="D66" s="353" t="s">
        <v>183</v>
      </c>
      <c r="E66" s="353" t="s">
        <v>2051</v>
      </c>
      <c r="F66" s="354" t="s">
        <v>852</v>
      </c>
      <c r="G66" s="355">
        <v>2201</v>
      </c>
      <c r="H66" s="353">
        <v>2202</v>
      </c>
      <c r="I66" s="353">
        <v>1</v>
      </c>
      <c r="J66" s="355">
        <v>202</v>
      </c>
      <c r="K66" s="353" t="s">
        <v>267</v>
      </c>
      <c r="L66" s="348" t="s">
        <v>847</v>
      </c>
      <c r="M66" s="351"/>
    </row>
    <row r="67" spans="1:13" x14ac:dyDescent="0.25">
      <c r="A67" s="352" t="s">
        <v>1981</v>
      </c>
      <c r="B67" s="347" t="str">
        <f>VLOOKUP(Table43[name],end_point_group[#All],4,FALSE)</f>
        <v>AZB_INFRA_APP</v>
      </c>
      <c r="C67" s="347" t="str">
        <f>VLOOKUP(Table43[name],end_point_group[#All],3,FALSE)</f>
        <v>VIVID_WP_PROD_AZB</v>
      </c>
      <c r="D67" s="353" t="s">
        <v>183</v>
      </c>
      <c r="E67" s="353" t="s">
        <v>2051</v>
      </c>
      <c r="F67" s="354" t="s">
        <v>853</v>
      </c>
      <c r="G67" s="355">
        <v>2201</v>
      </c>
      <c r="H67" s="353">
        <v>2202</v>
      </c>
      <c r="I67" s="353">
        <v>1</v>
      </c>
      <c r="J67" s="355">
        <v>202</v>
      </c>
      <c r="K67" s="353" t="s">
        <v>267</v>
      </c>
      <c r="L67" s="348" t="s">
        <v>847</v>
      </c>
      <c r="M67" s="351"/>
    </row>
    <row r="68" spans="1:13" x14ac:dyDescent="0.25">
      <c r="A68" s="352" t="s">
        <v>1985</v>
      </c>
      <c r="B68" s="347" t="str">
        <f>VLOOKUP(Table43[name],end_point_group[#All],4,FALSE)</f>
        <v>AZB_INFRA_APP</v>
      </c>
      <c r="C68" s="347" t="str">
        <f>VLOOKUP(Table43[name],end_point_group[#All],3,FALSE)</f>
        <v>VIVID_WP_PROD_AZB</v>
      </c>
      <c r="D68" s="353" t="s">
        <v>183</v>
      </c>
      <c r="E68" s="353" t="s">
        <v>2049</v>
      </c>
      <c r="F68" s="354" t="s">
        <v>850</v>
      </c>
      <c r="G68" s="355">
        <v>2201</v>
      </c>
      <c r="H68" s="353">
        <v>2202</v>
      </c>
      <c r="I68" s="353">
        <v>1</v>
      </c>
      <c r="J68" s="355">
        <v>203</v>
      </c>
      <c r="K68" s="353" t="s">
        <v>267</v>
      </c>
      <c r="L68" s="348" t="s">
        <v>847</v>
      </c>
      <c r="M68" s="351"/>
    </row>
    <row r="69" spans="1:13" x14ac:dyDescent="0.25">
      <c r="A69" s="352" t="s">
        <v>1985</v>
      </c>
      <c r="B69" s="347" t="str">
        <f>VLOOKUP(Table43[name],end_point_group[#All],4,FALSE)</f>
        <v>AZB_INFRA_APP</v>
      </c>
      <c r="C69" s="347" t="str">
        <f>VLOOKUP(Table43[name],end_point_group[#All],3,FALSE)</f>
        <v>VIVID_WP_PROD_AZB</v>
      </c>
      <c r="D69" s="353" t="s">
        <v>183</v>
      </c>
      <c r="E69" s="353" t="s">
        <v>2049</v>
      </c>
      <c r="F69" s="354" t="s">
        <v>851</v>
      </c>
      <c r="G69" s="355">
        <v>2201</v>
      </c>
      <c r="H69" s="353">
        <v>2202</v>
      </c>
      <c r="I69" s="353">
        <v>1</v>
      </c>
      <c r="J69" s="355">
        <v>203</v>
      </c>
      <c r="K69" s="353" t="s">
        <v>267</v>
      </c>
      <c r="L69" s="348" t="s">
        <v>847</v>
      </c>
      <c r="M69" s="351"/>
    </row>
    <row r="70" spans="1:13" x14ac:dyDescent="0.25">
      <c r="A70" s="352" t="s">
        <v>1985</v>
      </c>
      <c r="B70" s="347" t="str">
        <f>VLOOKUP(Table43[name],end_point_group[#All],4,FALSE)</f>
        <v>AZB_INFRA_APP</v>
      </c>
      <c r="C70" s="347" t="str">
        <f>VLOOKUP(Table43[name],end_point_group[#All],3,FALSE)</f>
        <v>VIVID_WP_PROD_AZB</v>
      </c>
      <c r="D70" s="353" t="s">
        <v>183</v>
      </c>
      <c r="E70" s="353" t="s">
        <v>2051</v>
      </c>
      <c r="F70" s="354" t="s">
        <v>852</v>
      </c>
      <c r="G70" s="355">
        <v>2201</v>
      </c>
      <c r="H70" s="353">
        <v>2202</v>
      </c>
      <c r="I70" s="353">
        <v>1</v>
      </c>
      <c r="J70" s="355">
        <v>203</v>
      </c>
      <c r="K70" s="353" t="s">
        <v>267</v>
      </c>
      <c r="L70" s="348" t="s">
        <v>847</v>
      </c>
      <c r="M70" s="351"/>
    </row>
    <row r="71" spans="1:13" x14ac:dyDescent="0.25">
      <c r="A71" s="352" t="s">
        <v>1985</v>
      </c>
      <c r="B71" s="347" t="str">
        <f>VLOOKUP(Table43[name],end_point_group[#All],4,FALSE)</f>
        <v>AZB_INFRA_APP</v>
      </c>
      <c r="C71" s="347" t="str">
        <f>VLOOKUP(Table43[name],end_point_group[#All],3,FALSE)</f>
        <v>VIVID_WP_PROD_AZB</v>
      </c>
      <c r="D71" s="353" t="s">
        <v>183</v>
      </c>
      <c r="E71" s="353" t="s">
        <v>2051</v>
      </c>
      <c r="F71" s="354" t="s">
        <v>853</v>
      </c>
      <c r="G71" s="355">
        <v>2201</v>
      </c>
      <c r="H71" s="353">
        <v>2202</v>
      </c>
      <c r="I71" s="353">
        <v>1</v>
      </c>
      <c r="J71" s="355">
        <v>203</v>
      </c>
      <c r="K71" s="353" t="s">
        <v>267</v>
      </c>
      <c r="L71" s="348" t="s">
        <v>847</v>
      </c>
      <c r="M71" s="351"/>
    </row>
    <row r="72" spans="1:13" x14ac:dyDescent="0.25">
      <c r="A72" s="352" t="s">
        <v>1501</v>
      </c>
      <c r="B72" s="347" t="str">
        <f>VLOOKUP(Table43[name],end_point_group[#All],4,FALSE)</f>
        <v>AZB_INFRA_APP</v>
      </c>
      <c r="C72" s="347" t="str">
        <f>VLOOKUP(Table43[name],end_point_group[#All],3,FALSE)</f>
        <v>VIVID_WP_PROD_AZB</v>
      </c>
      <c r="D72" s="353" t="s">
        <v>183</v>
      </c>
      <c r="E72" s="353" t="s">
        <v>2049</v>
      </c>
      <c r="F72" s="354" t="s">
        <v>850</v>
      </c>
      <c r="G72" s="355">
        <v>2201</v>
      </c>
      <c r="H72" s="353">
        <v>2202</v>
      </c>
      <c r="I72" s="353">
        <v>1</v>
      </c>
      <c r="J72" s="355">
        <v>204</v>
      </c>
      <c r="K72" s="353" t="s">
        <v>267</v>
      </c>
      <c r="L72" s="348" t="s">
        <v>847</v>
      </c>
      <c r="M72" s="351"/>
    </row>
    <row r="73" spans="1:13" x14ac:dyDescent="0.25">
      <c r="A73" s="352" t="s">
        <v>1501</v>
      </c>
      <c r="B73" s="347" t="str">
        <f>VLOOKUP(Table43[name],end_point_group[#All],4,FALSE)</f>
        <v>AZB_INFRA_APP</v>
      </c>
      <c r="C73" s="347" t="str">
        <f>VLOOKUP(Table43[name],end_point_group[#All],3,FALSE)</f>
        <v>VIVID_WP_PROD_AZB</v>
      </c>
      <c r="D73" s="353" t="s">
        <v>183</v>
      </c>
      <c r="E73" s="353" t="s">
        <v>2049</v>
      </c>
      <c r="F73" s="354" t="s">
        <v>851</v>
      </c>
      <c r="G73" s="355">
        <v>2201</v>
      </c>
      <c r="H73" s="353">
        <v>2202</v>
      </c>
      <c r="I73" s="353">
        <v>1</v>
      </c>
      <c r="J73" s="355">
        <v>204</v>
      </c>
      <c r="K73" s="353" t="s">
        <v>267</v>
      </c>
      <c r="L73" s="348" t="s">
        <v>847</v>
      </c>
      <c r="M73" s="351"/>
    </row>
    <row r="74" spans="1:13" x14ac:dyDescent="0.25">
      <c r="A74" s="352" t="s">
        <v>1501</v>
      </c>
      <c r="B74" s="347" t="str">
        <f>VLOOKUP(Table43[name],end_point_group[#All],4,FALSE)</f>
        <v>AZB_INFRA_APP</v>
      </c>
      <c r="C74" s="347" t="str">
        <f>VLOOKUP(Table43[name],end_point_group[#All],3,FALSE)</f>
        <v>VIVID_WP_PROD_AZB</v>
      </c>
      <c r="D74" s="353" t="s">
        <v>183</v>
      </c>
      <c r="E74" s="353" t="s">
        <v>2051</v>
      </c>
      <c r="F74" s="354" t="s">
        <v>852</v>
      </c>
      <c r="G74" s="355">
        <v>2201</v>
      </c>
      <c r="H74" s="353">
        <v>2202</v>
      </c>
      <c r="I74" s="353">
        <v>1</v>
      </c>
      <c r="J74" s="355">
        <v>204</v>
      </c>
      <c r="K74" s="353" t="s">
        <v>267</v>
      </c>
      <c r="L74" s="348" t="s">
        <v>847</v>
      </c>
      <c r="M74" s="351"/>
    </row>
    <row r="75" spans="1:13" x14ac:dyDescent="0.25">
      <c r="A75" s="352" t="s">
        <v>1501</v>
      </c>
      <c r="B75" s="347" t="str">
        <f>VLOOKUP(Table43[name],end_point_group[#All],4,FALSE)</f>
        <v>AZB_INFRA_APP</v>
      </c>
      <c r="C75" s="347" t="str">
        <f>VLOOKUP(Table43[name],end_point_group[#All],3,FALSE)</f>
        <v>VIVID_WP_PROD_AZB</v>
      </c>
      <c r="D75" s="353" t="s">
        <v>183</v>
      </c>
      <c r="E75" s="353" t="s">
        <v>2051</v>
      </c>
      <c r="F75" s="354" t="s">
        <v>853</v>
      </c>
      <c r="G75" s="355">
        <v>2201</v>
      </c>
      <c r="H75" s="353">
        <v>2202</v>
      </c>
      <c r="I75" s="353">
        <v>1</v>
      </c>
      <c r="J75" s="355">
        <v>204</v>
      </c>
      <c r="K75" s="353" t="s">
        <v>267</v>
      </c>
      <c r="L75" s="348" t="s">
        <v>847</v>
      </c>
      <c r="M75" s="351"/>
    </row>
    <row r="76" spans="1:13" x14ac:dyDescent="0.25">
      <c r="A76" s="352" t="s">
        <v>2012</v>
      </c>
      <c r="B76" s="347" t="str">
        <f>VLOOKUP(Table43[name],end_point_group[#All],4,FALSE)</f>
        <v>AZB_PO_INFRA_APP</v>
      </c>
      <c r="C76" s="347" t="str">
        <f>VLOOKUP(Table43[name],end_point_group[#All],3,FALSE)</f>
        <v>VIVID_WP_PROD_AZB</v>
      </c>
      <c r="D76" s="353" t="s">
        <v>183</v>
      </c>
      <c r="E76" s="353" t="s">
        <v>2049</v>
      </c>
      <c r="F76" s="354" t="s">
        <v>850</v>
      </c>
      <c r="G76" s="355">
        <v>2201</v>
      </c>
      <c r="H76" s="353">
        <v>2202</v>
      </c>
      <c r="I76" s="353">
        <v>1</v>
      </c>
      <c r="J76" s="355">
        <v>211</v>
      </c>
      <c r="K76" s="353" t="s">
        <v>267</v>
      </c>
      <c r="L76" s="348" t="s">
        <v>847</v>
      </c>
      <c r="M76" s="351"/>
    </row>
    <row r="77" spans="1:13" x14ac:dyDescent="0.25">
      <c r="A77" s="352" t="s">
        <v>2012</v>
      </c>
      <c r="B77" s="347" t="str">
        <f>VLOOKUP(Table43[name],end_point_group[#All],4,FALSE)</f>
        <v>AZB_PO_INFRA_APP</v>
      </c>
      <c r="C77" s="347" t="str">
        <f>VLOOKUP(Table43[name],end_point_group[#All],3,FALSE)</f>
        <v>VIVID_WP_PROD_AZB</v>
      </c>
      <c r="D77" s="353" t="s">
        <v>183</v>
      </c>
      <c r="E77" s="353" t="s">
        <v>2049</v>
      </c>
      <c r="F77" s="354" t="s">
        <v>851</v>
      </c>
      <c r="G77" s="355">
        <v>2201</v>
      </c>
      <c r="H77" s="353">
        <v>2202</v>
      </c>
      <c r="I77" s="353">
        <v>1</v>
      </c>
      <c r="J77" s="355">
        <v>211</v>
      </c>
      <c r="K77" s="353" t="s">
        <v>267</v>
      </c>
      <c r="L77" s="348" t="s">
        <v>847</v>
      </c>
      <c r="M77" s="351"/>
    </row>
    <row r="78" spans="1:13" x14ac:dyDescent="0.25">
      <c r="A78" s="352" t="s">
        <v>2012</v>
      </c>
      <c r="B78" s="347" t="str">
        <f>VLOOKUP(Table43[name],end_point_group[#All],4,FALSE)</f>
        <v>AZB_PO_INFRA_APP</v>
      </c>
      <c r="C78" s="347" t="str">
        <f>VLOOKUP(Table43[name],end_point_group[#All],3,FALSE)</f>
        <v>VIVID_WP_PROD_AZB</v>
      </c>
      <c r="D78" s="353" t="s">
        <v>183</v>
      </c>
      <c r="E78" s="353" t="s">
        <v>2051</v>
      </c>
      <c r="F78" s="354" t="s">
        <v>852</v>
      </c>
      <c r="G78" s="355">
        <v>2201</v>
      </c>
      <c r="H78" s="353">
        <v>2202</v>
      </c>
      <c r="I78" s="353">
        <v>1</v>
      </c>
      <c r="J78" s="355">
        <v>211</v>
      </c>
      <c r="K78" s="353" t="s">
        <v>267</v>
      </c>
      <c r="L78" s="348" t="s">
        <v>847</v>
      </c>
      <c r="M78" s="351"/>
    </row>
    <row r="79" spans="1:13" x14ac:dyDescent="0.25">
      <c r="A79" s="352" t="s">
        <v>2012</v>
      </c>
      <c r="B79" s="347" t="str">
        <f>VLOOKUP(Table43[name],end_point_group[#All],4,FALSE)</f>
        <v>AZB_PO_INFRA_APP</v>
      </c>
      <c r="C79" s="347" t="str">
        <f>VLOOKUP(Table43[name],end_point_group[#All],3,FALSE)</f>
        <v>VIVID_WP_PROD_AZB</v>
      </c>
      <c r="D79" s="353" t="s">
        <v>183</v>
      </c>
      <c r="E79" s="353" t="s">
        <v>2051</v>
      </c>
      <c r="F79" s="354" t="s">
        <v>853</v>
      </c>
      <c r="G79" s="355">
        <v>2201</v>
      </c>
      <c r="H79" s="353">
        <v>2202</v>
      </c>
      <c r="I79" s="353">
        <v>1</v>
      </c>
      <c r="J79" s="355">
        <v>211</v>
      </c>
      <c r="K79" s="353" t="s">
        <v>267</v>
      </c>
      <c r="L79" s="348" t="s">
        <v>847</v>
      </c>
      <c r="M79" s="351"/>
    </row>
    <row r="80" spans="1:13" x14ac:dyDescent="0.25">
      <c r="A80" s="352" t="s">
        <v>2013</v>
      </c>
      <c r="B80" s="347" t="str">
        <f>VLOOKUP(Table43[name],end_point_group[#All],4,FALSE)</f>
        <v>AZB_PO_INFRA_APP</v>
      </c>
      <c r="C80" s="347" t="str">
        <f>VLOOKUP(Table43[name],end_point_group[#All],3,FALSE)</f>
        <v>VIVID_WP_PROD_AZB</v>
      </c>
      <c r="D80" s="353" t="s">
        <v>183</v>
      </c>
      <c r="E80" s="353" t="s">
        <v>2049</v>
      </c>
      <c r="F80" s="354" t="s">
        <v>850</v>
      </c>
      <c r="G80" s="355">
        <v>2201</v>
      </c>
      <c r="H80" s="353">
        <v>2202</v>
      </c>
      <c r="I80" s="353">
        <v>1</v>
      </c>
      <c r="J80" s="355">
        <v>212</v>
      </c>
      <c r="K80" s="353" t="s">
        <v>267</v>
      </c>
      <c r="L80" s="348" t="s">
        <v>847</v>
      </c>
      <c r="M80" s="351"/>
    </row>
    <row r="81" spans="1:13" x14ac:dyDescent="0.25">
      <c r="A81" s="352" t="s">
        <v>2013</v>
      </c>
      <c r="B81" s="347" t="str">
        <f>VLOOKUP(Table43[name],end_point_group[#All],4,FALSE)</f>
        <v>AZB_PO_INFRA_APP</v>
      </c>
      <c r="C81" s="347" t="str">
        <f>VLOOKUP(Table43[name],end_point_group[#All],3,FALSE)</f>
        <v>VIVID_WP_PROD_AZB</v>
      </c>
      <c r="D81" s="353" t="s">
        <v>183</v>
      </c>
      <c r="E81" s="353" t="s">
        <v>2049</v>
      </c>
      <c r="F81" s="354" t="s">
        <v>851</v>
      </c>
      <c r="G81" s="355">
        <v>2201</v>
      </c>
      <c r="H81" s="353">
        <v>2202</v>
      </c>
      <c r="I81" s="353">
        <v>1</v>
      </c>
      <c r="J81" s="355">
        <v>212</v>
      </c>
      <c r="K81" s="353" t="s">
        <v>267</v>
      </c>
      <c r="L81" s="348" t="s">
        <v>847</v>
      </c>
      <c r="M81" s="351"/>
    </row>
    <row r="82" spans="1:13" x14ac:dyDescent="0.25">
      <c r="A82" s="352" t="s">
        <v>2013</v>
      </c>
      <c r="B82" s="347" t="str">
        <f>VLOOKUP(Table43[name],end_point_group[#All],4,FALSE)</f>
        <v>AZB_PO_INFRA_APP</v>
      </c>
      <c r="C82" s="347" t="str">
        <f>VLOOKUP(Table43[name],end_point_group[#All],3,FALSE)</f>
        <v>VIVID_WP_PROD_AZB</v>
      </c>
      <c r="D82" s="353" t="s">
        <v>183</v>
      </c>
      <c r="E82" s="353" t="s">
        <v>2051</v>
      </c>
      <c r="F82" s="354" t="s">
        <v>852</v>
      </c>
      <c r="G82" s="355">
        <v>2201</v>
      </c>
      <c r="H82" s="353">
        <v>2202</v>
      </c>
      <c r="I82" s="353">
        <v>1</v>
      </c>
      <c r="J82" s="355">
        <v>212</v>
      </c>
      <c r="K82" s="353" t="s">
        <v>267</v>
      </c>
      <c r="L82" s="348" t="s">
        <v>847</v>
      </c>
      <c r="M82" s="351"/>
    </row>
    <row r="83" spans="1:13" x14ac:dyDescent="0.25">
      <c r="A83" s="352" t="s">
        <v>2013</v>
      </c>
      <c r="B83" s="347" t="str">
        <f>VLOOKUP(Table43[name],end_point_group[#All],4,FALSE)</f>
        <v>AZB_PO_INFRA_APP</v>
      </c>
      <c r="C83" s="347" t="str">
        <f>VLOOKUP(Table43[name],end_point_group[#All],3,FALSE)</f>
        <v>VIVID_WP_PROD_AZB</v>
      </c>
      <c r="D83" s="353" t="s">
        <v>183</v>
      </c>
      <c r="E83" s="353" t="s">
        <v>2051</v>
      </c>
      <c r="F83" s="354" t="s">
        <v>853</v>
      </c>
      <c r="G83" s="355">
        <v>2201</v>
      </c>
      <c r="H83" s="353">
        <v>2202</v>
      </c>
      <c r="I83" s="353">
        <v>1</v>
      </c>
      <c r="J83" s="355">
        <v>212</v>
      </c>
      <c r="K83" s="353" t="s">
        <v>267</v>
      </c>
      <c r="L83" s="348" t="s">
        <v>847</v>
      </c>
      <c r="M83" s="351"/>
    </row>
    <row r="84" spans="1:13" x14ac:dyDescent="0.25">
      <c r="A84" s="352" t="s">
        <v>2014</v>
      </c>
      <c r="B84" s="347" t="str">
        <f>VLOOKUP(Table43[name],end_point_group[#All],4,FALSE)</f>
        <v>AZB_PO_INFRA_APP</v>
      </c>
      <c r="C84" s="347" t="str">
        <f>VLOOKUP(Table43[name],end_point_group[#All],3,FALSE)</f>
        <v>VIVID_WP_PROD_AZB</v>
      </c>
      <c r="D84" s="353" t="s">
        <v>183</v>
      </c>
      <c r="E84" s="353" t="s">
        <v>2049</v>
      </c>
      <c r="F84" s="354" t="s">
        <v>850</v>
      </c>
      <c r="G84" s="355">
        <v>2201</v>
      </c>
      <c r="H84" s="353">
        <v>2202</v>
      </c>
      <c r="I84" s="353">
        <v>1</v>
      </c>
      <c r="J84" s="355">
        <v>213</v>
      </c>
      <c r="K84" s="353" t="s">
        <v>267</v>
      </c>
      <c r="L84" s="348" t="s">
        <v>847</v>
      </c>
      <c r="M84" s="351"/>
    </row>
    <row r="85" spans="1:13" x14ac:dyDescent="0.25">
      <c r="A85" s="352" t="s">
        <v>2014</v>
      </c>
      <c r="B85" s="347" t="str">
        <f>VLOOKUP(Table43[name],end_point_group[#All],4,FALSE)</f>
        <v>AZB_PO_INFRA_APP</v>
      </c>
      <c r="C85" s="347" t="str">
        <f>VLOOKUP(Table43[name],end_point_group[#All],3,FALSE)</f>
        <v>VIVID_WP_PROD_AZB</v>
      </c>
      <c r="D85" s="353" t="s">
        <v>183</v>
      </c>
      <c r="E85" s="353" t="s">
        <v>2049</v>
      </c>
      <c r="F85" s="354" t="s">
        <v>851</v>
      </c>
      <c r="G85" s="355">
        <v>2201</v>
      </c>
      <c r="H85" s="353">
        <v>2202</v>
      </c>
      <c r="I85" s="353">
        <v>1</v>
      </c>
      <c r="J85" s="355">
        <v>213</v>
      </c>
      <c r="K85" s="353" t="s">
        <v>267</v>
      </c>
      <c r="L85" s="348" t="s">
        <v>847</v>
      </c>
      <c r="M85" s="351"/>
    </row>
    <row r="86" spans="1:13" x14ac:dyDescent="0.25">
      <c r="A86" s="352" t="s">
        <v>2014</v>
      </c>
      <c r="B86" s="347" t="str">
        <f>VLOOKUP(Table43[name],end_point_group[#All],4,FALSE)</f>
        <v>AZB_PO_INFRA_APP</v>
      </c>
      <c r="C86" s="347" t="str">
        <f>VLOOKUP(Table43[name],end_point_group[#All],3,FALSE)</f>
        <v>VIVID_WP_PROD_AZB</v>
      </c>
      <c r="D86" s="353" t="s">
        <v>183</v>
      </c>
      <c r="E86" s="353" t="s">
        <v>2051</v>
      </c>
      <c r="F86" s="354" t="s">
        <v>852</v>
      </c>
      <c r="G86" s="355">
        <v>2201</v>
      </c>
      <c r="H86" s="353">
        <v>2202</v>
      </c>
      <c r="I86" s="353">
        <v>1</v>
      </c>
      <c r="J86" s="355">
        <v>213</v>
      </c>
      <c r="K86" s="353" t="s">
        <v>267</v>
      </c>
      <c r="L86" s="348" t="s">
        <v>847</v>
      </c>
      <c r="M86" s="351"/>
    </row>
    <row r="87" spans="1:13" x14ac:dyDescent="0.25">
      <c r="A87" s="352" t="s">
        <v>2014</v>
      </c>
      <c r="B87" s="347" t="str">
        <f>VLOOKUP(Table43[name],end_point_group[#All],4,FALSE)</f>
        <v>AZB_PO_INFRA_APP</v>
      </c>
      <c r="C87" s="347" t="str">
        <f>VLOOKUP(Table43[name],end_point_group[#All],3,FALSE)</f>
        <v>VIVID_WP_PROD_AZB</v>
      </c>
      <c r="D87" s="353" t="s">
        <v>183</v>
      </c>
      <c r="E87" s="353" t="s">
        <v>2051</v>
      </c>
      <c r="F87" s="354" t="s">
        <v>853</v>
      </c>
      <c r="G87" s="355">
        <v>2201</v>
      </c>
      <c r="H87" s="353">
        <v>2202</v>
      </c>
      <c r="I87" s="353">
        <v>1</v>
      </c>
      <c r="J87" s="355">
        <v>213</v>
      </c>
      <c r="K87" s="353" t="s">
        <v>267</v>
      </c>
      <c r="L87" s="348" t="s">
        <v>847</v>
      </c>
      <c r="M87" s="351"/>
    </row>
    <row r="88" spans="1:13" x14ac:dyDescent="0.25">
      <c r="A88" s="352" t="s">
        <v>2015</v>
      </c>
      <c r="B88" s="347" t="str">
        <f>VLOOKUP(Table43[name],end_point_group[#All],4,FALSE)</f>
        <v>AZB_PO_INFRA_APP</v>
      </c>
      <c r="C88" s="347" t="str">
        <f>VLOOKUP(Table43[name],end_point_group[#All],3,FALSE)</f>
        <v>VIVID_WP_PROD_AZB</v>
      </c>
      <c r="D88" s="353" t="s">
        <v>183</v>
      </c>
      <c r="E88" s="353" t="s">
        <v>2049</v>
      </c>
      <c r="F88" s="354" t="s">
        <v>850</v>
      </c>
      <c r="G88" s="355">
        <v>2201</v>
      </c>
      <c r="H88" s="353">
        <v>2202</v>
      </c>
      <c r="I88" s="353">
        <v>1</v>
      </c>
      <c r="J88" s="355">
        <v>214</v>
      </c>
      <c r="K88" s="353" t="s">
        <v>267</v>
      </c>
      <c r="L88" s="348" t="s">
        <v>847</v>
      </c>
      <c r="M88" s="351"/>
    </row>
    <row r="89" spans="1:13" x14ac:dyDescent="0.25">
      <c r="A89" s="352" t="s">
        <v>2015</v>
      </c>
      <c r="B89" s="347" t="str">
        <f>VLOOKUP(Table43[name],end_point_group[#All],4,FALSE)</f>
        <v>AZB_PO_INFRA_APP</v>
      </c>
      <c r="C89" s="347" t="str">
        <f>VLOOKUP(Table43[name],end_point_group[#All],3,FALSE)</f>
        <v>VIVID_WP_PROD_AZB</v>
      </c>
      <c r="D89" s="353" t="s">
        <v>183</v>
      </c>
      <c r="E89" s="353" t="s">
        <v>2049</v>
      </c>
      <c r="F89" s="354" t="s">
        <v>851</v>
      </c>
      <c r="G89" s="355">
        <v>2201</v>
      </c>
      <c r="H89" s="353">
        <v>2202</v>
      </c>
      <c r="I89" s="353">
        <v>1</v>
      </c>
      <c r="J89" s="355">
        <v>214</v>
      </c>
      <c r="K89" s="353" t="s">
        <v>267</v>
      </c>
      <c r="L89" s="348" t="s">
        <v>847</v>
      </c>
      <c r="M89" s="351"/>
    </row>
    <row r="90" spans="1:13" x14ac:dyDescent="0.25">
      <c r="A90" s="352" t="s">
        <v>2015</v>
      </c>
      <c r="B90" s="347" t="str">
        <f>VLOOKUP(Table43[name],end_point_group[#All],4,FALSE)</f>
        <v>AZB_PO_INFRA_APP</v>
      </c>
      <c r="C90" s="347" t="str">
        <f>VLOOKUP(Table43[name],end_point_group[#All],3,FALSE)</f>
        <v>VIVID_WP_PROD_AZB</v>
      </c>
      <c r="D90" s="353" t="s">
        <v>183</v>
      </c>
      <c r="E90" s="353" t="s">
        <v>2051</v>
      </c>
      <c r="F90" s="354" t="s">
        <v>852</v>
      </c>
      <c r="G90" s="355">
        <v>2201</v>
      </c>
      <c r="H90" s="353">
        <v>2202</v>
      </c>
      <c r="I90" s="353">
        <v>1</v>
      </c>
      <c r="J90" s="355">
        <v>214</v>
      </c>
      <c r="K90" s="353" t="s">
        <v>267</v>
      </c>
      <c r="L90" s="348" t="s">
        <v>847</v>
      </c>
      <c r="M90" s="351"/>
    </row>
    <row r="91" spans="1:13" x14ac:dyDescent="0.25">
      <c r="A91" s="352" t="s">
        <v>2015</v>
      </c>
      <c r="B91" s="347" t="str">
        <f>VLOOKUP(Table43[name],end_point_group[#All],4,FALSE)</f>
        <v>AZB_PO_INFRA_APP</v>
      </c>
      <c r="C91" s="347" t="str">
        <f>VLOOKUP(Table43[name],end_point_group[#All],3,FALSE)</f>
        <v>VIVID_WP_PROD_AZB</v>
      </c>
      <c r="D91" s="353" t="s">
        <v>183</v>
      </c>
      <c r="E91" s="353" t="s">
        <v>2051</v>
      </c>
      <c r="F91" s="354" t="s">
        <v>853</v>
      </c>
      <c r="G91" s="355">
        <v>2201</v>
      </c>
      <c r="H91" s="353">
        <v>2202</v>
      </c>
      <c r="I91" s="353">
        <v>1</v>
      </c>
      <c r="J91" s="355">
        <v>214</v>
      </c>
      <c r="K91" s="353" t="s">
        <v>267</v>
      </c>
      <c r="L91" s="348" t="s">
        <v>847</v>
      </c>
      <c r="M91" s="351"/>
    </row>
    <row r="92" spans="1:13" x14ac:dyDescent="0.25">
      <c r="A92" s="356" t="s">
        <v>2381</v>
      </c>
      <c r="B92" s="357" t="str">
        <f>VLOOKUP(Table43[name],end_point_group[#All],4,FALSE)</f>
        <v>AZA_INFRA_UCSD_APP</v>
      </c>
      <c r="C92" s="357" t="str">
        <f>VLOOKUP(Table43[name],end_point_group[#All],3,FALSE)</f>
        <v>VIVID_WP_PROD_AZA</v>
      </c>
      <c r="D92" s="358" t="s">
        <v>183</v>
      </c>
      <c r="E92" s="358" t="s">
        <v>2048</v>
      </c>
      <c r="F92" s="359" t="s">
        <v>850</v>
      </c>
      <c r="G92" s="360">
        <v>2101</v>
      </c>
      <c r="H92" s="358">
        <v>2102</v>
      </c>
      <c r="I92" s="358">
        <v>1</v>
      </c>
      <c r="J92" s="360">
        <v>124</v>
      </c>
      <c r="K92" s="358" t="s">
        <v>267</v>
      </c>
      <c r="L92" s="348" t="s">
        <v>847</v>
      </c>
      <c r="M92" s="351"/>
    </row>
    <row r="93" spans="1:13" x14ac:dyDescent="0.25">
      <c r="A93" s="356" t="s">
        <v>2381</v>
      </c>
      <c r="B93" s="357" t="str">
        <f>VLOOKUP(Table43[name],end_point_group[#All],4,FALSE)</f>
        <v>AZA_INFRA_UCSD_APP</v>
      </c>
      <c r="C93" s="357" t="str">
        <f>VLOOKUP(Table43[name],end_point_group[#All],3,FALSE)</f>
        <v>VIVID_WP_PROD_AZA</v>
      </c>
      <c r="D93" s="358" t="s">
        <v>183</v>
      </c>
      <c r="E93" s="358" t="s">
        <v>2048</v>
      </c>
      <c r="F93" s="359" t="s">
        <v>851</v>
      </c>
      <c r="G93" s="360">
        <v>2101</v>
      </c>
      <c r="H93" s="358">
        <v>2102</v>
      </c>
      <c r="I93" s="358">
        <v>1</v>
      </c>
      <c r="J93" s="360">
        <v>124</v>
      </c>
      <c r="K93" s="358" t="s">
        <v>267</v>
      </c>
      <c r="L93" s="348" t="s">
        <v>847</v>
      </c>
      <c r="M93" s="351"/>
    </row>
    <row r="94" spans="1:13" x14ac:dyDescent="0.25">
      <c r="A94" s="356" t="s">
        <v>2381</v>
      </c>
      <c r="B94" s="357" t="str">
        <f>VLOOKUP(Table43[name],end_point_group[#All],4,FALSE)</f>
        <v>AZA_INFRA_UCSD_APP</v>
      </c>
      <c r="C94" s="357" t="str">
        <f>VLOOKUP(Table43[name],end_point_group[#All],3,FALSE)</f>
        <v>VIVID_WP_PROD_AZA</v>
      </c>
      <c r="D94" s="358" t="s">
        <v>183</v>
      </c>
      <c r="E94" s="358" t="s">
        <v>2050</v>
      </c>
      <c r="F94" s="359" t="s">
        <v>852</v>
      </c>
      <c r="G94" s="360">
        <v>2101</v>
      </c>
      <c r="H94" s="358">
        <v>2102</v>
      </c>
      <c r="I94" s="358">
        <v>1</v>
      </c>
      <c r="J94" s="360">
        <v>124</v>
      </c>
      <c r="K94" s="358" t="s">
        <v>267</v>
      </c>
      <c r="L94" s="348" t="s">
        <v>847</v>
      </c>
      <c r="M94" s="351"/>
    </row>
    <row r="95" spans="1:13" x14ac:dyDescent="0.25">
      <c r="A95" s="356" t="s">
        <v>2381</v>
      </c>
      <c r="B95" s="357" t="str">
        <f>VLOOKUP(Table43[name],end_point_group[#All],4,FALSE)</f>
        <v>AZA_INFRA_UCSD_APP</v>
      </c>
      <c r="C95" s="357" t="str">
        <f>VLOOKUP(Table43[name],end_point_group[#All],3,FALSE)</f>
        <v>VIVID_WP_PROD_AZA</v>
      </c>
      <c r="D95" s="358" t="s">
        <v>183</v>
      </c>
      <c r="E95" s="358" t="s">
        <v>2050</v>
      </c>
      <c r="F95" s="359" t="s">
        <v>853</v>
      </c>
      <c r="G95" s="360">
        <v>2101</v>
      </c>
      <c r="H95" s="358">
        <v>2102</v>
      </c>
      <c r="I95" s="358">
        <v>1</v>
      </c>
      <c r="J95" s="360">
        <v>124</v>
      </c>
      <c r="K95" s="358" t="s">
        <v>267</v>
      </c>
      <c r="L95" s="348" t="s">
        <v>847</v>
      </c>
      <c r="M95" s="351"/>
    </row>
    <row r="96" spans="1:13" x14ac:dyDescent="0.25">
      <c r="A96" s="356" t="s">
        <v>2381</v>
      </c>
      <c r="B96" s="357" t="str">
        <f>VLOOKUP(Table43[name],end_point_group[#All],4,FALSE)</f>
        <v>AZA_INFRA_UCSD_APP</v>
      </c>
      <c r="C96" s="357" t="str">
        <f>VLOOKUP(Table43[name],end_point_group[#All],3,FALSE)</f>
        <v>VIVID_WP_PROD_AZA</v>
      </c>
      <c r="D96" s="358" t="s">
        <v>183</v>
      </c>
      <c r="E96" s="358" t="s">
        <v>2052</v>
      </c>
      <c r="F96" s="359" t="s">
        <v>908</v>
      </c>
      <c r="G96" s="360">
        <v>2101</v>
      </c>
      <c r="H96" s="358">
        <v>2102</v>
      </c>
      <c r="I96" s="358">
        <v>1</v>
      </c>
      <c r="J96" s="360">
        <v>124</v>
      </c>
      <c r="K96" s="358" t="s">
        <v>267</v>
      </c>
      <c r="L96" s="348" t="s">
        <v>847</v>
      </c>
      <c r="M96" s="351"/>
    </row>
    <row r="97" spans="1:13" x14ac:dyDescent="0.25">
      <c r="A97" s="356" t="s">
        <v>2381</v>
      </c>
      <c r="B97" s="357" t="str">
        <f>VLOOKUP(Table43[name],end_point_group[#All],4,FALSE)</f>
        <v>AZA_INFRA_UCSD_APP</v>
      </c>
      <c r="C97" s="357" t="str">
        <f>VLOOKUP(Table43[name],end_point_group[#All],3,FALSE)</f>
        <v>VIVID_WP_PROD_AZA</v>
      </c>
      <c r="D97" s="358" t="s">
        <v>183</v>
      </c>
      <c r="E97" s="358" t="s">
        <v>2052</v>
      </c>
      <c r="F97" s="359" t="s">
        <v>909</v>
      </c>
      <c r="G97" s="360">
        <v>2101</v>
      </c>
      <c r="H97" s="358">
        <v>2102</v>
      </c>
      <c r="I97" s="358">
        <v>1</v>
      </c>
      <c r="J97" s="360">
        <v>124</v>
      </c>
      <c r="K97" s="358" t="s">
        <v>267</v>
      </c>
      <c r="L97" s="348" t="s">
        <v>847</v>
      </c>
      <c r="M97" s="351"/>
    </row>
    <row r="98" spans="1:13" x14ac:dyDescent="0.25">
      <c r="A98" s="356" t="s">
        <v>2381</v>
      </c>
      <c r="B98" s="357" t="str">
        <f>VLOOKUP(Table43[name],end_point_group[#All],4,FALSE)</f>
        <v>AZA_INFRA_UCSD_APP</v>
      </c>
      <c r="C98" s="357" t="str">
        <f>VLOOKUP(Table43[name],end_point_group[#All],3,FALSE)</f>
        <v>VIVID_WP_PROD_AZA</v>
      </c>
      <c r="D98" s="358" t="s">
        <v>183</v>
      </c>
      <c r="E98" s="358" t="s">
        <v>2054</v>
      </c>
      <c r="F98" s="359" t="s">
        <v>910</v>
      </c>
      <c r="G98" s="360">
        <v>2101</v>
      </c>
      <c r="H98" s="358">
        <v>2102</v>
      </c>
      <c r="I98" s="358">
        <v>1</v>
      </c>
      <c r="J98" s="360">
        <v>124</v>
      </c>
      <c r="K98" s="358" t="s">
        <v>267</v>
      </c>
      <c r="L98" s="348" t="s">
        <v>847</v>
      </c>
      <c r="M98" s="351"/>
    </row>
    <row r="99" spans="1:13" x14ac:dyDescent="0.25">
      <c r="A99" s="356" t="s">
        <v>2381</v>
      </c>
      <c r="B99" s="357" t="str">
        <f>VLOOKUP(Table43[name],end_point_group[#All],4,FALSE)</f>
        <v>AZA_INFRA_UCSD_APP</v>
      </c>
      <c r="C99" s="357" t="str">
        <f>VLOOKUP(Table43[name],end_point_group[#All],3,FALSE)</f>
        <v>VIVID_WP_PROD_AZA</v>
      </c>
      <c r="D99" s="358" t="s">
        <v>183</v>
      </c>
      <c r="E99" s="358" t="s">
        <v>2054</v>
      </c>
      <c r="F99" s="359" t="s">
        <v>911</v>
      </c>
      <c r="G99" s="360">
        <v>2101</v>
      </c>
      <c r="H99" s="358">
        <v>2102</v>
      </c>
      <c r="I99" s="358">
        <v>1</v>
      </c>
      <c r="J99" s="360">
        <v>124</v>
      </c>
      <c r="K99" s="358" t="s">
        <v>267</v>
      </c>
      <c r="L99" s="348" t="s">
        <v>847</v>
      </c>
      <c r="M99" s="351"/>
    </row>
    <row r="100" spans="1:13" x14ac:dyDescent="0.25">
      <c r="A100" s="356" t="s">
        <v>2381</v>
      </c>
      <c r="B100" s="357" t="str">
        <f>VLOOKUP(Table43[name],end_point_group[#All],4,FALSE)</f>
        <v>AZA_INFRA_UCSD_APP</v>
      </c>
      <c r="C100" s="357" t="str">
        <f>VLOOKUP(Table43[name],end_point_group[#All],3,FALSE)</f>
        <v>VIVID_WP_PROD_AZA</v>
      </c>
      <c r="D100" s="358" t="s">
        <v>183</v>
      </c>
      <c r="E100" s="358" t="s">
        <v>2056</v>
      </c>
      <c r="F100" s="359" t="s">
        <v>854</v>
      </c>
      <c r="G100" s="360">
        <v>2101</v>
      </c>
      <c r="H100" s="358">
        <v>2102</v>
      </c>
      <c r="I100" s="358">
        <v>1</v>
      </c>
      <c r="J100" s="360">
        <v>124</v>
      </c>
      <c r="K100" s="358" t="s">
        <v>267</v>
      </c>
      <c r="L100" s="348" t="s">
        <v>847</v>
      </c>
      <c r="M100" s="351"/>
    </row>
    <row r="101" spans="1:13" x14ac:dyDescent="0.25">
      <c r="A101" s="356" t="s">
        <v>2381</v>
      </c>
      <c r="B101" s="357" t="str">
        <f>VLOOKUP(Table43[name],end_point_group[#All],4,FALSE)</f>
        <v>AZA_INFRA_UCSD_APP</v>
      </c>
      <c r="C101" s="357" t="str">
        <f>VLOOKUP(Table43[name],end_point_group[#All],3,FALSE)</f>
        <v>VIVID_WP_PROD_AZA</v>
      </c>
      <c r="D101" s="358" t="s">
        <v>183</v>
      </c>
      <c r="E101" s="358" t="s">
        <v>2056</v>
      </c>
      <c r="F101" s="359" t="s">
        <v>855</v>
      </c>
      <c r="G101" s="360">
        <v>2101</v>
      </c>
      <c r="H101" s="358">
        <v>2102</v>
      </c>
      <c r="I101" s="358">
        <v>1</v>
      </c>
      <c r="J101" s="360">
        <v>124</v>
      </c>
      <c r="K101" s="358" t="s">
        <v>267</v>
      </c>
      <c r="L101" s="348" t="s">
        <v>847</v>
      </c>
      <c r="M101" s="351"/>
    </row>
    <row r="102" spans="1:13" x14ac:dyDescent="0.25">
      <c r="A102" s="356" t="s">
        <v>2381</v>
      </c>
      <c r="B102" s="357" t="str">
        <f>VLOOKUP(Table43[name],end_point_group[#All],4,FALSE)</f>
        <v>AZA_INFRA_UCSD_APP</v>
      </c>
      <c r="C102" s="357" t="str">
        <f>VLOOKUP(Table43[name],end_point_group[#All],3,FALSE)</f>
        <v>VIVID_WP_PROD_AZA</v>
      </c>
      <c r="D102" s="358" t="s">
        <v>183</v>
      </c>
      <c r="E102" s="358" t="s">
        <v>2058</v>
      </c>
      <c r="F102" s="359" t="s">
        <v>856</v>
      </c>
      <c r="G102" s="360">
        <v>2101</v>
      </c>
      <c r="H102" s="358">
        <v>2102</v>
      </c>
      <c r="I102" s="358">
        <v>1</v>
      </c>
      <c r="J102" s="360">
        <v>124</v>
      </c>
      <c r="K102" s="358" t="s">
        <v>267</v>
      </c>
      <c r="L102" s="348" t="s">
        <v>847</v>
      </c>
      <c r="M102" s="351"/>
    </row>
    <row r="103" spans="1:13" x14ac:dyDescent="0.25">
      <c r="A103" s="356" t="s">
        <v>2381</v>
      </c>
      <c r="B103" s="357" t="str">
        <f>VLOOKUP(Table43[name],end_point_group[#All],4,FALSE)</f>
        <v>AZA_INFRA_UCSD_APP</v>
      </c>
      <c r="C103" s="357" t="str">
        <f>VLOOKUP(Table43[name],end_point_group[#All],3,FALSE)</f>
        <v>VIVID_WP_PROD_AZA</v>
      </c>
      <c r="D103" s="358" t="s">
        <v>183</v>
      </c>
      <c r="E103" s="358" t="s">
        <v>2058</v>
      </c>
      <c r="F103" s="359" t="s">
        <v>857</v>
      </c>
      <c r="G103" s="360">
        <v>2101</v>
      </c>
      <c r="H103" s="358">
        <v>2102</v>
      </c>
      <c r="I103" s="358">
        <v>1</v>
      </c>
      <c r="J103" s="360">
        <v>124</v>
      </c>
      <c r="K103" s="358" t="s">
        <v>267</v>
      </c>
      <c r="L103" s="348" t="s">
        <v>847</v>
      </c>
      <c r="M103" s="351"/>
    </row>
    <row r="104" spans="1:13" x14ac:dyDescent="0.25">
      <c r="A104" s="356" t="s">
        <v>2382</v>
      </c>
      <c r="B104" s="357" t="str">
        <f>VLOOKUP(Table43[name],end_point_group[#All],4,FALSE)</f>
        <v>AZB_INFRA_UCSD_APP</v>
      </c>
      <c r="C104" s="357" t="str">
        <f>VLOOKUP(Table43[name],end_point_group[#All],3,FALSE)</f>
        <v>VIVID_WP_PROD_AZB</v>
      </c>
      <c r="D104" s="358" t="s">
        <v>183</v>
      </c>
      <c r="E104" s="358" t="s">
        <v>2049</v>
      </c>
      <c r="F104" s="359" t="s">
        <v>850</v>
      </c>
      <c r="G104" s="360">
        <v>2201</v>
      </c>
      <c r="H104" s="358">
        <v>2202</v>
      </c>
      <c r="I104" s="358">
        <v>1</v>
      </c>
      <c r="J104" s="360">
        <v>224</v>
      </c>
      <c r="K104" s="358" t="s">
        <v>267</v>
      </c>
      <c r="L104" s="348" t="s">
        <v>847</v>
      </c>
      <c r="M104" s="351"/>
    </row>
    <row r="105" spans="1:13" x14ac:dyDescent="0.25">
      <c r="A105" s="356" t="s">
        <v>2382</v>
      </c>
      <c r="B105" s="357" t="str">
        <f>VLOOKUP(Table43[name],end_point_group[#All],4,FALSE)</f>
        <v>AZB_INFRA_UCSD_APP</v>
      </c>
      <c r="C105" s="357" t="str">
        <f>VLOOKUP(Table43[name],end_point_group[#All],3,FALSE)</f>
        <v>VIVID_WP_PROD_AZB</v>
      </c>
      <c r="D105" s="358" t="s">
        <v>183</v>
      </c>
      <c r="E105" s="358" t="s">
        <v>2049</v>
      </c>
      <c r="F105" s="359" t="s">
        <v>851</v>
      </c>
      <c r="G105" s="360">
        <v>2201</v>
      </c>
      <c r="H105" s="358">
        <v>2202</v>
      </c>
      <c r="I105" s="358">
        <v>1</v>
      </c>
      <c r="J105" s="360">
        <v>224</v>
      </c>
      <c r="K105" s="358" t="s">
        <v>267</v>
      </c>
      <c r="L105" s="348" t="s">
        <v>847</v>
      </c>
      <c r="M105" s="351"/>
    </row>
    <row r="106" spans="1:13" x14ac:dyDescent="0.25">
      <c r="A106" s="356" t="s">
        <v>2382</v>
      </c>
      <c r="B106" s="357" t="str">
        <f>VLOOKUP(Table43[name],end_point_group[#All],4,FALSE)</f>
        <v>AZB_INFRA_UCSD_APP</v>
      </c>
      <c r="C106" s="357" t="str">
        <f>VLOOKUP(Table43[name],end_point_group[#All],3,FALSE)</f>
        <v>VIVID_WP_PROD_AZB</v>
      </c>
      <c r="D106" s="358" t="s">
        <v>183</v>
      </c>
      <c r="E106" s="358" t="s">
        <v>2051</v>
      </c>
      <c r="F106" s="359" t="s">
        <v>852</v>
      </c>
      <c r="G106" s="360">
        <v>2201</v>
      </c>
      <c r="H106" s="358">
        <v>2202</v>
      </c>
      <c r="I106" s="358">
        <v>1</v>
      </c>
      <c r="J106" s="360">
        <v>224</v>
      </c>
      <c r="K106" s="358" t="s">
        <v>267</v>
      </c>
      <c r="L106" s="348" t="s">
        <v>847</v>
      </c>
      <c r="M106" s="351"/>
    </row>
    <row r="107" spans="1:13" x14ac:dyDescent="0.25">
      <c r="A107" s="356" t="s">
        <v>2382</v>
      </c>
      <c r="B107" s="357" t="str">
        <f>VLOOKUP(Table43[name],end_point_group[#All],4,FALSE)</f>
        <v>AZB_INFRA_UCSD_APP</v>
      </c>
      <c r="C107" s="357" t="str">
        <f>VLOOKUP(Table43[name],end_point_group[#All],3,FALSE)</f>
        <v>VIVID_WP_PROD_AZB</v>
      </c>
      <c r="D107" s="358" t="s">
        <v>183</v>
      </c>
      <c r="E107" s="358" t="s">
        <v>2051</v>
      </c>
      <c r="F107" s="359" t="s">
        <v>853</v>
      </c>
      <c r="G107" s="360">
        <v>2201</v>
      </c>
      <c r="H107" s="358">
        <v>2202</v>
      </c>
      <c r="I107" s="358">
        <v>1</v>
      </c>
      <c r="J107" s="360">
        <v>224</v>
      </c>
      <c r="K107" s="358" t="s">
        <v>267</v>
      </c>
      <c r="L107" s="348" t="s">
        <v>847</v>
      </c>
      <c r="M107" s="351"/>
    </row>
    <row r="108" spans="1:13" x14ac:dyDescent="0.25">
      <c r="A108" s="356" t="s">
        <v>2382</v>
      </c>
      <c r="B108" s="357" t="str">
        <f>VLOOKUP(Table43[name],end_point_group[#All],4,FALSE)</f>
        <v>AZB_INFRA_UCSD_APP</v>
      </c>
      <c r="C108" s="357" t="str">
        <f>VLOOKUP(Table43[name],end_point_group[#All],3,FALSE)</f>
        <v>VIVID_WP_PROD_AZB</v>
      </c>
      <c r="D108" s="358" t="s">
        <v>183</v>
      </c>
      <c r="E108" s="358" t="s">
        <v>2053</v>
      </c>
      <c r="F108" s="359" t="s">
        <v>908</v>
      </c>
      <c r="G108" s="360">
        <v>2201</v>
      </c>
      <c r="H108" s="358">
        <v>2202</v>
      </c>
      <c r="I108" s="358">
        <v>1</v>
      </c>
      <c r="J108" s="360">
        <v>224</v>
      </c>
      <c r="K108" s="358" t="s">
        <v>267</v>
      </c>
      <c r="L108" s="348" t="s">
        <v>847</v>
      </c>
      <c r="M108" s="351"/>
    </row>
    <row r="109" spans="1:13" x14ac:dyDescent="0.25">
      <c r="A109" s="356" t="s">
        <v>2382</v>
      </c>
      <c r="B109" s="357" t="str">
        <f>VLOOKUP(Table43[name],end_point_group[#All],4,FALSE)</f>
        <v>AZB_INFRA_UCSD_APP</v>
      </c>
      <c r="C109" s="357" t="str">
        <f>VLOOKUP(Table43[name],end_point_group[#All],3,FALSE)</f>
        <v>VIVID_WP_PROD_AZB</v>
      </c>
      <c r="D109" s="358" t="s">
        <v>183</v>
      </c>
      <c r="E109" s="358" t="s">
        <v>2053</v>
      </c>
      <c r="F109" s="359" t="s">
        <v>909</v>
      </c>
      <c r="G109" s="360">
        <v>2201</v>
      </c>
      <c r="H109" s="358">
        <v>2202</v>
      </c>
      <c r="I109" s="358">
        <v>1</v>
      </c>
      <c r="J109" s="360">
        <v>224</v>
      </c>
      <c r="K109" s="358" t="s">
        <v>267</v>
      </c>
      <c r="L109" s="348" t="s">
        <v>847</v>
      </c>
      <c r="M109" s="351"/>
    </row>
    <row r="110" spans="1:13" x14ac:dyDescent="0.25">
      <c r="A110" s="356" t="s">
        <v>2382</v>
      </c>
      <c r="B110" s="357" t="str">
        <f>VLOOKUP(Table43[name],end_point_group[#All],4,FALSE)</f>
        <v>AZB_INFRA_UCSD_APP</v>
      </c>
      <c r="C110" s="357" t="str">
        <f>VLOOKUP(Table43[name],end_point_group[#All],3,FALSE)</f>
        <v>VIVID_WP_PROD_AZB</v>
      </c>
      <c r="D110" s="358" t="s">
        <v>183</v>
      </c>
      <c r="E110" s="358" t="s">
        <v>2055</v>
      </c>
      <c r="F110" s="359" t="s">
        <v>910</v>
      </c>
      <c r="G110" s="360">
        <v>2201</v>
      </c>
      <c r="H110" s="358">
        <v>2202</v>
      </c>
      <c r="I110" s="358">
        <v>1</v>
      </c>
      <c r="J110" s="360">
        <v>224</v>
      </c>
      <c r="K110" s="358" t="s">
        <v>267</v>
      </c>
      <c r="L110" s="348" t="s">
        <v>847</v>
      </c>
      <c r="M110" s="351"/>
    </row>
    <row r="111" spans="1:13" x14ac:dyDescent="0.25">
      <c r="A111" s="356" t="s">
        <v>2382</v>
      </c>
      <c r="B111" s="357" t="str">
        <f>VLOOKUP(Table43[name],end_point_group[#All],4,FALSE)</f>
        <v>AZB_INFRA_UCSD_APP</v>
      </c>
      <c r="C111" s="357" t="str">
        <f>VLOOKUP(Table43[name],end_point_group[#All],3,FALSE)</f>
        <v>VIVID_WP_PROD_AZB</v>
      </c>
      <c r="D111" s="358" t="s">
        <v>183</v>
      </c>
      <c r="E111" s="358" t="s">
        <v>2055</v>
      </c>
      <c r="F111" s="359" t="s">
        <v>911</v>
      </c>
      <c r="G111" s="360">
        <v>2201</v>
      </c>
      <c r="H111" s="358">
        <v>2202</v>
      </c>
      <c r="I111" s="358">
        <v>1</v>
      </c>
      <c r="J111" s="360">
        <v>224</v>
      </c>
      <c r="K111" s="358" t="s">
        <v>267</v>
      </c>
      <c r="L111" s="348" t="s">
        <v>847</v>
      </c>
      <c r="M111" s="351"/>
    </row>
    <row r="112" spans="1:13" x14ac:dyDescent="0.25">
      <c r="A112" s="356" t="s">
        <v>2508</v>
      </c>
      <c r="B112" s="357" t="str">
        <f>VLOOKUP(Table43[name],end_point_group[#All],4,FALSE)</f>
        <v>AZA_INFRA_KUBE_APP</v>
      </c>
      <c r="C112" s="357" t="str">
        <f>VLOOKUP(Table43[name],end_point_group[#All],3,FALSE)</f>
        <v>VIVID_WP_PROD_AZA</v>
      </c>
      <c r="D112" s="358" t="s">
        <v>183</v>
      </c>
      <c r="E112" s="358" t="s">
        <v>2048</v>
      </c>
      <c r="F112" s="359" t="s">
        <v>850</v>
      </c>
      <c r="G112" s="360">
        <v>2101</v>
      </c>
      <c r="H112" s="358">
        <v>2102</v>
      </c>
      <c r="I112" s="358">
        <v>1</v>
      </c>
      <c r="J112" s="360">
        <v>126</v>
      </c>
      <c r="K112" s="358" t="s">
        <v>267</v>
      </c>
      <c r="L112" s="348" t="s">
        <v>847</v>
      </c>
      <c r="M112" s="351"/>
    </row>
    <row r="113" spans="1:13" x14ac:dyDescent="0.25">
      <c r="A113" s="356" t="s">
        <v>2508</v>
      </c>
      <c r="B113" s="357" t="str">
        <f>VLOOKUP(Table43[name],end_point_group[#All],4,FALSE)</f>
        <v>AZA_INFRA_KUBE_APP</v>
      </c>
      <c r="C113" s="357" t="str">
        <f>VLOOKUP(Table43[name],end_point_group[#All],3,FALSE)</f>
        <v>VIVID_WP_PROD_AZA</v>
      </c>
      <c r="D113" s="358" t="s">
        <v>183</v>
      </c>
      <c r="E113" s="358" t="s">
        <v>2048</v>
      </c>
      <c r="F113" s="359" t="s">
        <v>851</v>
      </c>
      <c r="G113" s="360">
        <v>2101</v>
      </c>
      <c r="H113" s="358">
        <v>2102</v>
      </c>
      <c r="I113" s="358">
        <v>1</v>
      </c>
      <c r="J113" s="360">
        <v>126</v>
      </c>
      <c r="K113" s="358" t="s">
        <v>267</v>
      </c>
      <c r="L113" s="348" t="s">
        <v>847</v>
      </c>
      <c r="M113" s="351"/>
    </row>
    <row r="114" spans="1:13" x14ac:dyDescent="0.25">
      <c r="A114" s="356" t="s">
        <v>2508</v>
      </c>
      <c r="B114" s="357" t="str">
        <f>VLOOKUP(Table43[name],end_point_group[#All],4,FALSE)</f>
        <v>AZA_INFRA_KUBE_APP</v>
      </c>
      <c r="C114" s="357" t="str">
        <f>VLOOKUP(Table43[name],end_point_group[#All],3,FALSE)</f>
        <v>VIVID_WP_PROD_AZA</v>
      </c>
      <c r="D114" s="358" t="s">
        <v>183</v>
      </c>
      <c r="E114" s="358" t="s">
        <v>2050</v>
      </c>
      <c r="F114" s="359" t="s">
        <v>852</v>
      </c>
      <c r="G114" s="360">
        <v>2101</v>
      </c>
      <c r="H114" s="358">
        <v>2102</v>
      </c>
      <c r="I114" s="358">
        <v>1</v>
      </c>
      <c r="J114" s="360">
        <v>126</v>
      </c>
      <c r="K114" s="358" t="s">
        <v>267</v>
      </c>
      <c r="L114" s="348" t="s">
        <v>847</v>
      </c>
      <c r="M114" s="351"/>
    </row>
    <row r="115" spans="1:13" x14ac:dyDescent="0.25">
      <c r="A115" s="356" t="s">
        <v>2508</v>
      </c>
      <c r="B115" s="357" t="str">
        <f>VLOOKUP(Table43[name],end_point_group[#All],4,FALSE)</f>
        <v>AZA_INFRA_KUBE_APP</v>
      </c>
      <c r="C115" s="357" t="str">
        <f>VLOOKUP(Table43[name],end_point_group[#All],3,FALSE)</f>
        <v>VIVID_WP_PROD_AZA</v>
      </c>
      <c r="D115" s="358" t="s">
        <v>183</v>
      </c>
      <c r="E115" s="358" t="s">
        <v>2050</v>
      </c>
      <c r="F115" s="359" t="s">
        <v>853</v>
      </c>
      <c r="G115" s="360">
        <v>2101</v>
      </c>
      <c r="H115" s="358">
        <v>2102</v>
      </c>
      <c r="I115" s="358">
        <v>1</v>
      </c>
      <c r="J115" s="360">
        <v>126</v>
      </c>
      <c r="K115" s="358" t="s">
        <v>267</v>
      </c>
      <c r="L115" s="348" t="s">
        <v>847</v>
      </c>
      <c r="M115" s="351"/>
    </row>
    <row r="116" spans="1:13" x14ac:dyDescent="0.25">
      <c r="A116" s="356" t="s">
        <v>2509</v>
      </c>
      <c r="B116" s="357" t="str">
        <f>VLOOKUP(Table43[name],end_point_group[#All],4,FALSE)</f>
        <v>AZB_INFRA_KUBE_APP</v>
      </c>
      <c r="C116" s="357" t="str">
        <f>VLOOKUP(Table43[name],end_point_group[#All],3,FALSE)</f>
        <v>VIVID_WP_PROD_AZB</v>
      </c>
      <c r="D116" s="358" t="s">
        <v>183</v>
      </c>
      <c r="E116" s="358" t="s">
        <v>2049</v>
      </c>
      <c r="F116" s="359" t="s">
        <v>850</v>
      </c>
      <c r="G116" s="360">
        <v>2201</v>
      </c>
      <c r="H116" s="358">
        <v>2202</v>
      </c>
      <c r="I116" s="358">
        <v>1</v>
      </c>
      <c r="J116" s="360">
        <v>226</v>
      </c>
      <c r="K116" s="358" t="s">
        <v>267</v>
      </c>
      <c r="L116" s="348" t="s">
        <v>847</v>
      </c>
      <c r="M116" s="351"/>
    </row>
    <row r="117" spans="1:13" x14ac:dyDescent="0.25">
      <c r="A117" s="356" t="s">
        <v>2509</v>
      </c>
      <c r="B117" s="357" t="str">
        <f>VLOOKUP(Table43[name],end_point_group[#All],4,FALSE)</f>
        <v>AZB_INFRA_KUBE_APP</v>
      </c>
      <c r="C117" s="357" t="str">
        <f>VLOOKUP(Table43[name],end_point_group[#All],3,FALSE)</f>
        <v>VIVID_WP_PROD_AZB</v>
      </c>
      <c r="D117" s="358" t="s">
        <v>183</v>
      </c>
      <c r="E117" s="358" t="s">
        <v>2049</v>
      </c>
      <c r="F117" s="359" t="s">
        <v>851</v>
      </c>
      <c r="G117" s="360">
        <v>2201</v>
      </c>
      <c r="H117" s="358">
        <v>2202</v>
      </c>
      <c r="I117" s="358">
        <v>1</v>
      </c>
      <c r="J117" s="360">
        <v>226</v>
      </c>
      <c r="K117" s="358" t="s">
        <v>267</v>
      </c>
      <c r="L117" s="348" t="s">
        <v>847</v>
      </c>
      <c r="M117" s="351"/>
    </row>
    <row r="118" spans="1:13" x14ac:dyDescent="0.25">
      <c r="A118" s="356" t="s">
        <v>2509</v>
      </c>
      <c r="B118" s="357" t="str">
        <f>VLOOKUP(Table43[name],end_point_group[#All],4,FALSE)</f>
        <v>AZB_INFRA_KUBE_APP</v>
      </c>
      <c r="C118" s="357" t="str">
        <f>VLOOKUP(Table43[name],end_point_group[#All],3,FALSE)</f>
        <v>VIVID_WP_PROD_AZB</v>
      </c>
      <c r="D118" s="358" t="s">
        <v>183</v>
      </c>
      <c r="E118" s="358" t="s">
        <v>2051</v>
      </c>
      <c r="F118" s="359" t="s">
        <v>852</v>
      </c>
      <c r="G118" s="360">
        <v>2201</v>
      </c>
      <c r="H118" s="358">
        <v>2202</v>
      </c>
      <c r="I118" s="358">
        <v>1</v>
      </c>
      <c r="J118" s="360">
        <v>226</v>
      </c>
      <c r="K118" s="358" t="s">
        <v>267</v>
      </c>
      <c r="L118" s="348" t="s">
        <v>847</v>
      </c>
      <c r="M118" s="351"/>
    </row>
    <row r="119" spans="1:13" x14ac:dyDescent="0.25">
      <c r="A119" s="356" t="s">
        <v>2509</v>
      </c>
      <c r="B119" s="357" t="str">
        <f>VLOOKUP(Table43[name],end_point_group[#All],4,FALSE)</f>
        <v>AZB_INFRA_KUBE_APP</v>
      </c>
      <c r="C119" s="357" t="str">
        <f>VLOOKUP(Table43[name],end_point_group[#All],3,FALSE)</f>
        <v>VIVID_WP_PROD_AZB</v>
      </c>
      <c r="D119" s="358" t="s">
        <v>183</v>
      </c>
      <c r="E119" s="358" t="s">
        <v>2051</v>
      </c>
      <c r="F119" s="359" t="s">
        <v>853</v>
      </c>
      <c r="G119" s="360">
        <v>2201</v>
      </c>
      <c r="H119" s="358">
        <v>2202</v>
      </c>
      <c r="I119" s="358">
        <v>1</v>
      </c>
      <c r="J119" s="360">
        <v>226</v>
      </c>
      <c r="K119" s="358" t="s">
        <v>267</v>
      </c>
      <c r="L119" s="348" t="s">
        <v>847</v>
      </c>
      <c r="M119" s="351"/>
    </row>
    <row r="120" spans="1:13" x14ac:dyDescent="0.25">
      <c r="A120" s="356" t="s">
        <v>2548</v>
      </c>
      <c r="B120" s="357" t="str">
        <f>VLOOKUP(Table43[name],end_point_group[#All],4,FALSE)</f>
        <v>AZA_PO_CM_APP</v>
      </c>
      <c r="C120" s="357" t="str">
        <f>VLOOKUP(Table43[name],end_point_group[#All],3,FALSE)</f>
        <v>VIVID_WP_PROD_AZA</v>
      </c>
      <c r="D120" s="358" t="s">
        <v>192</v>
      </c>
      <c r="E120" s="358" t="s">
        <v>2524</v>
      </c>
      <c r="F120" s="359" t="s">
        <v>909</v>
      </c>
      <c r="G120" s="360">
        <v>2105</v>
      </c>
      <c r="H120" s="358"/>
      <c r="I120" s="358">
        <v>1</v>
      </c>
      <c r="J120" s="356">
        <v>127</v>
      </c>
      <c r="K120" s="358" t="s">
        <v>287</v>
      </c>
      <c r="L120" s="348" t="s">
        <v>847</v>
      </c>
      <c r="M120" s="351"/>
    </row>
    <row r="121" spans="1:13" x14ac:dyDescent="0.25">
      <c r="A121" s="356" t="s">
        <v>2548</v>
      </c>
      <c r="B121" s="357" t="str">
        <f>VLOOKUP(Table43[name],end_point_group[#All],4,FALSE)</f>
        <v>AZA_PO_CM_APP</v>
      </c>
      <c r="C121" s="357" t="str">
        <f>VLOOKUP(Table43[name],end_point_group[#All],3,FALSE)</f>
        <v>VIVID_WP_PROD_AZA</v>
      </c>
      <c r="D121" s="358" t="s">
        <v>192</v>
      </c>
      <c r="E121" s="358" t="s">
        <v>2524</v>
      </c>
      <c r="F121" s="359" t="s">
        <v>909</v>
      </c>
      <c r="G121" s="360">
        <v>2106</v>
      </c>
      <c r="H121" s="358"/>
      <c r="I121" s="358">
        <v>1</v>
      </c>
      <c r="J121" s="356">
        <v>127</v>
      </c>
      <c r="K121" s="358" t="s">
        <v>287</v>
      </c>
      <c r="L121" s="348" t="s">
        <v>847</v>
      </c>
      <c r="M121" s="351"/>
    </row>
    <row r="122" spans="1:13" x14ac:dyDescent="0.25">
      <c r="A122" s="356" t="s">
        <v>2549</v>
      </c>
      <c r="B122" s="357" t="str">
        <f>VLOOKUP(Table43[name],end_point_group[#All],4,FALSE)</f>
        <v>AZB_PO_CM_APP</v>
      </c>
      <c r="C122" s="357" t="str">
        <f>VLOOKUP(Table43[name],end_point_group[#All],3,FALSE)</f>
        <v>VIVID_WP_PROD_AZB</v>
      </c>
      <c r="D122" s="358" t="s">
        <v>192</v>
      </c>
      <c r="E122" s="358" t="s">
        <v>2526</v>
      </c>
      <c r="F122" s="359" t="s">
        <v>909</v>
      </c>
      <c r="G122" s="360">
        <v>2205</v>
      </c>
      <c r="H122" s="358"/>
      <c r="I122" s="358">
        <v>1</v>
      </c>
      <c r="J122" s="356">
        <v>227</v>
      </c>
      <c r="K122" s="358" t="s">
        <v>287</v>
      </c>
      <c r="L122" s="348" t="s">
        <v>847</v>
      </c>
      <c r="M122" s="351"/>
    </row>
    <row r="123" spans="1:13" x14ac:dyDescent="0.25">
      <c r="A123" s="356" t="s">
        <v>2549</v>
      </c>
      <c r="B123" s="357" t="str">
        <f>VLOOKUP(Table43[name],end_point_group[#All],4,FALSE)</f>
        <v>AZB_PO_CM_APP</v>
      </c>
      <c r="C123" s="357" t="str">
        <f>VLOOKUP(Table43[name],end_point_group[#All],3,FALSE)</f>
        <v>VIVID_WP_PROD_AZB</v>
      </c>
      <c r="D123" s="358" t="s">
        <v>192</v>
      </c>
      <c r="E123" s="358" t="s">
        <v>2526</v>
      </c>
      <c r="F123" s="359" t="s">
        <v>909</v>
      </c>
      <c r="G123" s="360">
        <v>2206</v>
      </c>
      <c r="H123" s="358"/>
      <c r="I123" s="358">
        <v>1</v>
      </c>
      <c r="J123" s="356">
        <v>227</v>
      </c>
      <c r="K123" s="358" t="s">
        <v>287</v>
      </c>
      <c r="L123" s="348" t="s">
        <v>847</v>
      </c>
      <c r="M123" s="351"/>
    </row>
    <row r="124" spans="1:13" s="5" customFormat="1" x14ac:dyDescent="0.25">
      <c r="A124" s="361" t="s">
        <v>2288</v>
      </c>
      <c r="B124" s="362" t="str">
        <f>VLOOKUP(Table43[name],end_point_group[#All],4,FALSE)</f>
        <v>AZA_PO_STORAGE_APP</v>
      </c>
      <c r="C124" s="362" t="str">
        <f>VLOOKUP(Table43[name],end_point_group[#All],3,FALSE)</f>
        <v>VIVID_WP_PROD_AZA</v>
      </c>
      <c r="D124" s="363" t="s">
        <v>192</v>
      </c>
      <c r="E124" s="363" t="s">
        <v>1125</v>
      </c>
      <c r="F124" s="364" t="s">
        <v>860</v>
      </c>
      <c r="G124" s="365">
        <v>2101</v>
      </c>
      <c r="H124" s="363"/>
      <c r="I124" s="363">
        <v>1</v>
      </c>
      <c r="J124" s="365">
        <v>900</v>
      </c>
      <c r="K124" s="363" t="s">
        <v>267</v>
      </c>
      <c r="L124" s="348" t="s">
        <v>847</v>
      </c>
      <c r="M124" s="351"/>
    </row>
    <row r="125" spans="1:13" s="5" customFormat="1" x14ac:dyDescent="0.25">
      <c r="A125" s="361" t="s">
        <v>2288</v>
      </c>
      <c r="B125" s="362" t="str">
        <f>VLOOKUP(Table43[name],end_point_group[#All],4,FALSE)</f>
        <v>AZA_PO_STORAGE_APP</v>
      </c>
      <c r="C125" s="362" t="str">
        <f>VLOOKUP(Table43[name],end_point_group[#All],3,FALSE)</f>
        <v>VIVID_WP_PROD_AZA</v>
      </c>
      <c r="D125" s="363" t="s">
        <v>192</v>
      </c>
      <c r="E125" s="363" t="s">
        <v>1125</v>
      </c>
      <c r="F125" s="364" t="s">
        <v>861</v>
      </c>
      <c r="G125" s="365">
        <v>2101</v>
      </c>
      <c r="H125" s="363"/>
      <c r="I125" s="363">
        <v>1</v>
      </c>
      <c r="J125" s="365">
        <v>900</v>
      </c>
      <c r="K125" s="363" t="s">
        <v>267</v>
      </c>
      <c r="L125" s="348" t="s">
        <v>847</v>
      </c>
      <c r="M125" s="351"/>
    </row>
    <row r="126" spans="1:13" s="5" customFormat="1" x14ac:dyDescent="0.25">
      <c r="A126" s="361" t="s">
        <v>2288</v>
      </c>
      <c r="B126" s="362" t="str">
        <f>VLOOKUP(Table43[name],end_point_group[#All],4,FALSE)</f>
        <v>AZA_PO_STORAGE_APP</v>
      </c>
      <c r="C126" s="362" t="str">
        <f>VLOOKUP(Table43[name],end_point_group[#All],3,FALSE)</f>
        <v>VIVID_WP_PROD_AZA</v>
      </c>
      <c r="D126" s="363" t="s">
        <v>192</v>
      </c>
      <c r="E126" s="363" t="s">
        <v>1125</v>
      </c>
      <c r="F126" s="364" t="s">
        <v>860</v>
      </c>
      <c r="G126" s="365">
        <v>2102</v>
      </c>
      <c r="H126" s="363"/>
      <c r="I126" s="363">
        <v>1</v>
      </c>
      <c r="J126" s="365">
        <v>900</v>
      </c>
      <c r="K126" s="363" t="s">
        <v>267</v>
      </c>
      <c r="L126" s="348" t="s">
        <v>847</v>
      </c>
      <c r="M126" s="351"/>
    </row>
    <row r="127" spans="1:13" s="5" customFormat="1" x14ac:dyDescent="0.25">
      <c r="A127" s="361" t="s">
        <v>2288</v>
      </c>
      <c r="B127" s="362" t="str">
        <f>VLOOKUP(Table43[name],end_point_group[#All],4,FALSE)</f>
        <v>AZA_PO_STORAGE_APP</v>
      </c>
      <c r="C127" s="362" t="str">
        <f>VLOOKUP(Table43[name],end_point_group[#All],3,FALSE)</f>
        <v>VIVID_WP_PROD_AZA</v>
      </c>
      <c r="D127" s="363" t="s">
        <v>192</v>
      </c>
      <c r="E127" s="363" t="s">
        <v>1125</v>
      </c>
      <c r="F127" s="364" t="s">
        <v>861</v>
      </c>
      <c r="G127" s="365">
        <v>2102</v>
      </c>
      <c r="H127" s="363"/>
      <c r="I127" s="363">
        <v>1</v>
      </c>
      <c r="J127" s="365">
        <v>900</v>
      </c>
      <c r="K127" s="363" t="s">
        <v>267</v>
      </c>
      <c r="L127" s="348" t="s">
        <v>847</v>
      </c>
      <c r="M127" s="351"/>
    </row>
    <row r="128" spans="1:13" s="5" customFormat="1" x14ac:dyDescent="0.25">
      <c r="A128" s="361" t="s">
        <v>2289</v>
      </c>
      <c r="B128" s="362" t="str">
        <f>VLOOKUP(Table43[name],end_point_group[#All],4,FALSE)</f>
        <v>AZA_PO_STORAGE_APP</v>
      </c>
      <c r="C128" s="362" t="str">
        <f>VLOOKUP(Table43[name],end_point_group[#All],3,FALSE)</f>
        <v>VIVID_WP_PROD_AZA</v>
      </c>
      <c r="D128" s="363" t="s">
        <v>192</v>
      </c>
      <c r="E128" s="363" t="s">
        <v>1125</v>
      </c>
      <c r="F128" s="364" t="s">
        <v>860</v>
      </c>
      <c r="G128" s="365">
        <v>2101</v>
      </c>
      <c r="H128" s="363"/>
      <c r="I128" s="363">
        <v>1</v>
      </c>
      <c r="J128" s="365">
        <v>901</v>
      </c>
      <c r="K128" s="363" t="s">
        <v>267</v>
      </c>
      <c r="L128" s="348" t="s">
        <v>847</v>
      </c>
      <c r="M128" s="351"/>
    </row>
    <row r="129" spans="1:13" s="5" customFormat="1" x14ac:dyDescent="0.25">
      <c r="A129" s="361" t="s">
        <v>2289</v>
      </c>
      <c r="B129" s="362" t="str">
        <f>VLOOKUP(Table43[name],end_point_group[#All],4,FALSE)</f>
        <v>AZA_PO_STORAGE_APP</v>
      </c>
      <c r="C129" s="362" t="str">
        <f>VLOOKUP(Table43[name],end_point_group[#All],3,FALSE)</f>
        <v>VIVID_WP_PROD_AZA</v>
      </c>
      <c r="D129" s="363" t="s">
        <v>192</v>
      </c>
      <c r="E129" s="363" t="s">
        <v>1125</v>
      </c>
      <c r="F129" s="364" t="s">
        <v>861</v>
      </c>
      <c r="G129" s="365">
        <v>2101</v>
      </c>
      <c r="H129" s="363"/>
      <c r="I129" s="363">
        <v>1</v>
      </c>
      <c r="J129" s="365">
        <v>901</v>
      </c>
      <c r="K129" s="363" t="s">
        <v>267</v>
      </c>
      <c r="L129" s="348" t="s">
        <v>847</v>
      </c>
      <c r="M129" s="351"/>
    </row>
    <row r="130" spans="1:13" s="5" customFormat="1" x14ac:dyDescent="0.25">
      <c r="A130" s="361" t="s">
        <v>2289</v>
      </c>
      <c r="B130" s="362" t="str">
        <f>VLOOKUP(Table43[name],end_point_group[#All],4,FALSE)</f>
        <v>AZA_PO_STORAGE_APP</v>
      </c>
      <c r="C130" s="362" t="str">
        <f>VLOOKUP(Table43[name],end_point_group[#All],3,FALSE)</f>
        <v>VIVID_WP_PROD_AZA</v>
      </c>
      <c r="D130" s="363" t="s">
        <v>192</v>
      </c>
      <c r="E130" s="363" t="s">
        <v>1125</v>
      </c>
      <c r="F130" s="364" t="s">
        <v>860</v>
      </c>
      <c r="G130" s="365">
        <v>2102</v>
      </c>
      <c r="H130" s="363"/>
      <c r="I130" s="363">
        <v>1</v>
      </c>
      <c r="J130" s="365">
        <v>901</v>
      </c>
      <c r="K130" s="363" t="s">
        <v>267</v>
      </c>
      <c r="L130" s="348" t="s">
        <v>847</v>
      </c>
      <c r="M130" s="351"/>
    </row>
    <row r="131" spans="1:13" s="5" customFormat="1" x14ac:dyDescent="0.25">
      <c r="A131" s="361" t="s">
        <v>2289</v>
      </c>
      <c r="B131" s="362" t="str">
        <f>VLOOKUP(Table43[name],end_point_group[#All],4,FALSE)</f>
        <v>AZA_PO_STORAGE_APP</v>
      </c>
      <c r="C131" s="362" t="str">
        <f>VLOOKUP(Table43[name],end_point_group[#All],3,FALSE)</f>
        <v>VIVID_WP_PROD_AZA</v>
      </c>
      <c r="D131" s="363" t="s">
        <v>192</v>
      </c>
      <c r="E131" s="363" t="s">
        <v>1125</v>
      </c>
      <c r="F131" s="364" t="s">
        <v>861</v>
      </c>
      <c r="G131" s="365">
        <v>2102</v>
      </c>
      <c r="H131" s="363"/>
      <c r="I131" s="363">
        <v>1</v>
      </c>
      <c r="J131" s="365">
        <v>901</v>
      </c>
      <c r="K131" s="363" t="s">
        <v>267</v>
      </c>
      <c r="L131" s="348" t="s">
        <v>847</v>
      </c>
      <c r="M131" s="351"/>
    </row>
    <row r="132" spans="1:13" s="5" customFormat="1" x14ac:dyDescent="0.25">
      <c r="A132" s="361" t="s">
        <v>2285</v>
      </c>
      <c r="B132" s="362" t="str">
        <f>VLOOKUP(Table43[name],end_point_group[#All],4,FALSE)</f>
        <v>AZB_PO_STORAGE_APP</v>
      </c>
      <c r="C132" s="362" t="str">
        <f>VLOOKUP(Table43[name],end_point_group[#All],3,FALSE)</f>
        <v>VIVID_WP_PROD_AZB</v>
      </c>
      <c r="D132" s="363" t="s">
        <v>192</v>
      </c>
      <c r="E132" s="363" t="s">
        <v>1125</v>
      </c>
      <c r="F132" s="364" t="s">
        <v>860</v>
      </c>
      <c r="G132" s="365">
        <v>2201</v>
      </c>
      <c r="H132" s="363"/>
      <c r="I132" s="363">
        <v>1</v>
      </c>
      <c r="J132" s="365">
        <v>950</v>
      </c>
      <c r="K132" s="363" t="s">
        <v>267</v>
      </c>
      <c r="L132" s="348" t="s">
        <v>847</v>
      </c>
      <c r="M132" s="351"/>
    </row>
    <row r="133" spans="1:13" s="5" customFormat="1" x14ac:dyDescent="0.25">
      <c r="A133" s="361" t="s">
        <v>2285</v>
      </c>
      <c r="B133" s="362" t="str">
        <f>VLOOKUP(Table43[name],end_point_group[#All],4,FALSE)</f>
        <v>AZB_PO_STORAGE_APP</v>
      </c>
      <c r="C133" s="362" t="str">
        <f>VLOOKUP(Table43[name],end_point_group[#All],3,FALSE)</f>
        <v>VIVID_WP_PROD_AZB</v>
      </c>
      <c r="D133" s="363" t="s">
        <v>192</v>
      </c>
      <c r="E133" s="363" t="s">
        <v>1125</v>
      </c>
      <c r="F133" s="364" t="s">
        <v>861</v>
      </c>
      <c r="G133" s="365">
        <v>2201</v>
      </c>
      <c r="H133" s="363"/>
      <c r="I133" s="363">
        <v>1</v>
      </c>
      <c r="J133" s="365">
        <v>950</v>
      </c>
      <c r="K133" s="363" t="s">
        <v>267</v>
      </c>
      <c r="L133" s="348" t="s">
        <v>847</v>
      </c>
      <c r="M133" s="351"/>
    </row>
    <row r="134" spans="1:13" s="5" customFormat="1" x14ac:dyDescent="0.25">
      <c r="A134" s="361" t="s">
        <v>2285</v>
      </c>
      <c r="B134" s="362" t="str">
        <f>VLOOKUP(Table43[name],end_point_group[#All],4,FALSE)</f>
        <v>AZB_PO_STORAGE_APP</v>
      </c>
      <c r="C134" s="362" t="str">
        <f>VLOOKUP(Table43[name],end_point_group[#All],3,FALSE)</f>
        <v>VIVID_WP_PROD_AZB</v>
      </c>
      <c r="D134" s="363" t="s">
        <v>192</v>
      </c>
      <c r="E134" s="363" t="s">
        <v>1125</v>
      </c>
      <c r="F134" s="364" t="s">
        <v>860</v>
      </c>
      <c r="G134" s="365">
        <v>2202</v>
      </c>
      <c r="H134" s="363"/>
      <c r="I134" s="363">
        <v>1</v>
      </c>
      <c r="J134" s="365">
        <v>950</v>
      </c>
      <c r="K134" s="363" t="s">
        <v>267</v>
      </c>
      <c r="L134" s="348" t="s">
        <v>847</v>
      </c>
      <c r="M134" s="351"/>
    </row>
    <row r="135" spans="1:13" s="5" customFormat="1" x14ac:dyDescent="0.25">
      <c r="A135" s="361" t="s">
        <v>2285</v>
      </c>
      <c r="B135" s="362" t="str">
        <f>VLOOKUP(Table43[name],end_point_group[#All],4,FALSE)</f>
        <v>AZB_PO_STORAGE_APP</v>
      </c>
      <c r="C135" s="362" t="str">
        <f>VLOOKUP(Table43[name],end_point_group[#All],3,FALSE)</f>
        <v>VIVID_WP_PROD_AZB</v>
      </c>
      <c r="D135" s="363" t="s">
        <v>192</v>
      </c>
      <c r="E135" s="363" t="s">
        <v>1125</v>
      </c>
      <c r="F135" s="364" t="s">
        <v>861</v>
      </c>
      <c r="G135" s="365">
        <v>2202</v>
      </c>
      <c r="H135" s="363"/>
      <c r="I135" s="363">
        <v>1</v>
      </c>
      <c r="J135" s="365">
        <v>950</v>
      </c>
      <c r="K135" s="363" t="s">
        <v>267</v>
      </c>
      <c r="L135" s="348" t="s">
        <v>847</v>
      </c>
      <c r="M135" s="351"/>
    </row>
    <row r="136" spans="1:13" s="5" customFormat="1" x14ac:dyDescent="0.25">
      <c r="A136" s="361" t="s">
        <v>2286</v>
      </c>
      <c r="B136" s="362" t="str">
        <f>VLOOKUP(Table43[name],end_point_group[#All],4,FALSE)</f>
        <v>AZB_PO_STORAGE_APP</v>
      </c>
      <c r="C136" s="362" t="str">
        <f>VLOOKUP(Table43[name],end_point_group[#All],3,FALSE)</f>
        <v>VIVID_WP_PROD_AZB</v>
      </c>
      <c r="D136" s="363" t="s">
        <v>192</v>
      </c>
      <c r="E136" s="363" t="s">
        <v>1125</v>
      </c>
      <c r="F136" s="364" t="s">
        <v>860</v>
      </c>
      <c r="G136" s="365">
        <v>2201</v>
      </c>
      <c r="H136" s="363"/>
      <c r="I136" s="363">
        <v>1</v>
      </c>
      <c r="J136" s="365">
        <v>951</v>
      </c>
      <c r="K136" s="363" t="s">
        <v>267</v>
      </c>
      <c r="L136" s="348" t="s">
        <v>847</v>
      </c>
      <c r="M136" s="351"/>
    </row>
    <row r="137" spans="1:13" s="5" customFormat="1" x14ac:dyDescent="0.25">
      <c r="A137" s="361" t="s">
        <v>2286</v>
      </c>
      <c r="B137" s="362" t="str">
        <f>VLOOKUP(Table43[name],end_point_group[#All],4,FALSE)</f>
        <v>AZB_PO_STORAGE_APP</v>
      </c>
      <c r="C137" s="362" t="str">
        <f>VLOOKUP(Table43[name],end_point_group[#All],3,FALSE)</f>
        <v>VIVID_WP_PROD_AZB</v>
      </c>
      <c r="D137" s="363" t="s">
        <v>192</v>
      </c>
      <c r="E137" s="363" t="s">
        <v>1125</v>
      </c>
      <c r="F137" s="364" t="s">
        <v>861</v>
      </c>
      <c r="G137" s="365">
        <v>2202</v>
      </c>
      <c r="H137" s="363"/>
      <c r="I137" s="363">
        <v>1</v>
      </c>
      <c r="J137" s="365">
        <v>951</v>
      </c>
      <c r="K137" s="363" t="s">
        <v>267</v>
      </c>
      <c r="L137" s="348" t="s">
        <v>847</v>
      </c>
      <c r="M137" s="351"/>
    </row>
    <row r="138" spans="1:13" s="5" customFormat="1" x14ac:dyDescent="0.25">
      <c r="A138" s="361" t="s">
        <v>2286</v>
      </c>
      <c r="B138" s="362" t="str">
        <f>VLOOKUP(Table43[name],end_point_group[#All],4,FALSE)</f>
        <v>AZB_PO_STORAGE_APP</v>
      </c>
      <c r="C138" s="362" t="str">
        <f>VLOOKUP(Table43[name],end_point_group[#All],3,FALSE)</f>
        <v>VIVID_WP_PROD_AZB</v>
      </c>
      <c r="D138" s="363" t="s">
        <v>192</v>
      </c>
      <c r="E138" s="363" t="s">
        <v>1125</v>
      </c>
      <c r="F138" s="364" t="s">
        <v>860</v>
      </c>
      <c r="G138" s="365">
        <v>2201</v>
      </c>
      <c r="H138" s="363"/>
      <c r="I138" s="363">
        <v>1</v>
      </c>
      <c r="J138" s="365">
        <v>951</v>
      </c>
      <c r="K138" s="363" t="s">
        <v>267</v>
      </c>
      <c r="L138" s="348" t="s">
        <v>847</v>
      </c>
      <c r="M138" s="351"/>
    </row>
    <row r="139" spans="1:13" s="5" customFormat="1" x14ac:dyDescent="0.25">
      <c r="A139" s="361" t="s">
        <v>2286</v>
      </c>
      <c r="B139" s="362" t="str">
        <f>VLOOKUP(Table43[name],end_point_group[#All],4,FALSE)</f>
        <v>AZB_PO_STORAGE_APP</v>
      </c>
      <c r="C139" s="362" t="str">
        <f>VLOOKUP(Table43[name],end_point_group[#All],3,FALSE)</f>
        <v>VIVID_WP_PROD_AZB</v>
      </c>
      <c r="D139" s="363" t="s">
        <v>192</v>
      </c>
      <c r="E139" s="363" t="s">
        <v>1125</v>
      </c>
      <c r="F139" s="364" t="s">
        <v>861</v>
      </c>
      <c r="G139" s="365">
        <v>2202</v>
      </c>
      <c r="H139" s="363"/>
      <c r="I139" s="363">
        <v>1</v>
      </c>
      <c r="J139" s="365">
        <v>951</v>
      </c>
      <c r="K139" s="363" t="s">
        <v>267</v>
      </c>
      <c r="L139" s="348" t="s">
        <v>847</v>
      </c>
      <c r="M139" s="351"/>
    </row>
    <row r="140" spans="1:13" x14ac:dyDescent="0.25">
      <c r="A140" s="251" t="s">
        <v>2042</v>
      </c>
      <c r="B140" s="366" t="str">
        <f>VLOOKUP(Table43[name],end_point_group[#All],4,FALSE)</f>
        <v>NS_LAB_POC_APP</v>
      </c>
      <c r="C140" s="366" t="str">
        <f>VLOOKUP(Table43[name],end_point_group[#All],3,FALSE)</f>
        <v>VIVID_WP_PROD_AZA</v>
      </c>
      <c r="D140" s="251" t="s">
        <v>183</v>
      </c>
      <c r="E140" s="251" t="s">
        <v>2030</v>
      </c>
      <c r="F140" s="367" t="s">
        <v>858</v>
      </c>
      <c r="G140" s="368">
        <v>2101</v>
      </c>
      <c r="H140" s="251">
        <v>2102</v>
      </c>
      <c r="I140" s="251">
        <v>1</v>
      </c>
      <c r="J140" s="368">
        <v>2250</v>
      </c>
      <c r="K140" s="251" t="s">
        <v>267</v>
      </c>
      <c r="L140" s="348" t="s">
        <v>847</v>
      </c>
      <c r="M140" s="351"/>
    </row>
    <row r="141" spans="1:13" x14ac:dyDescent="0.25">
      <c r="A141" s="251" t="s">
        <v>2042</v>
      </c>
      <c r="B141" s="366" t="str">
        <f>VLOOKUP(Table43[name],end_point_group[#All],4,FALSE)</f>
        <v>NS_LAB_POC_APP</v>
      </c>
      <c r="C141" s="366" t="str">
        <f>VLOOKUP(Table43[name],end_point_group[#All],3,FALSE)</f>
        <v>VIVID_WP_PROD_AZA</v>
      </c>
      <c r="D141" s="251" t="s">
        <v>183</v>
      </c>
      <c r="E141" s="251" t="s">
        <v>2031</v>
      </c>
      <c r="F141" s="367" t="s">
        <v>859</v>
      </c>
      <c r="G141" s="368">
        <v>2101</v>
      </c>
      <c r="H141" s="251">
        <v>2102</v>
      </c>
      <c r="I141" s="251">
        <v>1</v>
      </c>
      <c r="J141" s="368">
        <v>2250</v>
      </c>
      <c r="K141" s="251" t="s">
        <v>267</v>
      </c>
      <c r="L141" s="348" t="s">
        <v>847</v>
      </c>
      <c r="M141" s="351"/>
    </row>
    <row r="142" spans="1:13" s="5" customFormat="1" x14ac:dyDescent="0.25">
      <c r="A142" s="361" t="s">
        <v>2321</v>
      </c>
      <c r="B142" s="362" t="str">
        <f>VLOOKUP(Table43[name],end_point_group[#All],4,FALSE)</f>
        <v>PROD_STORAGE_APP</v>
      </c>
      <c r="C142" s="362" t="str">
        <f>VLOOKUP(Table43[name],end_point_group[#All],3,FALSE)</f>
        <v>VIVID_WP_PROD_STORAGE</v>
      </c>
      <c r="D142" s="363" t="s">
        <v>192</v>
      </c>
      <c r="E142" s="363" t="s">
        <v>1129</v>
      </c>
      <c r="F142" s="364" t="s">
        <v>921</v>
      </c>
      <c r="G142" s="365">
        <v>2101</v>
      </c>
      <c r="H142" s="363"/>
      <c r="I142" s="363">
        <v>1</v>
      </c>
      <c r="J142" s="365">
        <v>700</v>
      </c>
      <c r="K142" s="363" t="s">
        <v>267</v>
      </c>
      <c r="L142" s="348" t="s">
        <v>847</v>
      </c>
      <c r="M142" s="351"/>
    </row>
    <row r="143" spans="1:13" s="5" customFormat="1" x14ac:dyDescent="0.25">
      <c r="A143" s="361" t="s">
        <v>2321</v>
      </c>
      <c r="B143" s="362" t="str">
        <f>VLOOKUP(Table43[name],end_point_group[#All],4,FALSE)</f>
        <v>PROD_STORAGE_APP</v>
      </c>
      <c r="C143" s="362" t="str">
        <f>VLOOKUP(Table43[name],end_point_group[#All],3,FALSE)</f>
        <v>VIVID_WP_PROD_STORAGE</v>
      </c>
      <c r="D143" s="363" t="s">
        <v>192</v>
      </c>
      <c r="E143" s="363" t="s">
        <v>1129</v>
      </c>
      <c r="F143" s="364" t="s">
        <v>922</v>
      </c>
      <c r="G143" s="365">
        <v>2101</v>
      </c>
      <c r="H143" s="363"/>
      <c r="I143" s="363">
        <v>1</v>
      </c>
      <c r="J143" s="365">
        <v>700</v>
      </c>
      <c r="K143" s="363" t="s">
        <v>267</v>
      </c>
      <c r="L143" s="348" t="s">
        <v>847</v>
      </c>
      <c r="M143" s="351"/>
    </row>
    <row r="144" spans="1:13" s="5" customFormat="1" x14ac:dyDescent="0.25">
      <c r="A144" s="361" t="s">
        <v>2321</v>
      </c>
      <c r="B144" s="362" t="str">
        <f>VLOOKUP(Table43[name],end_point_group[#All],4,FALSE)</f>
        <v>PROD_STORAGE_APP</v>
      </c>
      <c r="C144" s="362" t="str">
        <f>VLOOKUP(Table43[name],end_point_group[#All],3,FALSE)</f>
        <v>VIVID_WP_PROD_STORAGE</v>
      </c>
      <c r="D144" s="363" t="s">
        <v>192</v>
      </c>
      <c r="E144" s="363" t="s">
        <v>1129</v>
      </c>
      <c r="F144" s="364" t="s">
        <v>921</v>
      </c>
      <c r="G144" s="365">
        <v>2201</v>
      </c>
      <c r="H144" s="363"/>
      <c r="I144" s="363">
        <v>1</v>
      </c>
      <c r="J144" s="365">
        <v>700</v>
      </c>
      <c r="K144" s="363" t="s">
        <v>267</v>
      </c>
      <c r="L144" s="348" t="s">
        <v>847</v>
      </c>
      <c r="M144" s="351"/>
    </row>
    <row r="145" spans="1:13" s="5" customFormat="1" x14ac:dyDescent="0.25">
      <c r="A145" s="361" t="s">
        <v>2321</v>
      </c>
      <c r="B145" s="362" t="str">
        <f>VLOOKUP(Table43[name],end_point_group[#All],4,FALSE)</f>
        <v>PROD_STORAGE_APP</v>
      </c>
      <c r="C145" s="362" t="str">
        <f>VLOOKUP(Table43[name],end_point_group[#All],3,FALSE)</f>
        <v>VIVID_WP_PROD_STORAGE</v>
      </c>
      <c r="D145" s="363" t="s">
        <v>192</v>
      </c>
      <c r="E145" s="363" t="s">
        <v>1129</v>
      </c>
      <c r="F145" s="364" t="s">
        <v>922</v>
      </c>
      <c r="G145" s="365">
        <v>2201</v>
      </c>
      <c r="H145" s="363"/>
      <c r="I145" s="363">
        <v>1</v>
      </c>
      <c r="J145" s="365">
        <v>700</v>
      </c>
      <c r="K145" s="363" t="s">
        <v>267</v>
      </c>
      <c r="L145" s="348" t="s">
        <v>847</v>
      </c>
      <c r="M145" s="351"/>
    </row>
    <row r="146" spans="1:13" s="5" customFormat="1" x14ac:dyDescent="0.25">
      <c r="A146" s="361" t="s">
        <v>2321</v>
      </c>
      <c r="B146" s="362" t="str">
        <f>VLOOKUP(Table43[name],end_point_group[#All],4,FALSE)</f>
        <v>PROD_STORAGE_APP</v>
      </c>
      <c r="C146" s="362" t="str">
        <f>VLOOKUP(Table43[name],end_point_group[#All],3,FALSE)</f>
        <v>VIVID_WP_PROD_STORAGE</v>
      </c>
      <c r="D146" s="363" t="s">
        <v>192</v>
      </c>
      <c r="E146" s="363" t="s">
        <v>1129</v>
      </c>
      <c r="F146" s="364" t="s">
        <v>921</v>
      </c>
      <c r="G146" s="365">
        <v>2102</v>
      </c>
      <c r="H146" s="363"/>
      <c r="I146" s="363">
        <v>1</v>
      </c>
      <c r="J146" s="365">
        <v>700</v>
      </c>
      <c r="K146" s="363" t="s">
        <v>267</v>
      </c>
      <c r="L146" s="348" t="s">
        <v>847</v>
      </c>
      <c r="M146" s="351"/>
    </row>
    <row r="147" spans="1:13" s="5" customFormat="1" x14ac:dyDescent="0.25">
      <c r="A147" s="361" t="s">
        <v>2321</v>
      </c>
      <c r="B147" s="362" t="str">
        <f>VLOOKUP(Table43[name],end_point_group[#All],4,FALSE)</f>
        <v>PROD_STORAGE_APP</v>
      </c>
      <c r="C147" s="362" t="str">
        <f>VLOOKUP(Table43[name],end_point_group[#All],3,FALSE)</f>
        <v>VIVID_WP_PROD_STORAGE</v>
      </c>
      <c r="D147" s="363" t="s">
        <v>192</v>
      </c>
      <c r="E147" s="363" t="s">
        <v>1129</v>
      </c>
      <c r="F147" s="364" t="s">
        <v>922</v>
      </c>
      <c r="G147" s="365">
        <v>2102</v>
      </c>
      <c r="H147" s="363"/>
      <c r="I147" s="363">
        <v>1</v>
      </c>
      <c r="J147" s="365">
        <v>700</v>
      </c>
      <c r="K147" s="363" t="s">
        <v>267</v>
      </c>
      <c r="L147" s="348" t="s">
        <v>847</v>
      </c>
      <c r="M147" s="351"/>
    </row>
    <row r="148" spans="1:13" s="5" customFormat="1" x14ac:dyDescent="0.25">
      <c r="A148" s="361" t="s">
        <v>2321</v>
      </c>
      <c r="B148" s="362" t="str">
        <f>VLOOKUP(Table43[name],end_point_group[#All],4,FALSE)</f>
        <v>PROD_STORAGE_APP</v>
      </c>
      <c r="C148" s="362" t="str">
        <f>VLOOKUP(Table43[name],end_point_group[#All],3,FALSE)</f>
        <v>VIVID_WP_PROD_STORAGE</v>
      </c>
      <c r="D148" s="363" t="s">
        <v>192</v>
      </c>
      <c r="E148" s="363" t="s">
        <v>1129</v>
      </c>
      <c r="F148" s="364" t="s">
        <v>921</v>
      </c>
      <c r="G148" s="365">
        <v>2202</v>
      </c>
      <c r="H148" s="363"/>
      <c r="I148" s="363">
        <v>1</v>
      </c>
      <c r="J148" s="365">
        <v>700</v>
      </c>
      <c r="K148" s="363" t="s">
        <v>267</v>
      </c>
      <c r="L148" s="348" t="s">
        <v>847</v>
      </c>
      <c r="M148" s="351"/>
    </row>
    <row r="149" spans="1:13" s="5" customFormat="1" x14ac:dyDescent="0.25">
      <c r="A149" s="361" t="s">
        <v>2321</v>
      </c>
      <c r="B149" s="362" t="str">
        <f>VLOOKUP(Table43[name],end_point_group[#All],4,FALSE)</f>
        <v>PROD_STORAGE_APP</v>
      </c>
      <c r="C149" s="362" t="str">
        <f>VLOOKUP(Table43[name],end_point_group[#All],3,FALSE)</f>
        <v>VIVID_WP_PROD_STORAGE</v>
      </c>
      <c r="D149" s="363" t="s">
        <v>192</v>
      </c>
      <c r="E149" s="363" t="s">
        <v>1129</v>
      </c>
      <c r="F149" s="364" t="s">
        <v>922</v>
      </c>
      <c r="G149" s="365">
        <v>2201</v>
      </c>
      <c r="H149" s="363"/>
      <c r="I149" s="363">
        <v>1</v>
      </c>
      <c r="J149" s="365">
        <v>700</v>
      </c>
      <c r="K149" s="363" t="s">
        <v>267</v>
      </c>
      <c r="L149" s="348" t="s">
        <v>847</v>
      </c>
      <c r="M149" s="351"/>
    </row>
    <row r="150" spans="1:13" s="5" customFormat="1" x14ac:dyDescent="0.25">
      <c r="A150" s="361" t="s">
        <v>2322</v>
      </c>
      <c r="B150" s="362" t="str">
        <f>VLOOKUP(Table43[name],end_point_group[#All],4,FALSE)</f>
        <v>PROD_STORAGE_APP</v>
      </c>
      <c r="C150" s="362" t="str">
        <f>VLOOKUP(Table43[name],end_point_group[#All],3,FALSE)</f>
        <v>VIVID_WP_PROD_STORAGE</v>
      </c>
      <c r="D150" s="363" t="s">
        <v>192</v>
      </c>
      <c r="E150" s="363" t="s">
        <v>1129</v>
      </c>
      <c r="F150" s="364" t="s">
        <v>921</v>
      </c>
      <c r="G150" s="365">
        <v>2101</v>
      </c>
      <c r="H150" s="363"/>
      <c r="I150" s="363">
        <v>1</v>
      </c>
      <c r="J150" s="365">
        <v>701</v>
      </c>
      <c r="K150" s="363" t="s">
        <v>267</v>
      </c>
      <c r="L150" s="348" t="s">
        <v>847</v>
      </c>
      <c r="M150" s="351"/>
    </row>
    <row r="151" spans="1:13" s="5" customFormat="1" x14ac:dyDescent="0.25">
      <c r="A151" s="361" t="s">
        <v>2322</v>
      </c>
      <c r="B151" s="369" t="str">
        <f>VLOOKUP(Table43[name],end_point_group[#All],4,FALSE)</f>
        <v>PROD_STORAGE_APP</v>
      </c>
      <c r="C151" s="369" t="str">
        <f>VLOOKUP(Table43[name],end_point_group[#All],3,FALSE)</f>
        <v>VIVID_WP_PROD_STORAGE</v>
      </c>
      <c r="D151" s="363" t="s">
        <v>192</v>
      </c>
      <c r="E151" s="363" t="s">
        <v>1129</v>
      </c>
      <c r="F151" s="364" t="s">
        <v>922</v>
      </c>
      <c r="G151" s="365">
        <v>2101</v>
      </c>
      <c r="H151" s="361"/>
      <c r="I151" s="363">
        <v>1</v>
      </c>
      <c r="J151" s="365">
        <v>701</v>
      </c>
      <c r="K151" s="363" t="s">
        <v>267</v>
      </c>
      <c r="L151" s="348" t="s">
        <v>847</v>
      </c>
      <c r="M151" s="351"/>
    </row>
    <row r="152" spans="1:13" s="5" customFormat="1" x14ac:dyDescent="0.25">
      <c r="A152" s="361" t="s">
        <v>2322</v>
      </c>
      <c r="B152" s="369" t="str">
        <f>VLOOKUP(Table43[name],end_point_group[#All],4,FALSE)</f>
        <v>PROD_STORAGE_APP</v>
      </c>
      <c r="C152" s="369" t="str">
        <f>VLOOKUP(Table43[name],end_point_group[#All],3,FALSE)</f>
        <v>VIVID_WP_PROD_STORAGE</v>
      </c>
      <c r="D152" s="363" t="s">
        <v>192</v>
      </c>
      <c r="E152" s="363" t="s">
        <v>1129</v>
      </c>
      <c r="F152" s="364" t="s">
        <v>921</v>
      </c>
      <c r="G152" s="365">
        <v>2201</v>
      </c>
      <c r="H152" s="361"/>
      <c r="I152" s="363">
        <v>1</v>
      </c>
      <c r="J152" s="365">
        <v>701</v>
      </c>
      <c r="K152" s="363" t="s">
        <v>267</v>
      </c>
      <c r="L152" s="348" t="s">
        <v>847</v>
      </c>
      <c r="M152" s="351"/>
    </row>
    <row r="153" spans="1:13" s="5" customFormat="1" x14ac:dyDescent="0.25">
      <c r="A153" s="361" t="s">
        <v>2322</v>
      </c>
      <c r="B153" s="369" t="str">
        <f>VLOOKUP(Table43[name],end_point_group[#All],4,FALSE)</f>
        <v>PROD_STORAGE_APP</v>
      </c>
      <c r="C153" s="369" t="str">
        <f>VLOOKUP(Table43[name],end_point_group[#All],3,FALSE)</f>
        <v>VIVID_WP_PROD_STORAGE</v>
      </c>
      <c r="D153" s="363" t="s">
        <v>192</v>
      </c>
      <c r="E153" s="363" t="s">
        <v>1129</v>
      </c>
      <c r="F153" s="364" t="s">
        <v>922</v>
      </c>
      <c r="G153" s="365">
        <v>2201</v>
      </c>
      <c r="H153" s="361"/>
      <c r="I153" s="363">
        <v>1</v>
      </c>
      <c r="J153" s="365">
        <v>701</v>
      </c>
      <c r="K153" s="363" t="s">
        <v>267</v>
      </c>
      <c r="L153" s="348" t="s">
        <v>847</v>
      </c>
      <c r="M153" s="351"/>
    </row>
    <row r="154" spans="1:13" s="5" customFormat="1" x14ac:dyDescent="0.25">
      <c r="A154" s="361" t="s">
        <v>2322</v>
      </c>
      <c r="B154" s="369" t="str">
        <f>VLOOKUP(Table43[name],end_point_group[#All],4,FALSE)</f>
        <v>PROD_STORAGE_APP</v>
      </c>
      <c r="C154" s="369" t="str">
        <f>VLOOKUP(Table43[name],end_point_group[#All],3,FALSE)</f>
        <v>VIVID_WP_PROD_STORAGE</v>
      </c>
      <c r="D154" s="363" t="s">
        <v>192</v>
      </c>
      <c r="E154" s="363" t="s">
        <v>1129</v>
      </c>
      <c r="F154" s="364" t="s">
        <v>921</v>
      </c>
      <c r="G154" s="365">
        <v>2102</v>
      </c>
      <c r="H154" s="361"/>
      <c r="I154" s="363">
        <v>1</v>
      </c>
      <c r="J154" s="365">
        <v>701</v>
      </c>
      <c r="K154" s="363" t="s">
        <v>267</v>
      </c>
      <c r="L154" s="348" t="s">
        <v>847</v>
      </c>
      <c r="M154" s="351"/>
    </row>
    <row r="155" spans="1:13" s="5" customFormat="1" x14ac:dyDescent="0.25">
      <c r="A155" s="361" t="s">
        <v>2322</v>
      </c>
      <c r="B155" s="369" t="str">
        <f>VLOOKUP(Table43[name],end_point_group[#All],4,FALSE)</f>
        <v>PROD_STORAGE_APP</v>
      </c>
      <c r="C155" s="369" t="str">
        <f>VLOOKUP(Table43[name],end_point_group[#All],3,FALSE)</f>
        <v>VIVID_WP_PROD_STORAGE</v>
      </c>
      <c r="D155" s="363" t="s">
        <v>192</v>
      </c>
      <c r="E155" s="363" t="s">
        <v>1129</v>
      </c>
      <c r="F155" s="364" t="s">
        <v>922</v>
      </c>
      <c r="G155" s="365">
        <v>2102</v>
      </c>
      <c r="H155" s="361"/>
      <c r="I155" s="363">
        <v>1</v>
      </c>
      <c r="J155" s="365">
        <v>701</v>
      </c>
      <c r="K155" s="363" t="s">
        <v>267</v>
      </c>
      <c r="L155" s="348" t="s">
        <v>847</v>
      </c>
      <c r="M155" s="351"/>
    </row>
    <row r="156" spans="1:13" s="5" customFormat="1" x14ac:dyDescent="0.25">
      <c r="A156" s="361" t="s">
        <v>2322</v>
      </c>
      <c r="B156" s="369" t="str">
        <f>VLOOKUP(Table43[name],end_point_group[#All],4,FALSE)</f>
        <v>PROD_STORAGE_APP</v>
      </c>
      <c r="C156" s="369" t="str">
        <f>VLOOKUP(Table43[name],end_point_group[#All],3,FALSE)</f>
        <v>VIVID_WP_PROD_STORAGE</v>
      </c>
      <c r="D156" s="363" t="s">
        <v>192</v>
      </c>
      <c r="E156" s="363" t="s">
        <v>1129</v>
      </c>
      <c r="F156" s="364" t="s">
        <v>921</v>
      </c>
      <c r="G156" s="365">
        <v>2202</v>
      </c>
      <c r="H156" s="361"/>
      <c r="I156" s="363">
        <v>1</v>
      </c>
      <c r="J156" s="365">
        <v>701</v>
      </c>
      <c r="K156" s="363" t="s">
        <v>267</v>
      </c>
      <c r="L156" s="348" t="s">
        <v>847</v>
      </c>
      <c r="M156" s="351"/>
    </row>
    <row r="157" spans="1:13" s="5" customFormat="1" x14ac:dyDescent="0.25">
      <c r="A157" s="361" t="s">
        <v>2322</v>
      </c>
      <c r="B157" s="369" t="str">
        <f>VLOOKUP(Table43[name],end_point_group[#All],4,FALSE)</f>
        <v>PROD_STORAGE_APP</v>
      </c>
      <c r="C157" s="369" t="str">
        <f>VLOOKUP(Table43[name],end_point_group[#All],3,FALSE)</f>
        <v>VIVID_WP_PROD_STORAGE</v>
      </c>
      <c r="D157" s="363" t="s">
        <v>192</v>
      </c>
      <c r="E157" s="363" t="s">
        <v>1129</v>
      </c>
      <c r="F157" s="364" t="s">
        <v>922</v>
      </c>
      <c r="G157" s="365">
        <v>2201</v>
      </c>
      <c r="H157" s="361"/>
      <c r="I157" s="363">
        <v>1</v>
      </c>
      <c r="J157" s="365">
        <v>701</v>
      </c>
      <c r="K157" s="363" t="s">
        <v>267</v>
      </c>
      <c r="L157" s="348" t="s">
        <v>847</v>
      </c>
      <c r="M157" s="351"/>
    </row>
    <row r="158" spans="1:13" s="5" customFormat="1" x14ac:dyDescent="0.25">
      <c r="A158" s="361" t="s">
        <v>2290</v>
      </c>
      <c r="B158" s="362" t="str">
        <f>VLOOKUP(Table43[name],end_point_group[#All],4,FALSE)</f>
        <v>AZA_PDU_APP</v>
      </c>
      <c r="C158" s="362" t="str">
        <f>VLOOKUP(Table43[name],end_point_group[#All],3,FALSE)</f>
        <v>VIVID_WP_PROD_AZA</v>
      </c>
      <c r="D158" s="363" t="s">
        <v>192</v>
      </c>
      <c r="E158" s="363" t="s">
        <v>992</v>
      </c>
      <c r="F158" s="370" t="s">
        <v>2291</v>
      </c>
      <c r="G158" s="365">
        <v>2105</v>
      </c>
      <c r="H158" s="363"/>
      <c r="I158" s="363">
        <v>1</v>
      </c>
      <c r="J158" s="365">
        <v>125</v>
      </c>
      <c r="K158" s="363" t="s">
        <v>287</v>
      </c>
      <c r="L158" s="348" t="s">
        <v>847</v>
      </c>
      <c r="M158" s="351"/>
    </row>
    <row r="159" spans="1:13" s="5" customFormat="1" x14ac:dyDescent="0.25">
      <c r="A159" s="361" t="s">
        <v>2290</v>
      </c>
      <c r="B159" s="362" t="str">
        <f>VLOOKUP(Table43[name],end_point_group[#All],4,FALSE)</f>
        <v>AZA_PDU_APP</v>
      </c>
      <c r="C159" s="362" t="str">
        <f>VLOOKUP(Table43[name],end_point_group[#All],3,FALSE)</f>
        <v>VIVID_WP_PROD_AZA</v>
      </c>
      <c r="D159" s="363" t="s">
        <v>192</v>
      </c>
      <c r="E159" s="363" t="s">
        <v>992</v>
      </c>
      <c r="F159" s="370" t="s">
        <v>2291</v>
      </c>
      <c r="G159" s="365">
        <v>2106</v>
      </c>
      <c r="H159" s="363"/>
      <c r="I159" s="363">
        <v>1</v>
      </c>
      <c r="J159" s="365">
        <v>125</v>
      </c>
      <c r="K159" s="363" t="s">
        <v>287</v>
      </c>
      <c r="L159" s="348" t="s">
        <v>847</v>
      </c>
      <c r="M159" s="351"/>
    </row>
    <row r="160" spans="1:13" s="5" customFormat="1" x14ac:dyDescent="0.25">
      <c r="A160" s="361" t="s">
        <v>2287</v>
      </c>
      <c r="B160" s="362" t="str">
        <f>VLOOKUP(Table43[name],end_point_group[#All],4,FALSE)</f>
        <v>AZB_PDU_APP</v>
      </c>
      <c r="C160" s="362" t="str">
        <f>VLOOKUP(Table43[name],end_point_group[#All],3,FALSE)</f>
        <v>VIVID_WP_PROD_AZB</v>
      </c>
      <c r="D160" s="363" t="s">
        <v>192</v>
      </c>
      <c r="E160" s="363" t="s">
        <v>993</v>
      </c>
      <c r="F160" s="370" t="s">
        <v>2291</v>
      </c>
      <c r="G160" s="365">
        <v>2205</v>
      </c>
      <c r="H160" s="363"/>
      <c r="I160" s="363">
        <v>1</v>
      </c>
      <c r="J160" s="365">
        <v>225</v>
      </c>
      <c r="K160" s="363" t="s">
        <v>287</v>
      </c>
      <c r="L160" s="348" t="s">
        <v>847</v>
      </c>
      <c r="M160" s="351"/>
    </row>
    <row r="161" spans="1:13" s="343" customFormat="1" x14ac:dyDescent="0.25">
      <c r="A161" s="371" t="s">
        <v>2287</v>
      </c>
      <c r="B161" s="372" t="str">
        <f>VLOOKUP(Table43[name],end_point_group[#All],4,FALSE)</f>
        <v>AZB_PDU_APP</v>
      </c>
      <c r="C161" s="372" t="str">
        <f>VLOOKUP(Table43[name],end_point_group[#All],3,FALSE)</f>
        <v>VIVID_WP_PROD_AZB</v>
      </c>
      <c r="D161" s="371" t="s">
        <v>192</v>
      </c>
      <c r="E161" s="371" t="s">
        <v>993</v>
      </c>
      <c r="F161" s="373" t="s">
        <v>2291</v>
      </c>
      <c r="G161" s="374">
        <v>2206</v>
      </c>
      <c r="H161" s="371"/>
      <c r="I161" s="371">
        <v>1</v>
      </c>
      <c r="J161" s="374">
        <v>225</v>
      </c>
      <c r="K161" s="371" t="s">
        <v>287</v>
      </c>
      <c r="L161" s="348" t="s">
        <v>847</v>
      </c>
      <c r="M161" s="390"/>
    </row>
    <row r="162" spans="1:13" s="1" customFormat="1" x14ac:dyDescent="0.25">
      <c r="A162" s="348" t="s">
        <v>2708</v>
      </c>
      <c r="B162" s="347" t="str">
        <f>VLOOKUP(Table43[name],end_point_group[#All],4,FALSE)</f>
        <v>AZA_MONITORING_APP</v>
      </c>
      <c r="C162" s="347" t="str">
        <f>VLOOKUP(Table43[name],end_point_group[#All],3,FALSE)</f>
        <v>P_INFRA_AZA</v>
      </c>
      <c r="D162" s="348" t="s">
        <v>183</v>
      </c>
      <c r="E162" s="348" t="s">
        <v>2056</v>
      </c>
      <c r="F162" s="375" t="s">
        <v>854</v>
      </c>
      <c r="G162" s="350">
        <v>2101</v>
      </c>
      <c r="H162" s="348">
        <v>2102</v>
      </c>
      <c r="I162" s="348">
        <v>1</v>
      </c>
      <c r="J162" s="350">
        <v>122</v>
      </c>
      <c r="K162" s="348" t="s">
        <v>267</v>
      </c>
      <c r="L162" s="348" t="s">
        <v>847</v>
      </c>
      <c r="M162" s="348" t="s">
        <v>847</v>
      </c>
    </row>
    <row r="163" spans="1:13" s="1" customFormat="1" x14ac:dyDescent="0.25">
      <c r="A163" s="348" t="s">
        <v>2708</v>
      </c>
      <c r="B163" s="347" t="str">
        <f>VLOOKUP(Table43[name],end_point_group[#All],4,FALSE)</f>
        <v>AZA_MONITORING_APP</v>
      </c>
      <c r="C163" s="347" t="str">
        <f>VLOOKUP(Table43[name],end_point_group[#All],3,FALSE)</f>
        <v>P_INFRA_AZA</v>
      </c>
      <c r="D163" s="348" t="s">
        <v>183</v>
      </c>
      <c r="E163" s="348" t="s">
        <v>2056</v>
      </c>
      <c r="F163" s="375" t="s">
        <v>855</v>
      </c>
      <c r="G163" s="350">
        <v>2101</v>
      </c>
      <c r="H163" s="348">
        <v>2102</v>
      </c>
      <c r="I163" s="348">
        <v>1</v>
      </c>
      <c r="J163" s="350">
        <v>122</v>
      </c>
      <c r="K163" s="348" t="s">
        <v>267</v>
      </c>
      <c r="L163" s="348" t="s">
        <v>847</v>
      </c>
      <c r="M163" s="348" t="s">
        <v>847</v>
      </c>
    </row>
    <row r="164" spans="1:13" s="1" customFormat="1" x14ac:dyDescent="0.25">
      <c r="A164" s="348" t="s">
        <v>2708</v>
      </c>
      <c r="B164" s="347" t="str">
        <f>VLOOKUP(Table43[name],end_point_group[#All],4,FALSE)</f>
        <v>AZA_MONITORING_APP</v>
      </c>
      <c r="C164" s="347" t="str">
        <f>VLOOKUP(Table43[name],end_point_group[#All],3,FALSE)</f>
        <v>P_INFRA_AZA</v>
      </c>
      <c r="D164" s="348" t="s">
        <v>183</v>
      </c>
      <c r="E164" s="348" t="s">
        <v>2058</v>
      </c>
      <c r="F164" s="375" t="s">
        <v>856</v>
      </c>
      <c r="G164" s="350">
        <v>2101</v>
      </c>
      <c r="H164" s="348">
        <v>2102</v>
      </c>
      <c r="I164" s="348">
        <v>1</v>
      </c>
      <c r="J164" s="350">
        <v>122</v>
      </c>
      <c r="K164" s="348" t="s">
        <v>267</v>
      </c>
      <c r="L164" s="348" t="s">
        <v>847</v>
      </c>
      <c r="M164" s="348" t="s">
        <v>847</v>
      </c>
    </row>
    <row r="165" spans="1:13" s="1" customFormat="1" x14ac:dyDescent="0.25">
      <c r="A165" s="348" t="s">
        <v>2708</v>
      </c>
      <c r="B165" s="347" t="str">
        <f>VLOOKUP(Table43[name],end_point_group[#All],4,FALSE)</f>
        <v>AZA_MONITORING_APP</v>
      </c>
      <c r="C165" s="347" t="str">
        <f>VLOOKUP(Table43[name],end_point_group[#All],3,FALSE)</f>
        <v>P_INFRA_AZA</v>
      </c>
      <c r="D165" s="348" t="s">
        <v>183</v>
      </c>
      <c r="E165" s="348" t="s">
        <v>2058</v>
      </c>
      <c r="F165" s="375" t="s">
        <v>857</v>
      </c>
      <c r="G165" s="350">
        <v>2101</v>
      </c>
      <c r="H165" s="348">
        <v>2102</v>
      </c>
      <c r="I165" s="348">
        <v>1</v>
      </c>
      <c r="J165" s="350">
        <v>122</v>
      </c>
      <c r="K165" s="348" t="s">
        <v>267</v>
      </c>
      <c r="L165" s="348" t="s">
        <v>847</v>
      </c>
      <c r="M165" s="348" t="s">
        <v>847</v>
      </c>
    </row>
    <row r="166" spans="1:13" s="1" customFormat="1" x14ac:dyDescent="0.25">
      <c r="A166" s="348" t="s">
        <v>2771</v>
      </c>
      <c r="B166" s="347" t="str">
        <f>VLOOKUP(Table43[name],end_point_group[#All],4,FALSE)</f>
        <v>AZA_AUTH_SVC_APP</v>
      </c>
      <c r="C166" s="347" t="str">
        <f>VLOOKUP(Table43[name],end_point_group[#All],3,FALSE)</f>
        <v>P_INFRA_AZA</v>
      </c>
      <c r="D166" s="348" t="s">
        <v>183</v>
      </c>
      <c r="E166" s="348" t="s">
        <v>2056</v>
      </c>
      <c r="F166" s="375" t="s">
        <v>854</v>
      </c>
      <c r="G166" s="350">
        <v>2101</v>
      </c>
      <c r="H166" s="348">
        <v>2102</v>
      </c>
      <c r="I166" s="348">
        <v>1</v>
      </c>
      <c r="J166" s="350">
        <v>121</v>
      </c>
      <c r="K166" s="348" t="s">
        <v>267</v>
      </c>
      <c r="L166" s="348" t="s">
        <v>847</v>
      </c>
      <c r="M166" s="348" t="s">
        <v>847</v>
      </c>
    </row>
    <row r="167" spans="1:13" s="1" customFormat="1" x14ac:dyDescent="0.25">
      <c r="A167" s="348" t="s">
        <v>2771</v>
      </c>
      <c r="B167" s="347" t="str">
        <f>VLOOKUP(Table43[name],end_point_group[#All],4,FALSE)</f>
        <v>AZA_AUTH_SVC_APP</v>
      </c>
      <c r="C167" s="347" t="str">
        <f>VLOOKUP(Table43[name],end_point_group[#All],3,FALSE)</f>
        <v>P_INFRA_AZA</v>
      </c>
      <c r="D167" s="348" t="s">
        <v>183</v>
      </c>
      <c r="E167" s="348" t="s">
        <v>2056</v>
      </c>
      <c r="F167" s="375" t="s">
        <v>855</v>
      </c>
      <c r="G167" s="350">
        <v>2101</v>
      </c>
      <c r="H167" s="348">
        <v>2102</v>
      </c>
      <c r="I167" s="348">
        <v>1</v>
      </c>
      <c r="J167" s="350">
        <v>121</v>
      </c>
      <c r="K167" s="348" t="s">
        <v>267</v>
      </c>
      <c r="L167" s="348" t="s">
        <v>847</v>
      </c>
      <c r="M167" s="348" t="s">
        <v>847</v>
      </c>
    </row>
    <row r="168" spans="1:13" s="1" customFormat="1" x14ac:dyDescent="0.25">
      <c r="A168" s="348" t="s">
        <v>2771</v>
      </c>
      <c r="B168" s="347" t="str">
        <f>VLOOKUP(Table43[name],end_point_group[#All],4,FALSE)</f>
        <v>AZA_AUTH_SVC_APP</v>
      </c>
      <c r="C168" s="347" t="str">
        <f>VLOOKUP(Table43[name],end_point_group[#All],3,FALSE)</f>
        <v>P_INFRA_AZA</v>
      </c>
      <c r="D168" s="348" t="s">
        <v>183</v>
      </c>
      <c r="E168" s="348" t="s">
        <v>2058</v>
      </c>
      <c r="F168" s="375" t="s">
        <v>856</v>
      </c>
      <c r="G168" s="350">
        <v>2101</v>
      </c>
      <c r="H168" s="348">
        <v>2102</v>
      </c>
      <c r="I168" s="348">
        <v>1</v>
      </c>
      <c r="J168" s="350">
        <v>121</v>
      </c>
      <c r="K168" s="348" t="s">
        <v>267</v>
      </c>
      <c r="L168" s="348" t="s">
        <v>847</v>
      </c>
      <c r="M168" s="348" t="s">
        <v>847</v>
      </c>
    </row>
    <row r="169" spans="1:13" s="1" customFormat="1" x14ac:dyDescent="0.25">
      <c r="A169" s="348" t="s">
        <v>2771</v>
      </c>
      <c r="B169" s="347" t="str">
        <f>VLOOKUP(Table43[name],end_point_group[#All],4,FALSE)</f>
        <v>AZA_AUTH_SVC_APP</v>
      </c>
      <c r="C169" s="347" t="str">
        <f>VLOOKUP(Table43[name],end_point_group[#All],3,FALSE)</f>
        <v>P_INFRA_AZA</v>
      </c>
      <c r="D169" s="348" t="s">
        <v>183</v>
      </c>
      <c r="E169" s="348" t="s">
        <v>2058</v>
      </c>
      <c r="F169" s="375" t="s">
        <v>857</v>
      </c>
      <c r="G169" s="350">
        <v>2101</v>
      </c>
      <c r="H169" s="348">
        <v>2102</v>
      </c>
      <c r="I169" s="348">
        <v>1</v>
      </c>
      <c r="J169" s="350">
        <v>121</v>
      </c>
      <c r="K169" s="348" t="s">
        <v>267</v>
      </c>
      <c r="L169" s="348" t="s">
        <v>847</v>
      </c>
      <c r="M169" s="348" t="s">
        <v>847</v>
      </c>
    </row>
    <row r="170" spans="1:13" s="1" customFormat="1" x14ac:dyDescent="0.25">
      <c r="A170" s="348" t="s">
        <v>2710</v>
      </c>
      <c r="B170" s="347" t="str">
        <f>VLOOKUP(Table43[name],end_point_group[#All],4,FALSE)</f>
        <v>AZA_K8S_APP</v>
      </c>
      <c r="C170" s="347" t="str">
        <f>VLOOKUP(Table43[name],end_point_group[#All],3,FALSE)</f>
        <v>P_INFRA_AZA</v>
      </c>
      <c r="D170" s="348" t="s">
        <v>183</v>
      </c>
      <c r="E170" s="348" t="s">
        <v>2048</v>
      </c>
      <c r="F170" s="375" t="s">
        <v>850</v>
      </c>
      <c r="G170" s="350">
        <v>2101</v>
      </c>
      <c r="H170" s="348">
        <v>2102</v>
      </c>
      <c r="I170" s="348">
        <v>1</v>
      </c>
      <c r="J170" s="350">
        <v>126</v>
      </c>
      <c r="K170" s="348" t="s">
        <v>267</v>
      </c>
      <c r="L170" s="348" t="s">
        <v>847</v>
      </c>
      <c r="M170" s="348" t="s">
        <v>847</v>
      </c>
    </row>
    <row r="171" spans="1:13" s="1" customFormat="1" x14ac:dyDescent="0.25">
      <c r="A171" s="348" t="s">
        <v>2710</v>
      </c>
      <c r="B171" s="347" t="str">
        <f>VLOOKUP(Table43[name],end_point_group[#All],4,FALSE)</f>
        <v>AZA_K8S_APP</v>
      </c>
      <c r="C171" s="347" t="str">
        <f>VLOOKUP(Table43[name],end_point_group[#All],3,FALSE)</f>
        <v>P_INFRA_AZA</v>
      </c>
      <c r="D171" s="348" t="s">
        <v>183</v>
      </c>
      <c r="E171" s="348" t="s">
        <v>2048</v>
      </c>
      <c r="F171" s="375" t="s">
        <v>851</v>
      </c>
      <c r="G171" s="350">
        <v>2101</v>
      </c>
      <c r="H171" s="348">
        <v>2102</v>
      </c>
      <c r="I171" s="348">
        <v>1</v>
      </c>
      <c r="J171" s="350">
        <v>126</v>
      </c>
      <c r="K171" s="348" t="s">
        <v>267</v>
      </c>
      <c r="L171" s="348" t="s">
        <v>847</v>
      </c>
      <c r="M171" s="348" t="s">
        <v>847</v>
      </c>
    </row>
    <row r="172" spans="1:13" s="1" customFormat="1" x14ac:dyDescent="0.25">
      <c r="A172" s="348" t="s">
        <v>2710</v>
      </c>
      <c r="B172" s="347" t="str">
        <f>VLOOKUP(Table43[name],end_point_group[#All],4,FALSE)</f>
        <v>AZA_K8S_APP</v>
      </c>
      <c r="C172" s="347" t="str">
        <f>VLOOKUP(Table43[name],end_point_group[#All],3,FALSE)</f>
        <v>P_INFRA_AZA</v>
      </c>
      <c r="D172" s="348" t="s">
        <v>183</v>
      </c>
      <c r="E172" s="348" t="s">
        <v>2050</v>
      </c>
      <c r="F172" s="375" t="s">
        <v>852</v>
      </c>
      <c r="G172" s="350">
        <v>2101</v>
      </c>
      <c r="H172" s="348">
        <v>2102</v>
      </c>
      <c r="I172" s="348">
        <v>1</v>
      </c>
      <c r="J172" s="350">
        <v>126</v>
      </c>
      <c r="K172" s="348" t="s">
        <v>267</v>
      </c>
      <c r="L172" s="348" t="s">
        <v>847</v>
      </c>
      <c r="M172" s="348" t="s">
        <v>847</v>
      </c>
    </row>
    <row r="173" spans="1:13" s="1" customFormat="1" x14ac:dyDescent="0.25">
      <c r="A173" s="348" t="s">
        <v>2710</v>
      </c>
      <c r="B173" s="347" t="str">
        <f>VLOOKUP(Table43[name],end_point_group[#All],4,FALSE)</f>
        <v>AZA_K8S_APP</v>
      </c>
      <c r="C173" s="347" t="str">
        <f>VLOOKUP(Table43[name],end_point_group[#All],3,FALSE)</f>
        <v>P_INFRA_AZA</v>
      </c>
      <c r="D173" s="348" t="s">
        <v>183</v>
      </c>
      <c r="E173" s="348" t="s">
        <v>2050</v>
      </c>
      <c r="F173" s="375" t="s">
        <v>853</v>
      </c>
      <c r="G173" s="350">
        <v>2101</v>
      </c>
      <c r="H173" s="348">
        <v>2102</v>
      </c>
      <c r="I173" s="348">
        <v>1</v>
      </c>
      <c r="J173" s="350">
        <v>126</v>
      </c>
      <c r="K173" s="348" t="s">
        <v>267</v>
      </c>
      <c r="L173" s="348" t="s">
        <v>847</v>
      </c>
      <c r="M173" s="348" t="s">
        <v>847</v>
      </c>
    </row>
    <row r="174" spans="1:13" s="1" customFormat="1" x14ac:dyDescent="0.25">
      <c r="A174" s="348" t="s">
        <v>2711</v>
      </c>
      <c r="B174" s="347" t="str">
        <f>VLOOKUP(Table43[name],end_point_group[#All],4,FALSE)</f>
        <v>AZA_P_ESXI_APP</v>
      </c>
      <c r="C174" s="347" t="str">
        <f>VLOOKUP(Table43[name],end_point_group[#All],3,FALSE)</f>
        <v>P_INFRA_AZA</v>
      </c>
      <c r="D174" s="348" t="s">
        <v>183</v>
      </c>
      <c r="E174" s="348" t="s">
        <v>2048</v>
      </c>
      <c r="F174" s="375" t="s">
        <v>850</v>
      </c>
      <c r="G174" s="350">
        <v>2101</v>
      </c>
      <c r="H174" s="348">
        <v>2102</v>
      </c>
      <c r="I174" s="348">
        <v>1</v>
      </c>
      <c r="J174" s="350">
        <v>101</v>
      </c>
      <c r="K174" s="348" t="s">
        <v>267</v>
      </c>
      <c r="L174" s="348" t="s">
        <v>847</v>
      </c>
      <c r="M174" s="348" t="s">
        <v>847</v>
      </c>
    </row>
    <row r="175" spans="1:13" s="1" customFormat="1" x14ac:dyDescent="0.25">
      <c r="A175" s="348" t="s">
        <v>2711</v>
      </c>
      <c r="B175" s="347" t="str">
        <f>VLOOKUP(Table43[name],end_point_group[#All],4,FALSE)</f>
        <v>AZA_P_ESXI_APP</v>
      </c>
      <c r="C175" s="347" t="str">
        <f>VLOOKUP(Table43[name],end_point_group[#All],3,FALSE)</f>
        <v>P_INFRA_AZA</v>
      </c>
      <c r="D175" s="348" t="s">
        <v>183</v>
      </c>
      <c r="E175" s="348" t="s">
        <v>2048</v>
      </c>
      <c r="F175" s="375" t="s">
        <v>851</v>
      </c>
      <c r="G175" s="350">
        <v>2101</v>
      </c>
      <c r="H175" s="348">
        <v>2102</v>
      </c>
      <c r="I175" s="348">
        <v>1</v>
      </c>
      <c r="J175" s="350">
        <v>101</v>
      </c>
      <c r="K175" s="348" t="s">
        <v>267</v>
      </c>
      <c r="L175" s="348" t="s">
        <v>847</v>
      </c>
      <c r="M175" s="348" t="s">
        <v>847</v>
      </c>
    </row>
    <row r="176" spans="1:13" s="1" customFormat="1" x14ac:dyDescent="0.25">
      <c r="A176" s="348" t="s">
        <v>2711</v>
      </c>
      <c r="B176" s="347" t="str">
        <f>VLOOKUP(Table43[name],end_point_group[#All],4,FALSE)</f>
        <v>AZA_P_ESXI_APP</v>
      </c>
      <c r="C176" s="347" t="str">
        <f>VLOOKUP(Table43[name],end_point_group[#All],3,FALSE)</f>
        <v>P_INFRA_AZA</v>
      </c>
      <c r="D176" s="348" t="s">
        <v>183</v>
      </c>
      <c r="E176" s="348" t="s">
        <v>2050</v>
      </c>
      <c r="F176" s="375" t="s">
        <v>852</v>
      </c>
      <c r="G176" s="350">
        <v>2101</v>
      </c>
      <c r="H176" s="348">
        <v>2102</v>
      </c>
      <c r="I176" s="348">
        <v>1</v>
      </c>
      <c r="J176" s="350">
        <v>101</v>
      </c>
      <c r="K176" s="348" t="s">
        <v>267</v>
      </c>
      <c r="L176" s="348" t="s">
        <v>847</v>
      </c>
      <c r="M176" s="348" t="s">
        <v>847</v>
      </c>
    </row>
    <row r="177" spans="1:13" s="1" customFormat="1" x14ac:dyDescent="0.25">
      <c r="A177" s="348" t="s">
        <v>2711</v>
      </c>
      <c r="B177" s="347" t="str">
        <f>VLOOKUP(Table43[name],end_point_group[#All],4,FALSE)</f>
        <v>AZA_P_ESXI_APP</v>
      </c>
      <c r="C177" s="347" t="str">
        <f>VLOOKUP(Table43[name],end_point_group[#All],3,FALSE)</f>
        <v>P_INFRA_AZA</v>
      </c>
      <c r="D177" s="348" t="s">
        <v>183</v>
      </c>
      <c r="E177" s="348" t="s">
        <v>2050</v>
      </c>
      <c r="F177" s="375" t="s">
        <v>853</v>
      </c>
      <c r="G177" s="350">
        <v>2101</v>
      </c>
      <c r="H177" s="348">
        <v>2102</v>
      </c>
      <c r="I177" s="348">
        <v>1</v>
      </c>
      <c r="J177" s="350">
        <v>101</v>
      </c>
      <c r="K177" s="348" t="s">
        <v>267</v>
      </c>
      <c r="L177" s="348" t="s">
        <v>847</v>
      </c>
      <c r="M177" s="348" t="s">
        <v>847</v>
      </c>
    </row>
    <row r="178" spans="1:13" s="1" customFormat="1" x14ac:dyDescent="0.25">
      <c r="A178" s="348" t="s">
        <v>2712</v>
      </c>
      <c r="B178" s="347" t="str">
        <f>VLOOKUP(Table43[name],end_point_group[#All],4,FALSE)</f>
        <v>AZA_P_ESXI_APP</v>
      </c>
      <c r="C178" s="347" t="str">
        <f>VLOOKUP(Table43[name],end_point_group[#All],3,FALSE)</f>
        <v>P_INFRA_AZA</v>
      </c>
      <c r="D178" s="348" t="s">
        <v>183</v>
      </c>
      <c r="E178" s="348" t="s">
        <v>2048</v>
      </c>
      <c r="F178" s="375" t="s">
        <v>850</v>
      </c>
      <c r="G178" s="350">
        <v>2101</v>
      </c>
      <c r="H178" s="348">
        <v>2102</v>
      </c>
      <c r="I178" s="348">
        <v>1</v>
      </c>
      <c r="J178" s="350">
        <v>102</v>
      </c>
      <c r="K178" s="348" t="s">
        <v>267</v>
      </c>
      <c r="L178" s="348" t="s">
        <v>847</v>
      </c>
      <c r="M178" s="348" t="s">
        <v>847</v>
      </c>
    </row>
    <row r="179" spans="1:13" s="1" customFormat="1" x14ac:dyDescent="0.25">
      <c r="A179" s="348" t="s">
        <v>2712</v>
      </c>
      <c r="B179" s="347" t="str">
        <f>VLOOKUP(Table43[name],end_point_group[#All],4,FALSE)</f>
        <v>AZA_P_ESXI_APP</v>
      </c>
      <c r="C179" s="347" t="str">
        <f>VLOOKUP(Table43[name],end_point_group[#All],3,FALSE)</f>
        <v>P_INFRA_AZA</v>
      </c>
      <c r="D179" s="348" t="s">
        <v>183</v>
      </c>
      <c r="E179" s="348" t="s">
        <v>2048</v>
      </c>
      <c r="F179" s="375" t="s">
        <v>851</v>
      </c>
      <c r="G179" s="350">
        <v>2101</v>
      </c>
      <c r="H179" s="348">
        <v>2102</v>
      </c>
      <c r="I179" s="348">
        <v>1</v>
      </c>
      <c r="J179" s="350">
        <v>102</v>
      </c>
      <c r="K179" s="348" t="s">
        <v>267</v>
      </c>
      <c r="L179" s="348" t="s">
        <v>847</v>
      </c>
      <c r="M179" s="348" t="s">
        <v>847</v>
      </c>
    </row>
    <row r="180" spans="1:13" s="1" customFormat="1" x14ac:dyDescent="0.25">
      <c r="A180" s="348" t="s">
        <v>2712</v>
      </c>
      <c r="B180" s="347" t="str">
        <f>VLOOKUP(Table43[name],end_point_group[#All],4,FALSE)</f>
        <v>AZA_P_ESXI_APP</v>
      </c>
      <c r="C180" s="347" t="str">
        <f>VLOOKUP(Table43[name],end_point_group[#All],3,FALSE)</f>
        <v>P_INFRA_AZA</v>
      </c>
      <c r="D180" s="348" t="s">
        <v>183</v>
      </c>
      <c r="E180" s="348" t="s">
        <v>2050</v>
      </c>
      <c r="F180" s="375" t="s">
        <v>852</v>
      </c>
      <c r="G180" s="350">
        <v>2101</v>
      </c>
      <c r="H180" s="348">
        <v>2102</v>
      </c>
      <c r="I180" s="348">
        <v>1</v>
      </c>
      <c r="J180" s="350">
        <v>102</v>
      </c>
      <c r="K180" s="348" t="s">
        <v>267</v>
      </c>
      <c r="L180" s="348" t="s">
        <v>847</v>
      </c>
      <c r="M180" s="348" t="s">
        <v>847</v>
      </c>
    </row>
    <row r="181" spans="1:13" s="1" customFormat="1" x14ac:dyDescent="0.25">
      <c r="A181" s="348" t="s">
        <v>2712</v>
      </c>
      <c r="B181" s="347" t="str">
        <f>VLOOKUP(Table43[name],end_point_group[#All],4,FALSE)</f>
        <v>AZA_P_ESXI_APP</v>
      </c>
      <c r="C181" s="347" t="str">
        <f>VLOOKUP(Table43[name],end_point_group[#All],3,FALSE)</f>
        <v>P_INFRA_AZA</v>
      </c>
      <c r="D181" s="348" t="s">
        <v>183</v>
      </c>
      <c r="E181" s="348" t="s">
        <v>2050</v>
      </c>
      <c r="F181" s="375" t="s">
        <v>853</v>
      </c>
      <c r="G181" s="350">
        <v>2101</v>
      </c>
      <c r="H181" s="348">
        <v>2102</v>
      </c>
      <c r="I181" s="348">
        <v>1</v>
      </c>
      <c r="J181" s="350">
        <v>102</v>
      </c>
      <c r="K181" s="348" t="s">
        <v>267</v>
      </c>
      <c r="L181" s="348" t="s">
        <v>847</v>
      </c>
      <c r="M181" s="348" t="s">
        <v>847</v>
      </c>
    </row>
    <row r="182" spans="1:13" s="1" customFormat="1" x14ac:dyDescent="0.25">
      <c r="A182" s="348" t="s">
        <v>2713</v>
      </c>
      <c r="B182" s="347" t="str">
        <f>VLOOKUP(Table43[name],end_point_group[#All],4,FALSE)</f>
        <v>AZA_P_ESXI_APP</v>
      </c>
      <c r="C182" s="347" t="str">
        <f>VLOOKUP(Table43[name],end_point_group[#All],3,FALSE)</f>
        <v>P_INFRA_AZA</v>
      </c>
      <c r="D182" s="348" t="s">
        <v>183</v>
      </c>
      <c r="E182" s="348" t="s">
        <v>2048</v>
      </c>
      <c r="F182" s="375" t="s">
        <v>850</v>
      </c>
      <c r="G182" s="350">
        <v>2101</v>
      </c>
      <c r="H182" s="348">
        <v>2102</v>
      </c>
      <c r="I182" s="348">
        <v>1</v>
      </c>
      <c r="J182" s="350">
        <v>103</v>
      </c>
      <c r="K182" s="348" t="s">
        <v>267</v>
      </c>
      <c r="L182" s="348" t="s">
        <v>847</v>
      </c>
      <c r="M182" s="348" t="s">
        <v>847</v>
      </c>
    </row>
    <row r="183" spans="1:13" s="1" customFormat="1" x14ac:dyDescent="0.25">
      <c r="A183" s="348" t="s">
        <v>2713</v>
      </c>
      <c r="B183" s="347" t="str">
        <f>VLOOKUP(Table43[name],end_point_group[#All],4,FALSE)</f>
        <v>AZA_P_ESXI_APP</v>
      </c>
      <c r="C183" s="347" t="str">
        <f>VLOOKUP(Table43[name],end_point_group[#All],3,FALSE)</f>
        <v>P_INFRA_AZA</v>
      </c>
      <c r="D183" s="348" t="s">
        <v>183</v>
      </c>
      <c r="E183" s="348" t="s">
        <v>2048</v>
      </c>
      <c r="F183" s="375" t="s">
        <v>851</v>
      </c>
      <c r="G183" s="350">
        <v>2101</v>
      </c>
      <c r="H183" s="348">
        <v>2102</v>
      </c>
      <c r="I183" s="348">
        <v>1</v>
      </c>
      <c r="J183" s="350">
        <v>103</v>
      </c>
      <c r="K183" s="348" t="s">
        <v>267</v>
      </c>
      <c r="L183" s="348" t="s">
        <v>847</v>
      </c>
      <c r="M183" s="348" t="s">
        <v>847</v>
      </c>
    </row>
    <row r="184" spans="1:13" s="1" customFormat="1" x14ac:dyDescent="0.25">
      <c r="A184" s="348" t="s">
        <v>2713</v>
      </c>
      <c r="B184" s="347" t="str">
        <f>VLOOKUP(Table43[name],end_point_group[#All],4,FALSE)</f>
        <v>AZA_P_ESXI_APP</v>
      </c>
      <c r="C184" s="347" t="str">
        <f>VLOOKUP(Table43[name],end_point_group[#All],3,FALSE)</f>
        <v>P_INFRA_AZA</v>
      </c>
      <c r="D184" s="348" t="s">
        <v>183</v>
      </c>
      <c r="E184" s="348" t="s">
        <v>2050</v>
      </c>
      <c r="F184" s="375" t="s">
        <v>852</v>
      </c>
      <c r="G184" s="350">
        <v>2101</v>
      </c>
      <c r="H184" s="348">
        <v>2102</v>
      </c>
      <c r="I184" s="348">
        <v>1</v>
      </c>
      <c r="J184" s="350">
        <v>103</v>
      </c>
      <c r="K184" s="348" t="s">
        <v>267</v>
      </c>
      <c r="L184" s="348" t="s">
        <v>847</v>
      </c>
      <c r="M184" s="348" t="s">
        <v>847</v>
      </c>
    </row>
    <row r="185" spans="1:13" s="1" customFormat="1" x14ac:dyDescent="0.25">
      <c r="A185" s="348" t="s">
        <v>2713</v>
      </c>
      <c r="B185" s="347" t="str">
        <f>VLOOKUP(Table43[name],end_point_group[#All],4,FALSE)</f>
        <v>AZA_P_ESXI_APP</v>
      </c>
      <c r="C185" s="347" t="str">
        <f>VLOOKUP(Table43[name],end_point_group[#All],3,FALSE)</f>
        <v>P_INFRA_AZA</v>
      </c>
      <c r="D185" s="348" t="s">
        <v>183</v>
      </c>
      <c r="E185" s="348" t="s">
        <v>2050</v>
      </c>
      <c r="F185" s="375" t="s">
        <v>853</v>
      </c>
      <c r="G185" s="350">
        <v>2101</v>
      </c>
      <c r="H185" s="348">
        <v>2102</v>
      </c>
      <c r="I185" s="348">
        <v>1</v>
      </c>
      <c r="J185" s="350">
        <v>103</v>
      </c>
      <c r="K185" s="348" t="s">
        <v>267</v>
      </c>
      <c r="L185" s="348" t="s">
        <v>847</v>
      </c>
      <c r="M185" s="348" t="s">
        <v>847</v>
      </c>
    </row>
    <row r="186" spans="1:13" s="1" customFormat="1" x14ac:dyDescent="0.25">
      <c r="A186" s="348" t="s">
        <v>2714</v>
      </c>
      <c r="B186" s="347" t="str">
        <f>VLOOKUP(Table43[name],end_point_group[#All],4,FALSE)</f>
        <v>AZA_P_ESXI_APP</v>
      </c>
      <c r="C186" s="347" t="str">
        <f>VLOOKUP(Table43[name],end_point_group[#All],3,FALSE)</f>
        <v>P_INFRA_AZA</v>
      </c>
      <c r="D186" s="348" t="s">
        <v>183</v>
      </c>
      <c r="E186" s="348" t="s">
        <v>2048</v>
      </c>
      <c r="F186" s="375" t="s">
        <v>850</v>
      </c>
      <c r="G186" s="350">
        <v>2101</v>
      </c>
      <c r="H186" s="348">
        <v>2102</v>
      </c>
      <c r="I186" s="348">
        <v>1</v>
      </c>
      <c r="J186" s="350">
        <v>104</v>
      </c>
      <c r="K186" s="348" t="s">
        <v>267</v>
      </c>
      <c r="L186" s="348" t="s">
        <v>847</v>
      </c>
      <c r="M186" s="348" t="s">
        <v>847</v>
      </c>
    </row>
    <row r="187" spans="1:13" s="1" customFormat="1" x14ac:dyDescent="0.25">
      <c r="A187" s="348" t="s">
        <v>2714</v>
      </c>
      <c r="B187" s="347" t="str">
        <f>VLOOKUP(Table43[name],end_point_group[#All],4,FALSE)</f>
        <v>AZA_P_ESXI_APP</v>
      </c>
      <c r="C187" s="347" t="str">
        <f>VLOOKUP(Table43[name],end_point_group[#All],3,FALSE)</f>
        <v>P_INFRA_AZA</v>
      </c>
      <c r="D187" s="348" t="s">
        <v>183</v>
      </c>
      <c r="E187" s="348" t="s">
        <v>2048</v>
      </c>
      <c r="F187" s="375" t="s">
        <v>851</v>
      </c>
      <c r="G187" s="350">
        <v>2101</v>
      </c>
      <c r="H187" s="348">
        <v>2102</v>
      </c>
      <c r="I187" s="348">
        <v>1</v>
      </c>
      <c r="J187" s="350">
        <v>104</v>
      </c>
      <c r="K187" s="348" t="s">
        <v>267</v>
      </c>
      <c r="L187" s="348" t="s">
        <v>847</v>
      </c>
      <c r="M187" s="348" t="s">
        <v>847</v>
      </c>
    </row>
    <row r="188" spans="1:13" s="1" customFormat="1" x14ac:dyDescent="0.25">
      <c r="A188" s="348" t="s">
        <v>2714</v>
      </c>
      <c r="B188" s="347" t="str">
        <f>VLOOKUP(Table43[name],end_point_group[#All],4,FALSE)</f>
        <v>AZA_P_ESXI_APP</v>
      </c>
      <c r="C188" s="347" t="str">
        <f>VLOOKUP(Table43[name],end_point_group[#All],3,FALSE)</f>
        <v>P_INFRA_AZA</v>
      </c>
      <c r="D188" s="348" t="s">
        <v>183</v>
      </c>
      <c r="E188" s="348" t="s">
        <v>2050</v>
      </c>
      <c r="F188" s="375" t="s">
        <v>852</v>
      </c>
      <c r="G188" s="350">
        <v>2101</v>
      </c>
      <c r="H188" s="348">
        <v>2102</v>
      </c>
      <c r="I188" s="348">
        <v>1</v>
      </c>
      <c r="J188" s="350">
        <v>104</v>
      </c>
      <c r="K188" s="348" t="s">
        <v>267</v>
      </c>
      <c r="L188" s="348" t="s">
        <v>847</v>
      </c>
      <c r="M188" s="348" t="s">
        <v>847</v>
      </c>
    </row>
    <row r="189" spans="1:13" s="1" customFormat="1" x14ac:dyDescent="0.25">
      <c r="A189" s="348" t="s">
        <v>2714</v>
      </c>
      <c r="B189" s="347" t="str">
        <f>VLOOKUP(Table43[name],end_point_group[#All],4,FALSE)</f>
        <v>AZA_P_ESXI_APP</v>
      </c>
      <c r="C189" s="347" t="str">
        <f>VLOOKUP(Table43[name],end_point_group[#All],3,FALSE)</f>
        <v>P_INFRA_AZA</v>
      </c>
      <c r="D189" s="348" t="s">
        <v>183</v>
      </c>
      <c r="E189" s="348" t="s">
        <v>2050</v>
      </c>
      <c r="F189" s="375" t="s">
        <v>853</v>
      </c>
      <c r="G189" s="350">
        <v>2101</v>
      </c>
      <c r="H189" s="348">
        <v>2102</v>
      </c>
      <c r="I189" s="348">
        <v>1</v>
      </c>
      <c r="J189" s="350">
        <v>104</v>
      </c>
      <c r="K189" s="348" t="s">
        <v>267</v>
      </c>
      <c r="L189" s="348" t="s">
        <v>847</v>
      </c>
      <c r="M189" s="348" t="s">
        <v>847</v>
      </c>
    </row>
    <row r="190" spans="1:13" s="1" customFormat="1" x14ac:dyDescent="0.25">
      <c r="A190" s="348" t="s">
        <v>2715</v>
      </c>
      <c r="B190" s="347" t="str">
        <f>VLOOKUP(Table43[name],end_point_group[#All],4,FALSE)</f>
        <v>AZA_PO_ESXI_APP</v>
      </c>
      <c r="C190" s="347" t="str">
        <f>VLOOKUP(Table43[name],end_point_group[#All],3,FALSE)</f>
        <v>P_PLAYOUT_AZA</v>
      </c>
      <c r="D190" s="348" t="s">
        <v>183</v>
      </c>
      <c r="E190" s="348" t="s">
        <v>2048</v>
      </c>
      <c r="F190" s="375" t="s">
        <v>850</v>
      </c>
      <c r="G190" s="350">
        <v>2101</v>
      </c>
      <c r="H190" s="348">
        <v>2102</v>
      </c>
      <c r="I190" s="348">
        <v>1</v>
      </c>
      <c r="J190" s="350">
        <v>111</v>
      </c>
      <c r="K190" s="348" t="s">
        <v>267</v>
      </c>
      <c r="L190" s="348" t="s">
        <v>847</v>
      </c>
      <c r="M190" s="348" t="s">
        <v>847</v>
      </c>
    </row>
    <row r="191" spans="1:13" s="1" customFormat="1" x14ac:dyDescent="0.25">
      <c r="A191" s="348" t="s">
        <v>2715</v>
      </c>
      <c r="B191" s="347" t="str">
        <f>VLOOKUP(Table43[name],end_point_group[#All],4,FALSE)</f>
        <v>AZA_PO_ESXI_APP</v>
      </c>
      <c r="C191" s="347" t="str">
        <f>VLOOKUP(Table43[name],end_point_group[#All],3,FALSE)</f>
        <v>P_PLAYOUT_AZA</v>
      </c>
      <c r="D191" s="348" t="s">
        <v>183</v>
      </c>
      <c r="E191" s="348" t="s">
        <v>2048</v>
      </c>
      <c r="F191" s="375" t="s">
        <v>851</v>
      </c>
      <c r="G191" s="350">
        <v>2101</v>
      </c>
      <c r="H191" s="348">
        <v>2102</v>
      </c>
      <c r="I191" s="348">
        <v>1</v>
      </c>
      <c r="J191" s="350">
        <v>111</v>
      </c>
      <c r="K191" s="348" t="s">
        <v>267</v>
      </c>
      <c r="L191" s="348" t="s">
        <v>847</v>
      </c>
      <c r="M191" s="348" t="s">
        <v>847</v>
      </c>
    </row>
    <row r="192" spans="1:13" s="1" customFormat="1" x14ac:dyDescent="0.25">
      <c r="A192" s="348" t="s">
        <v>2715</v>
      </c>
      <c r="B192" s="347" t="str">
        <f>VLOOKUP(Table43[name],end_point_group[#All],4,FALSE)</f>
        <v>AZA_PO_ESXI_APP</v>
      </c>
      <c r="C192" s="347" t="str">
        <f>VLOOKUP(Table43[name],end_point_group[#All],3,FALSE)</f>
        <v>P_PLAYOUT_AZA</v>
      </c>
      <c r="D192" s="348" t="s">
        <v>183</v>
      </c>
      <c r="E192" s="348" t="s">
        <v>2050</v>
      </c>
      <c r="F192" s="375" t="s">
        <v>852</v>
      </c>
      <c r="G192" s="350">
        <v>2101</v>
      </c>
      <c r="H192" s="348">
        <v>2102</v>
      </c>
      <c r="I192" s="348">
        <v>1</v>
      </c>
      <c r="J192" s="350">
        <v>111</v>
      </c>
      <c r="K192" s="348" t="s">
        <v>267</v>
      </c>
      <c r="L192" s="348" t="s">
        <v>847</v>
      </c>
      <c r="M192" s="348" t="s">
        <v>847</v>
      </c>
    </row>
    <row r="193" spans="1:13" s="1" customFormat="1" x14ac:dyDescent="0.25">
      <c r="A193" s="348" t="s">
        <v>2715</v>
      </c>
      <c r="B193" s="347" t="str">
        <f>VLOOKUP(Table43[name],end_point_group[#All],4,FALSE)</f>
        <v>AZA_PO_ESXI_APP</v>
      </c>
      <c r="C193" s="347" t="str">
        <f>VLOOKUP(Table43[name],end_point_group[#All],3,FALSE)</f>
        <v>P_PLAYOUT_AZA</v>
      </c>
      <c r="D193" s="348" t="s">
        <v>183</v>
      </c>
      <c r="E193" s="348" t="s">
        <v>2050</v>
      </c>
      <c r="F193" s="375" t="s">
        <v>853</v>
      </c>
      <c r="G193" s="350">
        <v>2101</v>
      </c>
      <c r="H193" s="348">
        <v>2102</v>
      </c>
      <c r="I193" s="348">
        <v>1</v>
      </c>
      <c r="J193" s="350">
        <v>111</v>
      </c>
      <c r="K193" s="348" t="s">
        <v>267</v>
      </c>
      <c r="L193" s="348" t="s">
        <v>847</v>
      </c>
      <c r="M193" s="348" t="s">
        <v>847</v>
      </c>
    </row>
    <row r="194" spans="1:13" s="1" customFormat="1" x14ac:dyDescent="0.25">
      <c r="A194" s="348" t="s">
        <v>2716</v>
      </c>
      <c r="B194" s="347" t="str">
        <f>VLOOKUP(Table43[name],end_point_group[#All],4,FALSE)</f>
        <v>AZA_PO_ESXI_APP</v>
      </c>
      <c r="C194" s="347" t="str">
        <f>VLOOKUP(Table43[name],end_point_group[#All],3,FALSE)</f>
        <v>P_PLAYOUT_AZA</v>
      </c>
      <c r="D194" s="348" t="s">
        <v>183</v>
      </c>
      <c r="E194" s="348" t="s">
        <v>2048</v>
      </c>
      <c r="F194" s="375" t="s">
        <v>850</v>
      </c>
      <c r="G194" s="350">
        <v>2101</v>
      </c>
      <c r="H194" s="348">
        <v>2102</v>
      </c>
      <c r="I194" s="348">
        <v>1</v>
      </c>
      <c r="J194" s="350">
        <v>112</v>
      </c>
      <c r="K194" s="348" t="s">
        <v>267</v>
      </c>
      <c r="L194" s="348" t="s">
        <v>847</v>
      </c>
      <c r="M194" s="348" t="s">
        <v>847</v>
      </c>
    </row>
    <row r="195" spans="1:13" s="1" customFormat="1" x14ac:dyDescent="0.25">
      <c r="A195" s="348" t="s">
        <v>2716</v>
      </c>
      <c r="B195" s="347" t="str">
        <f>VLOOKUP(Table43[name],end_point_group[#All],4,FALSE)</f>
        <v>AZA_PO_ESXI_APP</v>
      </c>
      <c r="C195" s="347" t="str">
        <f>VLOOKUP(Table43[name],end_point_group[#All],3,FALSE)</f>
        <v>P_PLAYOUT_AZA</v>
      </c>
      <c r="D195" s="348" t="s">
        <v>183</v>
      </c>
      <c r="E195" s="348" t="s">
        <v>2048</v>
      </c>
      <c r="F195" s="375" t="s">
        <v>851</v>
      </c>
      <c r="G195" s="350">
        <v>2101</v>
      </c>
      <c r="H195" s="348">
        <v>2102</v>
      </c>
      <c r="I195" s="348">
        <v>1</v>
      </c>
      <c r="J195" s="350">
        <v>112</v>
      </c>
      <c r="K195" s="348" t="s">
        <v>267</v>
      </c>
      <c r="L195" s="348" t="s">
        <v>847</v>
      </c>
      <c r="M195" s="348" t="s">
        <v>847</v>
      </c>
    </row>
    <row r="196" spans="1:13" s="1" customFormat="1" x14ac:dyDescent="0.25">
      <c r="A196" s="348" t="s">
        <v>2716</v>
      </c>
      <c r="B196" s="347" t="str">
        <f>VLOOKUP(Table43[name],end_point_group[#All],4,FALSE)</f>
        <v>AZA_PO_ESXI_APP</v>
      </c>
      <c r="C196" s="347" t="str">
        <f>VLOOKUP(Table43[name],end_point_group[#All],3,FALSE)</f>
        <v>P_PLAYOUT_AZA</v>
      </c>
      <c r="D196" s="348" t="s">
        <v>183</v>
      </c>
      <c r="E196" s="348" t="s">
        <v>2050</v>
      </c>
      <c r="F196" s="375" t="s">
        <v>852</v>
      </c>
      <c r="G196" s="350">
        <v>2101</v>
      </c>
      <c r="H196" s="348">
        <v>2102</v>
      </c>
      <c r="I196" s="348">
        <v>1</v>
      </c>
      <c r="J196" s="350">
        <v>112</v>
      </c>
      <c r="K196" s="348" t="s">
        <v>267</v>
      </c>
      <c r="L196" s="348" t="s">
        <v>847</v>
      </c>
      <c r="M196" s="348" t="s">
        <v>847</v>
      </c>
    </row>
    <row r="197" spans="1:13" s="1" customFormat="1" x14ac:dyDescent="0.25">
      <c r="A197" s="348" t="s">
        <v>2716</v>
      </c>
      <c r="B197" s="347" t="str">
        <f>VLOOKUP(Table43[name],end_point_group[#All],4,FALSE)</f>
        <v>AZA_PO_ESXI_APP</v>
      </c>
      <c r="C197" s="347" t="str">
        <f>VLOOKUP(Table43[name],end_point_group[#All],3,FALSE)</f>
        <v>P_PLAYOUT_AZA</v>
      </c>
      <c r="D197" s="348" t="s">
        <v>183</v>
      </c>
      <c r="E197" s="348" t="s">
        <v>2050</v>
      </c>
      <c r="F197" s="375" t="s">
        <v>853</v>
      </c>
      <c r="G197" s="350">
        <v>2101</v>
      </c>
      <c r="H197" s="348">
        <v>2102</v>
      </c>
      <c r="I197" s="348">
        <v>1</v>
      </c>
      <c r="J197" s="350">
        <v>112</v>
      </c>
      <c r="K197" s="348" t="s">
        <v>267</v>
      </c>
      <c r="L197" s="348" t="s">
        <v>847</v>
      </c>
      <c r="M197" s="348" t="s">
        <v>847</v>
      </c>
    </row>
    <row r="198" spans="1:13" x14ac:dyDescent="0.25">
      <c r="A198" s="348" t="s">
        <v>2717</v>
      </c>
      <c r="B198" s="347" t="str">
        <f>VLOOKUP(Table43[name],end_point_group[#All],4,FALSE)</f>
        <v>AZA_PO_ESXI_APP</v>
      </c>
      <c r="C198" s="347" t="str">
        <f>VLOOKUP(Table43[name],end_point_group[#All],3,FALSE)</f>
        <v>P_PLAYOUT_AZA</v>
      </c>
      <c r="D198" s="348" t="s">
        <v>183</v>
      </c>
      <c r="E198" s="348" t="s">
        <v>2048</v>
      </c>
      <c r="F198" s="375" t="s">
        <v>850</v>
      </c>
      <c r="G198" s="350">
        <v>2101</v>
      </c>
      <c r="H198" s="348">
        <v>2102</v>
      </c>
      <c r="I198" s="348">
        <v>1</v>
      </c>
      <c r="J198" s="350">
        <v>113</v>
      </c>
      <c r="K198" s="348" t="s">
        <v>267</v>
      </c>
      <c r="L198" s="348" t="s">
        <v>847</v>
      </c>
      <c r="M198" s="348" t="s">
        <v>847</v>
      </c>
    </row>
    <row r="199" spans="1:13" x14ac:dyDescent="0.25">
      <c r="A199" s="348" t="s">
        <v>2717</v>
      </c>
      <c r="B199" s="347" t="str">
        <f>VLOOKUP(Table43[name],end_point_group[#All],4,FALSE)</f>
        <v>AZA_PO_ESXI_APP</v>
      </c>
      <c r="C199" s="347" t="str">
        <f>VLOOKUP(Table43[name],end_point_group[#All],3,FALSE)</f>
        <v>P_PLAYOUT_AZA</v>
      </c>
      <c r="D199" s="348" t="s">
        <v>183</v>
      </c>
      <c r="E199" s="348" t="s">
        <v>2048</v>
      </c>
      <c r="F199" s="375" t="s">
        <v>851</v>
      </c>
      <c r="G199" s="350">
        <v>2101</v>
      </c>
      <c r="H199" s="348">
        <v>2102</v>
      </c>
      <c r="I199" s="348">
        <v>1</v>
      </c>
      <c r="J199" s="350">
        <v>113</v>
      </c>
      <c r="K199" s="348" t="s">
        <v>267</v>
      </c>
      <c r="L199" s="348" t="s">
        <v>847</v>
      </c>
      <c r="M199" s="348" t="s">
        <v>847</v>
      </c>
    </row>
    <row r="200" spans="1:13" x14ac:dyDescent="0.25">
      <c r="A200" s="348" t="s">
        <v>2717</v>
      </c>
      <c r="B200" s="347" t="str">
        <f>VLOOKUP(Table43[name],end_point_group[#All],4,FALSE)</f>
        <v>AZA_PO_ESXI_APP</v>
      </c>
      <c r="C200" s="347" t="str">
        <f>VLOOKUP(Table43[name],end_point_group[#All],3,FALSE)</f>
        <v>P_PLAYOUT_AZA</v>
      </c>
      <c r="D200" s="348" t="s">
        <v>183</v>
      </c>
      <c r="E200" s="348" t="s">
        <v>2050</v>
      </c>
      <c r="F200" s="375" t="s">
        <v>852</v>
      </c>
      <c r="G200" s="350">
        <v>2101</v>
      </c>
      <c r="H200" s="348">
        <v>2102</v>
      </c>
      <c r="I200" s="348">
        <v>1</v>
      </c>
      <c r="J200" s="350">
        <v>113</v>
      </c>
      <c r="K200" s="348" t="s">
        <v>267</v>
      </c>
      <c r="L200" s="348" t="s">
        <v>847</v>
      </c>
      <c r="M200" s="348" t="s">
        <v>847</v>
      </c>
    </row>
    <row r="201" spans="1:13" x14ac:dyDescent="0.25">
      <c r="A201" s="348" t="s">
        <v>2717</v>
      </c>
      <c r="B201" s="347" t="str">
        <f>VLOOKUP(Table43[name],end_point_group[#All],4,FALSE)</f>
        <v>AZA_PO_ESXI_APP</v>
      </c>
      <c r="C201" s="347" t="str">
        <f>VLOOKUP(Table43[name],end_point_group[#All],3,FALSE)</f>
        <v>P_PLAYOUT_AZA</v>
      </c>
      <c r="D201" s="348" t="s">
        <v>183</v>
      </c>
      <c r="E201" s="348" t="s">
        <v>2050</v>
      </c>
      <c r="F201" s="375" t="s">
        <v>853</v>
      </c>
      <c r="G201" s="350">
        <v>2101</v>
      </c>
      <c r="H201" s="348">
        <v>2102</v>
      </c>
      <c r="I201" s="348">
        <v>1</v>
      </c>
      <c r="J201" s="350">
        <v>113</v>
      </c>
      <c r="K201" s="348" t="s">
        <v>267</v>
      </c>
      <c r="L201" s="348" t="s">
        <v>847</v>
      </c>
      <c r="M201" s="348" t="s">
        <v>847</v>
      </c>
    </row>
    <row r="202" spans="1:13" x14ac:dyDescent="0.25">
      <c r="A202" s="348" t="s">
        <v>2718</v>
      </c>
      <c r="B202" s="347" t="str">
        <f>VLOOKUP(Table43[name],end_point_group[#All],4,FALSE)</f>
        <v>AZA_PO_ESXI_APP</v>
      </c>
      <c r="C202" s="347" t="str">
        <f>VLOOKUP(Table43[name],end_point_group[#All],3,FALSE)</f>
        <v>P_PLAYOUT_AZA</v>
      </c>
      <c r="D202" s="348" t="s">
        <v>183</v>
      </c>
      <c r="E202" s="348" t="s">
        <v>2048</v>
      </c>
      <c r="F202" s="375" t="s">
        <v>850</v>
      </c>
      <c r="G202" s="350">
        <v>2101</v>
      </c>
      <c r="H202" s="348">
        <v>2102</v>
      </c>
      <c r="I202" s="348">
        <v>1</v>
      </c>
      <c r="J202" s="350">
        <v>114</v>
      </c>
      <c r="K202" s="348" t="s">
        <v>267</v>
      </c>
      <c r="L202" s="348" t="s">
        <v>847</v>
      </c>
      <c r="M202" s="348" t="s">
        <v>847</v>
      </c>
    </row>
    <row r="203" spans="1:13" x14ac:dyDescent="0.25">
      <c r="A203" s="348" t="s">
        <v>2718</v>
      </c>
      <c r="B203" s="347" t="str">
        <f>VLOOKUP(Table43[name],end_point_group[#All],4,FALSE)</f>
        <v>AZA_PO_ESXI_APP</v>
      </c>
      <c r="C203" s="347" t="str">
        <f>VLOOKUP(Table43[name],end_point_group[#All],3,FALSE)</f>
        <v>P_PLAYOUT_AZA</v>
      </c>
      <c r="D203" s="348" t="s">
        <v>183</v>
      </c>
      <c r="E203" s="348" t="s">
        <v>2048</v>
      </c>
      <c r="F203" s="375" t="s">
        <v>851</v>
      </c>
      <c r="G203" s="350">
        <v>2101</v>
      </c>
      <c r="H203" s="348">
        <v>2102</v>
      </c>
      <c r="I203" s="348">
        <v>1</v>
      </c>
      <c r="J203" s="350">
        <v>114</v>
      </c>
      <c r="K203" s="348" t="s">
        <v>267</v>
      </c>
      <c r="L203" s="348" t="s">
        <v>847</v>
      </c>
      <c r="M203" s="348" t="s">
        <v>847</v>
      </c>
    </row>
    <row r="204" spans="1:13" x14ac:dyDescent="0.25">
      <c r="A204" s="348" t="s">
        <v>2718</v>
      </c>
      <c r="B204" s="347" t="str">
        <f>VLOOKUP(Table43[name],end_point_group[#All],4,FALSE)</f>
        <v>AZA_PO_ESXI_APP</v>
      </c>
      <c r="C204" s="347" t="str">
        <f>VLOOKUP(Table43[name],end_point_group[#All],3,FALSE)</f>
        <v>P_PLAYOUT_AZA</v>
      </c>
      <c r="D204" s="348" t="s">
        <v>183</v>
      </c>
      <c r="E204" s="348" t="s">
        <v>2050</v>
      </c>
      <c r="F204" s="375" t="s">
        <v>852</v>
      </c>
      <c r="G204" s="350">
        <v>2101</v>
      </c>
      <c r="H204" s="348">
        <v>2102</v>
      </c>
      <c r="I204" s="348">
        <v>1</v>
      </c>
      <c r="J204" s="350">
        <v>114</v>
      </c>
      <c r="K204" s="348" t="s">
        <v>267</v>
      </c>
      <c r="L204" s="348" t="s">
        <v>847</v>
      </c>
      <c r="M204" s="348" t="s">
        <v>847</v>
      </c>
    </row>
    <row r="205" spans="1:13" x14ac:dyDescent="0.25">
      <c r="A205" s="348" t="s">
        <v>2718</v>
      </c>
      <c r="B205" s="347" t="str">
        <f>VLOOKUP(Table43[name],end_point_group[#All],4,FALSE)</f>
        <v>AZA_PO_ESXI_APP</v>
      </c>
      <c r="C205" s="347" t="str">
        <f>VLOOKUP(Table43[name],end_point_group[#All],3,FALSE)</f>
        <v>P_PLAYOUT_AZA</v>
      </c>
      <c r="D205" s="348" t="s">
        <v>183</v>
      </c>
      <c r="E205" s="348" t="s">
        <v>2050</v>
      </c>
      <c r="F205" s="375" t="s">
        <v>853</v>
      </c>
      <c r="G205" s="350">
        <v>2101</v>
      </c>
      <c r="H205" s="348">
        <v>2102</v>
      </c>
      <c r="I205" s="348">
        <v>1</v>
      </c>
      <c r="J205" s="350">
        <v>114</v>
      </c>
      <c r="K205" s="348" t="s">
        <v>267</v>
      </c>
      <c r="L205" s="348" t="s">
        <v>847</v>
      </c>
      <c r="M205" s="348" t="s">
        <v>847</v>
      </c>
    </row>
    <row r="206" spans="1:13" x14ac:dyDescent="0.25">
      <c r="A206" s="348" t="s">
        <v>2720</v>
      </c>
      <c r="B206" s="347" t="str">
        <f>VLOOKUP(Table43[name],end_point_group[#All],4,FALSE)</f>
        <v>AZA_FAB_MGT_APP</v>
      </c>
      <c r="C206" s="347" t="str">
        <f>VLOOKUP(Table43[name],end_point_group[#All],3,FALSE)</f>
        <v>P_INFRA_AZA</v>
      </c>
      <c r="D206" s="348" t="s">
        <v>192</v>
      </c>
      <c r="E206" s="348" t="s">
        <v>2955</v>
      </c>
      <c r="F206" s="375" t="s">
        <v>852</v>
      </c>
      <c r="G206" s="350">
        <v>2105</v>
      </c>
      <c r="H206" s="348"/>
      <c r="I206" s="348">
        <v>1</v>
      </c>
      <c r="J206" s="350">
        <v>45</v>
      </c>
      <c r="K206" s="348" t="s">
        <v>287</v>
      </c>
      <c r="L206" s="348" t="s">
        <v>847</v>
      </c>
      <c r="M206" s="348" t="s">
        <v>847</v>
      </c>
    </row>
    <row r="207" spans="1:13" x14ac:dyDescent="0.25">
      <c r="A207" s="348" t="s">
        <v>2720</v>
      </c>
      <c r="B207" s="347" t="str">
        <f>VLOOKUP(Table43[name],end_point_group[#All],4,FALSE)</f>
        <v>AZA_FAB_MGT_APP</v>
      </c>
      <c r="C207" s="347" t="str">
        <f>VLOOKUP(Table43[name],end_point_group[#All],3,FALSE)</f>
        <v>P_INFRA_AZA</v>
      </c>
      <c r="D207" s="348" t="s">
        <v>192</v>
      </c>
      <c r="E207" s="348" t="s">
        <v>2955</v>
      </c>
      <c r="F207" s="375" t="s">
        <v>853</v>
      </c>
      <c r="G207" s="350">
        <v>2105</v>
      </c>
      <c r="H207" s="348"/>
      <c r="I207" s="348">
        <v>1</v>
      </c>
      <c r="J207" s="350">
        <v>45</v>
      </c>
      <c r="K207" s="348" t="s">
        <v>287</v>
      </c>
      <c r="L207" s="348" t="s">
        <v>847</v>
      </c>
      <c r="M207" s="348" t="s">
        <v>847</v>
      </c>
    </row>
    <row r="208" spans="1:13" x14ac:dyDescent="0.25">
      <c r="A208" s="348" t="s">
        <v>2720</v>
      </c>
      <c r="B208" s="347" t="str">
        <f>VLOOKUP(Table43[name],end_point_group[#All],4,FALSE)</f>
        <v>AZA_FAB_MGT_APP</v>
      </c>
      <c r="C208" s="347" t="str">
        <f>VLOOKUP(Table43[name],end_point_group[#All],3,FALSE)</f>
        <v>P_INFRA_AZA</v>
      </c>
      <c r="D208" s="348" t="s">
        <v>192</v>
      </c>
      <c r="E208" s="348" t="s">
        <v>2955</v>
      </c>
      <c r="F208" s="375" t="s">
        <v>908</v>
      </c>
      <c r="G208" s="350">
        <v>2105</v>
      </c>
      <c r="H208" s="348"/>
      <c r="I208" s="348">
        <v>1</v>
      </c>
      <c r="J208" s="350">
        <v>45</v>
      </c>
      <c r="K208" s="348" t="s">
        <v>287</v>
      </c>
      <c r="L208" s="348" t="s">
        <v>847</v>
      </c>
      <c r="M208" s="348" t="s">
        <v>847</v>
      </c>
    </row>
    <row r="209" spans="1:13" x14ac:dyDescent="0.25">
      <c r="A209" s="348" t="s">
        <v>2720</v>
      </c>
      <c r="B209" s="347" t="str">
        <f>VLOOKUP(Table43[name],end_point_group[#All],4,FALSE)</f>
        <v>AZA_FAB_MGT_APP</v>
      </c>
      <c r="C209" s="347" t="str">
        <f>VLOOKUP(Table43[name],end_point_group[#All],3,FALSE)</f>
        <v>P_INFRA_AZA</v>
      </c>
      <c r="D209" s="348" t="s">
        <v>192</v>
      </c>
      <c r="E209" s="348" t="s">
        <v>2955</v>
      </c>
      <c r="F209" s="375" t="s">
        <v>852</v>
      </c>
      <c r="G209" s="350">
        <v>2106</v>
      </c>
      <c r="H209" s="348"/>
      <c r="I209" s="348">
        <v>1</v>
      </c>
      <c r="J209" s="350">
        <v>45</v>
      </c>
      <c r="K209" s="348" t="s">
        <v>287</v>
      </c>
      <c r="L209" s="348" t="s">
        <v>847</v>
      </c>
      <c r="M209" s="348" t="s">
        <v>847</v>
      </c>
    </row>
    <row r="210" spans="1:13" x14ac:dyDescent="0.25">
      <c r="A210" s="348" t="s">
        <v>2720</v>
      </c>
      <c r="B210" s="347" t="str">
        <f>VLOOKUP(Table43[name],end_point_group[#All],4,FALSE)</f>
        <v>AZA_FAB_MGT_APP</v>
      </c>
      <c r="C210" s="347" t="str">
        <f>VLOOKUP(Table43[name],end_point_group[#All],3,FALSE)</f>
        <v>P_INFRA_AZA</v>
      </c>
      <c r="D210" s="348" t="s">
        <v>192</v>
      </c>
      <c r="E210" s="348" t="s">
        <v>2955</v>
      </c>
      <c r="F210" s="375" t="s">
        <v>853</v>
      </c>
      <c r="G210" s="350">
        <v>2106</v>
      </c>
      <c r="H210" s="348"/>
      <c r="I210" s="348">
        <v>1</v>
      </c>
      <c r="J210" s="350">
        <v>45</v>
      </c>
      <c r="K210" s="348" t="s">
        <v>287</v>
      </c>
      <c r="L210" s="348" t="s">
        <v>847</v>
      </c>
      <c r="M210" s="348" t="s">
        <v>847</v>
      </c>
    </row>
    <row r="211" spans="1:13" x14ac:dyDescent="0.25">
      <c r="A211" s="348" t="s">
        <v>2720</v>
      </c>
      <c r="B211" s="347" t="str">
        <f>VLOOKUP(Table43[name],end_point_group[#All],4,FALSE)</f>
        <v>AZA_FAB_MGT_APP</v>
      </c>
      <c r="C211" s="347" t="str">
        <f>VLOOKUP(Table43[name],end_point_group[#All],3,FALSE)</f>
        <v>P_INFRA_AZA</v>
      </c>
      <c r="D211" s="348" t="s">
        <v>192</v>
      </c>
      <c r="E211" s="348" t="s">
        <v>2955</v>
      </c>
      <c r="F211" s="375" t="s">
        <v>908</v>
      </c>
      <c r="G211" s="350">
        <v>2106</v>
      </c>
      <c r="H211" s="348"/>
      <c r="I211" s="348">
        <v>1</v>
      </c>
      <c r="J211" s="350">
        <v>45</v>
      </c>
      <c r="K211" s="348" t="s">
        <v>287</v>
      </c>
      <c r="L211" s="348" t="s">
        <v>847</v>
      </c>
      <c r="M211" s="348" t="s">
        <v>847</v>
      </c>
    </row>
    <row r="212" spans="1:13" x14ac:dyDescent="0.25">
      <c r="A212" s="348" t="s">
        <v>2774</v>
      </c>
      <c r="B212" s="347" t="str">
        <f>VLOOKUP(Table43[name],end_point_group[#All],4,FALSE)</f>
        <v>AZA_UCSD_APP</v>
      </c>
      <c r="C212" s="347" t="str">
        <f>VLOOKUP(Table43[name],end_point_group[#All],3,FALSE)</f>
        <v>P_INFRA_AZA</v>
      </c>
      <c r="D212" s="348" t="s">
        <v>183</v>
      </c>
      <c r="E212" s="348" t="s">
        <v>2048</v>
      </c>
      <c r="F212" s="375" t="s">
        <v>850</v>
      </c>
      <c r="G212" s="350">
        <v>2101</v>
      </c>
      <c r="H212" s="348">
        <v>2102</v>
      </c>
      <c r="I212" s="348">
        <v>1</v>
      </c>
      <c r="J212" s="350">
        <v>124</v>
      </c>
      <c r="K212" s="348" t="s">
        <v>267</v>
      </c>
      <c r="L212" s="348" t="s">
        <v>847</v>
      </c>
      <c r="M212" s="348" t="s">
        <v>847</v>
      </c>
    </row>
    <row r="213" spans="1:13" x14ac:dyDescent="0.25">
      <c r="A213" s="348" t="s">
        <v>2774</v>
      </c>
      <c r="B213" s="347" t="str">
        <f>VLOOKUP(Table43[name],end_point_group[#All],4,FALSE)</f>
        <v>AZA_UCSD_APP</v>
      </c>
      <c r="C213" s="347" t="str">
        <f>VLOOKUP(Table43[name],end_point_group[#All],3,FALSE)</f>
        <v>P_INFRA_AZA</v>
      </c>
      <c r="D213" s="348" t="s">
        <v>183</v>
      </c>
      <c r="E213" s="348" t="s">
        <v>2048</v>
      </c>
      <c r="F213" s="375" t="s">
        <v>851</v>
      </c>
      <c r="G213" s="350">
        <v>2101</v>
      </c>
      <c r="H213" s="348">
        <v>2102</v>
      </c>
      <c r="I213" s="348">
        <v>1</v>
      </c>
      <c r="J213" s="350">
        <v>124</v>
      </c>
      <c r="K213" s="348" t="s">
        <v>267</v>
      </c>
      <c r="L213" s="348" t="s">
        <v>847</v>
      </c>
      <c r="M213" s="348" t="s">
        <v>847</v>
      </c>
    </row>
    <row r="214" spans="1:13" x14ac:dyDescent="0.25">
      <c r="A214" s="348" t="s">
        <v>2774</v>
      </c>
      <c r="B214" s="347" t="str">
        <f>VLOOKUP(Table43[name],end_point_group[#All],4,FALSE)</f>
        <v>AZA_UCSD_APP</v>
      </c>
      <c r="C214" s="347" t="str">
        <f>VLOOKUP(Table43[name],end_point_group[#All],3,FALSE)</f>
        <v>P_INFRA_AZA</v>
      </c>
      <c r="D214" s="348" t="s">
        <v>183</v>
      </c>
      <c r="E214" s="348" t="s">
        <v>2050</v>
      </c>
      <c r="F214" s="375" t="s">
        <v>852</v>
      </c>
      <c r="G214" s="350">
        <v>2101</v>
      </c>
      <c r="H214" s="348">
        <v>2102</v>
      </c>
      <c r="I214" s="348">
        <v>1</v>
      </c>
      <c r="J214" s="350">
        <v>124</v>
      </c>
      <c r="K214" s="348" t="s">
        <v>267</v>
      </c>
      <c r="L214" s="348" t="s">
        <v>847</v>
      </c>
      <c r="M214" s="348" t="s">
        <v>847</v>
      </c>
    </row>
    <row r="215" spans="1:13" x14ac:dyDescent="0.25">
      <c r="A215" s="348" t="s">
        <v>2774</v>
      </c>
      <c r="B215" s="347" t="str">
        <f>VLOOKUP(Table43[name],end_point_group[#All],4,FALSE)</f>
        <v>AZA_UCSD_APP</v>
      </c>
      <c r="C215" s="347" t="str">
        <f>VLOOKUP(Table43[name],end_point_group[#All],3,FALSE)</f>
        <v>P_INFRA_AZA</v>
      </c>
      <c r="D215" s="348" t="s">
        <v>183</v>
      </c>
      <c r="E215" s="348" t="s">
        <v>2050</v>
      </c>
      <c r="F215" s="375" t="s">
        <v>853</v>
      </c>
      <c r="G215" s="350">
        <v>2101</v>
      </c>
      <c r="H215" s="348">
        <v>2102</v>
      </c>
      <c r="I215" s="348">
        <v>1</v>
      </c>
      <c r="J215" s="350">
        <v>124</v>
      </c>
      <c r="K215" s="348" t="s">
        <v>267</v>
      </c>
      <c r="L215" s="348" t="s">
        <v>847</v>
      </c>
      <c r="M215" s="348" t="s">
        <v>847</v>
      </c>
    </row>
    <row r="216" spans="1:13" x14ac:dyDescent="0.25">
      <c r="A216" s="348" t="s">
        <v>2774</v>
      </c>
      <c r="B216" s="347" t="str">
        <f>VLOOKUP(Table43[name],end_point_group[#All],4,FALSE)</f>
        <v>AZA_UCSD_APP</v>
      </c>
      <c r="C216" s="347" t="str">
        <f>VLOOKUP(Table43[name],end_point_group[#All],3,FALSE)</f>
        <v>P_INFRA_AZA</v>
      </c>
      <c r="D216" s="348" t="s">
        <v>183</v>
      </c>
      <c r="E216" s="348" t="s">
        <v>2052</v>
      </c>
      <c r="F216" s="375" t="s">
        <v>908</v>
      </c>
      <c r="G216" s="350">
        <v>2101</v>
      </c>
      <c r="H216" s="348">
        <v>2102</v>
      </c>
      <c r="I216" s="348">
        <v>1</v>
      </c>
      <c r="J216" s="350">
        <v>124</v>
      </c>
      <c r="K216" s="348" t="s">
        <v>267</v>
      </c>
      <c r="L216" s="348" t="s">
        <v>847</v>
      </c>
      <c r="M216" s="348" t="s">
        <v>847</v>
      </c>
    </row>
    <row r="217" spans="1:13" x14ac:dyDescent="0.25">
      <c r="A217" s="348" t="s">
        <v>2774</v>
      </c>
      <c r="B217" s="347" t="str">
        <f>VLOOKUP(Table43[name],end_point_group[#All],4,FALSE)</f>
        <v>AZA_UCSD_APP</v>
      </c>
      <c r="C217" s="347" t="str">
        <f>VLOOKUP(Table43[name],end_point_group[#All],3,FALSE)</f>
        <v>P_INFRA_AZA</v>
      </c>
      <c r="D217" s="348" t="s">
        <v>183</v>
      </c>
      <c r="E217" s="348" t="s">
        <v>2052</v>
      </c>
      <c r="F217" s="375" t="s">
        <v>909</v>
      </c>
      <c r="G217" s="350">
        <v>2101</v>
      </c>
      <c r="H217" s="348">
        <v>2102</v>
      </c>
      <c r="I217" s="348">
        <v>1</v>
      </c>
      <c r="J217" s="350">
        <v>124</v>
      </c>
      <c r="K217" s="348" t="s">
        <v>267</v>
      </c>
      <c r="L217" s="348" t="s">
        <v>847</v>
      </c>
      <c r="M217" s="348" t="s">
        <v>847</v>
      </c>
    </row>
    <row r="218" spans="1:13" x14ac:dyDescent="0.25">
      <c r="A218" s="348" t="s">
        <v>2774</v>
      </c>
      <c r="B218" s="347" t="str">
        <f>VLOOKUP(Table43[name],end_point_group[#All],4,FALSE)</f>
        <v>AZA_UCSD_APP</v>
      </c>
      <c r="C218" s="347" t="str">
        <f>VLOOKUP(Table43[name],end_point_group[#All],3,FALSE)</f>
        <v>P_INFRA_AZA</v>
      </c>
      <c r="D218" s="348" t="s">
        <v>183</v>
      </c>
      <c r="E218" s="348" t="s">
        <v>2054</v>
      </c>
      <c r="F218" s="375" t="s">
        <v>910</v>
      </c>
      <c r="G218" s="350">
        <v>2101</v>
      </c>
      <c r="H218" s="348">
        <v>2102</v>
      </c>
      <c r="I218" s="348">
        <v>1</v>
      </c>
      <c r="J218" s="350">
        <v>124</v>
      </c>
      <c r="K218" s="348" t="s">
        <v>267</v>
      </c>
      <c r="L218" s="348" t="s">
        <v>847</v>
      </c>
      <c r="M218" s="348" t="s">
        <v>847</v>
      </c>
    </row>
    <row r="219" spans="1:13" x14ac:dyDescent="0.25">
      <c r="A219" s="348" t="s">
        <v>2774</v>
      </c>
      <c r="B219" s="347" t="str">
        <f>VLOOKUP(Table43[name],end_point_group[#All],4,FALSE)</f>
        <v>AZA_UCSD_APP</v>
      </c>
      <c r="C219" s="347" t="str">
        <f>VLOOKUP(Table43[name],end_point_group[#All],3,FALSE)</f>
        <v>P_INFRA_AZA</v>
      </c>
      <c r="D219" s="348" t="s">
        <v>183</v>
      </c>
      <c r="E219" s="348" t="s">
        <v>2054</v>
      </c>
      <c r="F219" s="375" t="s">
        <v>911</v>
      </c>
      <c r="G219" s="350">
        <v>2101</v>
      </c>
      <c r="H219" s="348">
        <v>2102</v>
      </c>
      <c r="I219" s="348">
        <v>1</v>
      </c>
      <c r="J219" s="350">
        <v>124</v>
      </c>
      <c r="K219" s="348" t="s">
        <v>267</v>
      </c>
      <c r="L219" s="348" t="s">
        <v>847</v>
      </c>
      <c r="M219" s="348" t="s">
        <v>847</v>
      </c>
    </row>
    <row r="220" spans="1:13" x14ac:dyDescent="0.25">
      <c r="A220" s="348" t="s">
        <v>2774</v>
      </c>
      <c r="B220" s="347" t="str">
        <f>VLOOKUP(Table43[name],end_point_group[#All],4,FALSE)</f>
        <v>AZA_UCSD_APP</v>
      </c>
      <c r="C220" s="347" t="str">
        <f>VLOOKUP(Table43[name],end_point_group[#All],3,FALSE)</f>
        <v>P_INFRA_AZA</v>
      </c>
      <c r="D220" s="348" t="s">
        <v>183</v>
      </c>
      <c r="E220" s="348" t="s">
        <v>2056</v>
      </c>
      <c r="F220" s="375" t="s">
        <v>854</v>
      </c>
      <c r="G220" s="350">
        <v>2101</v>
      </c>
      <c r="H220" s="348">
        <v>2102</v>
      </c>
      <c r="I220" s="348">
        <v>1</v>
      </c>
      <c r="J220" s="350">
        <v>124</v>
      </c>
      <c r="K220" s="348" t="s">
        <v>267</v>
      </c>
      <c r="L220" s="348" t="s">
        <v>847</v>
      </c>
      <c r="M220" s="348" t="s">
        <v>847</v>
      </c>
    </row>
    <row r="221" spans="1:13" x14ac:dyDescent="0.25">
      <c r="A221" s="348" t="s">
        <v>2774</v>
      </c>
      <c r="B221" s="347" t="str">
        <f>VLOOKUP(Table43[name],end_point_group[#All],4,FALSE)</f>
        <v>AZA_UCSD_APP</v>
      </c>
      <c r="C221" s="347" t="str">
        <f>VLOOKUP(Table43[name],end_point_group[#All],3,FALSE)</f>
        <v>P_INFRA_AZA</v>
      </c>
      <c r="D221" s="348" t="s">
        <v>183</v>
      </c>
      <c r="E221" s="348" t="s">
        <v>2056</v>
      </c>
      <c r="F221" s="375" t="s">
        <v>855</v>
      </c>
      <c r="G221" s="350">
        <v>2101</v>
      </c>
      <c r="H221" s="348">
        <v>2102</v>
      </c>
      <c r="I221" s="348">
        <v>1</v>
      </c>
      <c r="J221" s="350">
        <v>124</v>
      </c>
      <c r="K221" s="348" t="s">
        <v>267</v>
      </c>
      <c r="L221" s="348" t="s">
        <v>847</v>
      </c>
      <c r="M221" s="348" t="s">
        <v>847</v>
      </c>
    </row>
    <row r="222" spans="1:13" x14ac:dyDescent="0.25">
      <c r="A222" s="348" t="s">
        <v>2774</v>
      </c>
      <c r="B222" s="347" t="str">
        <f>VLOOKUP(Table43[name],end_point_group[#All],4,FALSE)</f>
        <v>AZA_UCSD_APP</v>
      </c>
      <c r="C222" s="347" t="str">
        <f>VLOOKUP(Table43[name],end_point_group[#All],3,FALSE)</f>
        <v>P_INFRA_AZA</v>
      </c>
      <c r="D222" s="348" t="s">
        <v>183</v>
      </c>
      <c r="E222" s="348" t="s">
        <v>2058</v>
      </c>
      <c r="F222" s="375" t="s">
        <v>856</v>
      </c>
      <c r="G222" s="350">
        <v>2101</v>
      </c>
      <c r="H222" s="348">
        <v>2102</v>
      </c>
      <c r="I222" s="348">
        <v>1</v>
      </c>
      <c r="J222" s="350">
        <v>124</v>
      </c>
      <c r="K222" s="348" t="s">
        <v>267</v>
      </c>
      <c r="L222" s="348" t="s">
        <v>847</v>
      </c>
      <c r="M222" s="348" t="s">
        <v>847</v>
      </c>
    </row>
    <row r="223" spans="1:13" x14ac:dyDescent="0.25">
      <c r="A223" s="348" t="s">
        <v>2774</v>
      </c>
      <c r="B223" s="347" t="str">
        <f>VLOOKUP(Table43[name],end_point_group[#All],4,FALSE)</f>
        <v>AZA_UCSD_APP</v>
      </c>
      <c r="C223" s="347" t="str">
        <f>VLOOKUP(Table43[name],end_point_group[#All],3,FALSE)</f>
        <v>P_INFRA_AZA</v>
      </c>
      <c r="D223" s="348" t="s">
        <v>183</v>
      </c>
      <c r="E223" s="348" t="s">
        <v>2058</v>
      </c>
      <c r="F223" s="375" t="s">
        <v>857</v>
      </c>
      <c r="G223" s="350">
        <v>2101</v>
      </c>
      <c r="H223" s="348">
        <v>2102</v>
      </c>
      <c r="I223" s="348">
        <v>1</v>
      </c>
      <c r="J223" s="350">
        <v>124</v>
      </c>
      <c r="K223" s="348" t="s">
        <v>267</v>
      </c>
      <c r="L223" s="348" t="s">
        <v>847</v>
      </c>
      <c r="M223" s="348" t="s">
        <v>847</v>
      </c>
    </row>
    <row r="224" spans="1:13" x14ac:dyDescent="0.25">
      <c r="A224" s="348" t="s">
        <v>3353</v>
      </c>
      <c r="B224" s="347" t="str">
        <f>VLOOKUP(Table43[name],end_point_group[#All],4,FALSE)</f>
        <v>AZA_INFRA_PO_CM_APP</v>
      </c>
      <c r="C224" s="347" t="str">
        <f>VLOOKUP(Table43[name],end_point_group[#All],3,FALSE)</f>
        <v>P_INFRA_AZA</v>
      </c>
      <c r="D224" s="348" t="s">
        <v>192</v>
      </c>
      <c r="E224" s="348" t="s">
        <v>2963</v>
      </c>
      <c r="F224" s="375" t="s">
        <v>909</v>
      </c>
      <c r="G224" s="350">
        <v>2105</v>
      </c>
      <c r="H224" s="348"/>
      <c r="I224" s="348">
        <v>1</v>
      </c>
      <c r="J224" s="350">
        <v>127</v>
      </c>
      <c r="K224" s="348" t="s">
        <v>287</v>
      </c>
      <c r="L224" s="348" t="s">
        <v>847</v>
      </c>
      <c r="M224" s="348" t="s">
        <v>847</v>
      </c>
    </row>
    <row r="225" spans="1:13" x14ac:dyDescent="0.25">
      <c r="A225" s="348" t="s">
        <v>3353</v>
      </c>
      <c r="B225" s="347" t="str">
        <f>VLOOKUP(Table43[name],end_point_group[#All],4,FALSE)</f>
        <v>AZA_INFRA_PO_CM_APP</v>
      </c>
      <c r="C225" s="347" t="str">
        <f>VLOOKUP(Table43[name],end_point_group[#All],3,FALSE)</f>
        <v>P_INFRA_AZA</v>
      </c>
      <c r="D225" s="348" t="s">
        <v>192</v>
      </c>
      <c r="E225" s="348" t="s">
        <v>2963</v>
      </c>
      <c r="F225" s="375" t="s">
        <v>909</v>
      </c>
      <c r="G225" s="350">
        <v>2106</v>
      </c>
      <c r="H225" s="348"/>
      <c r="I225" s="348">
        <v>1</v>
      </c>
      <c r="J225" s="350">
        <v>127</v>
      </c>
      <c r="K225" s="348" t="s">
        <v>287</v>
      </c>
      <c r="L225" s="348" t="s">
        <v>847</v>
      </c>
      <c r="M225" s="348" t="s">
        <v>847</v>
      </c>
    </row>
    <row r="226" spans="1:13" x14ac:dyDescent="0.25">
      <c r="A226" s="348" t="s">
        <v>2825</v>
      </c>
      <c r="B226" s="347" t="str">
        <f>VLOOKUP(Table43[name],end_point_group[#All],4,FALSE)</f>
        <v>AZA_PDU_APP</v>
      </c>
      <c r="C226" s="347" t="str">
        <f>VLOOKUP(Table43[name],end_point_group[#All],3,FALSE)</f>
        <v>P_INFRA_AZA</v>
      </c>
      <c r="D226" s="348" t="s">
        <v>192</v>
      </c>
      <c r="E226" s="348" t="s">
        <v>992</v>
      </c>
      <c r="F226" s="375" t="s">
        <v>2291</v>
      </c>
      <c r="G226" s="350">
        <v>2105</v>
      </c>
      <c r="H226" s="348"/>
      <c r="I226" s="348">
        <v>1</v>
      </c>
      <c r="J226" s="350">
        <v>125</v>
      </c>
      <c r="K226" s="348" t="s">
        <v>287</v>
      </c>
      <c r="L226" s="348" t="s">
        <v>847</v>
      </c>
      <c r="M226" s="348" t="s">
        <v>847</v>
      </c>
    </row>
    <row r="227" spans="1:13" x14ac:dyDescent="0.25">
      <c r="A227" s="348" t="s">
        <v>2825</v>
      </c>
      <c r="B227" s="347" t="str">
        <f>VLOOKUP(Table43[name],end_point_group[#All],4,FALSE)</f>
        <v>AZA_PDU_APP</v>
      </c>
      <c r="C227" s="347" t="str">
        <f>VLOOKUP(Table43[name],end_point_group[#All],3,FALSE)</f>
        <v>P_INFRA_AZA</v>
      </c>
      <c r="D227" s="348" t="s">
        <v>192</v>
      </c>
      <c r="E227" s="348" t="s">
        <v>992</v>
      </c>
      <c r="F227" s="375" t="s">
        <v>2291</v>
      </c>
      <c r="G227" s="350">
        <v>2106</v>
      </c>
      <c r="H227" s="348"/>
      <c r="I227" s="348">
        <v>1</v>
      </c>
      <c r="J227" s="350">
        <v>125</v>
      </c>
      <c r="K227" s="348" t="s">
        <v>287</v>
      </c>
      <c r="L227" s="348" t="s">
        <v>847</v>
      </c>
      <c r="M227" s="348" t="s">
        <v>847</v>
      </c>
    </row>
    <row r="228" spans="1:13" x14ac:dyDescent="0.25">
      <c r="A228" s="348" t="s">
        <v>2912</v>
      </c>
      <c r="B228" s="384" t="str">
        <f>VLOOKUP(Table43[name],end_point_group[#All],4,FALSE)</f>
        <v>AZA_PO_STOR_APP</v>
      </c>
      <c r="C228" s="384" t="str">
        <f>VLOOKUP(Table43[name],end_point_group[#All],3,FALSE)</f>
        <v>P_PLAYOUT_AZA</v>
      </c>
      <c r="D228" s="348" t="s">
        <v>192</v>
      </c>
      <c r="E228" s="348" t="s">
        <v>2957</v>
      </c>
      <c r="F228" s="375" t="s">
        <v>860</v>
      </c>
      <c r="G228" s="350">
        <v>2101</v>
      </c>
      <c r="H228" s="348"/>
      <c r="I228" s="348">
        <v>1</v>
      </c>
      <c r="J228" s="350">
        <v>900</v>
      </c>
      <c r="K228" s="348" t="s">
        <v>267</v>
      </c>
      <c r="L228" s="348" t="s">
        <v>847</v>
      </c>
      <c r="M228" s="348" t="s">
        <v>847</v>
      </c>
    </row>
    <row r="229" spans="1:13" x14ac:dyDescent="0.25">
      <c r="A229" s="348" t="s">
        <v>2912</v>
      </c>
      <c r="B229" s="384" t="str">
        <f>VLOOKUP(Table43[name],end_point_group[#All],4,FALSE)</f>
        <v>AZA_PO_STOR_APP</v>
      </c>
      <c r="C229" s="384" t="str">
        <f>VLOOKUP(Table43[name],end_point_group[#All],3,FALSE)</f>
        <v>P_PLAYOUT_AZA</v>
      </c>
      <c r="D229" s="348" t="s">
        <v>192</v>
      </c>
      <c r="E229" s="348" t="s">
        <v>2957</v>
      </c>
      <c r="F229" s="375" t="s">
        <v>861</v>
      </c>
      <c r="G229" s="350">
        <v>2101</v>
      </c>
      <c r="H229" s="348"/>
      <c r="I229" s="348">
        <v>1</v>
      </c>
      <c r="J229" s="350">
        <v>900</v>
      </c>
      <c r="K229" s="348" t="s">
        <v>267</v>
      </c>
      <c r="L229" s="348" t="s">
        <v>847</v>
      </c>
      <c r="M229" s="348" t="s">
        <v>847</v>
      </c>
    </row>
    <row r="230" spans="1:13" x14ac:dyDescent="0.25">
      <c r="A230" s="348" t="s">
        <v>2912</v>
      </c>
      <c r="B230" s="384" t="str">
        <f>VLOOKUP(Table43[name],end_point_group[#All],4,FALSE)</f>
        <v>AZA_PO_STOR_APP</v>
      </c>
      <c r="C230" s="384" t="str">
        <f>VLOOKUP(Table43[name],end_point_group[#All],3,FALSE)</f>
        <v>P_PLAYOUT_AZA</v>
      </c>
      <c r="D230" s="348" t="s">
        <v>192</v>
      </c>
      <c r="E230" s="348" t="s">
        <v>2957</v>
      </c>
      <c r="F230" s="375" t="s">
        <v>860</v>
      </c>
      <c r="G230" s="350">
        <v>2102</v>
      </c>
      <c r="H230" s="348"/>
      <c r="I230" s="348">
        <v>1</v>
      </c>
      <c r="J230" s="350">
        <v>900</v>
      </c>
      <c r="K230" s="348" t="s">
        <v>267</v>
      </c>
      <c r="L230" s="348" t="s">
        <v>847</v>
      </c>
      <c r="M230" s="348" t="s">
        <v>847</v>
      </c>
    </row>
    <row r="231" spans="1:13" x14ac:dyDescent="0.25">
      <c r="A231" s="348" t="s">
        <v>2912</v>
      </c>
      <c r="B231" s="384" t="str">
        <f>VLOOKUP(Table43[name],end_point_group[#All],4,FALSE)</f>
        <v>AZA_PO_STOR_APP</v>
      </c>
      <c r="C231" s="384" t="str">
        <f>VLOOKUP(Table43[name],end_point_group[#All],3,FALSE)</f>
        <v>P_PLAYOUT_AZA</v>
      </c>
      <c r="D231" s="348" t="s">
        <v>192</v>
      </c>
      <c r="E231" s="348" t="s">
        <v>2957</v>
      </c>
      <c r="F231" s="375" t="s">
        <v>861</v>
      </c>
      <c r="G231" s="350">
        <v>2102</v>
      </c>
      <c r="H231" s="348"/>
      <c r="I231" s="348">
        <v>1</v>
      </c>
      <c r="J231" s="350">
        <v>900</v>
      </c>
      <c r="K231" s="348" t="s">
        <v>267</v>
      </c>
      <c r="L231" s="348" t="s">
        <v>847</v>
      </c>
      <c r="M231" s="348" t="s">
        <v>847</v>
      </c>
    </row>
    <row r="232" spans="1:13" x14ac:dyDescent="0.25">
      <c r="A232" s="348" t="s">
        <v>2913</v>
      </c>
      <c r="B232" s="384" t="str">
        <f>VLOOKUP(Table43[name],end_point_group[#All],4,FALSE)</f>
        <v>AZA_PO_STOR_APP</v>
      </c>
      <c r="C232" s="384" t="str">
        <f>VLOOKUP(Table43[name],end_point_group[#All],3,FALSE)</f>
        <v>P_PLAYOUT_AZA</v>
      </c>
      <c r="D232" s="348" t="s">
        <v>192</v>
      </c>
      <c r="E232" s="348" t="s">
        <v>2957</v>
      </c>
      <c r="F232" s="375" t="s">
        <v>860</v>
      </c>
      <c r="G232" s="350">
        <v>2101</v>
      </c>
      <c r="H232" s="348"/>
      <c r="I232" s="348">
        <v>1</v>
      </c>
      <c r="J232" s="350">
        <v>901</v>
      </c>
      <c r="K232" s="348" t="s">
        <v>267</v>
      </c>
      <c r="L232" s="348" t="s">
        <v>847</v>
      </c>
      <c r="M232" s="348" t="s">
        <v>847</v>
      </c>
    </row>
    <row r="233" spans="1:13" x14ac:dyDescent="0.25">
      <c r="A233" s="348" t="s">
        <v>2913</v>
      </c>
      <c r="B233" s="384" t="str">
        <f>VLOOKUP(Table43[name],end_point_group[#All],4,FALSE)</f>
        <v>AZA_PO_STOR_APP</v>
      </c>
      <c r="C233" s="384" t="str">
        <f>VLOOKUP(Table43[name],end_point_group[#All],3,FALSE)</f>
        <v>P_PLAYOUT_AZA</v>
      </c>
      <c r="D233" s="348" t="s">
        <v>192</v>
      </c>
      <c r="E233" s="348" t="s">
        <v>2957</v>
      </c>
      <c r="F233" s="375" t="s">
        <v>861</v>
      </c>
      <c r="G233" s="350">
        <v>2101</v>
      </c>
      <c r="H233" s="348"/>
      <c r="I233" s="348">
        <v>1</v>
      </c>
      <c r="J233" s="350">
        <v>901</v>
      </c>
      <c r="K233" s="348" t="s">
        <v>267</v>
      </c>
      <c r="L233" s="348" t="s">
        <v>847</v>
      </c>
      <c r="M233" s="348" t="s">
        <v>847</v>
      </c>
    </row>
    <row r="234" spans="1:13" x14ac:dyDescent="0.25">
      <c r="A234" s="348" t="s">
        <v>2913</v>
      </c>
      <c r="B234" s="384" t="str">
        <f>VLOOKUP(Table43[name],end_point_group[#All],4,FALSE)</f>
        <v>AZA_PO_STOR_APP</v>
      </c>
      <c r="C234" s="384" t="str">
        <f>VLOOKUP(Table43[name],end_point_group[#All],3,FALSE)</f>
        <v>P_PLAYOUT_AZA</v>
      </c>
      <c r="D234" s="348" t="s">
        <v>192</v>
      </c>
      <c r="E234" s="348" t="s">
        <v>2957</v>
      </c>
      <c r="F234" s="375" t="s">
        <v>860</v>
      </c>
      <c r="G234" s="350">
        <v>2102</v>
      </c>
      <c r="H234" s="348"/>
      <c r="I234" s="348">
        <v>1</v>
      </c>
      <c r="J234" s="350">
        <v>901</v>
      </c>
      <c r="K234" s="348" t="s">
        <v>267</v>
      </c>
      <c r="L234" s="348" t="s">
        <v>847</v>
      </c>
      <c r="M234" s="348" t="s">
        <v>847</v>
      </c>
    </row>
    <row r="235" spans="1:13" x14ac:dyDescent="0.25">
      <c r="A235" s="348" t="s">
        <v>2913</v>
      </c>
      <c r="B235" s="384" t="str">
        <f>VLOOKUP(Table43[name],end_point_group[#All],4,FALSE)</f>
        <v>AZA_PO_STOR_APP</v>
      </c>
      <c r="C235" s="384" t="str">
        <f>VLOOKUP(Table43[name],end_point_group[#All],3,FALSE)</f>
        <v>P_PLAYOUT_AZA</v>
      </c>
      <c r="D235" s="348" t="s">
        <v>192</v>
      </c>
      <c r="E235" s="348" t="s">
        <v>2957</v>
      </c>
      <c r="F235" s="375" t="s">
        <v>861</v>
      </c>
      <c r="G235" s="350">
        <v>2102</v>
      </c>
      <c r="H235" s="348"/>
      <c r="I235" s="348">
        <v>1</v>
      </c>
      <c r="J235" s="350">
        <v>901</v>
      </c>
      <c r="K235" s="348" t="s">
        <v>267</v>
      </c>
      <c r="L235" s="348" t="s">
        <v>847</v>
      </c>
      <c r="M235" s="348" t="s">
        <v>847</v>
      </c>
    </row>
    <row r="236" spans="1:13" x14ac:dyDescent="0.25">
      <c r="A236" s="348" t="s">
        <v>2727</v>
      </c>
      <c r="B236" s="347" t="str">
        <f>VLOOKUP(Table43[name],end_point_group[#All],4,FALSE)</f>
        <v>RED_ENCD_FAB_APP</v>
      </c>
      <c r="C236" s="347" t="str">
        <f>VLOOKUP(Table43[name],end_point_group[#All],3,FALSE)</f>
        <v>P_INFRA_AZA</v>
      </c>
      <c r="D236" s="348" t="s">
        <v>192</v>
      </c>
      <c r="E236" s="348" t="s">
        <v>2959</v>
      </c>
      <c r="F236" s="375" t="s">
        <v>850</v>
      </c>
      <c r="G236" s="350">
        <v>2105</v>
      </c>
      <c r="H236" s="348"/>
      <c r="I236" s="348">
        <v>1</v>
      </c>
      <c r="J236" s="350">
        <v>41</v>
      </c>
      <c r="K236" s="348" t="s">
        <v>287</v>
      </c>
      <c r="L236" s="348" t="s">
        <v>847</v>
      </c>
      <c r="M236" s="348" t="s">
        <v>847</v>
      </c>
    </row>
    <row r="237" spans="1:13" x14ac:dyDescent="0.25">
      <c r="A237" s="348" t="s">
        <v>2727</v>
      </c>
      <c r="B237" s="347" t="str">
        <f>VLOOKUP(Table43[name],end_point_group[#All],4,FALSE)</f>
        <v>RED_ENCD_FAB_APP</v>
      </c>
      <c r="C237" s="347" t="str">
        <f>VLOOKUP(Table43[name],end_point_group[#All],3,FALSE)</f>
        <v>P_INFRA_AZA</v>
      </c>
      <c r="D237" s="348" t="s">
        <v>192</v>
      </c>
      <c r="E237" s="348" t="s">
        <v>2959</v>
      </c>
      <c r="F237" s="375" t="s">
        <v>850</v>
      </c>
      <c r="G237" s="350">
        <v>2106</v>
      </c>
      <c r="H237" s="348"/>
      <c r="I237" s="348">
        <v>1</v>
      </c>
      <c r="J237" s="350">
        <v>41</v>
      </c>
      <c r="K237" s="348" t="s">
        <v>287</v>
      </c>
      <c r="L237" s="348" t="s">
        <v>847</v>
      </c>
      <c r="M237" s="348" t="s">
        <v>847</v>
      </c>
    </row>
    <row r="238" spans="1:13" x14ac:dyDescent="0.25">
      <c r="A238" s="348" t="s">
        <v>2728</v>
      </c>
      <c r="B238" s="347" t="str">
        <f>VLOOKUP(Table43[name],end_point_group[#All],4,FALSE)</f>
        <v>RED_ENCD_FAB_APP</v>
      </c>
      <c r="C238" s="347" t="str">
        <f>VLOOKUP(Table43[name],end_point_group[#All],3,FALSE)</f>
        <v>P_INFRA_AZA</v>
      </c>
      <c r="D238" s="348" t="s">
        <v>192</v>
      </c>
      <c r="E238" s="348" t="s">
        <v>2960</v>
      </c>
      <c r="F238" s="375" t="s">
        <v>851</v>
      </c>
      <c r="G238" s="350">
        <v>2105</v>
      </c>
      <c r="H238" s="348"/>
      <c r="I238" s="348">
        <v>1</v>
      </c>
      <c r="J238" s="350">
        <v>42</v>
      </c>
      <c r="K238" s="348" t="s">
        <v>287</v>
      </c>
      <c r="L238" s="348" t="s">
        <v>847</v>
      </c>
      <c r="M238" s="348" t="s">
        <v>847</v>
      </c>
    </row>
    <row r="239" spans="1:13" x14ac:dyDescent="0.25">
      <c r="A239" s="348" t="s">
        <v>2999</v>
      </c>
      <c r="B239" s="347" t="str">
        <f>VLOOKUP(Table43[name],end_point_group[#All],4,FALSE)</f>
        <v>AZA_NS_POC_APP</v>
      </c>
      <c r="C239" s="347" t="str">
        <f>VLOOKUP(Table43[name],end_point_group[#All],3,FALSE)</f>
        <v>P_INFRA_AZA</v>
      </c>
      <c r="D239" s="348" t="s">
        <v>183</v>
      </c>
      <c r="E239" s="348" t="s">
        <v>2030</v>
      </c>
      <c r="F239" s="375" t="s">
        <v>858</v>
      </c>
      <c r="G239" s="350">
        <v>2101</v>
      </c>
      <c r="H239" s="348">
        <v>2102</v>
      </c>
      <c r="I239" s="348">
        <v>1</v>
      </c>
      <c r="J239" s="350">
        <v>2250</v>
      </c>
      <c r="K239" s="348" t="s">
        <v>267</v>
      </c>
      <c r="L239" s="348" t="s">
        <v>847</v>
      </c>
      <c r="M239" s="348" t="s">
        <v>847</v>
      </c>
    </row>
    <row r="240" spans="1:13" x14ac:dyDescent="0.25">
      <c r="A240" s="348" t="s">
        <v>2999</v>
      </c>
      <c r="B240" s="347" t="str">
        <f>VLOOKUP(Table43[name],end_point_group[#All],4,FALSE)</f>
        <v>AZA_NS_POC_APP</v>
      </c>
      <c r="C240" s="347" t="str">
        <f>VLOOKUP(Table43[name],end_point_group[#All],3,FALSE)</f>
        <v>P_INFRA_AZA</v>
      </c>
      <c r="D240" s="348" t="s">
        <v>183</v>
      </c>
      <c r="E240" s="348" t="s">
        <v>2031</v>
      </c>
      <c r="F240" s="375" t="s">
        <v>859</v>
      </c>
      <c r="G240" s="350">
        <v>2101</v>
      </c>
      <c r="H240" s="348">
        <v>2102</v>
      </c>
      <c r="I240" s="348">
        <v>1</v>
      </c>
      <c r="J240" s="350">
        <v>2250</v>
      </c>
      <c r="K240" s="348" t="s">
        <v>267</v>
      </c>
      <c r="L240" s="348" t="s">
        <v>847</v>
      </c>
      <c r="M240" s="348" t="s">
        <v>847</v>
      </c>
    </row>
    <row r="241" spans="1:13" x14ac:dyDescent="0.25">
      <c r="A241" s="348" t="s">
        <v>2737</v>
      </c>
      <c r="B241" s="347" t="str">
        <f>VLOOKUP(Table43[name],end_point_group[#All],4,FALSE)</f>
        <v>AZB_K8S_APP</v>
      </c>
      <c r="C241" s="347" t="str">
        <f>VLOOKUP(Table43[name],end_point_group[#All],3,FALSE)</f>
        <v>P_INFRA_AZB</v>
      </c>
      <c r="D241" s="348" t="s">
        <v>183</v>
      </c>
      <c r="E241" s="348" t="s">
        <v>2049</v>
      </c>
      <c r="F241" s="375" t="s">
        <v>850</v>
      </c>
      <c r="G241" s="350">
        <v>2201</v>
      </c>
      <c r="H241" s="348">
        <v>2202</v>
      </c>
      <c r="I241" s="348">
        <v>1</v>
      </c>
      <c r="J241" s="350">
        <v>226</v>
      </c>
      <c r="K241" s="348" t="s">
        <v>267</v>
      </c>
      <c r="L241" s="348" t="s">
        <v>847</v>
      </c>
      <c r="M241" s="348" t="s">
        <v>847</v>
      </c>
    </row>
    <row r="242" spans="1:13" x14ac:dyDescent="0.25">
      <c r="A242" s="348" t="s">
        <v>2737</v>
      </c>
      <c r="B242" s="347" t="str">
        <f>VLOOKUP(Table43[name],end_point_group[#All],4,FALSE)</f>
        <v>AZB_K8S_APP</v>
      </c>
      <c r="C242" s="347" t="str">
        <f>VLOOKUP(Table43[name],end_point_group[#All],3,FALSE)</f>
        <v>P_INFRA_AZB</v>
      </c>
      <c r="D242" s="348" t="s">
        <v>183</v>
      </c>
      <c r="E242" s="348" t="s">
        <v>2049</v>
      </c>
      <c r="F242" s="375" t="s">
        <v>851</v>
      </c>
      <c r="G242" s="350">
        <v>2201</v>
      </c>
      <c r="H242" s="348">
        <v>2202</v>
      </c>
      <c r="I242" s="348">
        <v>1</v>
      </c>
      <c r="J242" s="350">
        <v>226</v>
      </c>
      <c r="K242" s="348" t="s">
        <v>267</v>
      </c>
      <c r="L242" s="348" t="s">
        <v>847</v>
      </c>
      <c r="M242" s="348" t="s">
        <v>847</v>
      </c>
    </row>
    <row r="243" spans="1:13" x14ac:dyDescent="0.25">
      <c r="A243" s="348" t="s">
        <v>2737</v>
      </c>
      <c r="B243" s="347" t="str">
        <f>VLOOKUP(Table43[name],end_point_group[#All],4,FALSE)</f>
        <v>AZB_K8S_APP</v>
      </c>
      <c r="C243" s="347" t="str">
        <f>VLOOKUP(Table43[name],end_point_group[#All],3,FALSE)</f>
        <v>P_INFRA_AZB</v>
      </c>
      <c r="D243" s="348" t="s">
        <v>183</v>
      </c>
      <c r="E243" s="348" t="s">
        <v>2051</v>
      </c>
      <c r="F243" s="375" t="s">
        <v>852</v>
      </c>
      <c r="G243" s="350">
        <v>2201</v>
      </c>
      <c r="H243" s="348">
        <v>2202</v>
      </c>
      <c r="I243" s="348">
        <v>1</v>
      </c>
      <c r="J243" s="350">
        <v>226</v>
      </c>
      <c r="K243" s="348" t="s">
        <v>267</v>
      </c>
      <c r="L243" s="348" t="s">
        <v>847</v>
      </c>
      <c r="M243" s="348" t="s">
        <v>847</v>
      </c>
    </row>
    <row r="244" spans="1:13" x14ac:dyDescent="0.25">
      <c r="A244" s="348" t="s">
        <v>2737</v>
      </c>
      <c r="B244" s="347" t="str">
        <f>VLOOKUP(Table43[name],end_point_group[#All],4,FALSE)</f>
        <v>AZB_K8S_APP</v>
      </c>
      <c r="C244" s="347" t="str">
        <f>VLOOKUP(Table43[name],end_point_group[#All],3,FALSE)</f>
        <v>P_INFRA_AZB</v>
      </c>
      <c r="D244" s="348" t="s">
        <v>183</v>
      </c>
      <c r="E244" s="348" t="s">
        <v>2051</v>
      </c>
      <c r="F244" s="375" t="s">
        <v>853</v>
      </c>
      <c r="G244" s="350">
        <v>2201</v>
      </c>
      <c r="H244" s="348">
        <v>2202</v>
      </c>
      <c r="I244" s="348">
        <v>1</v>
      </c>
      <c r="J244" s="350">
        <v>226</v>
      </c>
      <c r="K244" s="348" t="s">
        <v>267</v>
      </c>
      <c r="L244" s="348" t="s">
        <v>847</v>
      </c>
      <c r="M244" s="348" t="s">
        <v>847</v>
      </c>
    </row>
    <row r="245" spans="1:13" x14ac:dyDescent="0.25">
      <c r="A245" s="348" t="s">
        <v>2738</v>
      </c>
      <c r="B245" s="347" t="str">
        <f>VLOOKUP(Table43[name],end_point_group[#All],4,FALSE)</f>
        <v>AZB_P_ESXI_APP</v>
      </c>
      <c r="C245" s="347" t="str">
        <f>VLOOKUP(Table43[name],end_point_group[#All],3,FALSE)</f>
        <v>P_INFRA_AZB</v>
      </c>
      <c r="D245" s="348" t="s">
        <v>183</v>
      </c>
      <c r="E245" s="348" t="s">
        <v>2049</v>
      </c>
      <c r="F245" s="375" t="s">
        <v>850</v>
      </c>
      <c r="G245" s="350">
        <v>2201</v>
      </c>
      <c r="H245" s="348">
        <v>2202</v>
      </c>
      <c r="I245" s="348">
        <v>1</v>
      </c>
      <c r="J245" s="350">
        <v>201</v>
      </c>
      <c r="K245" s="348" t="s">
        <v>267</v>
      </c>
      <c r="L245" s="348" t="s">
        <v>847</v>
      </c>
      <c r="M245" s="348" t="s">
        <v>847</v>
      </c>
    </row>
    <row r="246" spans="1:13" x14ac:dyDescent="0.25">
      <c r="A246" s="348" t="s">
        <v>2738</v>
      </c>
      <c r="B246" s="347" t="str">
        <f>VLOOKUP(Table43[name],end_point_group[#All],4,FALSE)</f>
        <v>AZB_P_ESXI_APP</v>
      </c>
      <c r="C246" s="347" t="str">
        <f>VLOOKUP(Table43[name],end_point_group[#All],3,FALSE)</f>
        <v>P_INFRA_AZB</v>
      </c>
      <c r="D246" s="348" t="s">
        <v>183</v>
      </c>
      <c r="E246" s="348" t="s">
        <v>2049</v>
      </c>
      <c r="F246" s="375" t="s">
        <v>851</v>
      </c>
      <c r="G246" s="350">
        <v>2201</v>
      </c>
      <c r="H246" s="348">
        <v>2202</v>
      </c>
      <c r="I246" s="348">
        <v>1</v>
      </c>
      <c r="J246" s="350">
        <v>201</v>
      </c>
      <c r="K246" s="348" t="s">
        <v>267</v>
      </c>
      <c r="L246" s="348" t="s">
        <v>847</v>
      </c>
      <c r="M246" s="348" t="s">
        <v>847</v>
      </c>
    </row>
    <row r="247" spans="1:13" x14ac:dyDescent="0.25">
      <c r="A247" s="348" t="s">
        <v>2738</v>
      </c>
      <c r="B247" s="347" t="str">
        <f>VLOOKUP(Table43[name],end_point_group[#All],4,FALSE)</f>
        <v>AZB_P_ESXI_APP</v>
      </c>
      <c r="C247" s="347" t="str">
        <f>VLOOKUP(Table43[name],end_point_group[#All],3,FALSE)</f>
        <v>P_INFRA_AZB</v>
      </c>
      <c r="D247" s="348" t="s">
        <v>183</v>
      </c>
      <c r="E247" s="348" t="s">
        <v>2051</v>
      </c>
      <c r="F247" s="375" t="s">
        <v>852</v>
      </c>
      <c r="G247" s="350">
        <v>2201</v>
      </c>
      <c r="H247" s="348">
        <v>2202</v>
      </c>
      <c r="I247" s="348">
        <v>1</v>
      </c>
      <c r="J247" s="350">
        <v>201</v>
      </c>
      <c r="K247" s="348" t="s">
        <v>267</v>
      </c>
      <c r="L247" s="348" t="s">
        <v>847</v>
      </c>
      <c r="M247" s="348" t="s">
        <v>847</v>
      </c>
    </row>
    <row r="248" spans="1:13" x14ac:dyDescent="0.25">
      <c r="A248" s="348" t="s">
        <v>2738</v>
      </c>
      <c r="B248" s="347" t="str">
        <f>VLOOKUP(Table43[name],end_point_group[#All],4,FALSE)</f>
        <v>AZB_P_ESXI_APP</v>
      </c>
      <c r="C248" s="347" t="str">
        <f>VLOOKUP(Table43[name],end_point_group[#All],3,FALSE)</f>
        <v>P_INFRA_AZB</v>
      </c>
      <c r="D248" s="348" t="s">
        <v>183</v>
      </c>
      <c r="E248" s="348" t="s">
        <v>2051</v>
      </c>
      <c r="F248" s="375" t="s">
        <v>853</v>
      </c>
      <c r="G248" s="350">
        <v>2201</v>
      </c>
      <c r="H248" s="348">
        <v>2202</v>
      </c>
      <c r="I248" s="348">
        <v>1</v>
      </c>
      <c r="J248" s="350">
        <v>201</v>
      </c>
      <c r="K248" s="348" t="s">
        <v>267</v>
      </c>
      <c r="L248" s="348" t="s">
        <v>847</v>
      </c>
      <c r="M248" s="348" t="s">
        <v>847</v>
      </c>
    </row>
    <row r="249" spans="1:13" x14ac:dyDescent="0.25">
      <c r="A249" s="348" t="s">
        <v>2739</v>
      </c>
      <c r="B249" s="347" t="str">
        <f>VLOOKUP(Table43[name],end_point_group[#All],4,FALSE)</f>
        <v>AZB_P_ESXI_APP</v>
      </c>
      <c r="C249" s="347" t="str">
        <f>VLOOKUP(Table43[name],end_point_group[#All],3,FALSE)</f>
        <v>P_INFRA_AZB</v>
      </c>
      <c r="D249" s="348" t="s">
        <v>183</v>
      </c>
      <c r="E249" s="348" t="s">
        <v>2049</v>
      </c>
      <c r="F249" s="375" t="s">
        <v>850</v>
      </c>
      <c r="G249" s="350">
        <v>2201</v>
      </c>
      <c r="H249" s="348">
        <v>2202</v>
      </c>
      <c r="I249" s="348">
        <v>1</v>
      </c>
      <c r="J249" s="350">
        <v>202</v>
      </c>
      <c r="K249" s="348" t="s">
        <v>267</v>
      </c>
      <c r="L249" s="348" t="s">
        <v>847</v>
      </c>
      <c r="M249" s="348" t="s">
        <v>847</v>
      </c>
    </row>
    <row r="250" spans="1:13" x14ac:dyDescent="0.25">
      <c r="A250" s="348" t="s">
        <v>2739</v>
      </c>
      <c r="B250" s="347" t="str">
        <f>VLOOKUP(Table43[name],end_point_group[#All],4,FALSE)</f>
        <v>AZB_P_ESXI_APP</v>
      </c>
      <c r="C250" s="347" t="str">
        <f>VLOOKUP(Table43[name],end_point_group[#All],3,FALSE)</f>
        <v>P_INFRA_AZB</v>
      </c>
      <c r="D250" s="348" t="s">
        <v>183</v>
      </c>
      <c r="E250" s="348" t="s">
        <v>2049</v>
      </c>
      <c r="F250" s="375" t="s">
        <v>851</v>
      </c>
      <c r="G250" s="350">
        <v>2201</v>
      </c>
      <c r="H250" s="348">
        <v>2202</v>
      </c>
      <c r="I250" s="348">
        <v>1</v>
      </c>
      <c r="J250" s="350">
        <v>202</v>
      </c>
      <c r="K250" s="348" t="s">
        <v>267</v>
      </c>
      <c r="L250" s="348" t="s">
        <v>847</v>
      </c>
      <c r="M250" s="348" t="s">
        <v>847</v>
      </c>
    </row>
    <row r="251" spans="1:13" x14ac:dyDescent="0.25">
      <c r="A251" s="348" t="s">
        <v>2739</v>
      </c>
      <c r="B251" s="347" t="str">
        <f>VLOOKUP(Table43[name],end_point_group[#All],4,FALSE)</f>
        <v>AZB_P_ESXI_APP</v>
      </c>
      <c r="C251" s="347" t="str">
        <f>VLOOKUP(Table43[name],end_point_group[#All],3,FALSE)</f>
        <v>P_INFRA_AZB</v>
      </c>
      <c r="D251" s="348" t="s">
        <v>183</v>
      </c>
      <c r="E251" s="348" t="s">
        <v>2051</v>
      </c>
      <c r="F251" s="375" t="s">
        <v>852</v>
      </c>
      <c r="G251" s="350">
        <v>2201</v>
      </c>
      <c r="H251" s="348">
        <v>2202</v>
      </c>
      <c r="I251" s="348">
        <v>1</v>
      </c>
      <c r="J251" s="350">
        <v>202</v>
      </c>
      <c r="K251" s="348" t="s">
        <v>267</v>
      </c>
      <c r="L251" s="348" t="s">
        <v>847</v>
      </c>
      <c r="M251" s="348" t="s">
        <v>847</v>
      </c>
    </row>
    <row r="252" spans="1:13" x14ac:dyDescent="0.25">
      <c r="A252" s="348" t="s">
        <v>2739</v>
      </c>
      <c r="B252" s="347" t="str">
        <f>VLOOKUP(Table43[name],end_point_group[#All],4,FALSE)</f>
        <v>AZB_P_ESXI_APP</v>
      </c>
      <c r="C252" s="347" t="str">
        <f>VLOOKUP(Table43[name],end_point_group[#All],3,FALSE)</f>
        <v>P_INFRA_AZB</v>
      </c>
      <c r="D252" s="348" t="s">
        <v>183</v>
      </c>
      <c r="E252" s="348" t="s">
        <v>2051</v>
      </c>
      <c r="F252" s="375" t="s">
        <v>853</v>
      </c>
      <c r="G252" s="350">
        <v>2201</v>
      </c>
      <c r="H252" s="348">
        <v>2202</v>
      </c>
      <c r="I252" s="348">
        <v>1</v>
      </c>
      <c r="J252" s="350">
        <v>202</v>
      </c>
      <c r="K252" s="348" t="s">
        <v>267</v>
      </c>
      <c r="L252" s="348" t="s">
        <v>847</v>
      </c>
      <c r="M252" s="348" t="s">
        <v>847</v>
      </c>
    </row>
    <row r="253" spans="1:13" x14ac:dyDescent="0.25">
      <c r="A253" s="348" t="s">
        <v>2740</v>
      </c>
      <c r="B253" s="347" t="str">
        <f>VLOOKUP(Table43[name],end_point_group[#All],4,FALSE)</f>
        <v>AZB_P_ESXI_APP</v>
      </c>
      <c r="C253" s="347" t="str">
        <f>VLOOKUP(Table43[name],end_point_group[#All],3,FALSE)</f>
        <v>P_INFRA_AZB</v>
      </c>
      <c r="D253" s="348" t="s">
        <v>183</v>
      </c>
      <c r="E253" s="348" t="s">
        <v>2049</v>
      </c>
      <c r="F253" s="375" t="s">
        <v>850</v>
      </c>
      <c r="G253" s="350">
        <v>2201</v>
      </c>
      <c r="H253" s="348">
        <v>2202</v>
      </c>
      <c r="I253" s="348">
        <v>1</v>
      </c>
      <c r="J253" s="350">
        <v>203</v>
      </c>
      <c r="K253" s="348" t="s">
        <v>267</v>
      </c>
      <c r="L253" s="348" t="s">
        <v>847</v>
      </c>
      <c r="M253" s="348" t="s">
        <v>847</v>
      </c>
    </row>
    <row r="254" spans="1:13" x14ac:dyDescent="0.25">
      <c r="A254" s="348" t="s">
        <v>2740</v>
      </c>
      <c r="B254" s="376" t="str">
        <f>VLOOKUP(Table43[name],end_point_group[#All],4,FALSE)</f>
        <v>AZB_P_ESXI_APP</v>
      </c>
      <c r="C254" s="376" t="str">
        <f>VLOOKUP(Table43[name],end_point_group[#All],3,FALSE)</f>
        <v>P_INFRA_AZB</v>
      </c>
      <c r="D254" s="351" t="s">
        <v>183</v>
      </c>
      <c r="E254" s="348" t="s">
        <v>2049</v>
      </c>
      <c r="F254" s="273" t="s">
        <v>851</v>
      </c>
      <c r="G254" s="377">
        <v>2201</v>
      </c>
      <c r="H254" s="351">
        <v>2202</v>
      </c>
      <c r="I254" s="351">
        <v>1</v>
      </c>
      <c r="J254" s="377">
        <v>203</v>
      </c>
      <c r="K254" s="351" t="s">
        <v>267</v>
      </c>
      <c r="L254" s="348" t="s">
        <v>847</v>
      </c>
      <c r="M254" s="348" t="s">
        <v>847</v>
      </c>
    </row>
    <row r="255" spans="1:13" x14ac:dyDescent="0.25">
      <c r="A255" s="348" t="s">
        <v>2740</v>
      </c>
      <c r="B255" s="376" t="str">
        <f>VLOOKUP(Table43[name],end_point_group[#All],4,FALSE)</f>
        <v>AZB_P_ESXI_APP</v>
      </c>
      <c r="C255" s="376" t="str">
        <f>VLOOKUP(Table43[name],end_point_group[#All],3,FALSE)</f>
        <v>P_INFRA_AZB</v>
      </c>
      <c r="D255" s="351" t="s">
        <v>183</v>
      </c>
      <c r="E255" s="348" t="s">
        <v>2051</v>
      </c>
      <c r="F255" s="273" t="s">
        <v>852</v>
      </c>
      <c r="G255" s="377">
        <v>2201</v>
      </c>
      <c r="H255" s="351">
        <v>2202</v>
      </c>
      <c r="I255" s="351">
        <v>1</v>
      </c>
      <c r="J255" s="377">
        <v>203</v>
      </c>
      <c r="K255" s="351" t="s">
        <v>267</v>
      </c>
      <c r="L255" s="348" t="s">
        <v>847</v>
      </c>
      <c r="M255" s="348" t="s">
        <v>847</v>
      </c>
    </row>
    <row r="256" spans="1:13" x14ac:dyDescent="0.25">
      <c r="A256" s="348" t="s">
        <v>2740</v>
      </c>
      <c r="B256" s="376" t="str">
        <f>VLOOKUP(Table43[name],end_point_group[#All],4,FALSE)</f>
        <v>AZB_P_ESXI_APP</v>
      </c>
      <c r="C256" s="376" t="str">
        <f>VLOOKUP(Table43[name],end_point_group[#All],3,FALSE)</f>
        <v>P_INFRA_AZB</v>
      </c>
      <c r="D256" s="351" t="s">
        <v>183</v>
      </c>
      <c r="E256" s="348" t="s">
        <v>2051</v>
      </c>
      <c r="F256" s="273" t="s">
        <v>853</v>
      </c>
      <c r="G256" s="377">
        <v>2201</v>
      </c>
      <c r="H256" s="351">
        <v>2202</v>
      </c>
      <c r="I256" s="351">
        <v>1</v>
      </c>
      <c r="J256" s="377">
        <v>203</v>
      </c>
      <c r="K256" s="351" t="s">
        <v>267</v>
      </c>
      <c r="L256" s="348" t="s">
        <v>847</v>
      </c>
      <c r="M256" s="348" t="s">
        <v>847</v>
      </c>
    </row>
    <row r="257" spans="1:13" x14ac:dyDescent="0.25">
      <c r="A257" s="351" t="s">
        <v>2741</v>
      </c>
      <c r="B257" s="376" t="str">
        <f>VLOOKUP(Table43[name],end_point_group[#All],4,FALSE)</f>
        <v>AZB_P_ESXI_APP</v>
      </c>
      <c r="C257" s="376" t="str">
        <f>VLOOKUP(Table43[name],end_point_group[#All],3,FALSE)</f>
        <v>P_INFRA_AZB</v>
      </c>
      <c r="D257" s="351" t="s">
        <v>183</v>
      </c>
      <c r="E257" s="348" t="s">
        <v>2049</v>
      </c>
      <c r="F257" s="273" t="s">
        <v>850</v>
      </c>
      <c r="G257" s="377">
        <v>2201</v>
      </c>
      <c r="H257" s="351">
        <v>2202</v>
      </c>
      <c r="I257" s="351">
        <v>1</v>
      </c>
      <c r="J257" s="377">
        <v>204</v>
      </c>
      <c r="K257" s="351" t="s">
        <v>267</v>
      </c>
      <c r="L257" s="348" t="s">
        <v>847</v>
      </c>
      <c r="M257" s="348" t="s">
        <v>847</v>
      </c>
    </row>
    <row r="258" spans="1:13" x14ac:dyDescent="0.25">
      <c r="A258" s="351" t="s">
        <v>2741</v>
      </c>
      <c r="B258" s="376" t="str">
        <f>VLOOKUP(Table43[name],end_point_group[#All],4,FALSE)</f>
        <v>AZB_P_ESXI_APP</v>
      </c>
      <c r="C258" s="376" t="str">
        <f>VLOOKUP(Table43[name],end_point_group[#All],3,FALSE)</f>
        <v>P_INFRA_AZB</v>
      </c>
      <c r="D258" s="351" t="s">
        <v>183</v>
      </c>
      <c r="E258" s="348" t="s">
        <v>2049</v>
      </c>
      <c r="F258" s="273" t="s">
        <v>851</v>
      </c>
      <c r="G258" s="377">
        <v>2201</v>
      </c>
      <c r="H258" s="351">
        <v>2202</v>
      </c>
      <c r="I258" s="351">
        <v>1</v>
      </c>
      <c r="J258" s="377">
        <v>204</v>
      </c>
      <c r="K258" s="351" t="s">
        <v>267</v>
      </c>
      <c r="L258" s="348" t="s">
        <v>847</v>
      </c>
      <c r="M258" s="348" t="s">
        <v>847</v>
      </c>
    </row>
    <row r="259" spans="1:13" x14ac:dyDescent="0.25">
      <c r="A259" s="351" t="s">
        <v>2741</v>
      </c>
      <c r="B259" s="376" t="str">
        <f>VLOOKUP(Table43[name],end_point_group[#All],4,FALSE)</f>
        <v>AZB_P_ESXI_APP</v>
      </c>
      <c r="C259" s="376" t="str">
        <f>VLOOKUP(Table43[name],end_point_group[#All],3,FALSE)</f>
        <v>P_INFRA_AZB</v>
      </c>
      <c r="D259" s="351" t="s">
        <v>183</v>
      </c>
      <c r="E259" s="348" t="s">
        <v>2051</v>
      </c>
      <c r="F259" s="273" t="s">
        <v>852</v>
      </c>
      <c r="G259" s="377">
        <v>2201</v>
      </c>
      <c r="H259" s="351">
        <v>2202</v>
      </c>
      <c r="I259" s="351">
        <v>1</v>
      </c>
      <c r="J259" s="377">
        <v>204</v>
      </c>
      <c r="K259" s="351" t="s">
        <v>267</v>
      </c>
      <c r="L259" s="348" t="s">
        <v>847</v>
      </c>
      <c r="M259" s="348" t="s">
        <v>847</v>
      </c>
    </row>
    <row r="260" spans="1:13" x14ac:dyDescent="0.25">
      <c r="A260" s="351" t="s">
        <v>2741</v>
      </c>
      <c r="B260" s="376" t="str">
        <f>VLOOKUP(Table43[name],end_point_group[#All],4,FALSE)</f>
        <v>AZB_P_ESXI_APP</v>
      </c>
      <c r="C260" s="376" t="str">
        <f>VLOOKUP(Table43[name],end_point_group[#All],3,FALSE)</f>
        <v>P_INFRA_AZB</v>
      </c>
      <c r="D260" s="351" t="s">
        <v>183</v>
      </c>
      <c r="E260" s="348" t="s">
        <v>2051</v>
      </c>
      <c r="F260" s="273" t="s">
        <v>853</v>
      </c>
      <c r="G260" s="377">
        <v>2201</v>
      </c>
      <c r="H260" s="351">
        <v>2202</v>
      </c>
      <c r="I260" s="351">
        <v>1</v>
      </c>
      <c r="J260" s="377">
        <v>204</v>
      </c>
      <c r="K260" s="351" t="s">
        <v>267</v>
      </c>
      <c r="L260" s="348" t="s">
        <v>847</v>
      </c>
      <c r="M260" s="348" t="s">
        <v>847</v>
      </c>
    </row>
    <row r="261" spans="1:13" x14ac:dyDescent="0.25">
      <c r="A261" s="351" t="s">
        <v>2742</v>
      </c>
      <c r="B261" s="376" t="str">
        <f>VLOOKUP(Table43[name],end_point_group[#All],4,FALSE)</f>
        <v>AZB_PO_ESXI_APP</v>
      </c>
      <c r="C261" s="376" t="str">
        <f>VLOOKUP(Table43[name],end_point_group[#All],3,FALSE)</f>
        <v>P_PLAYOUT_AZB</v>
      </c>
      <c r="D261" s="351" t="s">
        <v>183</v>
      </c>
      <c r="E261" s="348" t="s">
        <v>2049</v>
      </c>
      <c r="F261" s="273" t="s">
        <v>850</v>
      </c>
      <c r="G261" s="377">
        <v>2201</v>
      </c>
      <c r="H261" s="351">
        <v>2202</v>
      </c>
      <c r="I261" s="351">
        <v>1</v>
      </c>
      <c r="J261" s="377">
        <v>211</v>
      </c>
      <c r="K261" s="351" t="s">
        <v>267</v>
      </c>
      <c r="L261" s="348" t="s">
        <v>847</v>
      </c>
      <c r="M261" s="348" t="s">
        <v>847</v>
      </c>
    </row>
    <row r="262" spans="1:13" x14ac:dyDescent="0.25">
      <c r="A262" s="351" t="s">
        <v>2742</v>
      </c>
      <c r="B262" s="376" t="str">
        <f>VLOOKUP(Table43[name],end_point_group[#All],4,FALSE)</f>
        <v>AZB_PO_ESXI_APP</v>
      </c>
      <c r="C262" s="376" t="str">
        <f>VLOOKUP(Table43[name],end_point_group[#All],3,FALSE)</f>
        <v>P_PLAYOUT_AZB</v>
      </c>
      <c r="D262" s="351" t="s">
        <v>183</v>
      </c>
      <c r="E262" s="348" t="s">
        <v>2049</v>
      </c>
      <c r="F262" s="273" t="s">
        <v>851</v>
      </c>
      <c r="G262" s="377">
        <v>2201</v>
      </c>
      <c r="H262" s="351">
        <v>2202</v>
      </c>
      <c r="I262" s="351">
        <v>1</v>
      </c>
      <c r="J262" s="377">
        <v>211</v>
      </c>
      <c r="K262" s="351" t="s">
        <v>267</v>
      </c>
      <c r="L262" s="348" t="s">
        <v>847</v>
      </c>
      <c r="M262" s="348" t="s">
        <v>847</v>
      </c>
    </row>
    <row r="263" spans="1:13" x14ac:dyDescent="0.25">
      <c r="A263" s="351" t="s">
        <v>2742</v>
      </c>
      <c r="B263" s="376" t="str">
        <f>VLOOKUP(Table43[name],end_point_group[#All],4,FALSE)</f>
        <v>AZB_PO_ESXI_APP</v>
      </c>
      <c r="C263" s="376" t="str">
        <f>VLOOKUP(Table43[name],end_point_group[#All],3,FALSE)</f>
        <v>P_PLAYOUT_AZB</v>
      </c>
      <c r="D263" s="351" t="s">
        <v>183</v>
      </c>
      <c r="E263" s="348" t="s">
        <v>2051</v>
      </c>
      <c r="F263" s="273" t="s">
        <v>852</v>
      </c>
      <c r="G263" s="377">
        <v>2201</v>
      </c>
      <c r="H263" s="351">
        <v>2202</v>
      </c>
      <c r="I263" s="351">
        <v>1</v>
      </c>
      <c r="J263" s="377">
        <v>211</v>
      </c>
      <c r="K263" s="351" t="s">
        <v>267</v>
      </c>
      <c r="L263" s="348" t="s">
        <v>847</v>
      </c>
      <c r="M263" s="348" t="s">
        <v>847</v>
      </c>
    </row>
    <row r="264" spans="1:13" x14ac:dyDescent="0.25">
      <c r="A264" s="351" t="s">
        <v>2742</v>
      </c>
      <c r="B264" s="376" t="str">
        <f>VLOOKUP(Table43[name],end_point_group[#All],4,FALSE)</f>
        <v>AZB_PO_ESXI_APP</v>
      </c>
      <c r="C264" s="376" t="str">
        <f>VLOOKUP(Table43[name],end_point_group[#All],3,FALSE)</f>
        <v>P_PLAYOUT_AZB</v>
      </c>
      <c r="D264" s="351" t="s">
        <v>183</v>
      </c>
      <c r="E264" s="348" t="s">
        <v>2051</v>
      </c>
      <c r="F264" s="273" t="s">
        <v>853</v>
      </c>
      <c r="G264" s="377">
        <v>2201</v>
      </c>
      <c r="H264" s="351">
        <v>2202</v>
      </c>
      <c r="I264" s="351">
        <v>1</v>
      </c>
      <c r="J264" s="377">
        <v>211</v>
      </c>
      <c r="K264" s="351" t="s">
        <v>267</v>
      </c>
      <c r="L264" s="348" t="s">
        <v>847</v>
      </c>
      <c r="M264" s="348" t="s">
        <v>847</v>
      </c>
    </row>
    <row r="265" spans="1:13" x14ac:dyDescent="0.25">
      <c r="A265" s="351" t="s">
        <v>2743</v>
      </c>
      <c r="B265" s="376" t="str">
        <f>VLOOKUP(Table43[name],end_point_group[#All],4,FALSE)</f>
        <v>AZB_PO_ESXI_APP</v>
      </c>
      <c r="C265" s="376" t="str">
        <f>VLOOKUP(Table43[name],end_point_group[#All],3,FALSE)</f>
        <v>P_PLAYOUT_AZB</v>
      </c>
      <c r="D265" s="351" t="s">
        <v>183</v>
      </c>
      <c r="E265" s="348" t="s">
        <v>2049</v>
      </c>
      <c r="F265" s="273" t="s">
        <v>850</v>
      </c>
      <c r="G265" s="377">
        <v>2201</v>
      </c>
      <c r="H265" s="351">
        <v>2202</v>
      </c>
      <c r="I265" s="351">
        <v>1</v>
      </c>
      <c r="J265" s="377">
        <v>212</v>
      </c>
      <c r="K265" s="351" t="s">
        <v>267</v>
      </c>
      <c r="L265" s="348" t="s">
        <v>847</v>
      </c>
      <c r="M265" s="348" t="s">
        <v>847</v>
      </c>
    </row>
    <row r="266" spans="1:13" x14ac:dyDescent="0.25">
      <c r="A266" s="351" t="s">
        <v>2743</v>
      </c>
      <c r="B266" s="376" t="str">
        <f>VLOOKUP(Table43[name],end_point_group[#All],4,FALSE)</f>
        <v>AZB_PO_ESXI_APP</v>
      </c>
      <c r="C266" s="376" t="str">
        <f>VLOOKUP(Table43[name],end_point_group[#All],3,FALSE)</f>
        <v>P_PLAYOUT_AZB</v>
      </c>
      <c r="D266" s="351" t="s">
        <v>183</v>
      </c>
      <c r="E266" s="348" t="s">
        <v>2049</v>
      </c>
      <c r="F266" s="273" t="s">
        <v>851</v>
      </c>
      <c r="G266" s="377">
        <v>2201</v>
      </c>
      <c r="H266" s="351">
        <v>2202</v>
      </c>
      <c r="I266" s="351">
        <v>1</v>
      </c>
      <c r="J266" s="377">
        <v>212</v>
      </c>
      <c r="K266" s="351" t="s">
        <v>267</v>
      </c>
      <c r="L266" s="348" t="s">
        <v>847</v>
      </c>
      <c r="M266" s="348" t="s">
        <v>847</v>
      </c>
    </row>
    <row r="267" spans="1:13" x14ac:dyDescent="0.25">
      <c r="A267" s="351" t="s">
        <v>2743</v>
      </c>
      <c r="B267" s="376" t="str">
        <f>VLOOKUP(Table43[name],end_point_group[#All],4,FALSE)</f>
        <v>AZB_PO_ESXI_APP</v>
      </c>
      <c r="C267" s="376" t="str">
        <f>VLOOKUP(Table43[name],end_point_group[#All],3,FALSE)</f>
        <v>P_PLAYOUT_AZB</v>
      </c>
      <c r="D267" s="351" t="s">
        <v>183</v>
      </c>
      <c r="E267" s="348" t="s">
        <v>2051</v>
      </c>
      <c r="F267" s="273" t="s">
        <v>852</v>
      </c>
      <c r="G267" s="377">
        <v>2201</v>
      </c>
      <c r="H267" s="351">
        <v>2202</v>
      </c>
      <c r="I267" s="351">
        <v>1</v>
      </c>
      <c r="J267" s="377">
        <v>212</v>
      </c>
      <c r="K267" s="351" t="s">
        <v>267</v>
      </c>
      <c r="L267" s="348" t="s">
        <v>847</v>
      </c>
      <c r="M267" s="348" t="s">
        <v>847</v>
      </c>
    </row>
    <row r="268" spans="1:13" x14ac:dyDescent="0.25">
      <c r="A268" s="351" t="s">
        <v>2743</v>
      </c>
      <c r="B268" s="376" t="str">
        <f>VLOOKUP(Table43[name],end_point_group[#All],4,FALSE)</f>
        <v>AZB_PO_ESXI_APP</v>
      </c>
      <c r="C268" s="376" t="str">
        <f>VLOOKUP(Table43[name],end_point_group[#All],3,FALSE)</f>
        <v>P_PLAYOUT_AZB</v>
      </c>
      <c r="D268" s="351" t="s">
        <v>183</v>
      </c>
      <c r="E268" s="348" t="s">
        <v>2051</v>
      </c>
      <c r="F268" s="273" t="s">
        <v>853</v>
      </c>
      <c r="G268" s="377">
        <v>2201</v>
      </c>
      <c r="H268" s="351">
        <v>2202</v>
      </c>
      <c r="I268" s="351">
        <v>1</v>
      </c>
      <c r="J268" s="377">
        <v>212</v>
      </c>
      <c r="K268" s="351" t="s">
        <v>267</v>
      </c>
      <c r="L268" s="348" t="s">
        <v>847</v>
      </c>
      <c r="M268" s="348" t="s">
        <v>847</v>
      </c>
    </row>
    <row r="269" spans="1:13" x14ac:dyDescent="0.25">
      <c r="A269" s="351" t="s">
        <v>2744</v>
      </c>
      <c r="B269" s="376" t="str">
        <f>VLOOKUP(Table43[name],end_point_group[#All],4,FALSE)</f>
        <v>AZB_PO_ESXI_APP</v>
      </c>
      <c r="C269" s="376" t="str">
        <f>VLOOKUP(Table43[name],end_point_group[#All],3,FALSE)</f>
        <v>P_PLAYOUT_AZB</v>
      </c>
      <c r="D269" s="351" t="s">
        <v>183</v>
      </c>
      <c r="E269" s="348" t="s">
        <v>2049</v>
      </c>
      <c r="F269" s="273" t="s">
        <v>850</v>
      </c>
      <c r="G269" s="377">
        <v>2201</v>
      </c>
      <c r="H269" s="351">
        <v>2202</v>
      </c>
      <c r="I269" s="351">
        <v>1</v>
      </c>
      <c r="J269" s="377">
        <v>213</v>
      </c>
      <c r="K269" s="351" t="s">
        <v>267</v>
      </c>
      <c r="L269" s="348" t="s">
        <v>847</v>
      </c>
      <c r="M269" s="348" t="s">
        <v>847</v>
      </c>
    </row>
    <row r="270" spans="1:13" x14ac:dyDescent="0.25">
      <c r="A270" s="351" t="s">
        <v>2744</v>
      </c>
      <c r="B270" s="376" t="str">
        <f>VLOOKUP(Table43[name],end_point_group[#All],4,FALSE)</f>
        <v>AZB_PO_ESXI_APP</v>
      </c>
      <c r="C270" s="376" t="str">
        <f>VLOOKUP(Table43[name],end_point_group[#All],3,FALSE)</f>
        <v>P_PLAYOUT_AZB</v>
      </c>
      <c r="D270" s="351" t="s">
        <v>183</v>
      </c>
      <c r="E270" s="348" t="s">
        <v>2049</v>
      </c>
      <c r="F270" s="273" t="s">
        <v>851</v>
      </c>
      <c r="G270" s="377">
        <v>2201</v>
      </c>
      <c r="H270" s="351">
        <v>2202</v>
      </c>
      <c r="I270" s="351">
        <v>1</v>
      </c>
      <c r="J270" s="377">
        <v>213</v>
      </c>
      <c r="K270" s="351" t="s">
        <v>267</v>
      </c>
      <c r="L270" s="348" t="s">
        <v>847</v>
      </c>
      <c r="M270" s="348" t="s">
        <v>847</v>
      </c>
    </row>
    <row r="271" spans="1:13" x14ac:dyDescent="0.25">
      <c r="A271" s="351" t="s">
        <v>2744</v>
      </c>
      <c r="B271" s="376" t="str">
        <f>VLOOKUP(Table43[name],end_point_group[#All],4,FALSE)</f>
        <v>AZB_PO_ESXI_APP</v>
      </c>
      <c r="C271" s="376" t="str">
        <f>VLOOKUP(Table43[name],end_point_group[#All],3,FALSE)</f>
        <v>P_PLAYOUT_AZB</v>
      </c>
      <c r="D271" s="351" t="s">
        <v>183</v>
      </c>
      <c r="E271" s="348" t="s">
        <v>2051</v>
      </c>
      <c r="F271" s="273" t="s">
        <v>852</v>
      </c>
      <c r="G271" s="377">
        <v>2201</v>
      </c>
      <c r="H271" s="351">
        <v>2202</v>
      </c>
      <c r="I271" s="351">
        <v>1</v>
      </c>
      <c r="J271" s="377">
        <v>213</v>
      </c>
      <c r="K271" s="351" t="s">
        <v>267</v>
      </c>
      <c r="L271" s="348" t="s">
        <v>847</v>
      </c>
      <c r="M271" s="348" t="s">
        <v>847</v>
      </c>
    </row>
    <row r="272" spans="1:13" x14ac:dyDescent="0.25">
      <c r="A272" s="351" t="s">
        <v>2744</v>
      </c>
      <c r="B272" s="376" t="str">
        <f>VLOOKUP(Table43[name],end_point_group[#All],4,FALSE)</f>
        <v>AZB_PO_ESXI_APP</v>
      </c>
      <c r="C272" s="376" t="str">
        <f>VLOOKUP(Table43[name],end_point_group[#All],3,FALSE)</f>
        <v>P_PLAYOUT_AZB</v>
      </c>
      <c r="D272" s="351" t="s">
        <v>183</v>
      </c>
      <c r="E272" s="348" t="s">
        <v>2051</v>
      </c>
      <c r="F272" s="273" t="s">
        <v>853</v>
      </c>
      <c r="G272" s="377">
        <v>2201</v>
      </c>
      <c r="H272" s="351">
        <v>2202</v>
      </c>
      <c r="I272" s="351">
        <v>1</v>
      </c>
      <c r="J272" s="377">
        <v>213</v>
      </c>
      <c r="K272" s="351" t="s">
        <v>267</v>
      </c>
      <c r="L272" s="348" t="s">
        <v>847</v>
      </c>
      <c r="M272" s="348" t="s">
        <v>847</v>
      </c>
    </row>
    <row r="273" spans="1:13" x14ac:dyDescent="0.25">
      <c r="A273" s="351" t="s">
        <v>2745</v>
      </c>
      <c r="B273" s="376" t="str">
        <f>VLOOKUP(Table43[name],end_point_group[#All],4,FALSE)</f>
        <v>AZB_PO_ESXI_APP</v>
      </c>
      <c r="C273" s="376" t="str">
        <f>VLOOKUP(Table43[name],end_point_group[#All],3,FALSE)</f>
        <v>P_PLAYOUT_AZB</v>
      </c>
      <c r="D273" s="351" t="s">
        <v>183</v>
      </c>
      <c r="E273" s="348" t="s">
        <v>2049</v>
      </c>
      <c r="F273" s="273" t="s">
        <v>850</v>
      </c>
      <c r="G273" s="377">
        <v>2201</v>
      </c>
      <c r="H273" s="351">
        <v>2202</v>
      </c>
      <c r="I273" s="351">
        <v>1</v>
      </c>
      <c r="J273" s="377">
        <v>214</v>
      </c>
      <c r="K273" s="351" t="s">
        <v>267</v>
      </c>
      <c r="L273" s="348" t="s">
        <v>847</v>
      </c>
      <c r="M273" s="348" t="s">
        <v>847</v>
      </c>
    </row>
    <row r="274" spans="1:13" x14ac:dyDescent="0.25">
      <c r="A274" s="351" t="s">
        <v>2745</v>
      </c>
      <c r="B274" s="376" t="str">
        <f>VLOOKUP(Table43[name],end_point_group[#All],4,FALSE)</f>
        <v>AZB_PO_ESXI_APP</v>
      </c>
      <c r="C274" s="376" t="str">
        <f>VLOOKUP(Table43[name],end_point_group[#All],3,FALSE)</f>
        <v>P_PLAYOUT_AZB</v>
      </c>
      <c r="D274" s="351" t="s">
        <v>183</v>
      </c>
      <c r="E274" s="348" t="s">
        <v>2049</v>
      </c>
      <c r="F274" s="273" t="s">
        <v>851</v>
      </c>
      <c r="G274" s="377">
        <v>2201</v>
      </c>
      <c r="H274" s="351">
        <v>2202</v>
      </c>
      <c r="I274" s="351">
        <v>1</v>
      </c>
      <c r="J274" s="377">
        <v>214</v>
      </c>
      <c r="K274" s="351" t="s">
        <v>267</v>
      </c>
      <c r="L274" s="348" t="s">
        <v>847</v>
      </c>
      <c r="M274" s="348" t="s">
        <v>847</v>
      </c>
    </row>
    <row r="275" spans="1:13" x14ac:dyDescent="0.25">
      <c r="A275" s="351" t="s">
        <v>2745</v>
      </c>
      <c r="B275" s="376" t="str">
        <f>VLOOKUP(Table43[name],end_point_group[#All],4,FALSE)</f>
        <v>AZB_PO_ESXI_APP</v>
      </c>
      <c r="C275" s="376" t="str">
        <f>VLOOKUP(Table43[name],end_point_group[#All],3,FALSE)</f>
        <v>P_PLAYOUT_AZB</v>
      </c>
      <c r="D275" s="351" t="s">
        <v>183</v>
      </c>
      <c r="E275" s="348" t="s">
        <v>2051</v>
      </c>
      <c r="F275" s="273" t="s">
        <v>852</v>
      </c>
      <c r="G275" s="377">
        <v>2201</v>
      </c>
      <c r="H275" s="351">
        <v>2202</v>
      </c>
      <c r="I275" s="351">
        <v>1</v>
      </c>
      <c r="J275" s="377">
        <v>214</v>
      </c>
      <c r="K275" s="351" t="s">
        <v>267</v>
      </c>
      <c r="L275" s="348" t="s">
        <v>847</v>
      </c>
      <c r="M275" s="348" t="s">
        <v>847</v>
      </c>
    </row>
    <row r="276" spans="1:13" x14ac:dyDescent="0.25">
      <c r="A276" s="351" t="s">
        <v>2745</v>
      </c>
      <c r="B276" s="376" t="str">
        <f>VLOOKUP(Table43[name],end_point_group[#All],4,FALSE)</f>
        <v>AZB_PO_ESXI_APP</v>
      </c>
      <c r="C276" s="376" t="str">
        <f>VLOOKUP(Table43[name],end_point_group[#All],3,FALSE)</f>
        <v>P_PLAYOUT_AZB</v>
      </c>
      <c r="D276" s="351" t="s">
        <v>183</v>
      </c>
      <c r="E276" s="348" t="s">
        <v>2051</v>
      </c>
      <c r="F276" s="273" t="s">
        <v>853</v>
      </c>
      <c r="G276" s="377">
        <v>2201</v>
      </c>
      <c r="H276" s="351">
        <v>2202</v>
      </c>
      <c r="I276" s="351">
        <v>1</v>
      </c>
      <c r="J276" s="377">
        <v>214</v>
      </c>
      <c r="K276" s="351" t="s">
        <v>267</v>
      </c>
      <c r="L276" s="348" t="s">
        <v>847</v>
      </c>
      <c r="M276" s="348" t="s">
        <v>847</v>
      </c>
    </row>
    <row r="277" spans="1:13" x14ac:dyDescent="0.25">
      <c r="A277" s="351" t="s">
        <v>2747</v>
      </c>
      <c r="B277" s="376" t="str">
        <f>VLOOKUP(Table43[name],end_point_group[#All],4,FALSE)</f>
        <v>AZB_FAB_MGT_APP</v>
      </c>
      <c r="C277" s="376" t="str">
        <f>VLOOKUP(Table43[name],end_point_group[#All],3,FALSE)</f>
        <v>P_INFRA_AZB</v>
      </c>
      <c r="D277" s="351" t="s">
        <v>192</v>
      </c>
      <c r="E277" s="348" t="s">
        <v>2977</v>
      </c>
      <c r="F277" s="273" t="s">
        <v>852</v>
      </c>
      <c r="G277" s="377">
        <v>2205</v>
      </c>
      <c r="H277" s="351"/>
      <c r="I277" s="351">
        <v>1</v>
      </c>
      <c r="J277" s="377">
        <v>46</v>
      </c>
      <c r="K277" s="351" t="s">
        <v>287</v>
      </c>
      <c r="L277" s="348" t="s">
        <v>847</v>
      </c>
      <c r="M277" s="348" t="s">
        <v>847</v>
      </c>
    </row>
    <row r="278" spans="1:13" x14ac:dyDescent="0.25">
      <c r="A278" s="351" t="s">
        <v>2747</v>
      </c>
      <c r="B278" s="376" t="str">
        <f>VLOOKUP(Table43[name],end_point_group[#All],4,FALSE)</f>
        <v>AZB_FAB_MGT_APP</v>
      </c>
      <c r="C278" s="376" t="str">
        <f>VLOOKUP(Table43[name],end_point_group[#All],3,FALSE)</f>
        <v>P_INFRA_AZB</v>
      </c>
      <c r="D278" s="351" t="s">
        <v>192</v>
      </c>
      <c r="E278" s="348" t="s">
        <v>2977</v>
      </c>
      <c r="F278" s="273" t="s">
        <v>853</v>
      </c>
      <c r="G278" s="377">
        <v>2205</v>
      </c>
      <c r="H278" s="351"/>
      <c r="I278" s="351">
        <v>1</v>
      </c>
      <c r="J278" s="377">
        <v>46</v>
      </c>
      <c r="K278" s="351" t="s">
        <v>287</v>
      </c>
      <c r="L278" s="348" t="s">
        <v>847</v>
      </c>
      <c r="M278" s="348" t="s">
        <v>847</v>
      </c>
    </row>
    <row r="279" spans="1:13" x14ac:dyDescent="0.25">
      <c r="A279" s="351" t="s">
        <v>2747</v>
      </c>
      <c r="B279" s="376" t="str">
        <f>VLOOKUP(Table43[name],end_point_group[#All],4,FALSE)</f>
        <v>AZB_FAB_MGT_APP</v>
      </c>
      <c r="C279" s="376" t="str">
        <f>VLOOKUP(Table43[name],end_point_group[#All],3,FALSE)</f>
        <v>P_INFRA_AZB</v>
      </c>
      <c r="D279" s="351" t="s">
        <v>192</v>
      </c>
      <c r="E279" s="348" t="s">
        <v>2977</v>
      </c>
      <c r="F279" s="273" t="s">
        <v>908</v>
      </c>
      <c r="G279" s="377">
        <v>2205</v>
      </c>
      <c r="H279" s="351"/>
      <c r="I279" s="351">
        <v>1</v>
      </c>
      <c r="J279" s="377">
        <v>46</v>
      </c>
      <c r="K279" s="351" t="s">
        <v>287</v>
      </c>
      <c r="L279" s="348" t="s">
        <v>847</v>
      </c>
      <c r="M279" s="348" t="s">
        <v>847</v>
      </c>
    </row>
    <row r="280" spans="1:13" x14ac:dyDescent="0.25">
      <c r="A280" s="351" t="s">
        <v>2747</v>
      </c>
      <c r="B280" s="376" t="str">
        <f>VLOOKUP(Table43[name],end_point_group[#All],4,FALSE)</f>
        <v>AZB_FAB_MGT_APP</v>
      </c>
      <c r="C280" s="376" t="str">
        <f>VLOOKUP(Table43[name],end_point_group[#All],3,FALSE)</f>
        <v>P_INFRA_AZB</v>
      </c>
      <c r="D280" s="351" t="s">
        <v>192</v>
      </c>
      <c r="E280" s="348" t="s">
        <v>2977</v>
      </c>
      <c r="F280" s="273" t="s">
        <v>852</v>
      </c>
      <c r="G280" s="377">
        <v>2206</v>
      </c>
      <c r="H280" s="351"/>
      <c r="I280" s="351">
        <v>1</v>
      </c>
      <c r="J280" s="377">
        <v>46</v>
      </c>
      <c r="K280" s="351" t="s">
        <v>287</v>
      </c>
      <c r="L280" s="348" t="s">
        <v>847</v>
      </c>
      <c r="M280" s="348" t="s">
        <v>847</v>
      </c>
    </row>
    <row r="281" spans="1:13" x14ac:dyDescent="0.25">
      <c r="A281" s="351" t="s">
        <v>2747</v>
      </c>
      <c r="B281" s="376" t="str">
        <f>VLOOKUP(Table43[name],end_point_group[#All],4,FALSE)</f>
        <v>AZB_FAB_MGT_APP</v>
      </c>
      <c r="C281" s="376" t="str">
        <f>VLOOKUP(Table43[name],end_point_group[#All],3,FALSE)</f>
        <v>P_INFRA_AZB</v>
      </c>
      <c r="D281" s="351" t="s">
        <v>192</v>
      </c>
      <c r="E281" s="348" t="s">
        <v>2977</v>
      </c>
      <c r="F281" s="273" t="s">
        <v>853</v>
      </c>
      <c r="G281" s="377">
        <v>2206</v>
      </c>
      <c r="H281" s="351"/>
      <c r="I281" s="351">
        <v>1</v>
      </c>
      <c r="J281" s="377">
        <v>46</v>
      </c>
      <c r="K281" s="351" t="s">
        <v>287</v>
      </c>
      <c r="L281" s="348" t="s">
        <v>847</v>
      </c>
      <c r="M281" s="348" t="s">
        <v>847</v>
      </c>
    </row>
    <row r="282" spans="1:13" x14ac:dyDescent="0.25">
      <c r="A282" s="351" t="s">
        <v>2747</v>
      </c>
      <c r="B282" s="376" t="str">
        <f>VLOOKUP(Table43[name],end_point_group[#All],4,FALSE)</f>
        <v>AZB_FAB_MGT_APP</v>
      </c>
      <c r="C282" s="376" t="str">
        <f>VLOOKUP(Table43[name],end_point_group[#All],3,FALSE)</f>
        <v>P_INFRA_AZB</v>
      </c>
      <c r="D282" s="351" t="s">
        <v>192</v>
      </c>
      <c r="E282" s="348" t="s">
        <v>2977</v>
      </c>
      <c r="F282" s="273" t="s">
        <v>908</v>
      </c>
      <c r="G282" s="377">
        <v>2206</v>
      </c>
      <c r="H282" s="351"/>
      <c r="I282" s="351">
        <v>1</v>
      </c>
      <c r="J282" s="377">
        <v>46</v>
      </c>
      <c r="K282" s="351" t="s">
        <v>287</v>
      </c>
      <c r="L282" s="348" t="s">
        <v>847</v>
      </c>
      <c r="M282" s="348" t="s">
        <v>847</v>
      </c>
    </row>
    <row r="283" spans="1:13" x14ac:dyDescent="0.25">
      <c r="A283" s="351" t="s">
        <v>2778</v>
      </c>
      <c r="B283" s="376" t="str">
        <f>VLOOKUP(Table43[name],end_point_group[#All],4,FALSE)</f>
        <v>AZB_UCSD_APP</v>
      </c>
      <c r="C283" s="376" t="str">
        <f>VLOOKUP(Table43[name],end_point_group[#All],3,FALSE)</f>
        <v>P_INFRA_AZB</v>
      </c>
      <c r="D283" s="351" t="s">
        <v>183</v>
      </c>
      <c r="E283" s="348" t="s">
        <v>2049</v>
      </c>
      <c r="F283" s="273" t="s">
        <v>850</v>
      </c>
      <c r="G283" s="377">
        <v>2201</v>
      </c>
      <c r="H283" s="351">
        <v>2202</v>
      </c>
      <c r="I283" s="351">
        <v>1</v>
      </c>
      <c r="J283" s="377">
        <v>224</v>
      </c>
      <c r="K283" s="351" t="s">
        <v>267</v>
      </c>
      <c r="L283" s="348" t="s">
        <v>847</v>
      </c>
      <c r="M283" s="348" t="s">
        <v>847</v>
      </c>
    </row>
    <row r="284" spans="1:13" x14ac:dyDescent="0.25">
      <c r="A284" s="351" t="s">
        <v>2778</v>
      </c>
      <c r="B284" s="376" t="str">
        <f>VLOOKUP(Table43[name],end_point_group[#All],4,FALSE)</f>
        <v>AZB_UCSD_APP</v>
      </c>
      <c r="C284" s="376" t="str">
        <f>VLOOKUP(Table43[name],end_point_group[#All],3,FALSE)</f>
        <v>P_INFRA_AZB</v>
      </c>
      <c r="D284" s="351" t="s">
        <v>183</v>
      </c>
      <c r="E284" s="348" t="s">
        <v>2049</v>
      </c>
      <c r="F284" s="273" t="s">
        <v>851</v>
      </c>
      <c r="G284" s="377">
        <v>2201</v>
      </c>
      <c r="H284" s="351">
        <v>2202</v>
      </c>
      <c r="I284" s="351">
        <v>1</v>
      </c>
      <c r="J284" s="377">
        <v>224</v>
      </c>
      <c r="K284" s="351" t="s">
        <v>267</v>
      </c>
      <c r="L284" s="348" t="s">
        <v>847</v>
      </c>
      <c r="M284" s="348" t="s">
        <v>847</v>
      </c>
    </row>
    <row r="285" spans="1:13" x14ac:dyDescent="0.25">
      <c r="A285" s="351" t="s">
        <v>2778</v>
      </c>
      <c r="B285" s="376" t="str">
        <f>VLOOKUP(Table43[name],end_point_group[#All],4,FALSE)</f>
        <v>AZB_UCSD_APP</v>
      </c>
      <c r="C285" s="376" t="str">
        <f>VLOOKUP(Table43[name],end_point_group[#All],3,FALSE)</f>
        <v>P_INFRA_AZB</v>
      </c>
      <c r="D285" s="351" t="s">
        <v>183</v>
      </c>
      <c r="E285" s="348" t="s">
        <v>2051</v>
      </c>
      <c r="F285" s="273" t="s">
        <v>852</v>
      </c>
      <c r="G285" s="377">
        <v>2201</v>
      </c>
      <c r="H285" s="351">
        <v>2202</v>
      </c>
      <c r="I285" s="351">
        <v>1</v>
      </c>
      <c r="J285" s="377">
        <v>224</v>
      </c>
      <c r="K285" s="351" t="s">
        <v>267</v>
      </c>
      <c r="L285" s="348" t="s">
        <v>847</v>
      </c>
      <c r="M285" s="348" t="s">
        <v>847</v>
      </c>
    </row>
    <row r="286" spans="1:13" x14ac:dyDescent="0.25">
      <c r="A286" s="351" t="s">
        <v>2778</v>
      </c>
      <c r="B286" s="376" t="str">
        <f>VLOOKUP(Table43[name],end_point_group[#All],4,FALSE)</f>
        <v>AZB_UCSD_APP</v>
      </c>
      <c r="C286" s="376" t="str">
        <f>VLOOKUP(Table43[name],end_point_group[#All],3,FALSE)</f>
        <v>P_INFRA_AZB</v>
      </c>
      <c r="D286" s="351" t="s">
        <v>183</v>
      </c>
      <c r="E286" s="348" t="s">
        <v>2051</v>
      </c>
      <c r="F286" s="273" t="s">
        <v>853</v>
      </c>
      <c r="G286" s="377">
        <v>2201</v>
      </c>
      <c r="H286" s="351">
        <v>2202</v>
      </c>
      <c r="I286" s="351">
        <v>1</v>
      </c>
      <c r="J286" s="377">
        <v>224</v>
      </c>
      <c r="K286" s="351" t="s">
        <v>267</v>
      </c>
      <c r="L286" s="348" t="s">
        <v>847</v>
      </c>
      <c r="M286" s="348" t="s">
        <v>847</v>
      </c>
    </row>
    <row r="287" spans="1:13" x14ac:dyDescent="0.25">
      <c r="A287" s="351" t="s">
        <v>2778</v>
      </c>
      <c r="B287" s="376" t="str">
        <f>VLOOKUP(Table43[name],end_point_group[#All],4,FALSE)</f>
        <v>AZB_UCSD_APP</v>
      </c>
      <c r="C287" s="376" t="str">
        <f>VLOOKUP(Table43[name],end_point_group[#All],3,FALSE)</f>
        <v>P_INFRA_AZB</v>
      </c>
      <c r="D287" s="351" t="s">
        <v>183</v>
      </c>
      <c r="E287" s="348" t="s">
        <v>2053</v>
      </c>
      <c r="F287" s="273" t="s">
        <v>908</v>
      </c>
      <c r="G287" s="377">
        <v>2201</v>
      </c>
      <c r="H287" s="351">
        <v>2202</v>
      </c>
      <c r="I287" s="351">
        <v>1</v>
      </c>
      <c r="J287" s="377">
        <v>224</v>
      </c>
      <c r="K287" s="351" t="s">
        <v>267</v>
      </c>
      <c r="L287" s="348" t="s">
        <v>847</v>
      </c>
      <c r="M287" s="348" t="s">
        <v>847</v>
      </c>
    </row>
    <row r="288" spans="1:13" x14ac:dyDescent="0.25">
      <c r="A288" s="351" t="s">
        <v>2778</v>
      </c>
      <c r="B288" s="376" t="str">
        <f>VLOOKUP(Table43[name],end_point_group[#All],4,FALSE)</f>
        <v>AZB_UCSD_APP</v>
      </c>
      <c r="C288" s="376" t="str">
        <f>VLOOKUP(Table43[name],end_point_group[#All],3,FALSE)</f>
        <v>P_INFRA_AZB</v>
      </c>
      <c r="D288" s="351" t="s">
        <v>183</v>
      </c>
      <c r="E288" s="348" t="s">
        <v>2053</v>
      </c>
      <c r="F288" s="273" t="s">
        <v>909</v>
      </c>
      <c r="G288" s="377">
        <v>2201</v>
      </c>
      <c r="H288" s="351">
        <v>2202</v>
      </c>
      <c r="I288" s="351">
        <v>1</v>
      </c>
      <c r="J288" s="377">
        <v>224</v>
      </c>
      <c r="K288" s="351" t="s">
        <v>267</v>
      </c>
      <c r="L288" s="348" t="s">
        <v>847</v>
      </c>
      <c r="M288" s="348" t="s">
        <v>847</v>
      </c>
    </row>
    <row r="289" spans="1:13" x14ac:dyDescent="0.25">
      <c r="A289" s="351" t="s">
        <v>2778</v>
      </c>
      <c r="B289" s="376" t="str">
        <f>VLOOKUP(Table43[name],end_point_group[#All],4,FALSE)</f>
        <v>AZB_UCSD_APP</v>
      </c>
      <c r="C289" s="376" t="str">
        <f>VLOOKUP(Table43[name],end_point_group[#All],3,FALSE)</f>
        <v>P_INFRA_AZB</v>
      </c>
      <c r="D289" s="351" t="s">
        <v>183</v>
      </c>
      <c r="E289" s="348" t="s">
        <v>2055</v>
      </c>
      <c r="F289" s="273" t="s">
        <v>910</v>
      </c>
      <c r="G289" s="377">
        <v>2201</v>
      </c>
      <c r="H289" s="351">
        <v>2202</v>
      </c>
      <c r="I289" s="351">
        <v>1</v>
      </c>
      <c r="J289" s="377">
        <v>224</v>
      </c>
      <c r="K289" s="351" t="s">
        <v>267</v>
      </c>
      <c r="L289" s="348" t="s">
        <v>847</v>
      </c>
      <c r="M289" s="348" t="s">
        <v>847</v>
      </c>
    </row>
    <row r="290" spans="1:13" x14ac:dyDescent="0.25">
      <c r="A290" s="351" t="s">
        <v>2778</v>
      </c>
      <c r="B290" s="376" t="str">
        <f>VLOOKUP(Table43[name],end_point_group[#All],4,FALSE)</f>
        <v>AZB_UCSD_APP</v>
      </c>
      <c r="C290" s="376" t="str">
        <f>VLOOKUP(Table43[name],end_point_group[#All],3,FALSE)</f>
        <v>P_INFRA_AZB</v>
      </c>
      <c r="D290" s="351" t="s">
        <v>183</v>
      </c>
      <c r="E290" s="348" t="s">
        <v>2055</v>
      </c>
      <c r="F290" s="273" t="s">
        <v>911</v>
      </c>
      <c r="G290" s="377">
        <v>2201</v>
      </c>
      <c r="H290" s="351">
        <v>2202</v>
      </c>
      <c r="I290" s="351">
        <v>1</v>
      </c>
      <c r="J290" s="377">
        <v>224</v>
      </c>
      <c r="K290" s="351" t="s">
        <v>267</v>
      </c>
      <c r="L290" s="348" t="s">
        <v>847</v>
      </c>
      <c r="M290" s="348" t="s">
        <v>847</v>
      </c>
    </row>
    <row r="291" spans="1:13" x14ac:dyDescent="0.25">
      <c r="A291" s="351" t="s">
        <v>3354</v>
      </c>
      <c r="B291" s="376" t="str">
        <f>VLOOKUP(Table43[name],end_point_group[#All],4,FALSE)</f>
        <v>AZB_INFRA_PO_CM_APP</v>
      </c>
      <c r="C291" s="376" t="str">
        <f>VLOOKUP(Table43[name],end_point_group[#All],3,FALSE)</f>
        <v>P_INFRA_AZB</v>
      </c>
      <c r="D291" s="351" t="s">
        <v>192</v>
      </c>
      <c r="E291" s="348" t="s">
        <v>2964</v>
      </c>
      <c r="F291" s="273" t="s">
        <v>909</v>
      </c>
      <c r="G291" s="377">
        <v>2205</v>
      </c>
      <c r="H291" s="351"/>
      <c r="I291" s="351">
        <v>1</v>
      </c>
      <c r="J291" s="377">
        <v>227</v>
      </c>
      <c r="K291" s="351" t="s">
        <v>287</v>
      </c>
      <c r="L291" s="348" t="s">
        <v>847</v>
      </c>
      <c r="M291" s="348" t="s">
        <v>847</v>
      </c>
    </row>
    <row r="292" spans="1:13" x14ac:dyDescent="0.25">
      <c r="A292" s="351" t="s">
        <v>3354</v>
      </c>
      <c r="B292" s="376" t="str">
        <f>VLOOKUP(Table43[name],end_point_group[#All],4,FALSE)</f>
        <v>AZB_INFRA_PO_CM_APP</v>
      </c>
      <c r="C292" s="376" t="str">
        <f>VLOOKUP(Table43[name],end_point_group[#All],3,FALSE)</f>
        <v>P_INFRA_AZB</v>
      </c>
      <c r="D292" s="351" t="s">
        <v>192</v>
      </c>
      <c r="E292" s="348" t="s">
        <v>2964</v>
      </c>
      <c r="F292" s="273" t="s">
        <v>909</v>
      </c>
      <c r="G292" s="377">
        <v>2206</v>
      </c>
      <c r="H292" s="351"/>
      <c r="I292" s="351">
        <v>1</v>
      </c>
      <c r="J292" s="377">
        <v>227</v>
      </c>
      <c r="K292" s="351" t="s">
        <v>287</v>
      </c>
      <c r="L292" s="348" t="s">
        <v>847</v>
      </c>
      <c r="M292" s="348" t="s">
        <v>847</v>
      </c>
    </row>
    <row r="293" spans="1:13" x14ac:dyDescent="0.25">
      <c r="A293" s="351" t="s">
        <v>2826</v>
      </c>
      <c r="B293" s="376" t="str">
        <f>VLOOKUP(Table43[name],end_point_group[#All],4,FALSE)</f>
        <v>AZB_PDU_APP</v>
      </c>
      <c r="C293" s="376" t="str">
        <f>VLOOKUP(Table43[name],end_point_group[#All],3,FALSE)</f>
        <v>P_INFRA_AZB</v>
      </c>
      <c r="D293" s="351" t="s">
        <v>192</v>
      </c>
      <c r="E293" s="351" t="s">
        <v>993</v>
      </c>
      <c r="F293" s="402" t="s">
        <v>3206</v>
      </c>
      <c r="G293" s="377">
        <v>2205</v>
      </c>
      <c r="H293" s="351"/>
      <c r="I293" s="351">
        <v>1</v>
      </c>
      <c r="J293" s="377">
        <v>225</v>
      </c>
      <c r="K293" s="351" t="s">
        <v>287</v>
      </c>
      <c r="L293" s="348" t="s">
        <v>847</v>
      </c>
      <c r="M293" s="348" t="s">
        <v>847</v>
      </c>
    </row>
    <row r="294" spans="1:13" x14ac:dyDescent="0.25">
      <c r="A294" s="351" t="s">
        <v>2826</v>
      </c>
      <c r="B294" s="376" t="str">
        <f>VLOOKUP(Table43[name],end_point_group[#All],4,FALSE)</f>
        <v>AZB_PDU_APP</v>
      </c>
      <c r="C294" s="376" t="str">
        <f>VLOOKUP(Table43[name],end_point_group[#All],3,FALSE)</f>
        <v>P_INFRA_AZB</v>
      </c>
      <c r="D294" s="351" t="s">
        <v>192</v>
      </c>
      <c r="E294" s="351" t="s">
        <v>993</v>
      </c>
      <c r="F294" s="402" t="s">
        <v>3206</v>
      </c>
      <c r="G294" s="377">
        <v>2206</v>
      </c>
      <c r="H294" s="351"/>
      <c r="I294" s="351">
        <v>1</v>
      </c>
      <c r="J294" s="377">
        <v>225</v>
      </c>
      <c r="K294" s="351" t="s">
        <v>287</v>
      </c>
      <c r="L294" s="348" t="s">
        <v>847</v>
      </c>
      <c r="M294" s="348" t="s">
        <v>847</v>
      </c>
    </row>
    <row r="295" spans="1:13" x14ac:dyDescent="0.25">
      <c r="A295" s="351" t="s">
        <v>2914</v>
      </c>
      <c r="B295" s="385" t="str">
        <f>VLOOKUP(Table43[name],end_point_group[#All],4,FALSE)</f>
        <v>AZB_PO_STOR_APP</v>
      </c>
      <c r="C295" s="385" t="str">
        <f>VLOOKUP(Table43[name],end_point_group[#All],3,FALSE)</f>
        <v>P_PLAYOUT_AZB</v>
      </c>
      <c r="D295" s="351" t="s">
        <v>192</v>
      </c>
      <c r="E295" s="348" t="s">
        <v>2958</v>
      </c>
      <c r="F295" s="273" t="s">
        <v>860</v>
      </c>
      <c r="G295" s="377">
        <v>2201</v>
      </c>
      <c r="H295" s="351"/>
      <c r="I295" s="351">
        <v>1</v>
      </c>
      <c r="J295" s="377">
        <v>950</v>
      </c>
      <c r="K295" s="351" t="s">
        <v>267</v>
      </c>
      <c r="L295" s="348" t="s">
        <v>847</v>
      </c>
      <c r="M295" s="348" t="s">
        <v>847</v>
      </c>
    </row>
    <row r="296" spans="1:13" x14ac:dyDescent="0.25">
      <c r="A296" s="351" t="s">
        <v>2914</v>
      </c>
      <c r="B296" s="385" t="str">
        <f>VLOOKUP(Table43[name],end_point_group[#All],4,FALSE)</f>
        <v>AZB_PO_STOR_APP</v>
      </c>
      <c r="C296" s="385" t="str">
        <f>VLOOKUP(Table43[name],end_point_group[#All],3,FALSE)</f>
        <v>P_PLAYOUT_AZB</v>
      </c>
      <c r="D296" s="351" t="s">
        <v>192</v>
      </c>
      <c r="E296" s="348" t="s">
        <v>2958</v>
      </c>
      <c r="F296" s="273" t="s">
        <v>861</v>
      </c>
      <c r="G296" s="377">
        <v>2201</v>
      </c>
      <c r="H296" s="351"/>
      <c r="I296" s="351">
        <v>1</v>
      </c>
      <c r="J296" s="377">
        <v>950</v>
      </c>
      <c r="K296" s="351" t="s">
        <v>267</v>
      </c>
      <c r="L296" s="348" t="s">
        <v>847</v>
      </c>
      <c r="M296" s="348" t="s">
        <v>847</v>
      </c>
    </row>
    <row r="297" spans="1:13" x14ac:dyDescent="0.25">
      <c r="A297" s="351" t="s">
        <v>2914</v>
      </c>
      <c r="B297" s="385" t="str">
        <f>VLOOKUP(Table43[name],end_point_group[#All],4,FALSE)</f>
        <v>AZB_PO_STOR_APP</v>
      </c>
      <c r="C297" s="385" t="str">
        <f>VLOOKUP(Table43[name],end_point_group[#All],3,FALSE)</f>
        <v>P_PLAYOUT_AZB</v>
      </c>
      <c r="D297" s="351" t="s">
        <v>192</v>
      </c>
      <c r="E297" s="348" t="s">
        <v>2958</v>
      </c>
      <c r="F297" s="273" t="s">
        <v>860</v>
      </c>
      <c r="G297" s="377">
        <v>2202</v>
      </c>
      <c r="H297" s="351"/>
      <c r="I297" s="351">
        <v>1</v>
      </c>
      <c r="J297" s="377">
        <v>950</v>
      </c>
      <c r="K297" s="351" t="s">
        <v>267</v>
      </c>
      <c r="L297" s="348" t="s">
        <v>847</v>
      </c>
      <c r="M297" s="348" t="s">
        <v>847</v>
      </c>
    </row>
    <row r="298" spans="1:13" x14ac:dyDescent="0.25">
      <c r="A298" s="351" t="s">
        <v>2914</v>
      </c>
      <c r="B298" s="385" t="str">
        <f>VLOOKUP(Table43[name],end_point_group[#All],4,FALSE)</f>
        <v>AZB_PO_STOR_APP</v>
      </c>
      <c r="C298" s="385" t="str">
        <f>VLOOKUP(Table43[name],end_point_group[#All],3,FALSE)</f>
        <v>P_PLAYOUT_AZB</v>
      </c>
      <c r="D298" s="351" t="s">
        <v>192</v>
      </c>
      <c r="E298" s="348" t="s">
        <v>2958</v>
      </c>
      <c r="F298" s="273" t="s">
        <v>861</v>
      </c>
      <c r="G298" s="377">
        <v>2202</v>
      </c>
      <c r="H298" s="351"/>
      <c r="I298" s="351">
        <v>1</v>
      </c>
      <c r="J298" s="377">
        <v>950</v>
      </c>
      <c r="K298" s="351" t="s">
        <v>267</v>
      </c>
      <c r="L298" s="348" t="s">
        <v>847</v>
      </c>
      <c r="M298" s="348" t="s">
        <v>847</v>
      </c>
    </row>
    <row r="299" spans="1:13" x14ac:dyDescent="0.25">
      <c r="A299" s="351" t="s">
        <v>2915</v>
      </c>
      <c r="B299" s="385" t="str">
        <f>VLOOKUP(Table43[name],end_point_group[#All],4,FALSE)</f>
        <v>AZB_PO_STOR_APP</v>
      </c>
      <c r="C299" s="385" t="str">
        <f>VLOOKUP(Table43[name],end_point_group[#All],3,FALSE)</f>
        <v>P_PLAYOUT_AZB</v>
      </c>
      <c r="D299" s="351" t="s">
        <v>192</v>
      </c>
      <c r="E299" s="348" t="s">
        <v>2958</v>
      </c>
      <c r="F299" s="273" t="s">
        <v>860</v>
      </c>
      <c r="G299" s="377">
        <v>2201</v>
      </c>
      <c r="H299" s="351"/>
      <c r="I299" s="351">
        <v>1</v>
      </c>
      <c r="J299" s="377">
        <v>951</v>
      </c>
      <c r="K299" s="351" t="s">
        <v>267</v>
      </c>
      <c r="L299" s="348" t="s">
        <v>847</v>
      </c>
      <c r="M299" s="348" t="s">
        <v>847</v>
      </c>
    </row>
    <row r="300" spans="1:13" x14ac:dyDescent="0.25">
      <c r="A300" s="351" t="s">
        <v>2915</v>
      </c>
      <c r="B300" s="385" t="str">
        <f>VLOOKUP(Table43[name],end_point_group[#All],4,FALSE)</f>
        <v>AZB_PO_STOR_APP</v>
      </c>
      <c r="C300" s="385" t="str">
        <f>VLOOKUP(Table43[name],end_point_group[#All],3,FALSE)</f>
        <v>P_PLAYOUT_AZB</v>
      </c>
      <c r="D300" s="351" t="s">
        <v>192</v>
      </c>
      <c r="E300" s="348" t="s">
        <v>2958</v>
      </c>
      <c r="F300" s="273" t="s">
        <v>861</v>
      </c>
      <c r="G300" s="377">
        <v>2202</v>
      </c>
      <c r="H300" s="351"/>
      <c r="I300" s="351">
        <v>1</v>
      </c>
      <c r="J300" s="377">
        <v>951</v>
      </c>
      <c r="K300" s="351" t="s">
        <v>267</v>
      </c>
      <c r="L300" s="348" t="s">
        <v>847</v>
      </c>
      <c r="M300" s="348" t="s">
        <v>847</v>
      </c>
    </row>
    <row r="301" spans="1:13" x14ac:dyDescent="0.25">
      <c r="A301" s="351" t="s">
        <v>2915</v>
      </c>
      <c r="B301" s="385" t="str">
        <f>VLOOKUP(Table43[name],end_point_group[#All],4,FALSE)</f>
        <v>AZB_PO_STOR_APP</v>
      </c>
      <c r="C301" s="385" t="str">
        <f>VLOOKUP(Table43[name],end_point_group[#All],3,FALSE)</f>
        <v>P_PLAYOUT_AZB</v>
      </c>
      <c r="D301" s="351" t="s">
        <v>192</v>
      </c>
      <c r="E301" s="348" t="s">
        <v>2958</v>
      </c>
      <c r="F301" s="273" t="s">
        <v>860</v>
      </c>
      <c r="G301" s="377">
        <v>2201</v>
      </c>
      <c r="H301" s="351"/>
      <c r="I301" s="351">
        <v>1</v>
      </c>
      <c r="J301" s="377">
        <v>951</v>
      </c>
      <c r="K301" s="351" t="s">
        <v>267</v>
      </c>
      <c r="L301" s="348" t="s">
        <v>847</v>
      </c>
      <c r="M301" s="348" t="s">
        <v>847</v>
      </c>
    </row>
    <row r="302" spans="1:13" x14ac:dyDescent="0.25">
      <c r="A302" s="351" t="s">
        <v>2915</v>
      </c>
      <c r="B302" s="385" t="str">
        <f>VLOOKUP(Table43[name],end_point_group[#All],4,FALSE)</f>
        <v>AZB_PO_STOR_APP</v>
      </c>
      <c r="C302" s="385" t="str">
        <f>VLOOKUP(Table43[name],end_point_group[#All],3,FALSE)</f>
        <v>P_PLAYOUT_AZB</v>
      </c>
      <c r="D302" s="351" t="s">
        <v>192</v>
      </c>
      <c r="E302" s="348" t="s">
        <v>2958</v>
      </c>
      <c r="F302" s="273" t="s">
        <v>861</v>
      </c>
      <c r="G302" s="377">
        <v>2202</v>
      </c>
      <c r="H302" s="351"/>
      <c r="I302" s="351">
        <v>1</v>
      </c>
      <c r="J302" s="377">
        <v>951</v>
      </c>
      <c r="K302" s="351" t="s">
        <v>267</v>
      </c>
      <c r="L302" s="348" t="s">
        <v>847</v>
      </c>
      <c r="M302" s="348" t="s">
        <v>847</v>
      </c>
    </row>
    <row r="303" spans="1:13" x14ac:dyDescent="0.25">
      <c r="A303" s="351" t="s">
        <v>2754</v>
      </c>
      <c r="B303" s="376" t="str">
        <f>VLOOKUP(Table43[name],end_point_group[#All],4,FALSE)</f>
        <v>BLUE_ENCD_FAB_APP</v>
      </c>
      <c r="C303" s="376" t="str">
        <f>VLOOKUP(Table43[name],end_point_group[#All],3,FALSE)</f>
        <v>P_INFRA_AZB</v>
      </c>
      <c r="D303" s="351" t="s">
        <v>192</v>
      </c>
      <c r="E303" s="348" t="s">
        <v>2961</v>
      </c>
      <c r="F303" s="273" t="s">
        <v>850</v>
      </c>
      <c r="G303" s="377">
        <v>2205</v>
      </c>
      <c r="H303" s="351"/>
      <c r="I303" s="351">
        <v>1</v>
      </c>
      <c r="J303" s="377">
        <v>43</v>
      </c>
      <c r="K303" s="351" t="s">
        <v>287</v>
      </c>
      <c r="L303" s="348" t="s">
        <v>847</v>
      </c>
      <c r="M303" s="348" t="s">
        <v>847</v>
      </c>
    </row>
    <row r="304" spans="1:13" x14ac:dyDescent="0.25">
      <c r="A304" s="351" t="s">
        <v>2754</v>
      </c>
      <c r="B304" s="376" t="str">
        <f>VLOOKUP(Table43[name],end_point_group[#All],4,FALSE)</f>
        <v>BLUE_ENCD_FAB_APP</v>
      </c>
      <c r="C304" s="376" t="str">
        <f>VLOOKUP(Table43[name],end_point_group[#All],3,FALSE)</f>
        <v>P_INFRA_AZB</v>
      </c>
      <c r="D304" s="351" t="s">
        <v>192</v>
      </c>
      <c r="E304" s="348" t="s">
        <v>2961</v>
      </c>
      <c r="F304" s="273" t="s">
        <v>850</v>
      </c>
      <c r="G304" s="377">
        <v>2206</v>
      </c>
      <c r="H304" s="351"/>
      <c r="I304" s="351">
        <v>1</v>
      </c>
      <c r="J304" s="377">
        <v>43</v>
      </c>
      <c r="K304" s="351" t="s">
        <v>287</v>
      </c>
      <c r="L304" s="348" t="s">
        <v>847</v>
      </c>
      <c r="M304" s="348" t="s">
        <v>847</v>
      </c>
    </row>
    <row r="305" spans="1:13" x14ac:dyDescent="0.25">
      <c r="A305" s="351" t="s">
        <v>2755</v>
      </c>
      <c r="B305" s="376" t="str">
        <f>VLOOKUP(Table43[name],end_point_group[#All],4,FALSE)</f>
        <v>BLUE_ENCD_FAB_APP</v>
      </c>
      <c r="C305" s="376" t="str">
        <f>VLOOKUP(Table43[name],end_point_group[#All],3,FALSE)</f>
        <v>P_INFRA_AZB</v>
      </c>
      <c r="D305" s="351" t="s">
        <v>192</v>
      </c>
      <c r="E305" s="348" t="s">
        <v>2962</v>
      </c>
      <c r="F305" s="273" t="s">
        <v>851</v>
      </c>
      <c r="G305" s="377">
        <v>2205</v>
      </c>
      <c r="H305" s="351"/>
      <c r="I305" s="351">
        <v>1</v>
      </c>
      <c r="J305" s="377">
        <v>44</v>
      </c>
      <c r="K305" s="351" t="s">
        <v>287</v>
      </c>
      <c r="L305" s="348" t="s">
        <v>847</v>
      </c>
      <c r="M305" s="348" t="s">
        <v>847</v>
      </c>
    </row>
    <row r="306" spans="1:13" x14ac:dyDescent="0.25">
      <c r="A306" s="351" t="s">
        <v>3079</v>
      </c>
      <c r="B306" s="385" t="str">
        <f>VLOOKUP(Table43[name],end_point_group[#All],4,FALSE)</f>
        <v>AZA_P_STOR_APP</v>
      </c>
      <c r="C306" s="385" t="str">
        <f>VLOOKUP(Table43[name],end_point_group[#All],3,FALSE)</f>
        <v>P_STORAGE_AZA</v>
      </c>
      <c r="D306" s="351" t="s">
        <v>192</v>
      </c>
      <c r="E306" s="348" t="s">
        <v>2956</v>
      </c>
      <c r="F306" s="273" t="s">
        <v>921</v>
      </c>
      <c r="G306" s="377">
        <v>2101</v>
      </c>
      <c r="H306" s="351"/>
      <c r="I306" s="351">
        <v>1</v>
      </c>
      <c r="J306" s="377">
        <v>700</v>
      </c>
      <c r="K306" s="351" t="s">
        <v>267</v>
      </c>
      <c r="L306" s="348"/>
      <c r="M306" s="348"/>
    </row>
    <row r="307" spans="1:13" x14ac:dyDescent="0.25">
      <c r="A307" s="351" t="s">
        <v>3079</v>
      </c>
      <c r="B307" s="385" t="str">
        <f>VLOOKUP(Table43[name],end_point_group[#All],4,FALSE)</f>
        <v>AZA_P_STOR_APP</v>
      </c>
      <c r="C307" s="385" t="str">
        <f>VLOOKUP(Table43[name],end_point_group[#All],3,FALSE)</f>
        <v>P_STORAGE_AZA</v>
      </c>
      <c r="D307" s="351" t="s">
        <v>192</v>
      </c>
      <c r="E307" s="348" t="s">
        <v>2956</v>
      </c>
      <c r="F307" s="273" t="s">
        <v>922</v>
      </c>
      <c r="G307" s="377">
        <v>2101</v>
      </c>
      <c r="H307" s="351"/>
      <c r="I307" s="351">
        <v>1</v>
      </c>
      <c r="J307" s="377">
        <v>700</v>
      </c>
      <c r="K307" s="351" t="s">
        <v>267</v>
      </c>
      <c r="L307" s="348"/>
      <c r="M307" s="348"/>
    </row>
    <row r="308" spans="1:13" x14ac:dyDescent="0.25">
      <c r="A308" s="351" t="s">
        <v>3079</v>
      </c>
      <c r="B308" s="385" t="str">
        <f>VLOOKUP(Table43[name],end_point_group[#All],4,FALSE)</f>
        <v>AZA_P_STOR_APP</v>
      </c>
      <c r="C308" s="385" t="str">
        <f>VLOOKUP(Table43[name],end_point_group[#All],3,FALSE)</f>
        <v>P_STORAGE_AZA</v>
      </c>
      <c r="D308" s="351" t="s">
        <v>192</v>
      </c>
      <c r="E308" s="348" t="s">
        <v>2956</v>
      </c>
      <c r="F308" s="273" t="s">
        <v>921</v>
      </c>
      <c r="G308" s="377">
        <v>2201</v>
      </c>
      <c r="H308" s="351"/>
      <c r="I308" s="351">
        <v>1</v>
      </c>
      <c r="J308" s="377">
        <v>700</v>
      </c>
      <c r="K308" s="351" t="s">
        <v>267</v>
      </c>
      <c r="L308" s="348"/>
      <c r="M308" s="348"/>
    </row>
    <row r="309" spans="1:13" x14ac:dyDescent="0.25">
      <c r="A309" s="351" t="s">
        <v>3079</v>
      </c>
      <c r="B309" s="385" t="str">
        <f>VLOOKUP(Table43[name],end_point_group[#All],4,FALSE)</f>
        <v>AZA_P_STOR_APP</v>
      </c>
      <c r="C309" s="385" t="str">
        <f>VLOOKUP(Table43[name],end_point_group[#All],3,FALSE)</f>
        <v>P_STORAGE_AZA</v>
      </c>
      <c r="D309" s="351" t="s">
        <v>192</v>
      </c>
      <c r="E309" s="348" t="s">
        <v>2956</v>
      </c>
      <c r="F309" s="273" t="s">
        <v>922</v>
      </c>
      <c r="G309" s="377">
        <v>2201</v>
      </c>
      <c r="H309" s="351"/>
      <c r="I309" s="351">
        <v>1</v>
      </c>
      <c r="J309" s="377">
        <v>700</v>
      </c>
      <c r="K309" s="351" t="s">
        <v>267</v>
      </c>
      <c r="L309" s="348"/>
      <c r="M309" s="348"/>
    </row>
    <row r="310" spans="1:13" x14ac:dyDescent="0.25">
      <c r="A310" s="351" t="s">
        <v>3079</v>
      </c>
      <c r="B310" s="385" t="str">
        <f>VLOOKUP(Table43[name],end_point_group[#All],4,FALSE)</f>
        <v>AZA_P_STOR_APP</v>
      </c>
      <c r="C310" s="385" t="str">
        <f>VLOOKUP(Table43[name],end_point_group[#All],3,FALSE)</f>
        <v>P_STORAGE_AZA</v>
      </c>
      <c r="D310" s="351" t="s">
        <v>192</v>
      </c>
      <c r="E310" s="348" t="s">
        <v>2956</v>
      </c>
      <c r="F310" s="273" t="s">
        <v>921</v>
      </c>
      <c r="G310" s="377">
        <v>2102</v>
      </c>
      <c r="H310" s="351"/>
      <c r="I310" s="351">
        <v>1</v>
      </c>
      <c r="J310" s="377">
        <v>700</v>
      </c>
      <c r="K310" s="351" t="s">
        <v>267</v>
      </c>
      <c r="L310" s="348"/>
      <c r="M310" s="348"/>
    </row>
    <row r="311" spans="1:13" x14ac:dyDescent="0.25">
      <c r="A311" s="351" t="s">
        <v>3079</v>
      </c>
      <c r="B311" s="385" t="str">
        <f>VLOOKUP(Table43[name],end_point_group[#All],4,FALSE)</f>
        <v>AZA_P_STOR_APP</v>
      </c>
      <c r="C311" s="385" t="str">
        <f>VLOOKUP(Table43[name],end_point_group[#All],3,FALSE)</f>
        <v>P_STORAGE_AZA</v>
      </c>
      <c r="D311" s="351" t="s">
        <v>192</v>
      </c>
      <c r="E311" s="348" t="s">
        <v>2956</v>
      </c>
      <c r="F311" s="273" t="s">
        <v>922</v>
      </c>
      <c r="G311" s="377">
        <v>2102</v>
      </c>
      <c r="H311" s="351"/>
      <c r="I311" s="351">
        <v>1</v>
      </c>
      <c r="J311" s="377">
        <v>700</v>
      </c>
      <c r="K311" s="351" t="s">
        <v>267</v>
      </c>
      <c r="L311" s="348"/>
      <c r="M311" s="348"/>
    </row>
    <row r="312" spans="1:13" x14ac:dyDescent="0.25">
      <c r="A312" s="351" t="s">
        <v>3079</v>
      </c>
      <c r="B312" s="385" t="str">
        <f>VLOOKUP(Table43[name],end_point_group[#All],4,FALSE)</f>
        <v>AZA_P_STOR_APP</v>
      </c>
      <c r="C312" s="385" t="str">
        <f>VLOOKUP(Table43[name],end_point_group[#All],3,FALSE)</f>
        <v>P_STORAGE_AZA</v>
      </c>
      <c r="D312" s="351" t="s">
        <v>192</v>
      </c>
      <c r="E312" s="348" t="s">
        <v>2956</v>
      </c>
      <c r="F312" s="273" t="s">
        <v>921</v>
      </c>
      <c r="G312" s="377">
        <v>2202</v>
      </c>
      <c r="H312" s="351"/>
      <c r="I312" s="351">
        <v>1</v>
      </c>
      <c r="J312" s="377">
        <v>700</v>
      </c>
      <c r="K312" s="351" t="s">
        <v>267</v>
      </c>
      <c r="L312" s="348"/>
      <c r="M312" s="348"/>
    </row>
    <row r="313" spans="1:13" x14ac:dyDescent="0.25">
      <c r="A313" s="351" t="s">
        <v>3079</v>
      </c>
      <c r="B313" s="385" t="str">
        <f>VLOOKUP(Table43[name],end_point_group[#All],4,FALSE)</f>
        <v>AZA_P_STOR_APP</v>
      </c>
      <c r="C313" s="385" t="str">
        <f>VLOOKUP(Table43[name],end_point_group[#All],3,FALSE)</f>
        <v>P_STORAGE_AZA</v>
      </c>
      <c r="D313" s="351" t="s">
        <v>192</v>
      </c>
      <c r="E313" s="348" t="s">
        <v>2956</v>
      </c>
      <c r="F313" s="273" t="s">
        <v>922</v>
      </c>
      <c r="G313" s="377">
        <v>2201</v>
      </c>
      <c r="H313" s="351"/>
      <c r="I313" s="351">
        <v>1</v>
      </c>
      <c r="J313" s="377">
        <v>700</v>
      </c>
      <c r="K313" s="351" t="s">
        <v>267</v>
      </c>
      <c r="L313" s="348"/>
      <c r="M313" s="348"/>
    </row>
    <row r="314" spans="1:13" x14ac:dyDescent="0.25">
      <c r="A314" s="351" t="s">
        <v>3080</v>
      </c>
      <c r="B314" s="385" t="str">
        <f>VLOOKUP(Table43[name],end_point_group[#All],4,FALSE)</f>
        <v>AZA_P_STOR_APP</v>
      </c>
      <c r="C314" s="385" t="str">
        <f>VLOOKUP(Table43[name],end_point_group[#All],3,FALSE)</f>
        <v>P_STORAGE_AZA</v>
      </c>
      <c r="D314" s="351" t="s">
        <v>192</v>
      </c>
      <c r="E314" s="348" t="s">
        <v>2956</v>
      </c>
      <c r="F314" s="273" t="s">
        <v>921</v>
      </c>
      <c r="G314" s="377">
        <v>2101</v>
      </c>
      <c r="H314" s="351"/>
      <c r="I314" s="351">
        <v>1</v>
      </c>
      <c r="J314" s="377">
        <v>701</v>
      </c>
      <c r="K314" s="351" t="s">
        <v>267</v>
      </c>
      <c r="L314" s="348"/>
      <c r="M314" s="348"/>
    </row>
    <row r="315" spans="1:13" x14ac:dyDescent="0.25">
      <c r="A315" s="351" t="s">
        <v>3080</v>
      </c>
      <c r="B315" s="385" t="str">
        <f>VLOOKUP(Table43[name],end_point_group[#All],4,FALSE)</f>
        <v>AZA_P_STOR_APP</v>
      </c>
      <c r="C315" s="385" t="str">
        <f>VLOOKUP(Table43[name],end_point_group[#All],3,FALSE)</f>
        <v>P_STORAGE_AZA</v>
      </c>
      <c r="D315" s="351" t="s">
        <v>192</v>
      </c>
      <c r="E315" s="348" t="s">
        <v>2956</v>
      </c>
      <c r="F315" s="273" t="s">
        <v>922</v>
      </c>
      <c r="G315" s="377">
        <v>2101</v>
      </c>
      <c r="H315" s="351"/>
      <c r="I315" s="351">
        <v>1</v>
      </c>
      <c r="J315" s="377">
        <v>701</v>
      </c>
      <c r="K315" s="351" t="s">
        <v>267</v>
      </c>
      <c r="L315" s="348"/>
      <c r="M315" s="348"/>
    </row>
    <row r="316" spans="1:13" x14ac:dyDescent="0.25">
      <c r="A316" s="351" t="s">
        <v>3080</v>
      </c>
      <c r="B316" s="385" t="str">
        <f>VLOOKUP(Table43[name],end_point_group[#All],4,FALSE)</f>
        <v>AZA_P_STOR_APP</v>
      </c>
      <c r="C316" s="385" t="str">
        <f>VLOOKUP(Table43[name],end_point_group[#All],3,FALSE)</f>
        <v>P_STORAGE_AZA</v>
      </c>
      <c r="D316" s="351" t="s">
        <v>192</v>
      </c>
      <c r="E316" s="348" t="s">
        <v>2956</v>
      </c>
      <c r="F316" s="273" t="s">
        <v>921</v>
      </c>
      <c r="G316" s="377">
        <v>2201</v>
      </c>
      <c r="H316" s="351"/>
      <c r="I316" s="351">
        <v>1</v>
      </c>
      <c r="J316" s="377">
        <v>701</v>
      </c>
      <c r="K316" s="351" t="s">
        <v>267</v>
      </c>
      <c r="L316" s="348"/>
      <c r="M316" s="348"/>
    </row>
    <row r="317" spans="1:13" x14ac:dyDescent="0.25">
      <c r="A317" s="351" t="s">
        <v>3080</v>
      </c>
      <c r="B317" s="385" t="str">
        <f>VLOOKUP(Table43[name],end_point_group[#All],4,FALSE)</f>
        <v>AZA_P_STOR_APP</v>
      </c>
      <c r="C317" s="385" t="str">
        <f>VLOOKUP(Table43[name],end_point_group[#All],3,FALSE)</f>
        <v>P_STORAGE_AZA</v>
      </c>
      <c r="D317" s="351" t="s">
        <v>192</v>
      </c>
      <c r="E317" s="348" t="s">
        <v>2956</v>
      </c>
      <c r="F317" s="273" t="s">
        <v>922</v>
      </c>
      <c r="G317" s="377">
        <v>2201</v>
      </c>
      <c r="H317" s="351"/>
      <c r="I317" s="351">
        <v>1</v>
      </c>
      <c r="J317" s="377">
        <v>701</v>
      </c>
      <c r="K317" s="351" t="s">
        <v>267</v>
      </c>
      <c r="L317" s="348"/>
      <c r="M317" s="348"/>
    </row>
    <row r="318" spans="1:13" x14ac:dyDescent="0.25">
      <c r="A318" s="351" t="s">
        <v>3080</v>
      </c>
      <c r="B318" s="385" t="str">
        <f>VLOOKUP(Table43[name],end_point_group[#All],4,FALSE)</f>
        <v>AZA_P_STOR_APP</v>
      </c>
      <c r="C318" s="385" t="str">
        <f>VLOOKUP(Table43[name],end_point_group[#All],3,FALSE)</f>
        <v>P_STORAGE_AZA</v>
      </c>
      <c r="D318" s="351" t="s">
        <v>192</v>
      </c>
      <c r="E318" s="348" t="s">
        <v>2956</v>
      </c>
      <c r="F318" s="273" t="s">
        <v>921</v>
      </c>
      <c r="G318" s="377">
        <v>2102</v>
      </c>
      <c r="H318" s="351"/>
      <c r="I318" s="351">
        <v>1</v>
      </c>
      <c r="J318" s="377">
        <v>701</v>
      </c>
      <c r="K318" s="351" t="s">
        <v>267</v>
      </c>
      <c r="L318" s="348"/>
      <c r="M318" s="348"/>
    </row>
    <row r="319" spans="1:13" x14ac:dyDescent="0.25">
      <c r="A319" s="351" t="s">
        <v>3080</v>
      </c>
      <c r="B319" s="385" t="str">
        <f>VLOOKUP(Table43[name],end_point_group[#All],4,FALSE)</f>
        <v>AZA_P_STOR_APP</v>
      </c>
      <c r="C319" s="385" t="str">
        <f>VLOOKUP(Table43[name],end_point_group[#All],3,FALSE)</f>
        <v>P_STORAGE_AZA</v>
      </c>
      <c r="D319" s="351" t="s">
        <v>192</v>
      </c>
      <c r="E319" s="348" t="s">
        <v>2956</v>
      </c>
      <c r="F319" s="273" t="s">
        <v>922</v>
      </c>
      <c r="G319" s="377">
        <v>2102</v>
      </c>
      <c r="H319" s="351"/>
      <c r="I319" s="351">
        <v>1</v>
      </c>
      <c r="J319" s="377">
        <v>701</v>
      </c>
      <c r="K319" s="351" t="s">
        <v>267</v>
      </c>
      <c r="L319" s="348"/>
      <c r="M319" s="348"/>
    </row>
    <row r="320" spans="1:13" x14ac:dyDescent="0.25">
      <c r="A320" s="351" t="s">
        <v>3080</v>
      </c>
      <c r="B320" s="385" t="str">
        <f>VLOOKUP(Table43[name],end_point_group[#All],4,FALSE)</f>
        <v>AZA_P_STOR_APP</v>
      </c>
      <c r="C320" s="385" t="str">
        <f>VLOOKUP(Table43[name],end_point_group[#All],3,FALSE)</f>
        <v>P_STORAGE_AZA</v>
      </c>
      <c r="D320" s="351" t="s">
        <v>192</v>
      </c>
      <c r="E320" s="348" t="s">
        <v>2956</v>
      </c>
      <c r="F320" s="273" t="s">
        <v>921</v>
      </c>
      <c r="G320" s="377">
        <v>2202</v>
      </c>
      <c r="H320" s="351"/>
      <c r="I320" s="351">
        <v>1</v>
      </c>
      <c r="J320" s="377">
        <v>701</v>
      </c>
      <c r="K320" s="351" t="s">
        <v>267</v>
      </c>
      <c r="L320" s="348"/>
      <c r="M320" s="348"/>
    </row>
    <row r="321" spans="1:13" x14ac:dyDescent="0.25">
      <c r="A321" s="351" t="s">
        <v>3080</v>
      </c>
      <c r="B321" s="385" t="str">
        <f>VLOOKUP(Table43[name],end_point_group[#All],4,FALSE)</f>
        <v>AZA_P_STOR_APP</v>
      </c>
      <c r="C321" s="385" t="str">
        <f>VLOOKUP(Table43[name],end_point_group[#All],3,FALSE)</f>
        <v>P_STORAGE_AZA</v>
      </c>
      <c r="D321" s="351" t="s">
        <v>192</v>
      </c>
      <c r="E321" s="348" t="s">
        <v>2956</v>
      </c>
      <c r="F321" s="273" t="s">
        <v>922</v>
      </c>
      <c r="G321" s="377">
        <v>2201</v>
      </c>
      <c r="H321" s="351"/>
      <c r="I321" s="351">
        <v>1</v>
      </c>
      <c r="J321" s="377">
        <v>701</v>
      </c>
      <c r="K321" s="351" t="s">
        <v>267</v>
      </c>
      <c r="L321" s="348"/>
      <c r="M321" s="348"/>
    </row>
    <row r="322" spans="1:13" x14ac:dyDescent="0.25">
      <c r="A322" s="73" t="s">
        <v>3272</v>
      </c>
      <c r="B322" s="73" t="s">
        <v>3399</v>
      </c>
      <c r="C322" s="73" t="s">
        <v>2559</v>
      </c>
      <c r="D322" s="73" t="s">
        <v>183</v>
      </c>
      <c r="E322" s="73" t="s">
        <v>2052</v>
      </c>
      <c r="F322" s="273" t="s">
        <v>921</v>
      </c>
      <c r="G322" s="73">
        <v>2101</v>
      </c>
      <c r="H322" s="73">
        <v>2102</v>
      </c>
      <c r="I322" s="73">
        <v>1</v>
      </c>
      <c r="J322" s="73">
        <v>128</v>
      </c>
      <c r="K322" s="73" t="s">
        <v>267</v>
      </c>
      <c r="L322" s="73"/>
      <c r="M322" s="73"/>
    </row>
    <row r="323" spans="1:13" x14ac:dyDescent="0.25">
      <c r="A323" s="73" t="s">
        <v>3272</v>
      </c>
      <c r="B323" s="73" t="s">
        <v>3399</v>
      </c>
      <c r="C323" s="73" t="s">
        <v>2559</v>
      </c>
      <c r="D323" s="73" t="s">
        <v>183</v>
      </c>
      <c r="E323" s="73" t="s">
        <v>2052</v>
      </c>
      <c r="F323" s="273" t="s">
        <v>922</v>
      </c>
      <c r="G323" s="73">
        <v>2101</v>
      </c>
      <c r="H323" s="73">
        <v>2102</v>
      </c>
      <c r="I323" s="73">
        <v>1</v>
      </c>
      <c r="J323" s="73">
        <v>128</v>
      </c>
      <c r="K323" s="73" t="s">
        <v>267</v>
      </c>
      <c r="L323" s="73"/>
      <c r="M323" s="73"/>
    </row>
    <row r="324" spans="1:13" x14ac:dyDescent="0.25">
      <c r="A324" s="73" t="s">
        <v>3272</v>
      </c>
      <c r="B324" s="73" t="s">
        <v>3399</v>
      </c>
      <c r="C324" s="73" t="s">
        <v>2559</v>
      </c>
      <c r="D324" s="73" t="s">
        <v>183</v>
      </c>
      <c r="E324" s="73" t="s">
        <v>2054</v>
      </c>
      <c r="F324" s="273" t="s">
        <v>921</v>
      </c>
      <c r="G324" s="73">
        <v>2101</v>
      </c>
      <c r="H324" s="73">
        <v>2102</v>
      </c>
      <c r="I324" s="73">
        <v>1</v>
      </c>
      <c r="J324" s="73">
        <v>128</v>
      </c>
      <c r="K324" s="73" t="s">
        <v>267</v>
      </c>
      <c r="L324" s="73"/>
      <c r="M324" s="73"/>
    </row>
    <row r="325" spans="1:13" x14ac:dyDescent="0.25">
      <c r="A325" s="73" t="s">
        <v>3272</v>
      </c>
      <c r="B325" s="73" t="s">
        <v>3399</v>
      </c>
      <c r="C325" s="73" t="s">
        <v>2559</v>
      </c>
      <c r="D325" s="73" t="s">
        <v>183</v>
      </c>
      <c r="E325" s="73" t="s">
        <v>2054</v>
      </c>
      <c r="F325" s="273" t="s">
        <v>922</v>
      </c>
      <c r="G325" s="73">
        <v>2101</v>
      </c>
      <c r="H325" s="73">
        <v>2102</v>
      </c>
      <c r="I325" s="73">
        <v>1</v>
      </c>
      <c r="J325" s="73">
        <v>128</v>
      </c>
      <c r="K325" s="73" t="s">
        <v>267</v>
      </c>
      <c r="L325" s="73"/>
      <c r="M325" s="73"/>
    </row>
    <row r="326" spans="1:13" x14ac:dyDescent="0.25">
      <c r="A326" s="73" t="s">
        <v>3279</v>
      </c>
      <c r="B326" s="73" t="s">
        <v>3400</v>
      </c>
      <c r="C326" s="73" t="s">
        <v>2560</v>
      </c>
      <c r="D326" s="73" t="s">
        <v>183</v>
      </c>
      <c r="E326" s="73" t="s">
        <v>2053</v>
      </c>
      <c r="F326" s="273" t="s">
        <v>921</v>
      </c>
      <c r="G326" s="73">
        <v>2201</v>
      </c>
      <c r="H326" s="73">
        <v>2202</v>
      </c>
      <c r="I326" s="73">
        <v>1</v>
      </c>
      <c r="J326" s="73">
        <v>228</v>
      </c>
      <c r="K326" s="73" t="s">
        <v>267</v>
      </c>
      <c r="L326" s="73"/>
      <c r="M326" s="73"/>
    </row>
    <row r="327" spans="1:13" x14ac:dyDescent="0.25">
      <c r="A327" s="73" t="s">
        <v>3279</v>
      </c>
      <c r="B327" s="73" t="s">
        <v>3400</v>
      </c>
      <c r="C327" s="73" t="s">
        <v>2560</v>
      </c>
      <c r="D327" s="73" t="s">
        <v>183</v>
      </c>
      <c r="E327" s="73" t="s">
        <v>2053</v>
      </c>
      <c r="F327" s="273" t="s">
        <v>922</v>
      </c>
      <c r="G327" s="73">
        <v>2201</v>
      </c>
      <c r="H327" s="73">
        <v>2202</v>
      </c>
      <c r="I327" s="73">
        <v>1</v>
      </c>
      <c r="J327" s="73">
        <v>228</v>
      </c>
      <c r="K327" s="73" t="s">
        <v>267</v>
      </c>
      <c r="L327" s="73"/>
      <c r="M327" s="73"/>
    </row>
    <row r="328" spans="1:13" x14ac:dyDescent="0.25">
      <c r="A328" s="73" t="s">
        <v>3279</v>
      </c>
      <c r="B328" s="73" t="s">
        <v>3400</v>
      </c>
      <c r="C328" s="73" t="s">
        <v>2560</v>
      </c>
      <c r="D328" s="73" t="s">
        <v>183</v>
      </c>
      <c r="E328" s="73" t="s">
        <v>2055</v>
      </c>
      <c r="F328" s="273" t="s">
        <v>921</v>
      </c>
      <c r="G328" s="73">
        <v>2201</v>
      </c>
      <c r="H328" s="73">
        <v>2202</v>
      </c>
      <c r="I328" s="73">
        <v>1</v>
      </c>
      <c r="J328" s="73">
        <v>228</v>
      </c>
      <c r="K328" s="73" t="s">
        <v>267</v>
      </c>
      <c r="L328" s="73"/>
      <c r="M328" s="73"/>
    </row>
    <row r="329" spans="1:13" x14ac:dyDescent="0.25">
      <c r="A329" s="73" t="s">
        <v>3279</v>
      </c>
      <c r="B329" s="73" t="s">
        <v>3400</v>
      </c>
      <c r="C329" s="73" t="s">
        <v>2560</v>
      </c>
      <c r="D329" s="73" t="s">
        <v>183</v>
      </c>
      <c r="E329" s="73" t="s">
        <v>2055</v>
      </c>
      <c r="F329" s="273" t="s">
        <v>922</v>
      </c>
      <c r="G329" s="73">
        <v>2201</v>
      </c>
      <c r="H329" s="73">
        <v>2202</v>
      </c>
      <c r="I329" s="73">
        <v>1</v>
      </c>
      <c r="J329" s="73">
        <v>228</v>
      </c>
      <c r="K329" s="73" t="s">
        <v>267</v>
      </c>
      <c r="L329" s="73"/>
      <c r="M329" s="73"/>
    </row>
    <row r="330" spans="1:13" x14ac:dyDescent="0.25">
      <c r="A330" s="73" t="s">
        <v>3397</v>
      </c>
      <c r="B330" s="73" t="s">
        <v>3401</v>
      </c>
      <c r="C330" s="73" t="s">
        <v>2559</v>
      </c>
      <c r="D330" s="73" t="s">
        <v>183</v>
      </c>
      <c r="E330" s="73" t="s">
        <v>2052</v>
      </c>
      <c r="F330" s="273" t="s">
        <v>921</v>
      </c>
      <c r="G330" s="73">
        <v>2101</v>
      </c>
      <c r="H330" s="73">
        <v>2102</v>
      </c>
      <c r="I330" s="73">
        <v>1</v>
      </c>
      <c r="J330" s="73">
        <v>129</v>
      </c>
      <c r="K330" s="73" t="s">
        <v>267</v>
      </c>
      <c r="L330" s="73"/>
      <c r="M330" s="73"/>
    </row>
    <row r="331" spans="1:13" x14ac:dyDescent="0.25">
      <c r="A331" s="73" t="s">
        <v>3397</v>
      </c>
      <c r="B331" s="73" t="s">
        <v>3401</v>
      </c>
      <c r="C331" s="73" t="s">
        <v>2559</v>
      </c>
      <c r="D331" s="73" t="s">
        <v>183</v>
      </c>
      <c r="E331" s="73" t="s">
        <v>2052</v>
      </c>
      <c r="F331" s="273" t="s">
        <v>922</v>
      </c>
      <c r="G331" s="73">
        <v>2101</v>
      </c>
      <c r="H331" s="73">
        <v>2102</v>
      </c>
      <c r="I331" s="73">
        <v>1</v>
      </c>
      <c r="J331" s="73">
        <v>129</v>
      </c>
      <c r="K331" s="73" t="s">
        <v>267</v>
      </c>
      <c r="L331" s="73"/>
      <c r="M331" s="73"/>
    </row>
    <row r="332" spans="1:13" x14ac:dyDescent="0.25">
      <c r="A332" s="73" t="s">
        <v>3397</v>
      </c>
      <c r="B332" s="73" t="s">
        <v>3401</v>
      </c>
      <c r="C332" s="73" t="s">
        <v>2559</v>
      </c>
      <c r="D332" s="73" t="s">
        <v>183</v>
      </c>
      <c r="E332" s="73" t="s">
        <v>2054</v>
      </c>
      <c r="F332" s="273" t="s">
        <v>921</v>
      </c>
      <c r="G332" s="73">
        <v>2101</v>
      </c>
      <c r="H332" s="73">
        <v>2102</v>
      </c>
      <c r="I332" s="73">
        <v>1</v>
      </c>
      <c r="J332" s="73">
        <v>129</v>
      </c>
      <c r="K332" s="73" t="s">
        <v>267</v>
      </c>
      <c r="L332" s="73"/>
      <c r="M332" s="73"/>
    </row>
    <row r="333" spans="1:13" x14ac:dyDescent="0.25">
      <c r="A333" s="73" t="s">
        <v>3397</v>
      </c>
      <c r="B333" s="73" t="s">
        <v>3401</v>
      </c>
      <c r="C333" s="73" t="s">
        <v>2559</v>
      </c>
      <c r="D333" s="73" t="s">
        <v>183</v>
      </c>
      <c r="E333" s="73" t="s">
        <v>2054</v>
      </c>
      <c r="F333" s="273" t="s">
        <v>922</v>
      </c>
      <c r="G333" s="73">
        <v>2101</v>
      </c>
      <c r="H333" s="73">
        <v>2102</v>
      </c>
      <c r="I333" s="73">
        <v>1</v>
      </c>
      <c r="J333" s="73">
        <v>129</v>
      </c>
      <c r="K333" s="73" t="s">
        <v>267</v>
      </c>
      <c r="L333" s="73"/>
      <c r="M333" s="73"/>
    </row>
    <row r="334" spans="1:13" x14ac:dyDescent="0.25">
      <c r="A334" s="73" t="s">
        <v>3398</v>
      </c>
      <c r="B334" s="73" t="s">
        <v>3402</v>
      </c>
      <c r="C334" s="73" t="s">
        <v>2560</v>
      </c>
      <c r="D334" s="73" t="s">
        <v>183</v>
      </c>
      <c r="E334" s="73" t="s">
        <v>2053</v>
      </c>
      <c r="F334" s="273" t="s">
        <v>921</v>
      </c>
      <c r="G334" s="73">
        <v>2201</v>
      </c>
      <c r="H334" s="73">
        <v>2202</v>
      </c>
      <c r="I334" s="73">
        <v>1</v>
      </c>
      <c r="J334" s="73">
        <v>229</v>
      </c>
      <c r="K334" s="73" t="s">
        <v>267</v>
      </c>
      <c r="L334" s="73"/>
      <c r="M334" s="73"/>
    </row>
    <row r="335" spans="1:13" x14ac:dyDescent="0.25">
      <c r="A335" s="73" t="s">
        <v>3398</v>
      </c>
      <c r="B335" s="73" t="s">
        <v>3402</v>
      </c>
      <c r="C335" s="73" t="s">
        <v>2560</v>
      </c>
      <c r="D335" s="73" t="s">
        <v>183</v>
      </c>
      <c r="E335" s="73" t="s">
        <v>2053</v>
      </c>
      <c r="F335" s="273" t="s">
        <v>922</v>
      </c>
      <c r="G335" s="73">
        <v>2201</v>
      </c>
      <c r="H335" s="73">
        <v>2202</v>
      </c>
      <c r="I335" s="73">
        <v>1</v>
      </c>
      <c r="J335" s="73">
        <v>229</v>
      </c>
      <c r="K335" s="73" t="s">
        <v>267</v>
      </c>
      <c r="L335" s="73"/>
      <c r="M335" s="73"/>
    </row>
    <row r="336" spans="1:13" x14ac:dyDescent="0.25">
      <c r="A336" s="73" t="s">
        <v>3398</v>
      </c>
      <c r="B336" s="73" t="s">
        <v>3402</v>
      </c>
      <c r="C336" s="73" t="s">
        <v>2560</v>
      </c>
      <c r="D336" s="73" t="s">
        <v>183</v>
      </c>
      <c r="E336" s="73" t="s">
        <v>2055</v>
      </c>
      <c r="F336" s="273" t="s">
        <v>921</v>
      </c>
      <c r="G336" s="73">
        <v>2201</v>
      </c>
      <c r="H336" s="73">
        <v>2202</v>
      </c>
      <c r="I336" s="73">
        <v>1</v>
      </c>
      <c r="J336" s="73">
        <v>229</v>
      </c>
      <c r="K336" s="73" t="s">
        <v>267</v>
      </c>
      <c r="L336" s="73"/>
      <c r="M336" s="73"/>
    </row>
    <row r="337" spans="1:13" x14ac:dyDescent="0.25">
      <c r="A337" s="73" t="s">
        <v>3398</v>
      </c>
      <c r="B337" s="73" t="s">
        <v>3402</v>
      </c>
      <c r="C337" s="73" t="s">
        <v>2560</v>
      </c>
      <c r="D337" s="73" t="s">
        <v>183</v>
      </c>
      <c r="E337" s="73" t="s">
        <v>2055</v>
      </c>
      <c r="F337" s="273" t="s">
        <v>922</v>
      </c>
      <c r="G337" s="73">
        <v>2201</v>
      </c>
      <c r="H337" s="73">
        <v>2202</v>
      </c>
      <c r="I337" s="73">
        <v>1</v>
      </c>
      <c r="J337" s="73">
        <v>229</v>
      </c>
      <c r="K337" s="73" t="s">
        <v>267</v>
      </c>
      <c r="L337" s="73"/>
      <c r="M337" s="73"/>
    </row>
    <row r="338" spans="1:13" x14ac:dyDescent="0.25">
      <c r="A338" s="73" t="s">
        <v>3403</v>
      </c>
      <c r="B338" s="73" t="s">
        <v>3404</v>
      </c>
      <c r="C338" s="73" t="s">
        <v>3411</v>
      </c>
      <c r="D338" s="73" t="s">
        <v>192</v>
      </c>
      <c r="E338" s="73" t="s">
        <v>2956</v>
      </c>
      <c r="F338" s="273" t="s">
        <v>921</v>
      </c>
      <c r="G338" s="73">
        <v>2101</v>
      </c>
      <c r="I338" s="73">
        <v>1</v>
      </c>
      <c r="J338" s="73">
        <v>700</v>
      </c>
      <c r="K338" s="73" t="s">
        <v>267</v>
      </c>
      <c r="L338" s="73"/>
      <c r="M338" s="73"/>
    </row>
    <row r="339" spans="1:13" x14ac:dyDescent="0.25">
      <c r="A339" s="73" t="s">
        <v>3403</v>
      </c>
      <c r="B339" s="73" t="s">
        <v>3404</v>
      </c>
      <c r="C339" s="73" t="s">
        <v>3411</v>
      </c>
      <c r="D339" s="73" t="s">
        <v>192</v>
      </c>
      <c r="E339" s="73" t="s">
        <v>2956</v>
      </c>
      <c r="F339" s="273" t="s">
        <v>922</v>
      </c>
      <c r="G339" s="73">
        <v>2101</v>
      </c>
      <c r="I339" s="73">
        <v>1</v>
      </c>
      <c r="J339" s="73">
        <v>700</v>
      </c>
      <c r="K339" s="73" t="s">
        <v>267</v>
      </c>
      <c r="L339" s="73"/>
      <c r="M339" s="73"/>
    </row>
    <row r="340" spans="1:13" x14ac:dyDescent="0.25">
      <c r="A340" s="73" t="s">
        <v>3403</v>
      </c>
      <c r="B340" s="73" t="s">
        <v>3404</v>
      </c>
      <c r="C340" s="73" t="s">
        <v>3411</v>
      </c>
      <c r="D340" s="73" t="s">
        <v>192</v>
      </c>
      <c r="E340" s="73" t="s">
        <v>2956</v>
      </c>
      <c r="F340" s="273" t="s">
        <v>921</v>
      </c>
      <c r="G340" s="73">
        <v>2201</v>
      </c>
      <c r="I340" s="73">
        <v>1</v>
      </c>
      <c r="J340" s="73">
        <v>700</v>
      </c>
      <c r="K340" s="73" t="s">
        <v>267</v>
      </c>
      <c r="L340" s="73"/>
      <c r="M340" s="73"/>
    </row>
    <row r="341" spans="1:13" x14ac:dyDescent="0.25">
      <c r="A341" s="73" t="s">
        <v>3403</v>
      </c>
      <c r="B341" s="73" t="s">
        <v>3404</v>
      </c>
      <c r="C341" s="73" t="s">
        <v>3411</v>
      </c>
      <c r="D341" s="73" t="s">
        <v>192</v>
      </c>
      <c r="E341" s="73" t="s">
        <v>2956</v>
      </c>
      <c r="F341" s="273" t="s">
        <v>922</v>
      </c>
      <c r="G341" s="73">
        <v>2201</v>
      </c>
      <c r="I341" s="73">
        <v>1</v>
      </c>
      <c r="J341" s="73">
        <v>700</v>
      </c>
      <c r="K341" s="73" t="s">
        <v>267</v>
      </c>
      <c r="L341" s="73"/>
      <c r="M341" s="73"/>
    </row>
    <row r="342" spans="1:13" x14ac:dyDescent="0.25">
      <c r="A342" s="73" t="s">
        <v>3403</v>
      </c>
      <c r="B342" s="73" t="s">
        <v>3404</v>
      </c>
      <c r="C342" s="73" t="s">
        <v>3411</v>
      </c>
      <c r="D342" s="73" t="s">
        <v>192</v>
      </c>
      <c r="E342" s="73" t="s">
        <v>2956</v>
      </c>
      <c r="F342" s="273" t="s">
        <v>921</v>
      </c>
      <c r="G342" s="73">
        <v>2102</v>
      </c>
      <c r="I342" s="73">
        <v>1</v>
      </c>
      <c r="J342" s="73">
        <v>700</v>
      </c>
      <c r="K342" s="73" t="s">
        <v>267</v>
      </c>
      <c r="L342" s="73"/>
      <c r="M342" s="73"/>
    </row>
    <row r="343" spans="1:13" x14ac:dyDescent="0.25">
      <c r="A343" s="73" t="s">
        <v>3403</v>
      </c>
      <c r="B343" s="73" t="s">
        <v>3404</v>
      </c>
      <c r="C343" s="73" t="s">
        <v>3411</v>
      </c>
      <c r="D343" s="73" t="s">
        <v>192</v>
      </c>
      <c r="E343" s="73" t="s">
        <v>2956</v>
      </c>
      <c r="F343" s="273" t="s">
        <v>922</v>
      </c>
      <c r="G343" s="73">
        <v>2102</v>
      </c>
      <c r="I343" s="73">
        <v>1</v>
      </c>
      <c r="J343" s="73">
        <v>700</v>
      </c>
      <c r="K343" s="73" t="s">
        <v>267</v>
      </c>
      <c r="L343" s="73"/>
      <c r="M343" s="73"/>
    </row>
    <row r="344" spans="1:13" x14ac:dyDescent="0.25">
      <c r="A344" s="73" t="s">
        <v>3408</v>
      </c>
      <c r="B344" s="73" t="s">
        <v>3405</v>
      </c>
      <c r="C344" s="73" t="s">
        <v>3412</v>
      </c>
      <c r="D344" s="73" t="s">
        <v>192</v>
      </c>
      <c r="E344" s="73" t="s">
        <v>2956</v>
      </c>
      <c r="F344" s="273" t="s">
        <v>921</v>
      </c>
      <c r="G344" s="73">
        <v>2202</v>
      </c>
      <c r="I344" s="73">
        <v>1</v>
      </c>
      <c r="J344" s="73">
        <v>700</v>
      </c>
      <c r="K344" s="73" t="s">
        <v>267</v>
      </c>
      <c r="L344" s="73"/>
      <c r="M344" s="73"/>
    </row>
    <row r="345" spans="1:13" x14ac:dyDescent="0.25">
      <c r="A345" s="73" t="s">
        <v>3408</v>
      </c>
      <c r="B345" s="73" t="s">
        <v>3405</v>
      </c>
      <c r="C345" s="73" t="s">
        <v>3412</v>
      </c>
      <c r="D345" s="73" t="s">
        <v>192</v>
      </c>
      <c r="E345" s="73" t="s">
        <v>2956</v>
      </c>
      <c r="F345" s="273" t="s">
        <v>922</v>
      </c>
      <c r="G345" s="73">
        <v>2201</v>
      </c>
      <c r="I345" s="73">
        <v>1</v>
      </c>
      <c r="J345" s="73">
        <v>700</v>
      </c>
      <c r="K345" s="73" t="s">
        <v>267</v>
      </c>
      <c r="L345" s="73"/>
      <c r="M345" s="73"/>
    </row>
    <row r="346" spans="1:13" x14ac:dyDescent="0.25">
      <c r="A346" s="73" t="s">
        <v>3408</v>
      </c>
      <c r="B346" s="73" t="s">
        <v>3405</v>
      </c>
      <c r="C346" s="73" t="s">
        <v>3412</v>
      </c>
      <c r="D346" s="73" t="s">
        <v>192</v>
      </c>
      <c r="E346" s="73" t="s">
        <v>2956</v>
      </c>
      <c r="F346" s="273" t="s">
        <v>921</v>
      </c>
      <c r="G346" s="73">
        <v>2101</v>
      </c>
      <c r="I346" s="73">
        <v>1</v>
      </c>
      <c r="J346" s="73">
        <v>701</v>
      </c>
      <c r="K346" s="73" t="s">
        <v>267</v>
      </c>
      <c r="L346" s="73"/>
      <c r="M346" s="73"/>
    </row>
    <row r="347" spans="1:13" x14ac:dyDescent="0.25">
      <c r="A347" s="73" t="s">
        <v>3408</v>
      </c>
      <c r="B347" s="73" t="s">
        <v>3405</v>
      </c>
      <c r="C347" s="73" t="s">
        <v>3412</v>
      </c>
      <c r="D347" s="73" t="s">
        <v>192</v>
      </c>
      <c r="E347" s="73" t="s">
        <v>2956</v>
      </c>
      <c r="F347" s="273" t="s">
        <v>922</v>
      </c>
      <c r="G347" s="73">
        <v>2101</v>
      </c>
      <c r="I347" s="73">
        <v>1</v>
      </c>
      <c r="J347" s="73">
        <v>701</v>
      </c>
      <c r="K347" s="73" t="s">
        <v>267</v>
      </c>
      <c r="L347" s="73"/>
      <c r="M347" s="73"/>
    </row>
    <row r="348" spans="1:13" x14ac:dyDescent="0.25">
      <c r="A348" s="73" t="s">
        <v>3408</v>
      </c>
      <c r="B348" s="73" t="s">
        <v>3405</v>
      </c>
      <c r="C348" s="73" t="s">
        <v>3412</v>
      </c>
      <c r="D348" s="73" t="s">
        <v>192</v>
      </c>
      <c r="E348" s="73" t="s">
        <v>2956</v>
      </c>
      <c r="F348" s="273" t="s">
        <v>921</v>
      </c>
      <c r="G348" s="73">
        <v>2201</v>
      </c>
      <c r="I348" s="73">
        <v>1</v>
      </c>
      <c r="J348" s="73">
        <v>701</v>
      </c>
      <c r="K348" s="73" t="s">
        <v>267</v>
      </c>
      <c r="L348" s="73"/>
      <c r="M348" s="73"/>
    </row>
    <row r="349" spans="1:13" x14ac:dyDescent="0.25">
      <c r="A349" s="73" t="s">
        <v>3408</v>
      </c>
      <c r="B349" s="73" t="s">
        <v>3405</v>
      </c>
      <c r="C349" s="73" t="s">
        <v>3412</v>
      </c>
      <c r="D349" s="73" t="s">
        <v>192</v>
      </c>
      <c r="E349" s="73" t="s">
        <v>2956</v>
      </c>
      <c r="F349" s="273" t="s">
        <v>922</v>
      </c>
      <c r="G349" s="73">
        <v>2201</v>
      </c>
      <c r="I349" s="73">
        <v>1</v>
      </c>
      <c r="J349" s="73">
        <v>701</v>
      </c>
      <c r="K349" s="73" t="s">
        <v>267</v>
      </c>
      <c r="L349" s="73"/>
      <c r="M349" s="73"/>
    </row>
    <row r="350" spans="1:13" x14ac:dyDescent="0.25">
      <c r="A350" s="73" t="s">
        <v>3407</v>
      </c>
      <c r="B350" s="73" t="s">
        <v>3406</v>
      </c>
      <c r="C350" s="73" t="s">
        <v>3413</v>
      </c>
      <c r="D350" s="73" t="s">
        <v>192</v>
      </c>
      <c r="E350" s="73" t="s">
        <v>2956</v>
      </c>
      <c r="F350" s="273" t="s">
        <v>921</v>
      </c>
      <c r="G350" s="73">
        <v>2102</v>
      </c>
      <c r="I350" s="73">
        <v>1</v>
      </c>
      <c r="J350" s="73">
        <v>701</v>
      </c>
      <c r="K350" s="73" t="s">
        <v>267</v>
      </c>
      <c r="L350" s="73"/>
      <c r="M350" s="73"/>
    </row>
    <row r="351" spans="1:13" x14ac:dyDescent="0.25">
      <c r="A351" s="73" t="s">
        <v>3407</v>
      </c>
      <c r="B351" s="73" t="s">
        <v>3406</v>
      </c>
      <c r="C351" s="73" t="s">
        <v>3413</v>
      </c>
      <c r="D351" s="73" t="s">
        <v>192</v>
      </c>
      <c r="E351" s="73" t="s">
        <v>2956</v>
      </c>
      <c r="F351" s="273" t="s">
        <v>922</v>
      </c>
      <c r="G351" s="73">
        <v>2102</v>
      </c>
      <c r="I351" s="73">
        <v>1</v>
      </c>
      <c r="J351" s="73">
        <v>701</v>
      </c>
      <c r="K351" s="73" t="s">
        <v>267</v>
      </c>
      <c r="L351" s="73"/>
      <c r="M351" s="73"/>
    </row>
    <row r="352" spans="1:13" x14ac:dyDescent="0.25">
      <c r="A352" s="73" t="s">
        <v>3409</v>
      </c>
      <c r="B352" s="73" t="s">
        <v>3093</v>
      </c>
      <c r="C352" s="73" t="s">
        <v>3070</v>
      </c>
      <c r="D352" s="73" t="s">
        <v>192</v>
      </c>
      <c r="E352" s="73" t="s">
        <v>2956</v>
      </c>
      <c r="F352" s="273" t="s">
        <v>921</v>
      </c>
      <c r="G352" s="73">
        <v>2202</v>
      </c>
      <c r="I352" s="73">
        <v>1</v>
      </c>
      <c r="J352" s="73">
        <v>701</v>
      </c>
      <c r="K352" s="73" t="s">
        <v>267</v>
      </c>
      <c r="L352" s="73"/>
      <c r="M352" s="73"/>
    </row>
    <row r="353" spans="1:13" x14ac:dyDescent="0.25">
      <c r="A353" s="73" t="s">
        <v>3410</v>
      </c>
      <c r="B353" s="73" t="s">
        <v>3093</v>
      </c>
      <c r="C353" s="73" t="s">
        <v>3070</v>
      </c>
      <c r="D353" s="73" t="s">
        <v>192</v>
      </c>
      <c r="E353" s="73" t="s">
        <v>2956</v>
      </c>
      <c r="F353" s="273" t="s">
        <v>922</v>
      </c>
      <c r="G353" s="73">
        <v>2201</v>
      </c>
      <c r="I353" s="73">
        <v>1</v>
      </c>
      <c r="J353" s="73">
        <v>701</v>
      </c>
      <c r="K353" s="73" t="s">
        <v>267</v>
      </c>
      <c r="L353" s="73"/>
      <c r="M353" s="73"/>
    </row>
    <row r="354" spans="1:13" x14ac:dyDescent="0.25">
      <c r="A354" s="73" t="s">
        <v>3414</v>
      </c>
      <c r="B354" s="73" t="s">
        <v>3399</v>
      </c>
      <c r="C354" s="73" t="s">
        <v>2559</v>
      </c>
      <c r="D354" s="73" t="s">
        <v>183</v>
      </c>
      <c r="E354" s="73" t="s">
        <v>2052</v>
      </c>
      <c r="F354" s="512">
        <v>43586</v>
      </c>
      <c r="G354" s="73">
        <v>2101</v>
      </c>
      <c r="H354" s="73">
        <v>2102</v>
      </c>
      <c r="I354" s="73">
        <v>1</v>
      </c>
      <c r="J354" s="73">
        <v>128</v>
      </c>
      <c r="K354" s="73" t="s">
        <v>267</v>
      </c>
      <c r="L354" s="73"/>
      <c r="M354" s="73"/>
    </row>
    <row r="355" spans="1:13" x14ac:dyDescent="0.25">
      <c r="A355" s="73" t="s">
        <v>3414</v>
      </c>
      <c r="B355" s="73" t="s">
        <v>3399</v>
      </c>
      <c r="C355" s="73" t="s">
        <v>2559</v>
      </c>
      <c r="D355" s="73" t="s">
        <v>183</v>
      </c>
      <c r="E355" s="73" t="s">
        <v>2052</v>
      </c>
      <c r="F355" s="512">
        <v>43617</v>
      </c>
      <c r="G355" s="73">
        <v>2101</v>
      </c>
      <c r="H355" s="73">
        <v>2102</v>
      </c>
      <c r="I355" s="73">
        <v>1</v>
      </c>
      <c r="J355" s="73">
        <v>128</v>
      </c>
      <c r="K355" s="73" t="s">
        <v>267</v>
      </c>
      <c r="L355" s="73"/>
      <c r="M355" s="73"/>
    </row>
    <row r="356" spans="1:13" x14ac:dyDescent="0.25">
      <c r="A356" s="73" t="s">
        <v>3414</v>
      </c>
      <c r="B356" s="73" t="s">
        <v>3418</v>
      </c>
      <c r="C356" s="73" t="s">
        <v>3419</v>
      </c>
      <c r="D356" s="73" t="s">
        <v>183</v>
      </c>
      <c r="E356" s="73" t="s">
        <v>2054</v>
      </c>
      <c r="F356" s="512">
        <v>43647</v>
      </c>
      <c r="G356" s="73">
        <v>2101</v>
      </c>
      <c r="H356" s="73">
        <v>2102</v>
      </c>
      <c r="I356" s="73">
        <v>1</v>
      </c>
      <c r="J356" s="73">
        <v>128</v>
      </c>
      <c r="K356" s="73" t="s">
        <v>267</v>
      </c>
      <c r="L356" s="73"/>
      <c r="M356" s="73"/>
    </row>
    <row r="357" spans="1:13" x14ac:dyDescent="0.25">
      <c r="A357" s="73" t="s">
        <v>3414</v>
      </c>
      <c r="B357" s="73" t="s">
        <v>3418</v>
      </c>
      <c r="C357" s="73" t="s">
        <v>3419</v>
      </c>
      <c r="D357" s="73" t="s">
        <v>183</v>
      </c>
      <c r="E357" s="73" t="s">
        <v>2054</v>
      </c>
      <c r="F357" s="512">
        <v>43678</v>
      </c>
      <c r="G357" s="73">
        <v>2101</v>
      </c>
      <c r="H357" s="73">
        <v>2102</v>
      </c>
      <c r="I357" s="73">
        <v>1</v>
      </c>
      <c r="J357" s="73">
        <v>128</v>
      </c>
      <c r="K357" s="73" t="s">
        <v>267</v>
      </c>
      <c r="L357" s="73"/>
      <c r="M357" s="73"/>
    </row>
    <row r="358" spans="1:13" x14ac:dyDescent="0.25">
      <c r="A358" s="73" t="s">
        <v>3415</v>
      </c>
      <c r="B358" s="73" t="s">
        <v>3402</v>
      </c>
      <c r="C358" s="73" t="s">
        <v>2560</v>
      </c>
      <c r="D358" s="73" t="s">
        <v>183</v>
      </c>
      <c r="E358" s="73" t="s">
        <v>2053</v>
      </c>
      <c r="F358" s="512">
        <v>43586</v>
      </c>
      <c r="G358" s="73">
        <v>2201</v>
      </c>
      <c r="H358" s="73">
        <v>2202</v>
      </c>
      <c r="I358" s="73">
        <v>1</v>
      </c>
      <c r="J358" s="73">
        <v>228</v>
      </c>
      <c r="K358" s="73" t="s">
        <v>267</v>
      </c>
      <c r="L358" s="73"/>
      <c r="M358" s="73"/>
    </row>
    <row r="359" spans="1:13" x14ac:dyDescent="0.25">
      <c r="A359" s="73" t="s">
        <v>3415</v>
      </c>
      <c r="B359" s="73" t="s">
        <v>3402</v>
      </c>
      <c r="C359" s="73" t="s">
        <v>2560</v>
      </c>
      <c r="D359" s="73" t="s">
        <v>183</v>
      </c>
      <c r="E359" s="73" t="s">
        <v>2053</v>
      </c>
      <c r="F359" s="512">
        <v>43617</v>
      </c>
      <c r="G359" s="73">
        <v>2201</v>
      </c>
      <c r="H359" s="73">
        <v>2202</v>
      </c>
      <c r="I359" s="73">
        <v>1</v>
      </c>
      <c r="J359" s="73">
        <v>228</v>
      </c>
      <c r="K359" s="73" t="s">
        <v>267</v>
      </c>
      <c r="L359" s="73"/>
      <c r="M359" s="73"/>
    </row>
    <row r="360" spans="1:13" x14ac:dyDescent="0.25">
      <c r="A360" s="73" t="s">
        <v>3415</v>
      </c>
      <c r="B360" s="73" t="s">
        <v>3400</v>
      </c>
      <c r="C360" s="73" t="s">
        <v>2560</v>
      </c>
      <c r="D360" s="73" t="s">
        <v>183</v>
      </c>
      <c r="E360" s="73" t="s">
        <v>2055</v>
      </c>
      <c r="F360" s="512">
        <v>43647</v>
      </c>
      <c r="G360" s="73">
        <v>2201</v>
      </c>
      <c r="H360" s="73">
        <v>2202</v>
      </c>
      <c r="I360" s="73">
        <v>1</v>
      </c>
      <c r="J360" s="73">
        <v>228</v>
      </c>
      <c r="K360" s="73" t="s">
        <v>267</v>
      </c>
      <c r="L360" s="73"/>
      <c r="M360" s="73"/>
    </row>
    <row r="361" spans="1:13" x14ac:dyDescent="0.25">
      <c r="A361" s="73" t="s">
        <v>3415</v>
      </c>
      <c r="B361" s="73" t="s">
        <v>3400</v>
      </c>
      <c r="C361" s="73" t="s">
        <v>2560</v>
      </c>
      <c r="D361" s="73" t="s">
        <v>183</v>
      </c>
      <c r="E361" s="73" t="s">
        <v>2055</v>
      </c>
      <c r="F361" s="512">
        <v>43678</v>
      </c>
      <c r="G361" s="73">
        <v>2201</v>
      </c>
      <c r="H361" s="73">
        <v>2202</v>
      </c>
      <c r="I361" s="73">
        <v>1</v>
      </c>
      <c r="J361" s="73">
        <v>228</v>
      </c>
      <c r="K361" s="73" t="s">
        <v>267</v>
      </c>
      <c r="L361" s="73"/>
      <c r="M361" s="73"/>
    </row>
    <row r="362" spans="1:13" x14ac:dyDescent="0.25">
      <c r="A362" s="73" t="s">
        <v>3416</v>
      </c>
      <c r="B362" s="73" t="s">
        <v>3401</v>
      </c>
      <c r="C362" s="73" t="s">
        <v>2559</v>
      </c>
      <c r="D362" s="73" t="s">
        <v>183</v>
      </c>
      <c r="E362" s="73" t="s">
        <v>2052</v>
      </c>
      <c r="F362" s="512">
        <v>43709</v>
      </c>
      <c r="G362" s="73">
        <v>2101</v>
      </c>
      <c r="H362" s="73">
        <v>2102</v>
      </c>
      <c r="I362" s="73">
        <v>1</v>
      </c>
      <c r="J362" s="73">
        <v>129</v>
      </c>
      <c r="K362" s="73" t="s">
        <v>267</v>
      </c>
      <c r="L362" s="73"/>
      <c r="M362" s="73"/>
    </row>
    <row r="363" spans="1:13" x14ac:dyDescent="0.25">
      <c r="A363" s="73" t="s">
        <v>3416</v>
      </c>
      <c r="B363" s="73" t="s">
        <v>3401</v>
      </c>
      <c r="C363" s="73" t="s">
        <v>2559</v>
      </c>
      <c r="D363" s="73" t="s">
        <v>183</v>
      </c>
      <c r="E363" s="73" t="s">
        <v>2052</v>
      </c>
      <c r="F363" s="512">
        <v>43739</v>
      </c>
      <c r="G363" s="73">
        <v>2101</v>
      </c>
      <c r="H363" s="73">
        <v>2102</v>
      </c>
      <c r="I363" s="73">
        <v>1</v>
      </c>
      <c r="J363" s="73">
        <v>129</v>
      </c>
      <c r="K363" s="73" t="s">
        <v>267</v>
      </c>
      <c r="L363" s="73"/>
      <c r="M363" s="73"/>
    </row>
    <row r="364" spans="1:13" x14ac:dyDescent="0.25">
      <c r="A364" s="73" t="s">
        <v>3416</v>
      </c>
      <c r="B364" s="73" t="s">
        <v>3401</v>
      </c>
      <c r="C364" s="73" t="s">
        <v>2559</v>
      </c>
      <c r="D364" s="73" t="s">
        <v>183</v>
      </c>
      <c r="E364" s="73" t="s">
        <v>2054</v>
      </c>
      <c r="F364" s="512">
        <v>43770</v>
      </c>
      <c r="G364" s="73">
        <v>2101</v>
      </c>
      <c r="H364" s="73">
        <v>2102</v>
      </c>
      <c r="I364" s="73">
        <v>1</v>
      </c>
      <c r="J364" s="73">
        <v>129</v>
      </c>
      <c r="K364" s="73" t="s">
        <v>267</v>
      </c>
      <c r="L364" s="73"/>
      <c r="M364" s="73"/>
    </row>
    <row r="365" spans="1:13" x14ac:dyDescent="0.25">
      <c r="A365" s="73" t="s">
        <v>3416</v>
      </c>
      <c r="B365" s="73" t="s">
        <v>3401</v>
      </c>
      <c r="C365" s="73" t="s">
        <v>2559</v>
      </c>
      <c r="D365" s="73" t="s">
        <v>183</v>
      </c>
      <c r="E365" s="73" t="s">
        <v>2054</v>
      </c>
      <c r="F365" s="512">
        <v>43800</v>
      </c>
      <c r="G365" s="73">
        <v>2101</v>
      </c>
      <c r="H365" s="73">
        <v>2102</v>
      </c>
      <c r="I365" s="73">
        <v>1</v>
      </c>
      <c r="J365" s="73">
        <v>129</v>
      </c>
      <c r="K365" s="73" t="s">
        <v>267</v>
      </c>
      <c r="L365" s="73"/>
      <c r="M365" s="73"/>
    </row>
    <row r="366" spans="1:13" x14ac:dyDescent="0.25">
      <c r="A366" s="73" t="s">
        <v>3417</v>
      </c>
      <c r="B366" s="73" t="s">
        <v>3402</v>
      </c>
      <c r="C366" s="73" t="s">
        <v>3420</v>
      </c>
      <c r="D366" s="73" t="s">
        <v>183</v>
      </c>
      <c r="E366" s="73" t="s">
        <v>2053</v>
      </c>
      <c r="F366" s="512">
        <v>43709</v>
      </c>
      <c r="G366" s="73">
        <v>2201</v>
      </c>
      <c r="H366" s="73">
        <v>2202</v>
      </c>
      <c r="I366" s="73">
        <v>1</v>
      </c>
      <c r="J366" s="73">
        <v>229</v>
      </c>
      <c r="K366" s="73" t="s">
        <v>267</v>
      </c>
      <c r="L366" s="73"/>
      <c r="M366" s="73"/>
    </row>
    <row r="367" spans="1:13" x14ac:dyDescent="0.25">
      <c r="A367" s="73" t="s">
        <v>3417</v>
      </c>
      <c r="B367" s="73" t="s">
        <v>3402</v>
      </c>
      <c r="C367" s="73" t="s">
        <v>3420</v>
      </c>
      <c r="D367" s="73" t="s">
        <v>183</v>
      </c>
      <c r="E367" s="73" t="s">
        <v>2053</v>
      </c>
      <c r="F367" s="512">
        <v>43739</v>
      </c>
      <c r="G367" s="73">
        <v>2201</v>
      </c>
      <c r="H367" s="73">
        <v>2202</v>
      </c>
      <c r="I367" s="73">
        <v>1</v>
      </c>
      <c r="J367" s="73">
        <v>229</v>
      </c>
      <c r="K367" s="73" t="s">
        <v>267</v>
      </c>
      <c r="L367" s="73"/>
      <c r="M367" s="73"/>
    </row>
    <row r="368" spans="1:13" x14ac:dyDescent="0.25">
      <c r="A368" s="73" t="s">
        <v>3421</v>
      </c>
      <c r="B368" s="73" t="s">
        <v>3402</v>
      </c>
      <c r="C368" s="73" t="s">
        <v>2560</v>
      </c>
      <c r="D368" s="73" t="s">
        <v>183</v>
      </c>
      <c r="E368" s="73" t="s">
        <v>2055</v>
      </c>
      <c r="F368" s="512">
        <v>43770</v>
      </c>
      <c r="G368" s="73">
        <v>2201</v>
      </c>
      <c r="H368" s="73">
        <v>2202</v>
      </c>
      <c r="I368" s="73">
        <v>1</v>
      </c>
      <c r="J368" s="73">
        <v>229</v>
      </c>
      <c r="K368" s="73" t="s">
        <v>267</v>
      </c>
      <c r="L368" s="73"/>
      <c r="M368" s="73"/>
    </row>
    <row r="369" spans="1:13" x14ac:dyDescent="0.25">
      <c r="A369" s="73" t="s">
        <v>3421</v>
      </c>
      <c r="B369" s="73" t="s">
        <v>3402</v>
      </c>
      <c r="C369" s="73" t="s">
        <v>2560</v>
      </c>
      <c r="D369" s="73" t="s">
        <v>183</v>
      </c>
      <c r="E369" s="73" t="s">
        <v>2055</v>
      </c>
      <c r="F369" s="512">
        <v>43800</v>
      </c>
      <c r="G369" s="73">
        <v>2201</v>
      </c>
      <c r="H369" s="73">
        <v>2202</v>
      </c>
      <c r="I369" s="73">
        <v>1</v>
      </c>
      <c r="J369" s="73">
        <v>229</v>
      </c>
      <c r="K369" s="73" t="s">
        <v>267</v>
      </c>
      <c r="L369" s="73"/>
      <c r="M369" s="73"/>
    </row>
  </sheetData>
  <conditionalFormatting sqref="E14:G91 E158:G158 G160 F159:G159 E160:F253">
    <cfRule type="expression" dxfId="349" priority="128">
      <formula>"$B$2='Access'"</formula>
    </cfRule>
  </conditionalFormatting>
  <conditionalFormatting sqref="G5:G13 E8:E13">
    <cfRule type="expression" dxfId="348" priority="73">
      <formula>"$B$2='Access'"</formula>
    </cfRule>
  </conditionalFormatting>
  <conditionalFormatting sqref="E2:G2 F3:G3">
    <cfRule type="expression" dxfId="347" priority="72">
      <formula>"$B$2='Access'"</formula>
    </cfRule>
  </conditionalFormatting>
  <conditionalFormatting sqref="F4:G4">
    <cfRule type="expression" dxfId="346" priority="71">
      <formula>"$B$2='Access'"</formula>
    </cfRule>
  </conditionalFormatting>
  <conditionalFormatting sqref="F5:F6">
    <cfRule type="expression" dxfId="345" priority="68">
      <formula>"$B$2='Access'"</formula>
    </cfRule>
  </conditionalFormatting>
  <conditionalFormatting sqref="F7">
    <cfRule type="expression" dxfId="344" priority="67">
      <formula>"$B$2='Access'"</formula>
    </cfRule>
  </conditionalFormatting>
  <conditionalFormatting sqref="F8:F9">
    <cfRule type="expression" dxfId="343" priority="66">
      <formula>"$B$2='Access'"</formula>
    </cfRule>
  </conditionalFormatting>
  <conditionalFormatting sqref="F10">
    <cfRule type="expression" dxfId="342" priority="65">
      <formula>"$B$2='Access'"</formula>
    </cfRule>
  </conditionalFormatting>
  <conditionalFormatting sqref="F11:F12">
    <cfRule type="expression" dxfId="341" priority="64">
      <formula>"$B$2='Access'"</formula>
    </cfRule>
  </conditionalFormatting>
  <conditionalFormatting sqref="F13">
    <cfRule type="expression" dxfId="340" priority="63">
      <formula>"$B$2='Access'"</formula>
    </cfRule>
  </conditionalFormatting>
  <conditionalFormatting sqref="E3:E7">
    <cfRule type="expression" dxfId="339" priority="62">
      <formula>"$B$2='Access'"</formula>
    </cfRule>
  </conditionalFormatting>
  <conditionalFormatting sqref="F140">
    <cfRule type="expression" dxfId="338" priority="60">
      <formula>"$B$2='Access'"</formula>
    </cfRule>
  </conditionalFormatting>
  <conditionalFormatting sqref="F141">
    <cfRule type="expression" dxfId="337" priority="59">
      <formula>"$B$2='Access'"</formula>
    </cfRule>
  </conditionalFormatting>
  <conditionalFormatting sqref="E58:E59 G58:G59">
    <cfRule type="expression" dxfId="336" priority="52">
      <formula>"$B$2='Access'"</formula>
    </cfRule>
  </conditionalFormatting>
  <conditionalFormatting sqref="E57 G57">
    <cfRule type="expression" dxfId="335" priority="51">
      <formula>"$B$2='Access'"</formula>
    </cfRule>
  </conditionalFormatting>
  <conditionalFormatting sqref="F56:F59">
    <cfRule type="expression" dxfId="334" priority="50">
      <formula>"$B$2='Access'"</formula>
    </cfRule>
  </conditionalFormatting>
  <conditionalFormatting sqref="G124:G127 E124 G132:G139">
    <cfRule type="expression" dxfId="333" priority="49">
      <formula>"$B$2='Access'"</formula>
    </cfRule>
  </conditionalFormatting>
  <conditionalFormatting sqref="E142:G142 F143:G143 G144:G149">
    <cfRule type="expression" dxfId="332" priority="48">
      <formula>"$B$2='Access'"</formula>
    </cfRule>
  </conditionalFormatting>
  <conditionalFormatting sqref="F124:F125">
    <cfRule type="expression" dxfId="331" priority="47">
      <formula>"$B$2='Access'"</formula>
    </cfRule>
  </conditionalFormatting>
  <conditionalFormatting sqref="G128:G131">
    <cfRule type="expression" dxfId="330" priority="46">
      <formula>"$B$2='Access'"</formula>
    </cfRule>
  </conditionalFormatting>
  <conditionalFormatting sqref="E143:E157">
    <cfRule type="expression" dxfId="329" priority="40">
      <formula>"$B$2='Access'"</formula>
    </cfRule>
  </conditionalFormatting>
  <conditionalFormatting sqref="G150:G157">
    <cfRule type="expression" dxfId="328" priority="39">
      <formula>"$B$2='Access'"</formula>
    </cfRule>
  </conditionalFormatting>
  <conditionalFormatting sqref="F144:F157">
    <cfRule type="expression" dxfId="327" priority="38">
      <formula>"$B$2='Access'"</formula>
    </cfRule>
  </conditionalFormatting>
  <conditionalFormatting sqref="E159">
    <cfRule type="expression" dxfId="326" priority="36">
      <formula>"$B$2='Access'"</formula>
    </cfRule>
  </conditionalFormatting>
  <conditionalFormatting sqref="E92:G95 E104:G107 E96:F103 E108:F111">
    <cfRule type="expression" dxfId="325" priority="34">
      <formula>"$B$2='Access'"</formula>
    </cfRule>
  </conditionalFormatting>
  <conditionalFormatting sqref="F127:F139">
    <cfRule type="expression" dxfId="324" priority="33">
      <formula>"$B$2='Access'"</formula>
    </cfRule>
  </conditionalFormatting>
  <conditionalFormatting sqref="F126">
    <cfRule type="expression" dxfId="323" priority="32">
      <formula>"$B$2='Access'"</formula>
    </cfRule>
  </conditionalFormatting>
  <conditionalFormatting sqref="E125:E139">
    <cfRule type="expression" dxfId="322" priority="31">
      <formula>"$B$2='Access'"</formula>
    </cfRule>
  </conditionalFormatting>
  <conditionalFormatting sqref="E112:G115">
    <cfRule type="expression" dxfId="321" priority="30">
      <formula>"$B$2='Access'"</formula>
    </cfRule>
  </conditionalFormatting>
  <conditionalFormatting sqref="E116:G123">
    <cfRule type="expression" dxfId="320" priority="29">
      <formula>"$B$2='Access'"</formula>
    </cfRule>
  </conditionalFormatting>
  <conditionalFormatting sqref="G96:G103">
    <cfRule type="expression" dxfId="319" priority="28">
      <formula>"$B$2='Access'"</formula>
    </cfRule>
  </conditionalFormatting>
  <conditionalFormatting sqref="G108:G111">
    <cfRule type="expression" dxfId="318" priority="27">
      <formula>"$B$2='Access'"</formula>
    </cfRule>
  </conditionalFormatting>
  <conditionalFormatting sqref="E269:E270 E265:E266 E261:E262 E257:E258 E254 E273:E274">
    <cfRule type="expression" dxfId="317" priority="26">
      <formula>"$B$2='Access'"</formula>
    </cfRule>
  </conditionalFormatting>
  <conditionalFormatting sqref="E271:E272 E267:E268 E263:E264 E259:E260 E255:E256 E275:E276">
    <cfRule type="expression" dxfId="316" priority="25">
      <formula>"$B$2='Access'"</formula>
    </cfRule>
  </conditionalFormatting>
  <conditionalFormatting sqref="E277">
    <cfRule type="expression" dxfId="315" priority="24">
      <formula>"$B$2='Access'"</formula>
    </cfRule>
  </conditionalFormatting>
  <conditionalFormatting sqref="E278:E282">
    <cfRule type="expression" dxfId="314" priority="23">
      <formula>"$B$2='Access'"</formula>
    </cfRule>
  </conditionalFormatting>
  <conditionalFormatting sqref="E283:E284">
    <cfRule type="expression" dxfId="313" priority="22">
      <formula>"$B$2='Access'"</formula>
    </cfRule>
  </conditionalFormatting>
  <conditionalFormatting sqref="E285:E286">
    <cfRule type="expression" dxfId="312" priority="21">
      <formula>"$B$2='Access'"</formula>
    </cfRule>
  </conditionalFormatting>
  <conditionalFormatting sqref="E287">
    <cfRule type="expression" dxfId="311" priority="20">
      <formula>"$B$2='Access'"</formula>
    </cfRule>
  </conditionalFormatting>
  <conditionalFormatting sqref="E288">
    <cfRule type="expression" dxfId="310" priority="19">
      <formula>"$B$2='Access'"</formula>
    </cfRule>
  </conditionalFormatting>
  <conditionalFormatting sqref="E289">
    <cfRule type="expression" dxfId="309" priority="18">
      <formula>"$B$2='Access'"</formula>
    </cfRule>
  </conditionalFormatting>
  <conditionalFormatting sqref="E290">
    <cfRule type="expression" dxfId="308" priority="17">
      <formula>"$B$2='Access'"</formula>
    </cfRule>
  </conditionalFormatting>
  <conditionalFormatting sqref="E291">
    <cfRule type="expression" dxfId="307" priority="16">
      <formula>"$B$2='Access'"</formula>
    </cfRule>
  </conditionalFormatting>
  <conditionalFormatting sqref="E292">
    <cfRule type="expression" dxfId="306" priority="15">
      <formula>"$B$2='Access'"</formula>
    </cfRule>
  </conditionalFormatting>
  <conditionalFormatting sqref="E295">
    <cfRule type="expression" dxfId="305" priority="14">
      <formula>"$B$2='Access'"</formula>
    </cfRule>
  </conditionalFormatting>
  <conditionalFormatting sqref="E296:E302">
    <cfRule type="expression" dxfId="304" priority="13">
      <formula>"$B$2='Access'"</formula>
    </cfRule>
  </conditionalFormatting>
  <conditionalFormatting sqref="E303">
    <cfRule type="expression" dxfId="303" priority="12">
      <formula>"$B$2='Access'"</formula>
    </cfRule>
  </conditionalFormatting>
  <conditionalFormatting sqref="E304">
    <cfRule type="expression" dxfId="302" priority="11">
      <formula>"$B$2='Access'"</formula>
    </cfRule>
  </conditionalFormatting>
  <conditionalFormatting sqref="E305">
    <cfRule type="expression" dxfId="301" priority="10">
      <formula>"$B$2='Access'"</formula>
    </cfRule>
  </conditionalFormatting>
  <conditionalFormatting sqref="E306">
    <cfRule type="expression" dxfId="300" priority="9">
      <formula>"$B$2='Access'"</formula>
    </cfRule>
  </conditionalFormatting>
  <conditionalFormatting sqref="E307:E321">
    <cfRule type="expression" dxfId="299" priority="8">
      <formula>"$B$2='Access'"</formula>
    </cfRule>
  </conditionalFormatting>
  <dataValidations count="3">
    <dataValidation type="whole" allowBlank="1" showInputMessage="1" showErrorMessage="1" sqref="J2:J119 J124:J253">
      <formula1>1</formula1>
      <formula2>4094</formula2>
    </dataValidation>
    <dataValidation type="whole" allowBlank="1" showInputMessage="1" showErrorMessage="1" prompt="Encap Block Range Start VLAN" sqref="J120:J123">
      <formula1>1</formula1>
      <formula2>4094</formula2>
    </dataValidation>
    <dataValidation type="whole" allowBlank="1" showInputMessage="1" showErrorMessage="1" sqref="G2:H253">
      <formula1>101</formula1>
      <formula2>4000</formula2>
    </dataValidation>
  </dataValidations>
  <pageMargins left="0.7" right="0.7" top="0.75" bottom="0.75" header="0.3" footer="0.3"/>
  <pageSetup paperSize="9" orientation="portrait" horizontalDpi="4294967292" verticalDpi="4294967292" r:id="rId1"/>
  <ignoredErrors>
    <ignoredError sqref="F124:F126 F127:F139 F140:F157" twoDigitTextYear="1"/>
  </ignoredErrors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end_point_group!$A$2:$A$2</xm:f>
          </x14:formula1>
          <xm:sqref>B38480:B1048576</xm:sqref>
        </x14:dataValidation>
        <x14:dataValidation type="list" allowBlank="1" showInputMessage="1" showErrorMessage="1">
          <x14:formula1>
            <xm:f>data_validation!$P$2:$P$4</xm:f>
          </x14:formula1>
          <xm:sqref>K2:K253</xm:sqref>
        </x14:dataValidation>
        <x14:dataValidation type="list" allowBlank="1" showInputMessage="1" showErrorMessage="1">
          <x14:formula1>
            <xm:f>data_validation!$I$2:$I$4</xm:f>
          </x14:formula1>
          <xm:sqref>D2:D253</xm:sqref>
        </x14:dataValidation>
        <x14:dataValidation type="list" allowBlank="1" showInputMessage="1" showErrorMessage="1">
          <x14:formula1>
            <xm:f>interface_policy_group!$A:$A</xm:f>
          </x14:formula1>
          <xm:sqref>E2:E292 E295:E321</xm:sqref>
        </x14:dataValidation>
        <x14:dataValidation type="list" allowBlank="1" showInputMessage="1" showErrorMessage="1">
          <x14:formula1>
            <xm:f>end_point_group!$F:$F</xm:f>
          </x14:formula1>
          <xm:sqref>C38480:C1048576</xm:sqref>
        </x14:dataValidation>
        <x14:dataValidation type="list" allowBlank="1" showInputMessage="1" showErrorMessage="1">
          <x14:formula1>
            <xm:f>end_point_group!$E:$E</xm:f>
          </x14:formula1>
          <xm:sqref>D38480:D1048576</xm:sqref>
        </x14:dataValidation>
        <x14:dataValidation type="list" allowBlank="1" showInputMessage="1" showErrorMessage="1">
          <x14:formula1>
            <xm:f>end_point_group!$E:$E</xm:f>
          </x14:formula1>
          <xm:sqref>C1</xm:sqref>
        </x14:dataValidation>
        <x14:dataValidation type="list" allowBlank="1" showInputMessage="1" showErrorMessage="1">
          <x14:formula1>
            <xm:f>end_point_group!$A:$A</xm:f>
          </x14:formula1>
          <xm:sqref>A2:A256</xm:sqref>
        </x14:dataValidation>
      </x14:dataValidations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</sheetPr>
  <dimension ref="A1:M21"/>
  <sheetViews>
    <sheetView workbookViewId="0">
      <selection activeCell="F32" sqref="F32"/>
    </sheetView>
  </sheetViews>
  <sheetFormatPr defaultColWidth="10.7109375" defaultRowHeight="15" x14ac:dyDescent="0.25"/>
  <cols>
    <col min="1" max="1" width="29.42578125" customWidth="1"/>
    <col min="2" max="2" width="23.42578125" customWidth="1"/>
    <col min="3" max="3" width="27.140625" customWidth="1"/>
    <col min="4" max="4" width="12.7109375" customWidth="1"/>
    <col min="5" max="5" width="12.5703125" customWidth="1"/>
    <col min="6" max="6" width="13.42578125" customWidth="1"/>
    <col min="7" max="7" width="14" customWidth="1"/>
    <col min="8" max="8" width="11.140625" customWidth="1"/>
    <col min="9" max="9" width="28.140625" bestFit="1" customWidth="1"/>
    <col min="10" max="10" width="16.5703125" customWidth="1"/>
    <col min="11" max="11" width="15.28515625" customWidth="1"/>
    <col min="13" max="13" width="15.7109375" customWidth="1"/>
  </cols>
  <sheetData>
    <row r="1" spans="1:13" ht="15.75" thickBot="1" x14ac:dyDescent="0.3">
      <c r="A1" s="2" t="s">
        <v>196</v>
      </c>
      <c r="B1" s="2" t="s">
        <v>244</v>
      </c>
      <c r="C1" s="2" t="s">
        <v>317</v>
      </c>
      <c r="D1" s="2" t="s">
        <v>441</v>
      </c>
      <c r="E1" s="2" t="s">
        <v>2159</v>
      </c>
      <c r="F1" s="2" t="s">
        <v>442</v>
      </c>
      <c r="G1" s="2" t="s">
        <v>318</v>
      </c>
      <c r="H1" s="2" t="s">
        <v>319</v>
      </c>
      <c r="I1" s="2" t="s">
        <v>320</v>
      </c>
      <c r="J1" s="2" t="s">
        <v>608</v>
      </c>
      <c r="K1" s="2" t="s">
        <v>1508</v>
      </c>
      <c r="L1" s="137" t="s">
        <v>473</v>
      </c>
      <c r="M1" s="137" t="s">
        <v>2930</v>
      </c>
    </row>
    <row r="2" spans="1:13" x14ac:dyDescent="0.25">
      <c r="A2" s="3" t="s">
        <v>1173</v>
      </c>
      <c r="B2" s="3" t="s">
        <v>1269</v>
      </c>
      <c r="C2" s="3" t="s">
        <v>1168</v>
      </c>
      <c r="D2" s="3" t="s">
        <v>189</v>
      </c>
      <c r="E2" s="3" t="s">
        <v>190</v>
      </c>
      <c r="F2" s="3" t="s">
        <v>190</v>
      </c>
      <c r="G2" s="3"/>
      <c r="H2" s="3"/>
      <c r="I2" s="470" t="s">
        <v>1105</v>
      </c>
      <c r="J2" s="470"/>
      <c r="K2" s="470"/>
      <c r="L2" s="5" t="s">
        <v>847</v>
      </c>
      <c r="M2" s="72" t="s">
        <v>2931</v>
      </c>
    </row>
    <row r="3" spans="1:13" x14ac:dyDescent="0.25">
      <c r="A3" s="175" t="s">
        <v>1174</v>
      </c>
      <c r="B3" s="175" t="s">
        <v>1270</v>
      </c>
      <c r="C3" s="175" t="s">
        <v>1169</v>
      </c>
      <c r="D3" s="3" t="s">
        <v>189</v>
      </c>
      <c r="E3" s="3" t="s">
        <v>190</v>
      </c>
      <c r="F3" s="3" t="s">
        <v>190</v>
      </c>
      <c r="G3" s="175"/>
      <c r="H3" s="175"/>
      <c r="I3" s="471" t="s">
        <v>1106</v>
      </c>
      <c r="J3" s="471"/>
      <c r="K3" s="471"/>
      <c r="L3" s="5" t="s">
        <v>847</v>
      </c>
      <c r="M3" s="72" t="s">
        <v>2931</v>
      </c>
    </row>
    <row r="4" spans="1:13" x14ac:dyDescent="0.25">
      <c r="A4" s="175" t="s">
        <v>1175</v>
      </c>
      <c r="B4" s="175" t="s">
        <v>1272</v>
      </c>
      <c r="C4" s="175" t="s">
        <v>1171</v>
      </c>
      <c r="D4" s="3" t="s">
        <v>189</v>
      </c>
      <c r="E4" s="3" t="s">
        <v>190</v>
      </c>
      <c r="F4" s="3" t="s">
        <v>190</v>
      </c>
      <c r="G4" s="175"/>
      <c r="H4" s="175"/>
      <c r="I4" s="471" t="s">
        <v>1107</v>
      </c>
      <c r="J4" s="471"/>
      <c r="K4" s="471"/>
      <c r="L4" s="5" t="s">
        <v>847</v>
      </c>
      <c r="M4" s="72" t="s">
        <v>2931</v>
      </c>
    </row>
    <row r="5" spans="1:13" x14ac:dyDescent="0.25">
      <c r="A5" s="175" t="s">
        <v>1176</v>
      </c>
      <c r="B5" s="175" t="s">
        <v>1273</v>
      </c>
      <c r="C5" s="175" t="s">
        <v>1172</v>
      </c>
      <c r="D5" s="3" t="s">
        <v>189</v>
      </c>
      <c r="E5" s="3" t="s">
        <v>190</v>
      </c>
      <c r="F5" s="3" t="s">
        <v>190</v>
      </c>
      <c r="G5" s="175"/>
      <c r="H5" s="175"/>
      <c r="I5" s="471" t="s">
        <v>1108</v>
      </c>
      <c r="J5" s="471"/>
      <c r="K5" s="471"/>
      <c r="L5" s="5" t="s">
        <v>847</v>
      </c>
      <c r="M5" s="72" t="s">
        <v>2931</v>
      </c>
    </row>
    <row r="6" spans="1:13" x14ac:dyDescent="0.25">
      <c r="A6" s="175" t="s">
        <v>1177</v>
      </c>
      <c r="B6" s="175" t="s">
        <v>846</v>
      </c>
      <c r="C6" s="175" t="s">
        <v>848</v>
      </c>
      <c r="D6" s="3" t="s">
        <v>189</v>
      </c>
      <c r="E6" s="3" t="s">
        <v>190</v>
      </c>
      <c r="F6" s="3" t="s">
        <v>190</v>
      </c>
      <c r="G6" s="175"/>
      <c r="H6" s="175"/>
      <c r="I6" s="471" t="s">
        <v>1109</v>
      </c>
      <c r="J6" s="471"/>
      <c r="K6" s="471"/>
      <c r="L6" s="5" t="s">
        <v>847</v>
      </c>
      <c r="M6" s="72" t="s">
        <v>2931</v>
      </c>
    </row>
    <row r="7" spans="1:13" x14ac:dyDescent="0.25">
      <c r="A7" s="332" t="s">
        <v>3103</v>
      </c>
      <c r="B7" s="332" t="s">
        <v>2565</v>
      </c>
      <c r="C7" s="332" t="s">
        <v>3061</v>
      </c>
      <c r="D7" s="332" t="s">
        <v>190</v>
      </c>
      <c r="E7" s="332" t="s">
        <v>190</v>
      </c>
      <c r="F7" s="332" t="s">
        <v>190</v>
      </c>
      <c r="G7" s="332"/>
      <c r="H7" s="332"/>
      <c r="I7" s="472" t="s">
        <v>3099</v>
      </c>
      <c r="J7" s="472"/>
      <c r="K7" s="472"/>
      <c r="L7" s="5" t="s">
        <v>847</v>
      </c>
      <c r="M7" s="72" t="s">
        <v>847</v>
      </c>
    </row>
    <row r="8" spans="1:13" x14ac:dyDescent="0.25">
      <c r="A8" s="332" t="s">
        <v>3104</v>
      </c>
      <c r="B8" s="332" t="s">
        <v>2565</v>
      </c>
      <c r="C8" s="332" t="s">
        <v>3062</v>
      </c>
      <c r="D8" s="332" t="s">
        <v>190</v>
      </c>
      <c r="E8" s="332" t="s">
        <v>190</v>
      </c>
      <c r="F8" s="332" t="s">
        <v>190</v>
      </c>
      <c r="G8" s="332"/>
      <c r="H8" s="332"/>
      <c r="I8" s="472" t="s">
        <v>3100</v>
      </c>
      <c r="J8" s="472"/>
      <c r="K8" s="472"/>
      <c r="L8" s="5" t="s">
        <v>847</v>
      </c>
      <c r="M8" s="72" t="s">
        <v>847</v>
      </c>
    </row>
    <row r="9" spans="1:13" x14ac:dyDescent="0.25">
      <c r="A9" s="332" t="s">
        <v>2677</v>
      </c>
      <c r="B9" s="332" t="s">
        <v>2565</v>
      </c>
      <c r="C9" s="332" t="s">
        <v>3061</v>
      </c>
      <c r="D9" s="3" t="s">
        <v>189</v>
      </c>
      <c r="E9" s="3" t="s">
        <v>190</v>
      </c>
      <c r="F9" s="3" t="s">
        <v>190</v>
      </c>
      <c r="G9" s="332"/>
      <c r="H9" s="332"/>
      <c r="I9" s="472" t="s">
        <v>2952</v>
      </c>
      <c r="J9" s="472"/>
      <c r="K9" s="472"/>
      <c r="L9" s="5" t="s">
        <v>847</v>
      </c>
      <c r="M9" s="72" t="s">
        <v>847</v>
      </c>
    </row>
    <row r="10" spans="1:13" x14ac:dyDescent="0.25">
      <c r="A10" s="332" t="s">
        <v>2678</v>
      </c>
      <c r="B10" s="332" t="s">
        <v>2565</v>
      </c>
      <c r="C10" s="332" t="s">
        <v>3062</v>
      </c>
      <c r="D10" s="3" t="s">
        <v>189</v>
      </c>
      <c r="E10" s="3" t="s">
        <v>190</v>
      </c>
      <c r="F10" s="3" t="s">
        <v>190</v>
      </c>
      <c r="G10" s="332"/>
      <c r="H10" s="332"/>
      <c r="I10" s="472" t="s">
        <v>2953</v>
      </c>
      <c r="J10" s="472"/>
      <c r="K10" s="472"/>
      <c r="L10" s="5" t="s">
        <v>847</v>
      </c>
      <c r="M10" s="72" t="s">
        <v>847</v>
      </c>
    </row>
    <row r="11" spans="1:13" x14ac:dyDescent="0.25">
      <c r="A11" s="332" t="s">
        <v>2679</v>
      </c>
      <c r="B11" s="332" t="s">
        <v>2565</v>
      </c>
      <c r="C11" s="332" t="s">
        <v>3061</v>
      </c>
      <c r="D11" s="3" t="s">
        <v>189</v>
      </c>
      <c r="E11" s="3" t="s">
        <v>190</v>
      </c>
      <c r="F11" s="3" t="s">
        <v>190</v>
      </c>
      <c r="G11" s="332"/>
      <c r="H11" s="332"/>
      <c r="I11" s="472" t="s">
        <v>2683</v>
      </c>
      <c r="J11" s="472"/>
      <c r="K11" s="472"/>
      <c r="L11" s="5" t="s">
        <v>847</v>
      </c>
      <c r="M11" s="72" t="s">
        <v>847</v>
      </c>
    </row>
    <row r="12" spans="1:13" x14ac:dyDescent="0.25">
      <c r="A12" s="332" t="s">
        <v>2680</v>
      </c>
      <c r="B12" s="332" t="s">
        <v>2565</v>
      </c>
      <c r="C12" s="332" t="s">
        <v>3062</v>
      </c>
      <c r="D12" s="3" t="s">
        <v>189</v>
      </c>
      <c r="E12" s="3" t="s">
        <v>190</v>
      </c>
      <c r="F12" s="3" t="s">
        <v>190</v>
      </c>
      <c r="G12" s="332"/>
      <c r="H12" s="332"/>
      <c r="I12" s="472" t="s">
        <v>2684</v>
      </c>
      <c r="J12" s="472"/>
      <c r="K12" s="472"/>
      <c r="L12" s="5" t="s">
        <v>847</v>
      </c>
      <c r="M12" s="72" t="s">
        <v>847</v>
      </c>
    </row>
    <row r="13" spans="1:13" x14ac:dyDescent="0.25">
      <c r="A13" s="332" t="s">
        <v>2681</v>
      </c>
      <c r="B13" s="332" t="s">
        <v>2565</v>
      </c>
      <c r="C13" s="332" t="s">
        <v>3061</v>
      </c>
      <c r="D13" s="3" t="s">
        <v>189</v>
      </c>
      <c r="E13" s="3" t="s">
        <v>190</v>
      </c>
      <c r="F13" s="3" t="s">
        <v>190</v>
      </c>
      <c r="G13" s="332"/>
      <c r="H13" s="332"/>
      <c r="I13" s="472" t="s">
        <v>3173</v>
      </c>
      <c r="J13" s="472"/>
      <c r="K13" s="472"/>
      <c r="L13" s="5" t="s">
        <v>847</v>
      </c>
      <c r="M13" s="72" t="s">
        <v>847</v>
      </c>
    </row>
    <row r="14" spans="1:13" x14ac:dyDescent="0.25">
      <c r="A14" s="332" t="s">
        <v>2682</v>
      </c>
      <c r="B14" s="332" t="s">
        <v>2565</v>
      </c>
      <c r="C14" s="332" t="s">
        <v>3062</v>
      </c>
      <c r="D14" s="3" t="s">
        <v>189</v>
      </c>
      <c r="E14" s="3" t="s">
        <v>190</v>
      </c>
      <c r="F14" s="3" t="s">
        <v>190</v>
      </c>
      <c r="G14" s="332"/>
      <c r="H14" s="332"/>
      <c r="I14" s="472" t="s">
        <v>3174</v>
      </c>
      <c r="J14" s="472"/>
      <c r="K14" s="472"/>
      <c r="L14" s="5" t="s">
        <v>847</v>
      </c>
      <c r="M14" s="72" t="s">
        <v>847</v>
      </c>
    </row>
    <row r="15" spans="1:13" x14ac:dyDescent="0.25">
      <c r="A15" s="3" t="s">
        <v>3083</v>
      </c>
      <c r="B15" s="332" t="s">
        <v>2565</v>
      </c>
      <c r="C15" s="332" t="s">
        <v>3061</v>
      </c>
      <c r="D15" s="332" t="s">
        <v>189</v>
      </c>
      <c r="E15" s="332" t="s">
        <v>190</v>
      </c>
      <c r="F15" s="332" t="s">
        <v>190</v>
      </c>
      <c r="G15" s="332"/>
      <c r="H15" s="332"/>
      <c r="I15" s="472" t="s">
        <v>3101</v>
      </c>
      <c r="J15" s="472"/>
      <c r="K15" s="472"/>
      <c r="L15" s="5" t="s">
        <v>847</v>
      </c>
      <c r="M15" s="72" t="s">
        <v>847</v>
      </c>
    </row>
    <row r="16" spans="1:13" x14ac:dyDescent="0.25">
      <c r="A16" s="332" t="s">
        <v>3084</v>
      </c>
      <c r="B16" s="332" t="s">
        <v>2565</v>
      </c>
      <c r="C16" s="332" t="s">
        <v>3062</v>
      </c>
      <c r="D16" s="332" t="s">
        <v>189</v>
      </c>
      <c r="E16" s="332" t="s">
        <v>190</v>
      </c>
      <c r="F16" s="332" t="s">
        <v>190</v>
      </c>
      <c r="G16" s="332"/>
      <c r="H16" s="332"/>
      <c r="I16" s="472" t="s">
        <v>3102</v>
      </c>
      <c r="J16" s="472"/>
      <c r="K16" s="472"/>
      <c r="L16" s="5" t="s">
        <v>847</v>
      </c>
      <c r="M16" s="72" t="s">
        <v>847</v>
      </c>
    </row>
    <row r="17" spans="1:13" x14ac:dyDescent="0.25">
      <c r="A17" s="332" t="s">
        <v>3117</v>
      </c>
      <c r="B17" s="332" t="s">
        <v>2563</v>
      </c>
      <c r="C17" s="332" t="s">
        <v>2566</v>
      </c>
      <c r="D17" s="332" t="s">
        <v>190</v>
      </c>
      <c r="E17" s="332" t="s">
        <v>190</v>
      </c>
      <c r="F17" s="332" t="s">
        <v>190</v>
      </c>
      <c r="G17" s="332"/>
      <c r="H17" s="332"/>
      <c r="I17" s="472" t="s">
        <v>2950</v>
      </c>
      <c r="J17" s="472"/>
      <c r="K17" s="472"/>
      <c r="L17" s="5" t="s">
        <v>847</v>
      </c>
      <c r="M17" s="72" t="s">
        <v>847</v>
      </c>
    </row>
    <row r="18" spans="1:13" x14ac:dyDescent="0.25">
      <c r="A18" s="332" t="s">
        <v>3116</v>
      </c>
      <c r="B18" s="332" t="s">
        <v>2564</v>
      </c>
      <c r="C18" s="332" t="s">
        <v>2567</v>
      </c>
      <c r="D18" s="332" t="s">
        <v>190</v>
      </c>
      <c r="E18" s="332" t="s">
        <v>190</v>
      </c>
      <c r="F18" s="332" t="s">
        <v>190</v>
      </c>
      <c r="G18" s="332"/>
      <c r="H18" s="332"/>
      <c r="I18" s="472" t="s">
        <v>2951</v>
      </c>
      <c r="J18" s="472"/>
      <c r="K18" s="472"/>
      <c r="L18" s="5" t="s">
        <v>847</v>
      </c>
      <c r="M18" s="72" t="s">
        <v>847</v>
      </c>
    </row>
    <row r="19" spans="1:13" x14ac:dyDescent="0.25">
      <c r="A19" s="3" t="s">
        <v>3118</v>
      </c>
      <c r="B19" s="332" t="s">
        <v>3063</v>
      </c>
      <c r="C19" s="332" t="s">
        <v>3076</v>
      </c>
      <c r="D19" s="332" t="s">
        <v>189</v>
      </c>
      <c r="E19" s="332" t="s">
        <v>190</v>
      </c>
      <c r="F19" s="332" t="s">
        <v>190</v>
      </c>
      <c r="G19" s="332"/>
      <c r="H19" s="332"/>
      <c r="I19" s="472" t="s">
        <v>2954</v>
      </c>
      <c r="J19" s="472"/>
      <c r="K19" s="472"/>
      <c r="L19" s="5" t="s">
        <v>847</v>
      </c>
      <c r="M19" s="72" t="s">
        <v>847</v>
      </c>
    </row>
    <row r="20" spans="1:13" x14ac:dyDescent="0.25">
      <c r="A20" s="332" t="s">
        <v>2922</v>
      </c>
      <c r="B20" s="332" t="s">
        <v>2565</v>
      </c>
      <c r="C20" s="332" t="s">
        <v>3061</v>
      </c>
      <c r="D20" s="250" t="s">
        <v>190</v>
      </c>
      <c r="E20" s="250" t="s">
        <v>189</v>
      </c>
      <c r="F20" s="250" t="s">
        <v>190</v>
      </c>
      <c r="G20" s="332"/>
      <c r="H20" s="332"/>
      <c r="I20" s="472" t="s">
        <v>2923</v>
      </c>
      <c r="J20" s="472"/>
      <c r="K20" s="472"/>
      <c r="L20" s="5" t="s">
        <v>847</v>
      </c>
      <c r="M20" s="72" t="s">
        <v>847</v>
      </c>
    </row>
    <row r="21" spans="1:13" x14ac:dyDescent="0.25">
      <c r="A21" s="250" t="s">
        <v>2040</v>
      </c>
      <c r="B21" s="250" t="s">
        <v>1269</v>
      </c>
      <c r="C21" s="250" t="s">
        <v>1168</v>
      </c>
      <c r="D21" s="250" t="s">
        <v>190</v>
      </c>
      <c r="E21" s="250" t="s">
        <v>189</v>
      </c>
      <c r="F21" s="250" t="s">
        <v>190</v>
      </c>
      <c r="G21" s="250"/>
      <c r="H21" s="250"/>
      <c r="I21" s="473" t="s">
        <v>2029</v>
      </c>
      <c r="J21" s="473"/>
      <c r="K21" s="473"/>
      <c r="L21" s="5" t="s">
        <v>847</v>
      </c>
      <c r="M21" s="72" t="s">
        <v>847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5">
        <x14:dataValidation type="list" allowBlank="1" showInputMessage="1" showErrorMessage="1">
          <x14:formula1>
            <xm:f>data_validation!$T$2:$T$4</xm:f>
          </x14:formula1>
          <xm:sqref>H2:H21</xm:sqref>
        </x14:dataValidation>
        <x14:dataValidation type="list" allowBlank="1" showInputMessage="1" showErrorMessage="1">
          <x14:formula1>
            <xm:f>data_validation!$H$2:$H$3</xm:f>
          </x14:formula1>
          <xm:sqref>D2:F21</xm:sqref>
        </x14:dataValidation>
        <x14:dataValidation type="list" allowBlank="1" showInputMessage="1" showErrorMessage="1">
          <x14:formula1>
            <xm:f>domain!$A:$A</xm:f>
          </x14:formula1>
          <xm:sqref>I2:I21</xm:sqref>
        </x14:dataValidation>
        <x14:dataValidation type="list" allowBlank="1" showInputMessage="1" showErrorMessage="1">
          <x14:formula1>
            <xm:f>tenant!$A:$A</xm:f>
          </x14:formula1>
          <xm:sqref>B2:B21</xm:sqref>
        </x14:dataValidation>
        <x14:dataValidation type="list" allowBlank="1" showInputMessage="1" showErrorMessage="1">
          <x14:formula1>
            <xm:f>vrf!$A:$A</xm:f>
          </x14:formula1>
          <xm:sqref>C2:C21</xm:sqref>
        </x14:dataValidation>
      </x14:dataValidations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</sheetPr>
  <dimension ref="A1:O43"/>
  <sheetViews>
    <sheetView topLeftCell="A16" workbookViewId="0">
      <selection activeCell="G47" sqref="G47"/>
    </sheetView>
  </sheetViews>
  <sheetFormatPr defaultColWidth="8.7109375" defaultRowHeight="15" x14ac:dyDescent="0.25"/>
  <cols>
    <col min="1" max="1" width="29.28515625" style="5" customWidth="1"/>
    <col min="2" max="2" width="31.140625" style="5" customWidth="1"/>
    <col min="3" max="3" width="28.5703125" style="5" customWidth="1"/>
    <col min="4" max="4" width="10.5703125" style="5" customWidth="1"/>
    <col min="5" max="5" width="8.5703125" style="5" customWidth="1"/>
    <col min="6" max="6" width="12.42578125" style="5" customWidth="1"/>
    <col min="7" max="7" width="18.28515625" style="5" customWidth="1"/>
    <col min="8" max="8" width="14" style="5" customWidth="1"/>
    <col min="9" max="9" width="11.85546875" style="5" customWidth="1"/>
    <col min="10" max="10" width="12.140625" style="5" customWidth="1"/>
    <col min="11" max="11" width="13" style="5" customWidth="1"/>
    <col min="12" max="12" width="19" style="5" customWidth="1"/>
    <col min="13" max="13" width="19.28515625" style="5" customWidth="1"/>
    <col min="14" max="14" width="9.42578125" style="5" customWidth="1"/>
    <col min="15" max="15" width="15.140625" style="5" bestFit="1" customWidth="1"/>
    <col min="16" max="16384" width="8.7109375" style="5"/>
  </cols>
  <sheetData>
    <row r="1" spans="1:15" x14ac:dyDescent="0.25">
      <c r="A1" s="5" t="s">
        <v>196</v>
      </c>
      <c r="B1" s="5" t="s">
        <v>322</v>
      </c>
      <c r="C1" s="5" t="s">
        <v>244</v>
      </c>
      <c r="D1" s="474" t="s">
        <v>303</v>
      </c>
      <c r="E1" s="474" t="s">
        <v>464</v>
      </c>
      <c r="F1" s="474" t="s">
        <v>609</v>
      </c>
      <c r="G1" s="474" t="s">
        <v>610</v>
      </c>
      <c r="H1" s="475" t="s">
        <v>652</v>
      </c>
      <c r="I1" s="475" t="s">
        <v>1509</v>
      </c>
      <c r="J1" s="475" t="s">
        <v>1510</v>
      </c>
      <c r="K1" s="475" t="s">
        <v>2196</v>
      </c>
      <c r="L1" s="475" t="s">
        <v>1576</v>
      </c>
      <c r="M1" s="475" t="s">
        <v>1575</v>
      </c>
      <c r="N1" s="5" t="s">
        <v>473</v>
      </c>
      <c r="O1" s="5" t="s">
        <v>2930</v>
      </c>
    </row>
    <row r="2" spans="1:15" x14ac:dyDescent="0.25">
      <c r="A2" s="5" t="s">
        <v>1178</v>
      </c>
      <c r="B2" s="5" t="s">
        <v>1173</v>
      </c>
      <c r="C2" s="140" t="str">
        <f>VLOOKUP(l3out_node_profile[l3out],l3out[#All],2,FALSE)</f>
        <v>VIVID_WP_PROD_AZA</v>
      </c>
      <c r="D2" s="5">
        <v>2103</v>
      </c>
      <c r="E2" s="253">
        <v>1</v>
      </c>
      <c r="F2" s="5" t="s">
        <v>1615</v>
      </c>
      <c r="G2" s="5" t="s">
        <v>189</v>
      </c>
      <c r="I2" s="5" t="s">
        <v>190</v>
      </c>
      <c r="J2" s="5" t="s">
        <v>190</v>
      </c>
      <c r="N2" s="5" t="s">
        <v>847</v>
      </c>
    </row>
    <row r="3" spans="1:15" x14ac:dyDescent="0.25">
      <c r="A3" s="5" t="s">
        <v>1179</v>
      </c>
      <c r="B3" s="5" t="s">
        <v>1175</v>
      </c>
      <c r="C3" s="140" t="str">
        <f>VLOOKUP(l3out_node_profile[l3out],l3out[#All],2,FALSE)</f>
        <v>VIVID_WP_DMZ_AZA</v>
      </c>
      <c r="D3" s="5">
        <v>2103</v>
      </c>
      <c r="E3" s="253">
        <v>1</v>
      </c>
      <c r="F3" s="5" t="s">
        <v>1615</v>
      </c>
      <c r="G3" s="5" t="s">
        <v>189</v>
      </c>
      <c r="I3" s="5" t="s">
        <v>190</v>
      </c>
      <c r="J3" s="5" t="s">
        <v>190</v>
      </c>
      <c r="N3" s="5" t="s">
        <v>847</v>
      </c>
    </row>
    <row r="4" spans="1:15" x14ac:dyDescent="0.25">
      <c r="A4" s="5" t="s">
        <v>1180</v>
      </c>
      <c r="B4" s="5" t="s">
        <v>1177</v>
      </c>
      <c r="C4" s="140" t="str">
        <f>VLOOKUP(l3out_node_profile[l3out],l3out[#All],2,FALSE)</f>
        <v>mgmt</v>
      </c>
      <c r="D4" s="5">
        <v>2103</v>
      </c>
      <c r="E4" s="253">
        <v>1</v>
      </c>
      <c r="F4" s="5" t="s">
        <v>1615</v>
      </c>
      <c r="G4" s="5" t="s">
        <v>189</v>
      </c>
      <c r="I4" s="5" t="s">
        <v>190</v>
      </c>
      <c r="J4" s="5" t="s">
        <v>190</v>
      </c>
      <c r="N4" s="5" t="s">
        <v>847</v>
      </c>
      <c r="O4" s="476" t="s">
        <v>2931</v>
      </c>
    </row>
    <row r="5" spans="1:15" x14ac:dyDescent="0.25">
      <c r="A5" s="5" t="s">
        <v>1181</v>
      </c>
      <c r="B5" s="5" t="s">
        <v>1174</v>
      </c>
      <c r="C5" s="140" t="str">
        <f>VLOOKUP(l3out_node_profile[l3out],l3out[#All],2,FALSE)</f>
        <v>VIVID_WP_PROD_AZB</v>
      </c>
      <c r="D5" s="5">
        <v>2203</v>
      </c>
      <c r="E5" s="253">
        <v>1</v>
      </c>
      <c r="F5" s="5" t="s">
        <v>1591</v>
      </c>
      <c r="G5" s="5" t="s">
        <v>189</v>
      </c>
      <c r="I5" s="5" t="s">
        <v>190</v>
      </c>
      <c r="J5" s="5" t="s">
        <v>190</v>
      </c>
      <c r="N5" s="5" t="s">
        <v>847</v>
      </c>
      <c r="O5" s="476" t="s">
        <v>2931</v>
      </c>
    </row>
    <row r="6" spans="1:15" x14ac:dyDescent="0.25">
      <c r="A6" s="5" t="s">
        <v>1182</v>
      </c>
      <c r="B6" s="5" t="s">
        <v>1176</v>
      </c>
      <c r="C6" s="140" t="str">
        <f>VLOOKUP(l3out_node_profile[l3out],l3out[#All],2,FALSE)</f>
        <v>VIVID_WP_DMZ_AZB</v>
      </c>
      <c r="D6" s="5">
        <v>2203</v>
      </c>
      <c r="E6" s="253">
        <v>1</v>
      </c>
      <c r="F6" s="5" t="s">
        <v>1591</v>
      </c>
      <c r="G6" s="5" t="s">
        <v>189</v>
      </c>
      <c r="I6" s="5" t="s">
        <v>190</v>
      </c>
      <c r="J6" s="5" t="s">
        <v>190</v>
      </c>
      <c r="N6" s="5" t="s">
        <v>847</v>
      </c>
      <c r="O6" s="476" t="s">
        <v>2931</v>
      </c>
    </row>
    <row r="7" spans="1:15" x14ac:dyDescent="0.25">
      <c r="A7" s="5" t="s">
        <v>1180</v>
      </c>
      <c r="B7" s="5" t="s">
        <v>1177</v>
      </c>
      <c r="C7" s="140" t="str">
        <f>VLOOKUP(l3out_node_profile[l3out],l3out[#All],2,FALSE)</f>
        <v>mgmt</v>
      </c>
      <c r="D7" s="5">
        <v>2203</v>
      </c>
      <c r="E7" s="253">
        <v>1</v>
      </c>
      <c r="F7" s="5" t="s">
        <v>1591</v>
      </c>
      <c r="G7" s="5" t="s">
        <v>189</v>
      </c>
      <c r="I7" s="5" t="s">
        <v>190</v>
      </c>
      <c r="J7" s="5" t="s">
        <v>190</v>
      </c>
      <c r="N7" s="5" t="s">
        <v>847</v>
      </c>
      <c r="O7" s="476" t="s">
        <v>2931</v>
      </c>
    </row>
    <row r="8" spans="1:15" x14ac:dyDescent="0.25">
      <c r="A8" s="5" t="s">
        <v>1178</v>
      </c>
      <c r="B8" s="5" t="s">
        <v>1173</v>
      </c>
      <c r="C8" s="140" t="str">
        <f>VLOOKUP(l3out_node_profile[l3out],l3out[#All],2,FALSE)</f>
        <v>VIVID_WP_PROD_AZA</v>
      </c>
      <c r="D8" s="5">
        <v>2104</v>
      </c>
      <c r="E8" s="253">
        <v>1</v>
      </c>
      <c r="F8" s="5" t="s">
        <v>1592</v>
      </c>
      <c r="G8" s="5" t="s">
        <v>189</v>
      </c>
      <c r="I8" s="5" t="s">
        <v>190</v>
      </c>
      <c r="J8" s="5" t="s">
        <v>190</v>
      </c>
      <c r="N8" s="5" t="s">
        <v>847</v>
      </c>
      <c r="O8" s="476" t="s">
        <v>2931</v>
      </c>
    </row>
    <row r="9" spans="1:15" x14ac:dyDescent="0.25">
      <c r="A9" s="5" t="s">
        <v>1179</v>
      </c>
      <c r="B9" s="5" t="s">
        <v>1175</v>
      </c>
      <c r="C9" s="140" t="str">
        <f>VLOOKUP(l3out_node_profile[l3out],l3out[#All],2,FALSE)</f>
        <v>VIVID_WP_DMZ_AZA</v>
      </c>
      <c r="D9" s="5">
        <v>2104</v>
      </c>
      <c r="E9" s="253">
        <v>1</v>
      </c>
      <c r="F9" s="5" t="s">
        <v>1592</v>
      </c>
      <c r="G9" s="5" t="s">
        <v>189</v>
      </c>
      <c r="I9" s="5" t="s">
        <v>190</v>
      </c>
      <c r="J9" s="5" t="s">
        <v>190</v>
      </c>
      <c r="N9" s="5" t="s">
        <v>847</v>
      </c>
      <c r="O9" s="476" t="s">
        <v>2931</v>
      </c>
    </row>
    <row r="10" spans="1:15" x14ac:dyDescent="0.25">
      <c r="A10" s="5" t="s">
        <v>1180</v>
      </c>
      <c r="B10" s="5" t="s">
        <v>1177</v>
      </c>
      <c r="C10" s="140" t="str">
        <f>VLOOKUP(l3out_node_profile[l3out],l3out[#All],2,FALSE)</f>
        <v>mgmt</v>
      </c>
      <c r="D10" s="5">
        <v>2104</v>
      </c>
      <c r="E10" s="253">
        <v>1</v>
      </c>
      <c r="F10" s="5" t="s">
        <v>1592</v>
      </c>
      <c r="G10" s="5" t="s">
        <v>189</v>
      </c>
      <c r="I10" s="5" t="s">
        <v>190</v>
      </c>
      <c r="J10" s="5" t="s">
        <v>190</v>
      </c>
      <c r="N10" s="5" t="s">
        <v>847</v>
      </c>
      <c r="O10" s="476" t="s">
        <v>2931</v>
      </c>
    </row>
    <row r="11" spans="1:15" x14ac:dyDescent="0.25">
      <c r="A11" s="5" t="s">
        <v>1181</v>
      </c>
      <c r="B11" s="5" t="s">
        <v>1174</v>
      </c>
      <c r="C11" s="140" t="str">
        <f>VLOOKUP(l3out_node_profile[l3out],l3out[#All],2,FALSE)</f>
        <v>VIVID_WP_PROD_AZB</v>
      </c>
      <c r="D11" s="5">
        <v>2204</v>
      </c>
      <c r="E11" s="253">
        <v>1</v>
      </c>
      <c r="F11" s="5" t="s">
        <v>1616</v>
      </c>
      <c r="G11" s="5" t="s">
        <v>189</v>
      </c>
      <c r="I11" s="5" t="s">
        <v>190</v>
      </c>
      <c r="J11" s="5" t="s">
        <v>190</v>
      </c>
      <c r="N11" s="5" t="s">
        <v>847</v>
      </c>
      <c r="O11" s="476" t="s">
        <v>2931</v>
      </c>
    </row>
    <row r="12" spans="1:15" x14ac:dyDescent="0.25">
      <c r="A12" s="5" t="s">
        <v>1182</v>
      </c>
      <c r="B12" s="5" t="s">
        <v>1176</v>
      </c>
      <c r="C12" s="140" t="str">
        <f>VLOOKUP(l3out_node_profile[l3out],l3out[#All],2,FALSE)</f>
        <v>VIVID_WP_DMZ_AZB</v>
      </c>
      <c r="D12" s="5">
        <v>2204</v>
      </c>
      <c r="E12" s="253">
        <v>1</v>
      </c>
      <c r="F12" s="5" t="s">
        <v>1616</v>
      </c>
      <c r="G12" s="5" t="s">
        <v>189</v>
      </c>
      <c r="I12" s="5" t="s">
        <v>190</v>
      </c>
      <c r="J12" s="5" t="s">
        <v>190</v>
      </c>
      <c r="N12" s="5" t="s">
        <v>847</v>
      </c>
      <c r="O12" s="476" t="s">
        <v>2931</v>
      </c>
    </row>
    <row r="13" spans="1:15" x14ac:dyDescent="0.25">
      <c r="A13" s="5" t="s">
        <v>1180</v>
      </c>
      <c r="B13" s="5" t="s">
        <v>1177</v>
      </c>
      <c r="C13" s="140" t="str">
        <f>VLOOKUP(l3out_node_profile[l3out],l3out[#All],2,FALSE)</f>
        <v>mgmt</v>
      </c>
      <c r="D13" s="5">
        <v>2204</v>
      </c>
      <c r="E13" s="253">
        <v>1</v>
      </c>
      <c r="F13" s="5" t="s">
        <v>1616</v>
      </c>
      <c r="G13" s="5" t="s">
        <v>189</v>
      </c>
      <c r="I13" s="5" t="s">
        <v>190</v>
      </c>
      <c r="J13" s="5" t="s">
        <v>190</v>
      </c>
      <c r="N13" s="5" t="s">
        <v>847</v>
      </c>
      <c r="O13" s="476" t="s">
        <v>2931</v>
      </c>
    </row>
    <row r="14" spans="1:15" ht="30" x14ac:dyDescent="0.25">
      <c r="A14" s="5" t="s">
        <v>2044</v>
      </c>
      <c r="B14" s="5" t="s">
        <v>2040</v>
      </c>
      <c r="C14" s="140" t="str">
        <f>VLOOKUP(l3out_node_profile[l3out],l3out[#All],2,FALSE)</f>
        <v>VIVID_WP_PROD_AZA</v>
      </c>
      <c r="D14" s="5">
        <v>2103</v>
      </c>
      <c r="E14" s="253">
        <v>1</v>
      </c>
      <c r="F14" s="5" t="s">
        <v>1615</v>
      </c>
      <c r="G14" s="5" t="s">
        <v>190</v>
      </c>
      <c r="H14" s="5" t="s">
        <v>2190</v>
      </c>
      <c r="I14" s="5" t="s">
        <v>190</v>
      </c>
      <c r="J14" s="5" t="s">
        <v>190</v>
      </c>
      <c r="K14" s="5" t="s">
        <v>189</v>
      </c>
      <c r="L14" s="477" t="s">
        <v>2192</v>
      </c>
      <c r="M14" s="477" t="s">
        <v>2193</v>
      </c>
      <c r="N14" s="5" t="s">
        <v>847</v>
      </c>
      <c r="O14" s="476" t="s">
        <v>2931</v>
      </c>
    </row>
    <row r="15" spans="1:15" ht="105" x14ac:dyDescent="0.25">
      <c r="A15" s="5" t="s">
        <v>2044</v>
      </c>
      <c r="B15" s="5" t="s">
        <v>2040</v>
      </c>
      <c r="C15" s="140" t="str">
        <f>VLOOKUP(l3out_node_profile[l3out],l3out[#All],2,FALSE)</f>
        <v>VIVID_WP_PROD_AZA</v>
      </c>
      <c r="D15" s="5">
        <v>2104</v>
      </c>
      <c r="E15" s="253">
        <v>1</v>
      </c>
      <c r="F15" s="5" t="s">
        <v>1592</v>
      </c>
      <c r="G15" s="5" t="s">
        <v>190</v>
      </c>
      <c r="H15" s="5" t="s">
        <v>2191</v>
      </c>
      <c r="I15" s="5" t="s">
        <v>190</v>
      </c>
      <c r="J15" s="5" t="s">
        <v>190</v>
      </c>
      <c r="K15" s="5" t="s">
        <v>189</v>
      </c>
      <c r="L15" s="477" t="s">
        <v>2194</v>
      </c>
      <c r="M15" s="477" t="s">
        <v>2195</v>
      </c>
      <c r="N15" s="5" t="s">
        <v>847</v>
      </c>
      <c r="O15" s="478" t="s">
        <v>2931</v>
      </c>
    </row>
    <row r="16" spans="1:15" x14ac:dyDescent="0.25">
      <c r="A16" s="5" t="s">
        <v>3105</v>
      </c>
      <c r="B16" s="5" t="s">
        <v>3103</v>
      </c>
      <c r="C16" s="140" t="str">
        <f>VLOOKUP(l3out_node_profile[l3out],l3out[#All],2,FALSE)</f>
        <v>common</v>
      </c>
      <c r="D16" s="5">
        <v>2103</v>
      </c>
      <c r="E16" s="253">
        <v>1</v>
      </c>
      <c r="F16" s="5" t="s">
        <v>1615</v>
      </c>
      <c r="G16" s="5" t="s">
        <v>190</v>
      </c>
      <c r="I16" s="5" t="s">
        <v>190</v>
      </c>
      <c r="J16" s="5" t="s">
        <v>190</v>
      </c>
      <c r="O16" s="5" t="s">
        <v>847</v>
      </c>
    </row>
    <row r="17" spans="1:15" x14ac:dyDescent="0.25">
      <c r="A17" s="5" t="s">
        <v>2916</v>
      </c>
      <c r="B17" s="5" t="s">
        <v>2677</v>
      </c>
      <c r="C17" s="140" t="str">
        <f>VLOOKUP(l3out_node_profile[l3out],l3out[#All],2,FALSE)</f>
        <v>common</v>
      </c>
      <c r="D17" s="5">
        <v>2103</v>
      </c>
      <c r="E17" s="253">
        <v>1</v>
      </c>
      <c r="F17" s="5" t="s">
        <v>1615</v>
      </c>
      <c r="G17" s="5" t="s">
        <v>190</v>
      </c>
      <c r="I17" s="5" t="s">
        <v>190</v>
      </c>
      <c r="J17" s="5" t="s">
        <v>190</v>
      </c>
      <c r="O17" s="5" t="s">
        <v>847</v>
      </c>
    </row>
    <row r="18" spans="1:15" x14ac:dyDescent="0.25">
      <c r="A18" s="5" t="s">
        <v>2917</v>
      </c>
      <c r="B18" s="5" t="s">
        <v>2679</v>
      </c>
      <c r="C18" s="140" t="str">
        <f>VLOOKUP(l3out_node_profile[l3out],l3out[#All],2,FALSE)</f>
        <v>common</v>
      </c>
      <c r="D18" s="5">
        <v>2103</v>
      </c>
      <c r="E18" s="253">
        <v>1</v>
      </c>
      <c r="F18" s="5" t="s">
        <v>1615</v>
      </c>
      <c r="G18" s="5" t="s">
        <v>189</v>
      </c>
      <c r="I18" s="5" t="s">
        <v>190</v>
      </c>
      <c r="J18" s="5" t="s">
        <v>190</v>
      </c>
      <c r="O18" s="5" t="s">
        <v>847</v>
      </c>
    </row>
    <row r="19" spans="1:15" x14ac:dyDescent="0.25">
      <c r="A19" s="5" t="s">
        <v>2918</v>
      </c>
      <c r="B19" s="5" t="s">
        <v>2681</v>
      </c>
      <c r="C19" s="140" t="str">
        <f>VLOOKUP(l3out_node_profile[l3out],l3out[#All],2,FALSE)</f>
        <v>common</v>
      </c>
      <c r="D19" s="5">
        <v>2103</v>
      </c>
      <c r="E19" s="253">
        <v>1</v>
      </c>
      <c r="F19" s="5" t="s">
        <v>1615</v>
      </c>
      <c r="G19" s="5" t="s">
        <v>190</v>
      </c>
      <c r="I19" s="5" t="s">
        <v>190</v>
      </c>
      <c r="J19" s="5" t="s">
        <v>190</v>
      </c>
      <c r="O19" s="5" t="s">
        <v>847</v>
      </c>
    </row>
    <row r="20" spans="1:15" x14ac:dyDescent="0.25">
      <c r="A20" s="5" t="s">
        <v>3097</v>
      </c>
      <c r="B20" s="5" t="s">
        <v>3083</v>
      </c>
      <c r="C20" s="140" t="str">
        <f>VLOOKUP(l3out_node_profile[l3out],l3out[#All],2,FALSE)</f>
        <v>common</v>
      </c>
      <c r="D20" s="5">
        <v>2103</v>
      </c>
      <c r="E20" s="253">
        <v>1</v>
      </c>
      <c r="F20" s="5" t="s">
        <v>1615</v>
      </c>
      <c r="G20" s="5" t="s">
        <v>190</v>
      </c>
      <c r="I20" s="5" t="s">
        <v>190</v>
      </c>
      <c r="J20" s="5" t="s">
        <v>190</v>
      </c>
      <c r="O20" s="5" t="s">
        <v>847</v>
      </c>
    </row>
    <row r="21" spans="1:15" x14ac:dyDescent="0.25">
      <c r="A21" s="5" t="s">
        <v>3121</v>
      </c>
      <c r="B21" s="5" t="s">
        <v>3117</v>
      </c>
      <c r="C21" s="140" t="str">
        <f>VLOOKUP(l3out_node_profile[l3out],l3out[#All],2,FALSE)</f>
        <v>DMZ_AZA</v>
      </c>
      <c r="D21" s="5">
        <v>2103</v>
      </c>
      <c r="E21" s="253">
        <v>1</v>
      </c>
      <c r="F21" s="5" t="s">
        <v>1615</v>
      </c>
      <c r="G21" s="5" t="s">
        <v>189</v>
      </c>
      <c r="I21" s="5" t="s">
        <v>190</v>
      </c>
      <c r="J21" s="5" t="s">
        <v>190</v>
      </c>
      <c r="O21" s="5" t="s">
        <v>847</v>
      </c>
    </row>
    <row r="22" spans="1:15" x14ac:dyDescent="0.25">
      <c r="A22" s="5" t="s">
        <v>3123</v>
      </c>
      <c r="B22" s="3" t="s">
        <v>3118</v>
      </c>
      <c r="C22" s="140" t="str">
        <f>VLOOKUP(l3out_node_profile[l3out],l3out[#All],2,FALSE)</f>
        <v>SEC_TRANSIT</v>
      </c>
      <c r="D22" s="5">
        <v>2103</v>
      </c>
      <c r="E22" s="253">
        <v>1</v>
      </c>
      <c r="F22" s="5" t="s">
        <v>1615</v>
      </c>
      <c r="G22" s="5" t="s">
        <v>189</v>
      </c>
      <c r="I22" s="5" t="s">
        <v>190</v>
      </c>
      <c r="J22" s="5" t="s">
        <v>190</v>
      </c>
      <c r="O22" s="5" t="s">
        <v>847</v>
      </c>
    </row>
    <row r="23" spans="1:15" x14ac:dyDescent="0.25">
      <c r="A23" s="5" t="s">
        <v>3106</v>
      </c>
      <c r="B23" s="5" t="s">
        <v>3104</v>
      </c>
      <c r="C23" s="140" t="str">
        <f>VLOOKUP(l3out_node_profile[l3out],l3out[#All],2,FALSE)</f>
        <v>common</v>
      </c>
      <c r="D23" s="5">
        <v>2203</v>
      </c>
      <c r="E23" s="253">
        <v>1</v>
      </c>
      <c r="F23" s="5" t="s">
        <v>1591</v>
      </c>
      <c r="G23" s="5" t="s">
        <v>190</v>
      </c>
      <c r="I23" s="5" t="s">
        <v>190</v>
      </c>
      <c r="J23" s="5" t="s">
        <v>190</v>
      </c>
      <c r="O23" s="5" t="s">
        <v>847</v>
      </c>
    </row>
    <row r="24" spans="1:15" x14ac:dyDescent="0.25">
      <c r="A24" s="5" t="s">
        <v>2919</v>
      </c>
      <c r="B24" s="5" t="s">
        <v>2678</v>
      </c>
      <c r="C24" s="140" t="str">
        <f>VLOOKUP(l3out_node_profile[l3out],l3out[#All],2,FALSE)</f>
        <v>common</v>
      </c>
      <c r="D24" s="5">
        <v>2203</v>
      </c>
      <c r="E24" s="253">
        <v>1</v>
      </c>
      <c r="F24" s="5" t="s">
        <v>1591</v>
      </c>
      <c r="G24" s="5" t="s">
        <v>190</v>
      </c>
      <c r="I24" s="5" t="s">
        <v>190</v>
      </c>
      <c r="J24" s="5" t="s">
        <v>190</v>
      </c>
      <c r="O24" s="5" t="s">
        <v>847</v>
      </c>
    </row>
    <row r="25" spans="1:15" x14ac:dyDescent="0.25">
      <c r="A25" s="5" t="s">
        <v>2920</v>
      </c>
      <c r="B25" s="5" t="s">
        <v>2680</v>
      </c>
      <c r="C25" s="140" t="str">
        <f>VLOOKUP(l3out_node_profile[l3out],l3out[#All],2,FALSE)</f>
        <v>common</v>
      </c>
      <c r="D25" s="5">
        <v>2203</v>
      </c>
      <c r="E25" s="253">
        <v>1</v>
      </c>
      <c r="F25" s="5" t="s">
        <v>1591</v>
      </c>
      <c r="G25" s="5" t="s">
        <v>189</v>
      </c>
      <c r="I25" s="5" t="s">
        <v>190</v>
      </c>
      <c r="J25" s="5" t="s">
        <v>190</v>
      </c>
      <c r="O25" s="5" t="s">
        <v>847</v>
      </c>
    </row>
    <row r="26" spans="1:15" x14ac:dyDescent="0.25">
      <c r="A26" s="5" t="s">
        <v>2921</v>
      </c>
      <c r="B26" s="5" t="s">
        <v>2682</v>
      </c>
      <c r="C26" s="140" t="str">
        <f>VLOOKUP(l3out_node_profile[l3out],l3out[#All],2,FALSE)</f>
        <v>common</v>
      </c>
      <c r="D26" s="5">
        <v>2203</v>
      </c>
      <c r="E26" s="253">
        <v>1</v>
      </c>
      <c r="F26" s="5" t="s">
        <v>1591</v>
      </c>
      <c r="G26" s="5" t="s">
        <v>190</v>
      </c>
      <c r="I26" s="5" t="s">
        <v>190</v>
      </c>
      <c r="J26" s="5" t="s">
        <v>190</v>
      </c>
      <c r="O26" s="5" t="s">
        <v>847</v>
      </c>
    </row>
    <row r="27" spans="1:15" x14ac:dyDescent="0.25">
      <c r="A27" s="5" t="s">
        <v>3098</v>
      </c>
      <c r="B27" s="5" t="s">
        <v>3084</v>
      </c>
      <c r="C27" s="140" t="str">
        <f>VLOOKUP(l3out_node_profile[l3out],l3out[#All],2,FALSE)</f>
        <v>common</v>
      </c>
      <c r="D27" s="5">
        <v>2203</v>
      </c>
      <c r="E27" s="253">
        <v>1</v>
      </c>
      <c r="F27" s="5" t="s">
        <v>1591</v>
      </c>
      <c r="G27" s="5" t="s">
        <v>190</v>
      </c>
      <c r="I27" s="5" t="s">
        <v>190</v>
      </c>
      <c r="J27" s="5" t="s">
        <v>190</v>
      </c>
      <c r="O27" s="5" t="s">
        <v>847</v>
      </c>
    </row>
    <row r="28" spans="1:15" x14ac:dyDescent="0.25">
      <c r="A28" s="5" t="s">
        <v>3122</v>
      </c>
      <c r="B28" s="5" t="s">
        <v>3116</v>
      </c>
      <c r="C28" s="140" t="str">
        <f>VLOOKUP(l3out_node_profile[l3out],l3out[#All],2,FALSE)</f>
        <v>DMZ_AZB</v>
      </c>
      <c r="D28" s="5">
        <v>2203</v>
      </c>
      <c r="E28" s="253">
        <v>1</v>
      </c>
      <c r="F28" s="5" t="s">
        <v>1591</v>
      </c>
      <c r="G28" s="5" t="s">
        <v>189</v>
      </c>
      <c r="I28" s="5" t="s">
        <v>190</v>
      </c>
      <c r="J28" s="5" t="s">
        <v>190</v>
      </c>
      <c r="O28" s="5" t="s">
        <v>847</v>
      </c>
    </row>
    <row r="29" spans="1:15" x14ac:dyDescent="0.25">
      <c r="A29" s="5" t="s">
        <v>3124</v>
      </c>
      <c r="B29" s="3" t="s">
        <v>3118</v>
      </c>
      <c r="C29" s="140" t="str">
        <f>VLOOKUP(l3out_node_profile[l3out],l3out[#All],2,FALSE)</f>
        <v>SEC_TRANSIT</v>
      </c>
      <c r="D29" s="5">
        <v>2203</v>
      </c>
      <c r="E29" s="253">
        <v>1</v>
      </c>
      <c r="F29" s="5" t="s">
        <v>1591</v>
      </c>
      <c r="G29" s="5" t="s">
        <v>189</v>
      </c>
      <c r="I29" s="5" t="s">
        <v>190</v>
      </c>
      <c r="J29" s="5" t="s">
        <v>190</v>
      </c>
      <c r="O29" s="5" t="s">
        <v>847</v>
      </c>
    </row>
    <row r="30" spans="1:15" x14ac:dyDescent="0.25">
      <c r="A30" s="5" t="s">
        <v>3105</v>
      </c>
      <c r="B30" s="5" t="s">
        <v>3103</v>
      </c>
      <c r="C30" s="140" t="str">
        <f>VLOOKUP(l3out_node_profile[l3out],l3out[#All],2,FALSE)</f>
        <v>common</v>
      </c>
      <c r="D30" s="5">
        <v>2104</v>
      </c>
      <c r="E30" s="253">
        <v>1</v>
      </c>
      <c r="F30" s="5" t="s">
        <v>1592</v>
      </c>
      <c r="G30" s="5" t="s">
        <v>190</v>
      </c>
      <c r="I30" s="5" t="s">
        <v>190</v>
      </c>
      <c r="J30" s="5" t="s">
        <v>190</v>
      </c>
      <c r="O30" s="5" t="s">
        <v>847</v>
      </c>
    </row>
    <row r="31" spans="1:15" x14ac:dyDescent="0.25">
      <c r="A31" s="5" t="s">
        <v>2916</v>
      </c>
      <c r="B31" s="5" t="s">
        <v>2677</v>
      </c>
      <c r="C31" s="140" t="str">
        <f>VLOOKUP(l3out_node_profile[l3out],l3out[#All],2,FALSE)</f>
        <v>common</v>
      </c>
      <c r="D31" s="5">
        <v>2104</v>
      </c>
      <c r="E31" s="253">
        <v>1</v>
      </c>
      <c r="F31" s="5" t="s">
        <v>1592</v>
      </c>
      <c r="G31" s="5" t="s">
        <v>190</v>
      </c>
      <c r="I31" s="5" t="s">
        <v>190</v>
      </c>
      <c r="J31" s="5" t="s">
        <v>190</v>
      </c>
      <c r="O31" s="5" t="s">
        <v>847</v>
      </c>
    </row>
    <row r="32" spans="1:15" x14ac:dyDescent="0.25">
      <c r="A32" s="5" t="s">
        <v>2917</v>
      </c>
      <c r="B32" s="5" t="s">
        <v>2679</v>
      </c>
      <c r="C32" s="140" t="str">
        <f>VLOOKUP(l3out_node_profile[l3out],l3out[#All],2,FALSE)</f>
        <v>common</v>
      </c>
      <c r="D32" s="5">
        <v>2104</v>
      </c>
      <c r="E32" s="253">
        <v>1</v>
      </c>
      <c r="F32" s="5" t="s">
        <v>1592</v>
      </c>
      <c r="G32" s="5" t="s">
        <v>189</v>
      </c>
      <c r="I32" s="5" t="s">
        <v>190</v>
      </c>
      <c r="J32" s="5" t="s">
        <v>190</v>
      </c>
      <c r="O32" s="5" t="s">
        <v>847</v>
      </c>
    </row>
    <row r="33" spans="1:15" x14ac:dyDescent="0.25">
      <c r="A33" s="5" t="s">
        <v>2918</v>
      </c>
      <c r="B33" s="5" t="s">
        <v>2681</v>
      </c>
      <c r="C33" s="140" t="str">
        <f>VLOOKUP(l3out_node_profile[l3out],l3out[#All],2,FALSE)</f>
        <v>common</v>
      </c>
      <c r="D33" s="5">
        <v>2104</v>
      </c>
      <c r="E33" s="253">
        <v>1</v>
      </c>
      <c r="F33" s="5" t="s">
        <v>1592</v>
      </c>
      <c r="G33" s="5" t="s">
        <v>190</v>
      </c>
      <c r="I33" s="5" t="s">
        <v>190</v>
      </c>
      <c r="J33" s="5" t="s">
        <v>190</v>
      </c>
      <c r="O33" s="5" t="s">
        <v>847</v>
      </c>
    </row>
    <row r="34" spans="1:15" x14ac:dyDescent="0.25">
      <c r="A34" s="5" t="s">
        <v>3097</v>
      </c>
      <c r="B34" s="5" t="s">
        <v>3083</v>
      </c>
      <c r="C34" s="140" t="str">
        <f>VLOOKUP(l3out_node_profile[l3out],l3out[#All],2,FALSE)</f>
        <v>common</v>
      </c>
      <c r="D34" s="5">
        <v>2104</v>
      </c>
      <c r="E34" s="253">
        <v>1</v>
      </c>
      <c r="F34" s="5" t="s">
        <v>1592</v>
      </c>
      <c r="G34" s="5" t="s">
        <v>190</v>
      </c>
      <c r="I34" s="5" t="s">
        <v>190</v>
      </c>
      <c r="J34" s="5" t="s">
        <v>190</v>
      </c>
      <c r="O34" s="5" t="s">
        <v>847</v>
      </c>
    </row>
    <row r="35" spans="1:15" x14ac:dyDescent="0.25">
      <c r="A35" s="5" t="s">
        <v>3121</v>
      </c>
      <c r="B35" s="5" t="s">
        <v>3117</v>
      </c>
      <c r="C35" s="140" t="str">
        <f>VLOOKUP(l3out_node_profile[l3out],l3out[#All],2,FALSE)</f>
        <v>DMZ_AZA</v>
      </c>
      <c r="D35" s="5">
        <v>2104</v>
      </c>
      <c r="E35" s="253">
        <v>1</v>
      </c>
      <c r="F35" s="5" t="s">
        <v>1592</v>
      </c>
      <c r="G35" s="5" t="s">
        <v>189</v>
      </c>
      <c r="I35" s="5" t="s">
        <v>190</v>
      </c>
      <c r="J35" s="5" t="s">
        <v>190</v>
      </c>
      <c r="O35" s="5" t="s">
        <v>847</v>
      </c>
    </row>
    <row r="36" spans="1:15" x14ac:dyDescent="0.25">
      <c r="A36" s="5" t="s">
        <v>3123</v>
      </c>
      <c r="B36" s="3" t="s">
        <v>3118</v>
      </c>
      <c r="C36" s="140" t="str">
        <f>VLOOKUP(l3out_node_profile[l3out],l3out[#All],2,FALSE)</f>
        <v>SEC_TRANSIT</v>
      </c>
      <c r="D36" s="5">
        <v>2104</v>
      </c>
      <c r="E36" s="253">
        <v>1</v>
      </c>
      <c r="F36" s="5" t="s">
        <v>1592</v>
      </c>
      <c r="G36" s="5" t="s">
        <v>189</v>
      </c>
      <c r="I36" s="5" t="s">
        <v>190</v>
      </c>
      <c r="J36" s="5" t="s">
        <v>190</v>
      </c>
      <c r="O36" s="5" t="s">
        <v>847</v>
      </c>
    </row>
    <row r="37" spans="1:15" x14ac:dyDescent="0.25">
      <c r="A37" s="5" t="s">
        <v>3106</v>
      </c>
      <c r="B37" s="5" t="s">
        <v>3104</v>
      </c>
      <c r="C37" s="140" t="str">
        <f>VLOOKUP(l3out_node_profile[l3out],l3out[#All],2,FALSE)</f>
        <v>common</v>
      </c>
      <c r="D37" s="5">
        <v>2204</v>
      </c>
      <c r="E37" s="253">
        <v>1</v>
      </c>
      <c r="F37" s="5" t="s">
        <v>1616</v>
      </c>
      <c r="G37" s="5" t="s">
        <v>190</v>
      </c>
      <c r="I37" s="5" t="s">
        <v>190</v>
      </c>
      <c r="J37" s="5" t="s">
        <v>190</v>
      </c>
      <c r="O37" s="5" t="s">
        <v>847</v>
      </c>
    </row>
    <row r="38" spans="1:15" x14ac:dyDescent="0.25">
      <c r="A38" s="5" t="s">
        <v>2919</v>
      </c>
      <c r="B38" s="5" t="s">
        <v>2678</v>
      </c>
      <c r="C38" s="140" t="str">
        <f>VLOOKUP(l3out_node_profile[l3out],l3out[#All],2,FALSE)</f>
        <v>common</v>
      </c>
      <c r="D38" s="5">
        <v>2204</v>
      </c>
      <c r="E38" s="253">
        <v>1</v>
      </c>
      <c r="F38" s="5" t="s">
        <v>1616</v>
      </c>
      <c r="G38" s="5" t="s">
        <v>190</v>
      </c>
      <c r="I38" s="5" t="s">
        <v>190</v>
      </c>
      <c r="J38" s="5" t="s">
        <v>190</v>
      </c>
      <c r="O38" s="5" t="s">
        <v>847</v>
      </c>
    </row>
    <row r="39" spans="1:15" x14ac:dyDescent="0.25">
      <c r="A39" s="5" t="s">
        <v>2920</v>
      </c>
      <c r="B39" s="5" t="s">
        <v>2680</v>
      </c>
      <c r="C39" s="140" t="str">
        <f>VLOOKUP(l3out_node_profile[l3out],l3out[#All],2,FALSE)</f>
        <v>common</v>
      </c>
      <c r="D39" s="5">
        <v>2204</v>
      </c>
      <c r="E39" s="253">
        <v>1</v>
      </c>
      <c r="F39" s="5" t="s">
        <v>1616</v>
      </c>
      <c r="G39" s="5" t="s">
        <v>189</v>
      </c>
      <c r="I39" s="5" t="s">
        <v>190</v>
      </c>
      <c r="J39" s="5" t="s">
        <v>190</v>
      </c>
      <c r="O39" s="5" t="s">
        <v>847</v>
      </c>
    </row>
    <row r="40" spans="1:15" x14ac:dyDescent="0.25">
      <c r="A40" s="5" t="s">
        <v>2921</v>
      </c>
      <c r="B40" s="5" t="s">
        <v>2682</v>
      </c>
      <c r="C40" s="140" t="str">
        <f>VLOOKUP(l3out_node_profile[l3out],l3out[#All],2,FALSE)</f>
        <v>common</v>
      </c>
      <c r="D40" s="5">
        <v>2204</v>
      </c>
      <c r="E40" s="253">
        <v>1</v>
      </c>
      <c r="F40" s="5" t="s">
        <v>1616</v>
      </c>
      <c r="G40" s="5" t="s">
        <v>190</v>
      </c>
      <c r="I40" s="5" t="s">
        <v>190</v>
      </c>
      <c r="J40" s="5" t="s">
        <v>190</v>
      </c>
      <c r="O40" s="5" t="s">
        <v>847</v>
      </c>
    </row>
    <row r="41" spans="1:15" x14ac:dyDescent="0.25">
      <c r="A41" s="5" t="s">
        <v>3098</v>
      </c>
      <c r="B41" s="5" t="s">
        <v>3084</v>
      </c>
      <c r="C41" s="140" t="str">
        <f>VLOOKUP(l3out_node_profile[l3out],l3out[#All],2,FALSE)</f>
        <v>common</v>
      </c>
      <c r="D41" s="5">
        <v>2204</v>
      </c>
      <c r="E41" s="253">
        <v>1</v>
      </c>
      <c r="F41" s="5" t="s">
        <v>1616</v>
      </c>
      <c r="G41" s="5" t="s">
        <v>190</v>
      </c>
      <c r="I41" s="5" t="s">
        <v>190</v>
      </c>
      <c r="J41" s="5" t="s">
        <v>190</v>
      </c>
      <c r="O41" s="5" t="s">
        <v>847</v>
      </c>
    </row>
    <row r="42" spans="1:15" x14ac:dyDescent="0.25">
      <c r="A42" s="5" t="s">
        <v>3122</v>
      </c>
      <c r="B42" s="5" t="s">
        <v>3116</v>
      </c>
      <c r="C42" s="140" t="str">
        <f>VLOOKUP(l3out_node_profile[l3out],l3out[#All],2,FALSE)</f>
        <v>DMZ_AZB</v>
      </c>
      <c r="D42" s="5">
        <v>2204</v>
      </c>
      <c r="E42" s="253">
        <v>1</v>
      </c>
      <c r="F42" s="5" t="s">
        <v>1616</v>
      </c>
      <c r="G42" s="5" t="s">
        <v>189</v>
      </c>
      <c r="I42" s="5" t="s">
        <v>190</v>
      </c>
      <c r="J42" s="5" t="s">
        <v>190</v>
      </c>
      <c r="O42" s="5" t="s">
        <v>847</v>
      </c>
    </row>
    <row r="43" spans="1:15" x14ac:dyDescent="0.25">
      <c r="A43" s="5" t="s">
        <v>3124</v>
      </c>
      <c r="B43" s="3" t="s">
        <v>3118</v>
      </c>
      <c r="C43" s="140" t="str">
        <f>VLOOKUP(l3out_node_profile[l3out],l3out[#All],2,FALSE)</f>
        <v>SEC_TRANSIT</v>
      </c>
      <c r="D43" s="5">
        <v>2204</v>
      </c>
      <c r="E43" s="253">
        <v>1</v>
      </c>
      <c r="F43" s="5" t="s">
        <v>1616</v>
      </c>
      <c r="G43" s="5" t="s">
        <v>189</v>
      </c>
      <c r="I43" s="5" t="s">
        <v>190</v>
      </c>
      <c r="J43" s="5" t="s">
        <v>190</v>
      </c>
      <c r="O43" s="5" t="s">
        <v>847</v>
      </c>
    </row>
  </sheetData>
  <dataValidations count="5">
    <dataValidation allowBlank="1" showInputMessage="1" showErrorMessage="1" prompt="Node Loopback IP_x000a__x000a_Will be ignored if  &quot;router_id_as_loopback&quot; is set to &quot;yes&quot;" sqref="H2 H16:H22"/>
    <dataValidation type="list" allowBlank="1" showInputMessage="1" showErrorMessage="1" prompt="Use this L3OUT Node Prof for GOLF/L3EVPN_x000a_Must be created in Tenant Infra" sqref="I3:J13 I23:J43">
      <formula1>"yes,no"</formula1>
    </dataValidation>
    <dataValidation type="list" allowBlank="1" showInputMessage="1" showErrorMessage="1" prompt="Use this L3OUT Node Prof for Multi-POD_x000a_Must be created in Tenant Infra" sqref="K2:M13">
      <formula1>"yes,no"</formula1>
    </dataValidation>
    <dataValidation type="list" allowBlank="1" showInputMessage="1" showErrorMessage="1" sqref="I2:J2 I14:K15 I16:J22 G2:G43">
      <formula1>"yes,no"</formula1>
    </dataValidation>
    <dataValidation type="textLength" allowBlank="1" showInputMessage="1" showErrorMessage="1" sqref="A2:A43">
      <formula1>1</formula1>
      <formula2>63</formula2>
    </dataValidation>
  </dataValidations>
  <pageMargins left="0.7" right="0.7" top="0.75" bottom="0.75" header="0.3" footer="0.3"/>
  <pageSetup paperSize="9" orientation="portrait" horizontalDpi="4294967292" verticalDpi="42949672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data_validation!$H$2:$H$3</xm:f>
          </x14:formula1>
          <xm:sqref>H3:H13 H23:H43</xm:sqref>
        </x14:dataValidation>
        <x14:dataValidation type="list" allowBlank="1" showInputMessage="1" showErrorMessage="1">
          <x14:formula1>
            <xm:f>l3out!$A:$A</xm:f>
          </x14:formula1>
          <xm:sqref>B37:B42</xm:sqref>
        </x14:dataValidation>
        <x14:dataValidation type="list" allowBlank="1" showInputMessage="1" showErrorMessage="1">
          <x14:formula1>
            <xm:f>l3out!$A:$A</xm:f>
          </x14:formula1>
          <xm:sqref>B30:B35</xm:sqref>
        </x14:dataValidation>
        <x14:dataValidation type="list" allowBlank="1" showInputMessage="1" showErrorMessage="1">
          <x14:formula1>
            <xm:f>l3out!$A:$A</xm:f>
          </x14:formula1>
          <xm:sqref>B2:B21</xm:sqref>
        </x14:dataValidation>
        <x14:dataValidation type="list" allowBlank="1" showInputMessage="1" showErrorMessage="1">
          <x14:formula1>
            <xm:f>l3out!$A:$A</xm:f>
          </x14:formula1>
          <xm:sqref>B23:B28</xm:sqref>
        </x14:dataValidation>
      </x14:dataValidations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</sheetPr>
  <dimension ref="A1:J22"/>
  <sheetViews>
    <sheetView workbookViewId="0">
      <selection activeCell="H36" sqref="H36"/>
    </sheetView>
  </sheetViews>
  <sheetFormatPr defaultRowHeight="15" x14ac:dyDescent="0.25"/>
  <cols>
    <col min="1" max="1" width="29.140625" customWidth="1"/>
    <col min="2" max="2" width="28.42578125" customWidth="1"/>
    <col min="3" max="3" width="23.85546875" customWidth="1"/>
    <col min="4" max="4" width="17.42578125" customWidth="1"/>
    <col min="5" max="5" width="18.85546875" customWidth="1"/>
    <col min="6" max="6" width="14.42578125" customWidth="1"/>
    <col min="7" max="7" width="17.5703125" customWidth="1"/>
    <col min="8" max="8" width="17.140625" customWidth="1"/>
  </cols>
  <sheetData>
    <row r="1" spans="1:10" x14ac:dyDescent="0.25">
      <c r="A1" t="s">
        <v>323</v>
      </c>
      <c r="B1" t="s">
        <v>322</v>
      </c>
      <c r="C1" t="s">
        <v>244</v>
      </c>
      <c r="D1" t="s">
        <v>620</v>
      </c>
      <c r="E1" t="s">
        <v>1511</v>
      </c>
      <c r="F1" t="s">
        <v>1512</v>
      </c>
      <c r="G1" t="s">
        <v>622</v>
      </c>
      <c r="H1" t="s">
        <v>621</v>
      </c>
      <c r="I1" t="s">
        <v>1513</v>
      </c>
      <c r="J1" t="s">
        <v>473</v>
      </c>
    </row>
    <row r="2" spans="1:10" x14ac:dyDescent="0.25">
      <c r="B2" s="132" t="e">
        <f>VLOOKUP(Table96[l3out_node_profile],l3out_node_profile[#All],2,FALSE)</f>
        <v>#N/A</v>
      </c>
      <c r="C2" s="132" t="e">
        <f>VLOOKUP(Table96[l3out_node_profile],l3out_node_profile[#All],3,FALSE)</f>
        <v>#N/A</v>
      </c>
    </row>
    <row r="22" spans="7:7" x14ac:dyDescent="0.25">
      <c r="G22" t="s">
        <v>2932</v>
      </c>
    </row>
  </sheetData>
  <dataValidations count="4">
    <dataValidation type="whole" operator="greaterThanOrEqual" allowBlank="1" showInputMessage="1" showErrorMessage="1" prompt="TTL for the BGP session_x000a_Minimum Value is 2" sqref="I2:J2">
      <formula1>2</formula1>
    </dataValidation>
    <dataValidation allowBlank="1" showInputMessage="1" showErrorMessage="1" prompt="BGP Peer Name" sqref="E2"/>
    <dataValidation allowBlank="1" showInputMessage="1" showErrorMessage="1" prompt="BGP Peer IP_x000a_Format is IPv4 address" sqref="D2"/>
    <dataValidation type="list" allowBlank="1" showInputMessage="1" showErrorMessage="1" prompt="Defines if the BGP peer is used for GOLF/L3EVPN_x000a_Only valid if the L3OUT is configured in the Infra Tenant" sqref="F2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l3out_node_profile!$A:$A</xm:f>
          </x14:formula1>
          <xm:sqref>A2</xm:sqref>
        </x14:dataValidation>
        <x14:dataValidation type="list" allowBlank="1" showInputMessage="1" showErrorMessage="1">
          <x14:formula1>
            <xm:f>l3out_node_profile!$B:$B</xm:f>
          </x14:formula1>
          <xm:sqref>B2</xm:sqref>
        </x14:dataValidation>
      </x14:dataValidations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CC"/>
  </sheetPr>
  <dimension ref="A1:Y56"/>
  <sheetViews>
    <sheetView workbookViewId="0">
      <pane xSplit="1" ySplit="1" topLeftCell="K24" activePane="bottomRight" state="frozen"/>
      <selection pane="topRight" activeCell="B1" sqref="B1"/>
      <selection pane="bottomLeft" activeCell="A2" sqref="A2"/>
      <selection pane="bottomRight" activeCell="U37" sqref="U37"/>
    </sheetView>
  </sheetViews>
  <sheetFormatPr defaultColWidth="8.7109375" defaultRowHeight="15" x14ac:dyDescent="0.25"/>
  <cols>
    <col min="1" max="1" width="27.140625" customWidth="1"/>
    <col min="2" max="2" width="28" customWidth="1"/>
    <col min="3" max="3" width="28.5703125" customWidth="1"/>
    <col min="4" max="4" width="23.140625" customWidth="1"/>
    <col min="5" max="5" width="14.140625" customWidth="1"/>
    <col min="6" max="6" width="10.42578125" customWidth="1"/>
    <col min="7" max="7" width="13.140625" customWidth="1"/>
    <col min="8" max="8" width="13.42578125" customWidth="1"/>
    <col min="9" max="9" width="13.7109375" bestFit="1" customWidth="1"/>
    <col min="10" max="10" width="14.7109375" customWidth="1"/>
    <col min="11" max="11" width="8.140625" customWidth="1"/>
    <col min="12" max="12" width="24.140625" customWidth="1"/>
    <col min="13" max="13" width="12" customWidth="1"/>
    <col min="14" max="14" width="16.28515625" customWidth="1"/>
    <col min="15" max="15" width="20.85546875" customWidth="1"/>
    <col min="16" max="16" width="17.42578125" customWidth="1"/>
    <col min="17" max="17" width="8.42578125" customWidth="1"/>
    <col min="18" max="18" width="20.28515625" customWidth="1"/>
    <col min="19" max="19" width="9.85546875" customWidth="1"/>
    <col min="20" max="20" width="13.7109375" customWidth="1"/>
    <col min="21" max="21" width="13.85546875" customWidth="1"/>
    <col min="22" max="22" width="16.140625" customWidth="1"/>
    <col min="23" max="23" width="14.5703125" customWidth="1"/>
    <col min="24" max="24" width="15.140625" bestFit="1" customWidth="1"/>
  </cols>
  <sheetData>
    <row r="1" spans="1:25" x14ac:dyDescent="0.25">
      <c r="A1" t="s">
        <v>196</v>
      </c>
      <c r="B1" t="s">
        <v>323</v>
      </c>
      <c r="C1" t="s">
        <v>322</v>
      </c>
      <c r="D1" t="s">
        <v>244</v>
      </c>
      <c r="E1" t="s">
        <v>611</v>
      </c>
      <c r="F1" t="s">
        <v>612</v>
      </c>
      <c r="G1" t="s">
        <v>613</v>
      </c>
      <c r="H1" t="s">
        <v>614</v>
      </c>
      <c r="I1" t="s">
        <v>264</v>
      </c>
      <c r="J1" t="s">
        <v>265</v>
      </c>
      <c r="K1" t="s">
        <v>464</v>
      </c>
      <c r="L1" t="s">
        <v>278</v>
      </c>
      <c r="M1" t="s">
        <v>615</v>
      </c>
      <c r="N1" t="s">
        <v>616</v>
      </c>
      <c r="O1" t="s">
        <v>617</v>
      </c>
      <c r="P1" s="117" t="s">
        <v>3209</v>
      </c>
      <c r="Q1" t="s">
        <v>418</v>
      </c>
      <c r="R1" t="s">
        <v>618</v>
      </c>
      <c r="S1" t="s">
        <v>1584</v>
      </c>
      <c r="T1" t="s">
        <v>619</v>
      </c>
      <c r="U1" t="s">
        <v>620</v>
      </c>
      <c r="V1" t="s">
        <v>621</v>
      </c>
      <c r="W1" t="s">
        <v>622</v>
      </c>
      <c r="X1" t="s">
        <v>473</v>
      </c>
      <c r="Y1" t="s">
        <v>2930</v>
      </c>
    </row>
    <row r="2" spans="1:25" x14ac:dyDescent="0.25">
      <c r="A2" s="5" t="s">
        <v>1577</v>
      </c>
      <c r="B2" s="5" t="s">
        <v>1179</v>
      </c>
      <c r="C2" s="140" t="str">
        <f>VLOOKUP(l3out_int_profile[l3out_node_profile],l3out_node_profile[#All],2,FALSE)</f>
        <v>VIVID_WP_DMZ_AZA_L3OUT</v>
      </c>
      <c r="D2" s="140" t="str">
        <f>VLOOKUP(l3out_int_profile[l3out_node_profile],l3out_node_profile[#All],3,FALSE)</f>
        <v>VIVID_WP_DMZ_AZA</v>
      </c>
      <c r="E2" s="5" t="s">
        <v>625</v>
      </c>
      <c r="F2" s="5"/>
      <c r="G2" s="5"/>
      <c r="H2" s="5" t="s">
        <v>267</v>
      </c>
      <c r="I2" s="351">
        <v>2103</v>
      </c>
      <c r="J2" s="351"/>
      <c r="K2" s="351">
        <v>1</v>
      </c>
      <c r="L2" s="479" t="s">
        <v>990</v>
      </c>
      <c r="M2" s="480" t="s">
        <v>1578</v>
      </c>
      <c r="N2" s="5"/>
      <c r="O2" s="5"/>
      <c r="P2" s="5"/>
      <c r="Q2" s="5"/>
      <c r="R2" s="5" t="s">
        <v>189</v>
      </c>
      <c r="S2" s="5"/>
      <c r="T2" s="5" t="s">
        <v>189</v>
      </c>
      <c r="U2" s="5"/>
      <c r="V2" s="5">
        <v>4200000016</v>
      </c>
      <c r="W2" s="5">
        <v>41612</v>
      </c>
      <c r="X2" s="253" t="s">
        <v>847</v>
      </c>
      <c r="Y2" s="5" t="s">
        <v>2931</v>
      </c>
    </row>
    <row r="3" spans="1:25" x14ac:dyDescent="0.25">
      <c r="A3" s="5" t="s">
        <v>1577</v>
      </c>
      <c r="B3" s="5" t="s">
        <v>1179</v>
      </c>
      <c r="C3" s="140" t="str">
        <f>VLOOKUP(l3out_int_profile[l3out_node_profile],l3out_node_profile[#All],2,FALSE)</f>
        <v>VIVID_WP_DMZ_AZA_L3OUT</v>
      </c>
      <c r="D3" s="140" t="str">
        <f>VLOOKUP(l3out_int_profile[l3out_node_profile],l3out_node_profile[#All],3,FALSE)</f>
        <v>VIVID_WP_DMZ_AZA</v>
      </c>
      <c r="E3" s="5" t="s">
        <v>625</v>
      </c>
      <c r="F3" s="5"/>
      <c r="G3" s="5"/>
      <c r="H3" s="5" t="s">
        <v>267</v>
      </c>
      <c r="I3" s="351">
        <v>2103</v>
      </c>
      <c r="J3" s="351"/>
      <c r="K3" s="351">
        <v>1</v>
      </c>
      <c r="L3" s="479" t="s">
        <v>990</v>
      </c>
      <c r="M3" s="480" t="s">
        <v>1579</v>
      </c>
      <c r="N3" s="5"/>
      <c r="O3" s="5"/>
      <c r="P3" s="5"/>
      <c r="Q3" s="5"/>
      <c r="R3" s="5" t="s">
        <v>189</v>
      </c>
      <c r="S3" s="5"/>
      <c r="T3" s="5" t="s">
        <v>189</v>
      </c>
      <c r="U3" s="5"/>
      <c r="V3" s="5">
        <v>4200000016</v>
      </c>
      <c r="W3" s="5">
        <v>41612</v>
      </c>
      <c r="X3" s="253" t="s">
        <v>847</v>
      </c>
      <c r="Y3" s="5" t="s">
        <v>2931</v>
      </c>
    </row>
    <row r="4" spans="1:25" x14ac:dyDescent="0.25">
      <c r="A4" s="5" t="s">
        <v>1577</v>
      </c>
      <c r="B4" s="5" t="s">
        <v>1179</v>
      </c>
      <c r="C4" s="140" t="str">
        <f>VLOOKUP(l3out_int_profile[l3out_node_profile],l3out_node_profile[#All],2,FALSE)</f>
        <v>VIVID_WP_DMZ_AZA_L3OUT</v>
      </c>
      <c r="D4" s="140" t="str">
        <f>VLOOKUP(l3out_int_profile[l3out_node_profile],l3out_node_profile[#All],3,FALSE)</f>
        <v>VIVID_WP_DMZ_AZA</v>
      </c>
      <c r="E4" s="5" t="s">
        <v>625</v>
      </c>
      <c r="F4" s="5"/>
      <c r="G4" s="5"/>
      <c r="H4" s="5" t="s">
        <v>267</v>
      </c>
      <c r="I4" s="351">
        <v>2104</v>
      </c>
      <c r="J4" s="351"/>
      <c r="K4" s="351">
        <v>1</v>
      </c>
      <c r="L4" s="479" t="s">
        <v>990</v>
      </c>
      <c r="M4" s="480" t="s">
        <v>1578</v>
      </c>
      <c r="N4" s="5"/>
      <c r="O4" s="5"/>
      <c r="P4" s="5"/>
      <c r="Q4" s="5"/>
      <c r="R4" s="5" t="s">
        <v>189</v>
      </c>
      <c r="S4" s="5"/>
      <c r="T4" s="5" t="s">
        <v>189</v>
      </c>
      <c r="U4" s="5"/>
      <c r="V4" s="5">
        <v>4200000016</v>
      </c>
      <c r="W4" s="5">
        <v>41612</v>
      </c>
      <c r="X4" s="253" t="s">
        <v>847</v>
      </c>
      <c r="Y4" s="5" t="s">
        <v>2931</v>
      </c>
    </row>
    <row r="5" spans="1:25" x14ac:dyDescent="0.25">
      <c r="A5" s="5" t="s">
        <v>1577</v>
      </c>
      <c r="B5" s="5" t="s">
        <v>1179</v>
      </c>
      <c r="C5" s="140" t="str">
        <f>VLOOKUP(l3out_int_profile[l3out_node_profile],l3out_node_profile[#All],2,FALSE)</f>
        <v>VIVID_WP_DMZ_AZA_L3OUT</v>
      </c>
      <c r="D5" s="140" t="str">
        <f>VLOOKUP(l3out_int_profile[l3out_node_profile],l3out_node_profile[#All],3,FALSE)</f>
        <v>VIVID_WP_DMZ_AZA</v>
      </c>
      <c r="E5" s="5" t="s">
        <v>625</v>
      </c>
      <c r="F5" s="5"/>
      <c r="G5" s="5"/>
      <c r="H5" s="5" t="s">
        <v>267</v>
      </c>
      <c r="I5" s="351">
        <v>2104</v>
      </c>
      <c r="J5" s="351"/>
      <c r="K5" s="351">
        <v>1</v>
      </c>
      <c r="L5" s="479" t="s">
        <v>990</v>
      </c>
      <c r="M5" s="480" t="s">
        <v>1579</v>
      </c>
      <c r="N5" s="5"/>
      <c r="O5" s="5"/>
      <c r="P5" s="5"/>
      <c r="Q5" s="5"/>
      <c r="R5" s="5" t="s">
        <v>189</v>
      </c>
      <c r="S5" s="5"/>
      <c r="T5" s="5" t="s">
        <v>189</v>
      </c>
      <c r="U5" s="5"/>
      <c r="V5" s="5">
        <v>4200000016</v>
      </c>
      <c r="W5" s="5">
        <v>41612</v>
      </c>
      <c r="X5" s="253" t="s">
        <v>847</v>
      </c>
      <c r="Y5" s="5" t="s">
        <v>2931</v>
      </c>
    </row>
    <row r="6" spans="1:25" x14ac:dyDescent="0.25">
      <c r="A6" s="5" t="s">
        <v>1580</v>
      </c>
      <c r="B6" s="5" t="s">
        <v>1182</v>
      </c>
      <c r="C6" s="140" t="str">
        <f>VLOOKUP(l3out_int_profile[l3out_node_profile],l3out_node_profile[#All],2,FALSE)</f>
        <v>VIVID_WP_DMZ_AZB_L3OUT</v>
      </c>
      <c r="D6" s="140" t="str">
        <f>VLOOKUP(l3out_int_profile[l3out_node_profile],l3out_node_profile[#All],3,FALSE)</f>
        <v>VIVID_WP_DMZ_AZB</v>
      </c>
      <c r="E6" s="5" t="s">
        <v>625</v>
      </c>
      <c r="F6" s="5"/>
      <c r="G6" s="5"/>
      <c r="H6" s="5" t="s">
        <v>267</v>
      </c>
      <c r="I6" s="351">
        <v>2203</v>
      </c>
      <c r="J6" s="351"/>
      <c r="K6" s="351">
        <v>1</v>
      </c>
      <c r="L6" s="479" t="s">
        <v>991</v>
      </c>
      <c r="M6" s="480" t="s">
        <v>1578</v>
      </c>
      <c r="N6" s="5"/>
      <c r="O6" s="5"/>
      <c r="P6" s="5"/>
      <c r="Q6" s="5"/>
      <c r="R6" s="5" t="s">
        <v>189</v>
      </c>
      <c r="S6" s="5"/>
      <c r="T6" s="5" t="s">
        <v>189</v>
      </c>
      <c r="U6" s="5"/>
      <c r="V6" s="5">
        <v>4200000016</v>
      </c>
      <c r="W6" s="5">
        <v>41612</v>
      </c>
      <c r="X6" s="253" t="s">
        <v>847</v>
      </c>
      <c r="Y6" s="5" t="s">
        <v>2931</v>
      </c>
    </row>
    <row r="7" spans="1:25" x14ac:dyDescent="0.25">
      <c r="A7" s="5" t="s">
        <v>1580</v>
      </c>
      <c r="B7" s="5" t="s">
        <v>1182</v>
      </c>
      <c r="C7" s="140" t="str">
        <f>VLOOKUP(l3out_int_profile[l3out_node_profile],l3out_node_profile[#All],2,FALSE)</f>
        <v>VIVID_WP_DMZ_AZB_L3OUT</v>
      </c>
      <c r="D7" s="140" t="str">
        <f>VLOOKUP(l3out_int_profile[l3out_node_profile],l3out_node_profile[#All],3,FALSE)</f>
        <v>VIVID_WP_DMZ_AZB</v>
      </c>
      <c r="E7" s="5" t="s">
        <v>625</v>
      </c>
      <c r="F7" s="5"/>
      <c r="G7" s="5"/>
      <c r="H7" s="5" t="s">
        <v>267</v>
      </c>
      <c r="I7" s="351">
        <v>2203</v>
      </c>
      <c r="J7" s="351"/>
      <c r="K7" s="351">
        <v>1</v>
      </c>
      <c r="L7" s="479" t="s">
        <v>991</v>
      </c>
      <c r="M7" s="480" t="s">
        <v>1579</v>
      </c>
      <c r="N7" s="5"/>
      <c r="O7" s="5"/>
      <c r="P7" s="5"/>
      <c r="Q7" s="5"/>
      <c r="R7" s="5" t="s">
        <v>189</v>
      </c>
      <c r="S7" s="5"/>
      <c r="T7" s="5" t="s">
        <v>189</v>
      </c>
      <c r="U7" s="5"/>
      <c r="V7" s="5">
        <v>4200000016</v>
      </c>
      <c r="W7" s="5">
        <v>41612</v>
      </c>
      <c r="X7" s="253" t="s">
        <v>847</v>
      </c>
      <c r="Y7" s="5" t="s">
        <v>2931</v>
      </c>
    </row>
    <row r="8" spans="1:25" x14ac:dyDescent="0.25">
      <c r="A8" s="5" t="s">
        <v>1580</v>
      </c>
      <c r="B8" s="5" t="s">
        <v>1182</v>
      </c>
      <c r="C8" s="140" t="str">
        <f>VLOOKUP(l3out_int_profile[l3out_node_profile],l3out_node_profile[#All],2,FALSE)</f>
        <v>VIVID_WP_DMZ_AZB_L3OUT</v>
      </c>
      <c r="D8" s="140" t="str">
        <f>VLOOKUP(l3out_int_profile[l3out_node_profile],l3out_node_profile[#All],3,FALSE)</f>
        <v>VIVID_WP_DMZ_AZB</v>
      </c>
      <c r="E8" s="5" t="s">
        <v>625</v>
      </c>
      <c r="F8" s="5"/>
      <c r="G8" s="5"/>
      <c r="H8" s="5" t="s">
        <v>267</v>
      </c>
      <c r="I8" s="351">
        <v>2204</v>
      </c>
      <c r="J8" s="351"/>
      <c r="K8" s="351">
        <v>1</v>
      </c>
      <c r="L8" s="479" t="s">
        <v>991</v>
      </c>
      <c r="M8" s="480" t="s">
        <v>1578</v>
      </c>
      <c r="N8" s="5"/>
      <c r="O8" s="5"/>
      <c r="P8" s="5"/>
      <c r="Q8" s="5"/>
      <c r="R8" s="5" t="s">
        <v>189</v>
      </c>
      <c r="S8" s="5"/>
      <c r="T8" s="5" t="s">
        <v>189</v>
      </c>
      <c r="U8" s="5"/>
      <c r="V8" s="5">
        <v>4200000016</v>
      </c>
      <c r="W8" s="5">
        <v>41612</v>
      </c>
      <c r="X8" s="253" t="s">
        <v>847</v>
      </c>
      <c r="Y8" s="5" t="s">
        <v>2931</v>
      </c>
    </row>
    <row r="9" spans="1:25" x14ac:dyDescent="0.25">
      <c r="A9" s="5" t="s">
        <v>1580</v>
      </c>
      <c r="B9" s="5" t="s">
        <v>1182</v>
      </c>
      <c r="C9" s="140" t="str">
        <f>VLOOKUP(l3out_int_profile[l3out_node_profile],l3out_node_profile[#All],2,FALSE)</f>
        <v>VIVID_WP_DMZ_AZB_L3OUT</v>
      </c>
      <c r="D9" s="140" t="str">
        <f>VLOOKUP(l3out_int_profile[l3out_node_profile],l3out_node_profile[#All],3,FALSE)</f>
        <v>VIVID_WP_DMZ_AZB</v>
      </c>
      <c r="E9" s="5" t="s">
        <v>625</v>
      </c>
      <c r="F9" s="5"/>
      <c r="G9" s="5"/>
      <c r="H9" s="5" t="s">
        <v>267</v>
      </c>
      <c r="I9" s="351">
        <v>2204</v>
      </c>
      <c r="J9" s="351"/>
      <c r="K9" s="351">
        <v>1</v>
      </c>
      <c r="L9" s="479" t="s">
        <v>991</v>
      </c>
      <c r="M9" s="480" t="s">
        <v>1579</v>
      </c>
      <c r="N9" s="5"/>
      <c r="O9" s="5"/>
      <c r="P9" s="5"/>
      <c r="Q9" s="5"/>
      <c r="R9" s="5" t="s">
        <v>189</v>
      </c>
      <c r="S9" s="5"/>
      <c r="T9" s="5" t="s">
        <v>189</v>
      </c>
      <c r="U9" s="5"/>
      <c r="V9" s="5">
        <v>4200000016</v>
      </c>
      <c r="W9" s="5">
        <v>41612</v>
      </c>
      <c r="X9" s="253" t="s">
        <v>847</v>
      </c>
      <c r="Y9" s="5" t="s">
        <v>2931</v>
      </c>
    </row>
    <row r="10" spans="1:25" x14ac:dyDescent="0.25">
      <c r="A10" s="5" t="s">
        <v>1581</v>
      </c>
      <c r="B10" s="5" t="s">
        <v>1180</v>
      </c>
      <c r="C10" s="140" t="str">
        <f>VLOOKUP(l3out_int_profile[l3out_node_profile],l3out_node_profile[#All],2,FALSE)</f>
        <v>VIVID_WP_NETMGMT_L3OUT</v>
      </c>
      <c r="D10" s="140" t="str">
        <f>VLOOKUP(l3out_int_profile[l3out_node_profile],l3out_node_profile[#All],3,FALSE)</f>
        <v>mgmt</v>
      </c>
      <c r="E10" s="5" t="s">
        <v>625</v>
      </c>
      <c r="F10" s="5" t="s">
        <v>192</v>
      </c>
      <c r="G10" s="351">
        <v>83</v>
      </c>
      <c r="H10" s="5" t="s">
        <v>267</v>
      </c>
      <c r="I10" s="351">
        <v>2103</v>
      </c>
      <c r="J10" s="351"/>
      <c r="K10" s="351">
        <v>1</v>
      </c>
      <c r="L10" s="479" t="s">
        <v>990</v>
      </c>
      <c r="M10" s="480" t="s">
        <v>1578</v>
      </c>
      <c r="N10" s="5" t="s">
        <v>1643</v>
      </c>
      <c r="O10" s="5"/>
      <c r="P10" s="5"/>
      <c r="Q10" s="5"/>
      <c r="R10" s="5" t="s">
        <v>189</v>
      </c>
      <c r="S10" s="5" t="s">
        <v>1617</v>
      </c>
      <c r="T10" s="5" t="s">
        <v>189</v>
      </c>
      <c r="U10" s="5" t="s">
        <v>1644</v>
      </c>
      <c r="V10" s="5">
        <v>4200000016</v>
      </c>
      <c r="W10" s="5">
        <v>41612</v>
      </c>
      <c r="X10" s="253" t="s">
        <v>847</v>
      </c>
      <c r="Y10" s="5" t="s">
        <v>2931</v>
      </c>
    </row>
    <row r="11" spans="1:25" x14ac:dyDescent="0.25">
      <c r="A11" s="5" t="s">
        <v>1581</v>
      </c>
      <c r="B11" s="5" t="s">
        <v>1180</v>
      </c>
      <c r="C11" s="140" t="str">
        <f>VLOOKUP(l3out_int_profile[l3out_node_profile],l3out_node_profile[#All],2,FALSE)</f>
        <v>VIVID_WP_NETMGMT_L3OUT</v>
      </c>
      <c r="D11" s="140" t="str">
        <f>VLOOKUP(l3out_int_profile[l3out_node_profile],l3out_node_profile[#All],3,FALSE)</f>
        <v>mgmt</v>
      </c>
      <c r="E11" s="5" t="s">
        <v>625</v>
      </c>
      <c r="F11" s="5" t="s">
        <v>192</v>
      </c>
      <c r="G11" s="351">
        <v>93</v>
      </c>
      <c r="H11" s="5" t="s">
        <v>267</v>
      </c>
      <c r="I11" s="351">
        <v>2103</v>
      </c>
      <c r="J11" s="351"/>
      <c r="K11" s="351">
        <v>1</v>
      </c>
      <c r="L11" s="479" t="s">
        <v>990</v>
      </c>
      <c r="M11" s="480" t="s">
        <v>1579</v>
      </c>
      <c r="N11" s="5" t="s">
        <v>1645</v>
      </c>
      <c r="O11" s="5"/>
      <c r="P11" s="5"/>
      <c r="Q11" s="5"/>
      <c r="R11" s="5" t="s">
        <v>189</v>
      </c>
      <c r="S11" s="5" t="s">
        <v>1617</v>
      </c>
      <c r="T11" s="5" t="s">
        <v>189</v>
      </c>
      <c r="U11" s="5" t="s">
        <v>1646</v>
      </c>
      <c r="V11" s="5">
        <v>4200000016</v>
      </c>
      <c r="W11" s="5">
        <v>41612</v>
      </c>
      <c r="X11" s="253" t="s">
        <v>847</v>
      </c>
      <c r="Y11" s="5" t="s">
        <v>2931</v>
      </c>
    </row>
    <row r="12" spans="1:25" x14ac:dyDescent="0.25">
      <c r="A12" s="5" t="s">
        <v>1581</v>
      </c>
      <c r="B12" s="5" t="s">
        <v>1180</v>
      </c>
      <c r="C12" s="140" t="str">
        <f>VLOOKUP(l3out_int_profile[l3out_node_profile],l3out_node_profile[#All],2,FALSE)</f>
        <v>VIVID_WP_NETMGMT_L3OUT</v>
      </c>
      <c r="D12" s="140" t="str">
        <f>VLOOKUP(l3out_int_profile[l3out_node_profile],l3out_node_profile[#All],3,FALSE)</f>
        <v>mgmt</v>
      </c>
      <c r="E12" s="5" t="s">
        <v>625</v>
      </c>
      <c r="F12" s="5" t="s">
        <v>192</v>
      </c>
      <c r="G12" s="351">
        <v>84</v>
      </c>
      <c r="H12" s="5" t="s">
        <v>267</v>
      </c>
      <c r="I12" s="351">
        <v>2104</v>
      </c>
      <c r="J12" s="351"/>
      <c r="K12" s="351">
        <v>1</v>
      </c>
      <c r="L12" s="479" t="s">
        <v>990</v>
      </c>
      <c r="M12" s="480" t="s">
        <v>1578</v>
      </c>
      <c r="N12" s="5" t="s">
        <v>1647</v>
      </c>
      <c r="O12" s="5"/>
      <c r="P12" s="5"/>
      <c r="Q12" s="5"/>
      <c r="R12" s="5" t="s">
        <v>189</v>
      </c>
      <c r="S12" s="5" t="s">
        <v>1617</v>
      </c>
      <c r="T12" s="5" t="s">
        <v>189</v>
      </c>
      <c r="U12" s="5" t="s">
        <v>1648</v>
      </c>
      <c r="V12" s="5">
        <v>4200000016</v>
      </c>
      <c r="W12" s="5">
        <v>41612</v>
      </c>
      <c r="X12" s="253" t="s">
        <v>847</v>
      </c>
      <c r="Y12" s="5" t="s">
        <v>2931</v>
      </c>
    </row>
    <row r="13" spans="1:25" x14ac:dyDescent="0.25">
      <c r="A13" s="5" t="s">
        <v>1581</v>
      </c>
      <c r="B13" s="5" t="s">
        <v>1180</v>
      </c>
      <c r="C13" s="140" t="str">
        <f>VLOOKUP(l3out_int_profile[l3out_node_profile],l3out_node_profile[#All],2,FALSE)</f>
        <v>VIVID_WP_NETMGMT_L3OUT</v>
      </c>
      <c r="D13" s="140" t="str">
        <f>VLOOKUP(l3out_int_profile[l3out_node_profile],l3out_node_profile[#All],3,FALSE)</f>
        <v>mgmt</v>
      </c>
      <c r="E13" s="5" t="s">
        <v>625</v>
      </c>
      <c r="F13" s="5" t="s">
        <v>192</v>
      </c>
      <c r="G13" s="351">
        <v>94</v>
      </c>
      <c r="H13" s="5" t="s">
        <v>267</v>
      </c>
      <c r="I13" s="351">
        <v>2104</v>
      </c>
      <c r="J13" s="351"/>
      <c r="K13" s="351">
        <v>1</v>
      </c>
      <c r="L13" s="479" t="s">
        <v>990</v>
      </c>
      <c r="M13" s="480" t="s">
        <v>1579</v>
      </c>
      <c r="N13" s="5" t="s">
        <v>1649</v>
      </c>
      <c r="O13" s="5"/>
      <c r="P13" s="5"/>
      <c r="Q13" s="5"/>
      <c r="R13" s="5" t="s">
        <v>189</v>
      </c>
      <c r="S13" s="5" t="s">
        <v>1617</v>
      </c>
      <c r="T13" s="5" t="s">
        <v>189</v>
      </c>
      <c r="U13" s="5" t="s">
        <v>1650</v>
      </c>
      <c r="V13" s="5">
        <v>4200000016</v>
      </c>
      <c r="W13" s="5">
        <v>41612</v>
      </c>
      <c r="X13" s="253" t="s">
        <v>847</v>
      </c>
      <c r="Y13" s="5" t="s">
        <v>2931</v>
      </c>
    </row>
    <row r="14" spans="1:25" x14ac:dyDescent="0.25">
      <c r="A14" s="5" t="s">
        <v>1581</v>
      </c>
      <c r="B14" s="5" t="s">
        <v>1180</v>
      </c>
      <c r="C14" s="140" t="str">
        <f>VLOOKUP(l3out_int_profile[l3out_node_profile],l3out_node_profile[#All],2,FALSE)</f>
        <v>VIVID_WP_NETMGMT_L3OUT</v>
      </c>
      <c r="D14" s="140" t="str">
        <f>VLOOKUP(l3out_int_profile[l3out_node_profile],l3out_node_profile[#All],3,FALSE)</f>
        <v>mgmt</v>
      </c>
      <c r="E14" s="5" t="s">
        <v>625</v>
      </c>
      <c r="F14" s="5" t="s">
        <v>192</v>
      </c>
      <c r="G14" s="351">
        <v>85</v>
      </c>
      <c r="H14" s="5" t="s">
        <v>267</v>
      </c>
      <c r="I14" s="351">
        <v>2203</v>
      </c>
      <c r="J14" s="351"/>
      <c r="K14" s="351">
        <v>1</v>
      </c>
      <c r="L14" s="479" t="s">
        <v>991</v>
      </c>
      <c r="M14" s="480" t="s">
        <v>1578</v>
      </c>
      <c r="N14" s="5" t="s">
        <v>1651</v>
      </c>
      <c r="O14" s="5"/>
      <c r="P14" s="5"/>
      <c r="Q14" s="5"/>
      <c r="R14" s="5" t="s">
        <v>189</v>
      </c>
      <c r="S14" s="5" t="s">
        <v>1617</v>
      </c>
      <c r="T14" s="5" t="s">
        <v>189</v>
      </c>
      <c r="U14" s="5" t="s">
        <v>1652</v>
      </c>
      <c r="V14" s="5">
        <v>4200000016</v>
      </c>
      <c r="W14" s="5">
        <v>41612</v>
      </c>
      <c r="X14" s="253" t="s">
        <v>847</v>
      </c>
      <c r="Y14" s="5" t="s">
        <v>2931</v>
      </c>
    </row>
    <row r="15" spans="1:25" x14ac:dyDescent="0.25">
      <c r="A15" s="5" t="s">
        <v>1581</v>
      </c>
      <c r="B15" s="5" t="s">
        <v>1180</v>
      </c>
      <c r="C15" s="140" t="str">
        <f>VLOOKUP(l3out_int_profile[l3out_node_profile],l3out_node_profile[#All],2,FALSE)</f>
        <v>VIVID_WP_NETMGMT_L3OUT</v>
      </c>
      <c r="D15" s="140" t="str">
        <f>VLOOKUP(l3out_int_profile[l3out_node_profile],l3out_node_profile[#All],3,FALSE)</f>
        <v>mgmt</v>
      </c>
      <c r="E15" s="5" t="s">
        <v>625</v>
      </c>
      <c r="F15" s="5" t="s">
        <v>192</v>
      </c>
      <c r="G15" s="351">
        <v>95</v>
      </c>
      <c r="H15" s="5" t="s">
        <v>267</v>
      </c>
      <c r="I15" s="351">
        <v>2203</v>
      </c>
      <c r="J15" s="351"/>
      <c r="K15" s="351">
        <v>1</v>
      </c>
      <c r="L15" s="479" t="s">
        <v>991</v>
      </c>
      <c r="M15" s="480" t="s">
        <v>1579</v>
      </c>
      <c r="N15" s="5" t="s">
        <v>1653</v>
      </c>
      <c r="O15" s="5"/>
      <c r="P15" s="5"/>
      <c r="Q15" s="5"/>
      <c r="R15" s="5" t="s">
        <v>189</v>
      </c>
      <c r="S15" s="5" t="s">
        <v>1617</v>
      </c>
      <c r="T15" s="5" t="s">
        <v>189</v>
      </c>
      <c r="U15" s="5" t="s">
        <v>1654</v>
      </c>
      <c r="V15" s="5">
        <v>4200000016</v>
      </c>
      <c r="W15" s="5">
        <v>41612</v>
      </c>
      <c r="X15" s="253" t="s">
        <v>847</v>
      </c>
      <c r="Y15" s="5" t="s">
        <v>2931</v>
      </c>
    </row>
    <row r="16" spans="1:25" x14ac:dyDescent="0.25">
      <c r="A16" s="5" t="s">
        <v>1581</v>
      </c>
      <c r="B16" s="5" t="s">
        <v>1180</v>
      </c>
      <c r="C16" s="140" t="str">
        <f>VLOOKUP(l3out_int_profile[l3out_node_profile],l3out_node_profile[#All],2,FALSE)</f>
        <v>VIVID_WP_NETMGMT_L3OUT</v>
      </c>
      <c r="D16" s="140" t="str">
        <f>VLOOKUP(l3out_int_profile[l3out_node_profile],l3out_node_profile[#All],3,FALSE)</f>
        <v>mgmt</v>
      </c>
      <c r="E16" s="5" t="s">
        <v>625</v>
      </c>
      <c r="F16" s="5" t="s">
        <v>192</v>
      </c>
      <c r="G16" s="351">
        <v>86</v>
      </c>
      <c r="H16" s="5" t="s">
        <v>267</v>
      </c>
      <c r="I16" s="351">
        <v>2204</v>
      </c>
      <c r="J16" s="351"/>
      <c r="K16" s="351">
        <v>1</v>
      </c>
      <c r="L16" s="479" t="s">
        <v>991</v>
      </c>
      <c r="M16" s="480" t="s">
        <v>1578</v>
      </c>
      <c r="N16" s="5" t="s">
        <v>1655</v>
      </c>
      <c r="O16" s="5"/>
      <c r="P16" s="5"/>
      <c r="Q16" s="5"/>
      <c r="R16" s="5" t="s">
        <v>189</v>
      </c>
      <c r="S16" s="5" t="s">
        <v>1617</v>
      </c>
      <c r="T16" s="5" t="s">
        <v>189</v>
      </c>
      <c r="U16" s="5" t="s">
        <v>1656</v>
      </c>
      <c r="V16" s="5">
        <v>4200000016</v>
      </c>
      <c r="W16" s="5">
        <v>41612</v>
      </c>
      <c r="X16" s="253" t="s">
        <v>847</v>
      </c>
      <c r="Y16" s="5" t="s">
        <v>2931</v>
      </c>
    </row>
    <row r="17" spans="1:25" x14ac:dyDescent="0.25">
      <c r="A17" s="5" t="s">
        <v>1581</v>
      </c>
      <c r="B17" s="5" t="s">
        <v>1180</v>
      </c>
      <c r="C17" s="140" t="str">
        <f>VLOOKUP(l3out_int_profile[l3out_node_profile],l3out_node_profile[#All],2,FALSE)</f>
        <v>VIVID_WP_NETMGMT_L3OUT</v>
      </c>
      <c r="D17" s="140" t="str">
        <f>VLOOKUP(l3out_int_profile[l3out_node_profile],l3out_node_profile[#All],3,FALSE)</f>
        <v>mgmt</v>
      </c>
      <c r="E17" s="5" t="s">
        <v>625</v>
      </c>
      <c r="F17" s="5" t="s">
        <v>192</v>
      </c>
      <c r="G17" s="351">
        <v>96</v>
      </c>
      <c r="H17" s="5" t="s">
        <v>267</v>
      </c>
      <c r="I17" s="351">
        <v>2204</v>
      </c>
      <c r="J17" s="351"/>
      <c r="K17" s="351">
        <v>1</v>
      </c>
      <c r="L17" s="479" t="s">
        <v>991</v>
      </c>
      <c r="M17" s="480" t="s">
        <v>1579</v>
      </c>
      <c r="N17" s="5" t="s">
        <v>1657</v>
      </c>
      <c r="O17" s="5"/>
      <c r="P17" s="5"/>
      <c r="Q17" s="5"/>
      <c r="R17" s="5" t="s">
        <v>189</v>
      </c>
      <c r="S17" s="5" t="s">
        <v>1617</v>
      </c>
      <c r="T17" s="5" t="s">
        <v>189</v>
      </c>
      <c r="U17" s="5" t="s">
        <v>1658</v>
      </c>
      <c r="V17" s="5">
        <v>4200000016</v>
      </c>
      <c r="W17" s="5">
        <v>41612</v>
      </c>
      <c r="X17" s="253" t="s">
        <v>847</v>
      </c>
      <c r="Y17" s="5" t="s">
        <v>2931</v>
      </c>
    </row>
    <row r="18" spans="1:25" x14ac:dyDescent="0.25">
      <c r="A18" s="5" t="s">
        <v>1582</v>
      </c>
      <c r="B18" s="5" t="s">
        <v>1178</v>
      </c>
      <c r="C18" s="140" t="str">
        <f>VLOOKUP(l3out_int_profile[l3out_node_profile],l3out_node_profile[#All],2,FALSE)</f>
        <v>VIVID_WP_PROD_AZA_L3OUT</v>
      </c>
      <c r="D18" s="140" t="str">
        <f>VLOOKUP(l3out_int_profile[l3out_node_profile],l3out_node_profile[#All],3,FALSE)</f>
        <v>VIVID_WP_PROD_AZA</v>
      </c>
      <c r="E18" s="5" t="s">
        <v>625</v>
      </c>
      <c r="F18" s="5" t="s">
        <v>192</v>
      </c>
      <c r="G18" s="351">
        <v>2205</v>
      </c>
      <c r="H18" s="5" t="s">
        <v>267</v>
      </c>
      <c r="I18" s="351">
        <v>2103</v>
      </c>
      <c r="J18" s="351"/>
      <c r="K18" s="351">
        <v>1</v>
      </c>
      <c r="L18" s="479" t="s">
        <v>990</v>
      </c>
      <c r="M18" s="480" t="s">
        <v>1578</v>
      </c>
      <c r="N18" s="5" t="s">
        <v>1607</v>
      </c>
      <c r="O18" s="5"/>
      <c r="P18" s="5"/>
      <c r="Q18" s="5"/>
      <c r="R18" s="5" t="s">
        <v>189</v>
      </c>
      <c r="S18" s="5" t="s">
        <v>1617</v>
      </c>
      <c r="T18" s="5" t="s">
        <v>189</v>
      </c>
      <c r="U18" s="5" t="s">
        <v>1611</v>
      </c>
      <c r="V18" s="5">
        <v>4200000016</v>
      </c>
      <c r="W18" s="5">
        <v>41612</v>
      </c>
      <c r="X18" s="253" t="s">
        <v>847</v>
      </c>
      <c r="Y18" s="5" t="s">
        <v>2931</v>
      </c>
    </row>
    <row r="19" spans="1:25" x14ac:dyDescent="0.25">
      <c r="A19" s="5" t="s">
        <v>1582</v>
      </c>
      <c r="B19" s="5" t="s">
        <v>1178</v>
      </c>
      <c r="C19" s="140" t="str">
        <f>VLOOKUP(l3out_int_profile[l3out_node_profile],l3out_node_profile[#All],2,FALSE)</f>
        <v>VIVID_WP_PROD_AZA_L3OUT</v>
      </c>
      <c r="D19" s="140" t="str">
        <f>VLOOKUP(l3out_int_profile[l3out_node_profile],l3out_node_profile[#All],3,FALSE)</f>
        <v>VIVID_WP_PROD_AZA</v>
      </c>
      <c r="E19" s="5" t="s">
        <v>625</v>
      </c>
      <c r="F19" s="5" t="s">
        <v>192</v>
      </c>
      <c r="G19" s="351">
        <v>2209</v>
      </c>
      <c r="H19" s="5" t="s">
        <v>267</v>
      </c>
      <c r="I19" s="351">
        <v>2103</v>
      </c>
      <c r="J19" s="351"/>
      <c r="K19" s="351">
        <v>1</v>
      </c>
      <c r="L19" s="479" t="s">
        <v>990</v>
      </c>
      <c r="M19" s="480" t="s">
        <v>1579</v>
      </c>
      <c r="N19" s="5" t="s">
        <v>1608</v>
      </c>
      <c r="O19" s="5"/>
      <c r="P19" s="5"/>
      <c r="Q19" s="5"/>
      <c r="R19" s="5" t="s">
        <v>189</v>
      </c>
      <c r="S19" s="5" t="s">
        <v>1617</v>
      </c>
      <c r="T19" s="5" t="s">
        <v>189</v>
      </c>
      <c r="U19" s="5" t="s">
        <v>1612</v>
      </c>
      <c r="V19" s="5">
        <v>4200000016</v>
      </c>
      <c r="W19" s="5">
        <v>41612</v>
      </c>
      <c r="X19" s="253" t="s">
        <v>847</v>
      </c>
      <c r="Y19" s="5" t="s">
        <v>2931</v>
      </c>
    </row>
    <row r="20" spans="1:25" x14ac:dyDescent="0.25">
      <c r="A20" s="5" t="s">
        <v>1582</v>
      </c>
      <c r="B20" s="5" t="s">
        <v>1178</v>
      </c>
      <c r="C20" s="140" t="str">
        <f>VLOOKUP(l3out_int_profile[l3out_node_profile],l3out_node_profile[#All],2,FALSE)</f>
        <v>VIVID_WP_PROD_AZA_L3OUT</v>
      </c>
      <c r="D20" s="140" t="str">
        <f>VLOOKUP(l3out_int_profile[l3out_node_profile],l3out_node_profile[#All],3,FALSE)</f>
        <v>VIVID_WP_PROD_AZA</v>
      </c>
      <c r="E20" s="5" t="s">
        <v>625</v>
      </c>
      <c r="F20" s="5" t="s">
        <v>192</v>
      </c>
      <c r="G20" s="351">
        <v>2207</v>
      </c>
      <c r="H20" s="5" t="s">
        <v>267</v>
      </c>
      <c r="I20" s="351">
        <v>2104</v>
      </c>
      <c r="J20" s="351"/>
      <c r="K20" s="351">
        <v>1</v>
      </c>
      <c r="L20" s="479" t="s">
        <v>990</v>
      </c>
      <c r="M20" s="480" t="s">
        <v>1578</v>
      </c>
      <c r="N20" s="5" t="s">
        <v>1609</v>
      </c>
      <c r="O20" s="5"/>
      <c r="P20" s="5"/>
      <c r="Q20" s="5"/>
      <c r="R20" s="5" t="s">
        <v>189</v>
      </c>
      <c r="S20" s="5" t="s">
        <v>1617</v>
      </c>
      <c r="T20" s="5" t="s">
        <v>189</v>
      </c>
      <c r="U20" s="5" t="s">
        <v>1613</v>
      </c>
      <c r="V20" s="5">
        <v>4200000016</v>
      </c>
      <c r="W20" s="5">
        <v>41612</v>
      </c>
      <c r="X20" s="253" t="s">
        <v>847</v>
      </c>
      <c r="Y20" s="5" t="s">
        <v>2931</v>
      </c>
    </row>
    <row r="21" spans="1:25" x14ac:dyDescent="0.25">
      <c r="A21" s="5" t="s">
        <v>1582</v>
      </c>
      <c r="B21" s="5" t="s">
        <v>1178</v>
      </c>
      <c r="C21" s="140" t="str">
        <f>VLOOKUP(l3out_int_profile[l3out_node_profile],l3out_node_profile[#All],2,FALSE)</f>
        <v>VIVID_WP_PROD_AZA_L3OUT</v>
      </c>
      <c r="D21" s="140" t="str">
        <f>VLOOKUP(l3out_int_profile[l3out_node_profile],l3out_node_profile[#All],3,FALSE)</f>
        <v>VIVID_WP_PROD_AZA</v>
      </c>
      <c r="E21" s="5" t="s">
        <v>625</v>
      </c>
      <c r="F21" s="5" t="s">
        <v>192</v>
      </c>
      <c r="G21" s="351">
        <v>2211</v>
      </c>
      <c r="H21" s="5" t="s">
        <v>267</v>
      </c>
      <c r="I21" s="351">
        <v>2104</v>
      </c>
      <c r="J21" s="351"/>
      <c r="K21" s="351">
        <v>1</v>
      </c>
      <c r="L21" s="479" t="s">
        <v>990</v>
      </c>
      <c r="M21" s="480" t="s">
        <v>1579</v>
      </c>
      <c r="N21" s="5" t="s">
        <v>1610</v>
      </c>
      <c r="O21" s="5"/>
      <c r="P21" s="5"/>
      <c r="Q21" s="5"/>
      <c r="R21" s="5" t="s">
        <v>189</v>
      </c>
      <c r="S21" s="5" t="s">
        <v>1617</v>
      </c>
      <c r="T21" s="5" t="s">
        <v>189</v>
      </c>
      <c r="U21" s="5" t="s">
        <v>1614</v>
      </c>
      <c r="V21" s="5">
        <v>4200000016</v>
      </c>
      <c r="W21" s="5">
        <v>41612</v>
      </c>
      <c r="X21" s="253" t="s">
        <v>847</v>
      </c>
      <c r="Y21" s="5" t="s">
        <v>2931</v>
      </c>
    </row>
    <row r="22" spans="1:25" x14ac:dyDescent="0.25">
      <c r="A22" s="5" t="s">
        <v>1583</v>
      </c>
      <c r="B22" s="5" t="s">
        <v>1181</v>
      </c>
      <c r="C22" s="140" t="str">
        <f>VLOOKUP(l3out_int_profile[l3out_node_profile],l3out_node_profile[#All],2,FALSE)</f>
        <v>VIVID_WP_PROD_AZB_L3OUT</v>
      </c>
      <c r="D22" s="140" t="str">
        <f>VLOOKUP(l3out_int_profile[l3out_node_profile],l3out_node_profile[#All],3,FALSE)</f>
        <v>VIVID_WP_PROD_AZB</v>
      </c>
      <c r="E22" s="5" t="s">
        <v>625</v>
      </c>
      <c r="F22" s="5" t="s">
        <v>192</v>
      </c>
      <c r="G22" s="351">
        <v>2206</v>
      </c>
      <c r="H22" s="5" t="s">
        <v>267</v>
      </c>
      <c r="I22" s="351">
        <v>2203</v>
      </c>
      <c r="J22" s="351"/>
      <c r="K22" s="351">
        <v>1</v>
      </c>
      <c r="L22" s="479" t="s">
        <v>991</v>
      </c>
      <c r="M22" s="480" t="s">
        <v>1578</v>
      </c>
      <c r="N22" s="5" t="s">
        <v>1593</v>
      </c>
      <c r="O22" s="5"/>
      <c r="P22" s="5"/>
      <c r="Q22" s="5"/>
      <c r="R22" s="5" t="s">
        <v>189</v>
      </c>
      <c r="S22" s="5" t="s">
        <v>1617</v>
      </c>
      <c r="T22" s="5" t="s">
        <v>189</v>
      </c>
      <c r="U22" s="5" t="s">
        <v>1594</v>
      </c>
      <c r="V22" s="5">
        <v>4200000016</v>
      </c>
      <c r="W22" s="5">
        <v>41612</v>
      </c>
      <c r="X22" s="253" t="s">
        <v>847</v>
      </c>
      <c r="Y22" s="5" t="s">
        <v>2931</v>
      </c>
    </row>
    <row r="23" spans="1:25" x14ac:dyDescent="0.25">
      <c r="A23" s="5" t="s">
        <v>1583</v>
      </c>
      <c r="B23" s="5" t="s">
        <v>1181</v>
      </c>
      <c r="C23" s="140" t="str">
        <f>VLOOKUP(l3out_int_profile[l3out_node_profile],l3out_node_profile[#All],2,FALSE)</f>
        <v>VIVID_WP_PROD_AZB_L3OUT</v>
      </c>
      <c r="D23" s="140" t="str">
        <f>VLOOKUP(l3out_int_profile[l3out_node_profile],l3out_node_profile[#All],3,FALSE)</f>
        <v>VIVID_WP_PROD_AZB</v>
      </c>
      <c r="E23" s="5" t="s">
        <v>625</v>
      </c>
      <c r="F23" s="5" t="s">
        <v>192</v>
      </c>
      <c r="G23" s="351">
        <v>2210</v>
      </c>
      <c r="H23" s="5" t="s">
        <v>267</v>
      </c>
      <c r="I23" s="351">
        <v>2203</v>
      </c>
      <c r="J23" s="351"/>
      <c r="K23" s="351">
        <v>1</v>
      </c>
      <c r="L23" s="479" t="s">
        <v>991</v>
      </c>
      <c r="M23" s="480" t="s">
        <v>1579</v>
      </c>
      <c r="N23" s="5" t="s">
        <v>1603</v>
      </c>
      <c r="O23" s="5"/>
      <c r="P23" s="5"/>
      <c r="Q23" s="5"/>
      <c r="R23" s="5" t="s">
        <v>189</v>
      </c>
      <c r="S23" s="5" t="s">
        <v>1617</v>
      </c>
      <c r="T23" s="5" t="s">
        <v>189</v>
      </c>
      <c r="U23" s="5" t="s">
        <v>1604</v>
      </c>
      <c r="V23" s="5">
        <v>4200000016</v>
      </c>
      <c r="W23" s="5">
        <v>41612</v>
      </c>
      <c r="X23" s="253" t="s">
        <v>847</v>
      </c>
      <c r="Y23" s="5" t="s">
        <v>2931</v>
      </c>
    </row>
    <row r="24" spans="1:25" x14ac:dyDescent="0.25">
      <c r="A24" s="5" t="s">
        <v>1583</v>
      </c>
      <c r="B24" s="5" t="s">
        <v>1181</v>
      </c>
      <c r="C24" s="140" t="str">
        <f>VLOOKUP(l3out_int_profile[l3out_node_profile],l3out_node_profile[#All],2,FALSE)</f>
        <v>VIVID_WP_PROD_AZB_L3OUT</v>
      </c>
      <c r="D24" s="140" t="str">
        <f>VLOOKUP(l3out_int_profile[l3out_node_profile],l3out_node_profile[#All],3,FALSE)</f>
        <v>VIVID_WP_PROD_AZB</v>
      </c>
      <c r="E24" s="5" t="s">
        <v>625</v>
      </c>
      <c r="F24" s="5" t="s">
        <v>192</v>
      </c>
      <c r="G24" s="351">
        <v>2208</v>
      </c>
      <c r="H24" s="5" t="s">
        <v>267</v>
      </c>
      <c r="I24" s="351">
        <v>2204</v>
      </c>
      <c r="J24" s="351"/>
      <c r="K24" s="351">
        <v>1</v>
      </c>
      <c r="L24" s="479" t="s">
        <v>991</v>
      </c>
      <c r="M24" s="480" t="s">
        <v>1578</v>
      </c>
      <c r="N24" s="5" t="s">
        <v>1601</v>
      </c>
      <c r="O24" s="5"/>
      <c r="P24" s="5"/>
      <c r="Q24" s="5"/>
      <c r="R24" s="5" t="s">
        <v>189</v>
      </c>
      <c r="S24" s="5" t="s">
        <v>1617</v>
      </c>
      <c r="T24" s="5" t="s">
        <v>189</v>
      </c>
      <c r="U24" s="5" t="s">
        <v>1602</v>
      </c>
      <c r="V24" s="5">
        <v>4200000016</v>
      </c>
      <c r="W24" s="5">
        <v>41612</v>
      </c>
      <c r="X24" s="253" t="s">
        <v>847</v>
      </c>
      <c r="Y24" s="5" t="s">
        <v>2931</v>
      </c>
    </row>
    <row r="25" spans="1:25" x14ac:dyDescent="0.25">
      <c r="A25" s="5" t="s">
        <v>1583</v>
      </c>
      <c r="B25" s="5" t="s">
        <v>1181</v>
      </c>
      <c r="C25" s="140" t="str">
        <f>VLOOKUP(l3out_int_profile[l3out_node_profile],l3out_node_profile[#All],2,FALSE)</f>
        <v>VIVID_WP_PROD_AZB_L3OUT</v>
      </c>
      <c r="D25" s="140" t="str">
        <f>VLOOKUP(l3out_int_profile[l3out_node_profile],l3out_node_profile[#All],3,FALSE)</f>
        <v>VIVID_WP_PROD_AZB</v>
      </c>
      <c r="E25" s="5" t="s">
        <v>625</v>
      </c>
      <c r="F25" s="5" t="s">
        <v>192</v>
      </c>
      <c r="G25" s="351">
        <v>2212</v>
      </c>
      <c r="H25" s="5" t="s">
        <v>267</v>
      </c>
      <c r="I25" s="351">
        <v>2204</v>
      </c>
      <c r="J25" s="351"/>
      <c r="K25" s="351">
        <v>1</v>
      </c>
      <c r="L25" s="479" t="s">
        <v>991</v>
      </c>
      <c r="M25" s="480" t="s">
        <v>1579</v>
      </c>
      <c r="N25" s="5" t="s">
        <v>1605</v>
      </c>
      <c r="O25" s="5"/>
      <c r="P25" s="5"/>
      <c r="Q25" s="5"/>
      <c r="R25" s="5" t="s">
        <v>189</v>
      </c>
      <c r="S25" s="5" t="s">
        <v>1617</v>
      </c>
      <c r="T25" s="5" t="s">
        <v>189</v>
      </c>
      <c r="U25" s="5" t="s">
        <v>1606</v>
      </c>
      <c r="V25" s="5">
        <v>4200000016</v>
      </c>
      <c r="W25" s="5">
        <v>41612</v>
      </c>
      <c r="X25" s="253" t="s">
        <v>847</v>
      </c>
      <c r="Y25" s="5" t="s">
        <v>2931</v>
      </c>
    </row>
    <row r="26" spans="1:25" x14ac:dyDescent="0.25">
      <c r="A26" s="1" t="s">
        <v>2043</v>
      </c>
      <c r="B26" s="5" t="s">
        <v>2044</v>
      </c>
      <c r="C26" s="456" t="str">
        <f>VLOOKUP(l3out_int_profile[l3out_node_profile],l3out_node_profile[#All],2,FALSE)</f>
        <v>NS_LAB_POC_L3OUT</v>
      </c>
      <c r="D26" s="456" t="str">
        <f>VLOOKUP(l3out_int_profile[l3out_node_profile],l3out_node_profile[#All],3,FALSE)</f>
        <v>VIVID_WP_PROD_AZA</v>
      </c>
      <c r="E26" s="481" t="s">
        <v>625</v>
      </c>
      <c r="F26" s="481" t="s">
        <v>192</v>
      </c>
      <c r="G26" s="482">
        <v>251</v>
      </c>
      <c r="H26" s="483" t="s">
        <v>267</v>
      </c>
      <c r="I26" s="351">
        <v>2103</v>
      </c>
      <c r="J26" s="348"/>
      <c r="K26" s="348">
        <v>1</v>
      </c>
      <c r="L26" s="484" t="s">
        <v>2032</v>
      </c>
      <c r="M26" s="485" t="s">
        <v>869</v>
      </c>
      <c r="N26" s="1" t="s">
        <v>2045</v>
      </c>
      <c r="O26" s="1"/>
      <c r="P26" s="1"/>
      <c r="Q26" s="1"/>
      <c r="R26" s="1" t="s">
        <v>189</v>
      </c>
      <c r="S26" s="5" t="s">
        <v>1617</v>
      </c>
      <c r="T26" s="1" t="s">
        <v>190</v>
      </c>
      <c r="U26" s="1"/>
      <c r="V26" s="1"/>
      <c r="W26" s="1"/>
      <c r="X26" s="253" t="s">
        <v>847</v>
      </c>
      <c r="Y26" s="5" t="s">
        <v>2931</v>
      </c>
    </row>
    <row r="27" spans="1:25" x14ac:dyDescent="0.25">
      <c r="A27" s="1" t="s">
        <v>2043</v>
      </c>
      <c r="B27" s="1" t="s">
        <v>2044</v>
      </c>
      <c r="C27" s="456" t="str">
        <f>VLOOKUP(l3out_int_profile[l3out_node_profile],l3out_node_profile[#All],2,FALSE)</f>
        <v>NS_LAB_POC_L3OUT</v>
      </c>
      <c r="D27" s="456" t="str">
        <f>VLOOKUP(l3out_int_profile[l3out_node_profile],l3out_node_profile[#All],3,FALSE)</f>
        <v>VIVID_WP_PROD_AZA</v>
      </c>
      <c r="E27" s="481" t="s">
        <v>625</v>
      </c>
      <c r="F27" s="481" t="s">
        <v>192</v>
      </c>
      <c r="G27" s="482">
        <v>252</v>
      </c>
      <c r="H27" s="483" t="s">
        <v>267</v>
      </c>
      <c r="I27" s="351">
        <v>2104</v>
      </c>
      <c r="J27" s="348"/>
      <c r="K27" s="348">
        <v>1</v>
      </c>
      <c r="L27" s="484" t="s">
        <v>2032</v>
      </c>
      <c r="M27" s="485" t="s">
        <v>869</v>
      </c>
      <c r="N27" s="1" t="s">
        <v>2046</v>
      </c>
      <c r="O27" s="1"/>
      <c r="P27" s="1"/>
      <c r="Q27" s="1"/>
      <c r="R27" s="1" t="s">
        <v>189</v>
      </c>
      <c r="S27" s="5" t="s">
        <v>1617</v>
      </c>
      <c r="T27" s="1" t="s">
        <v>190</v>
      </c>
      <c r="U27" s="1"/>
      <c r="V27" s="1"/>
      <c r="W27" s="1"/>
      <c r="X27" s="253" t="s">
        <v>847</v>
      </c>
      <c r="Y27" s="5" t="s">
        <v>2931</v>
      </c>
    </row>
    <row r="28" spans="1:25" x14ac:dyDescent="0.25">
      <c r="A28" s="1" t="s">
        <v>2209</v>
      </c>
      <c r="B28" s="1" t="s">
        <v>2044</v>
      </c>
      <c r="C28" s="456" t="str">
        <f>VLOOKUP(l3out_int_profile[l3out_node_profile],l3out_node_profile[#All],2,FALSE)</f>
        <v>NS_LAB_POC_L3OUT</v>
      </c>
      <c r="D28" s="456" t="str">
        <f>VLOOKUP(l3out_int_profile[l3out_node_profile],l3out_node_profile[#All],3,FALSE)</f>
        <v>VIVID_WP_PROD_AZA</v>
      </c>
      <c r="E28" s="481" t="s">
        <v>625</v>
      </c>
      <c r="F28" s="481" t="s">
        <v>192</v>
      </c>
      <c r="G28" s="482">
        <v>253</v>
      </c>
      <c r="H28" s="483" t="s">
        <v>267</v>
      </c>
      <c r="I28" s="351">
        <v>2104</v>
      </c>
      <c r="J28" s="348"/>
      <c r="K28" s="348">
        <v>1</v>
      </c>
      <c r="L28" s="484" t="s">
        <v>2032</v>
      </c>
      <c r="M28" s="485" t="s">
        <v>868</v>
      </c>
      <c r="N28" s="1" t="s">
        <v>2210</v>
      </c>
      <c r="O28" s="1"/>
      <c r="P28" s="1"/>
      <c r="Q28" s="1"/>
      <c r="R28" s="1" t="s">
        <v>189</v>
      </c>
      <c r="S28" s="5" t="s">
        <v>1617</v>
      </c>
      <c r="T28" s="1" t="s">
        <v>190</v>
      </c>
      <c r="U28" s="1"/>
      <c r="V28" s="1"/>
      <c r="W28" s="1"/>
      <c r="X28" s="253" t="s">
        <v>847</v>
      </c>
      <c r="Y28" s="5" t="s">
        <v>2931</v>
      </c>
    </row>
    <row r="29" spans="1:25" x14ac:dyDescent="0.25">
      <c r="A29" s="5" t="s">
        <v>3160</v>
      </c>
      <c r="B29" s="5" t="s">
        <v>3105</v>
      </c>
      <c r="C29" s="140" t="str">
        <f>VLOOKUP(l3out_int_profile[l3out_node_profile],l3out_node_profile[#All],2,FALSE)</f>
        <v>PROD_AZA_DEF_L3OUT</v>
      </c>
      <c r="D29" s="140" t="str">
        <f>VLOOKUP(l3out_int_profile[l3out_node_profile],l3out_node_profile[#All],3,FALSE)</f>
        <v>common</v>
      </c>
      <c r="E29" s="481" t="s">
        <v>625</v>
      </c>
      <c r="F29" s="481" t="s">
        <v>192</v>
      </c>
      <c r="G29" s="486">
        <v>4020</v>
      </c>
      <c r="H29" s="483" t="s">
        <v>267</v>
      </c>
      <c r="I29" s="351">
        <v>2103</v>
      </c>
      <c r="J29" s="351"/>
      <c r="K29" s="351">
        <v>1</v>
      </c>
      <c r="L29" s="479" t="s">
        <v>990</v>
      </c>
      <c r="M29" s="504" t="s">
        <v>1578</v>
      </c>
      <c r="N29" s="5" t="s">
        <v>1607</v>
      </c>
      <c r="O29" s="5"/>
      <c r="P29" s="5"/>
      <c r="Q29" s="5"/>
      <c r="R29" s="5" t="s">
        <v>189</v>
      </c>
      <c r="S29" s="5" t="s">
        <v>1617</v>
      </c>
      <c r="T29" s="5" t="s">
        <v>189</v>
      </c>
      <c r="U29" s="5" t="s">
        <v>1611</v>
      </c>
      <c r="V29" s="5">
        <v>4200000016</v>
      </c>
      <c r="W29" s="5">
        <v>41612</v>
      </c>
      <c r="X29" s="253"/>
      <c r="Y29" s="253" t="s">
        <v>847</v>
      </c>
    </row>
    <row r="30" spans="1:25" x14ac:dyDescent="0.25">
      <c r="A30" s="5" t="s">
        <v>3161</v>
      </c>
      <c r="B30" s="5" t="s">
        <v>2916</v>
      </c>
      <c r="C30" s="140" t="str">
        <f>VLOOKUP(l3out_int_profile[l3out_node_profile],l3out_node_profile[#All],2,FALSE)</f>
        <v>P_PLAYOUT_AZA_L3OUT</v>
      </c>
      <c r="D30" s="140" t="str">
        <f>VLOOKUP(l3out_int_profile[l3out_node_profile],l3out_node_profile[#All],3,FALSE)</f>
        <v>common</v>
      </c>
      <c r="E30" s="481" t="s">
        <v>625</v>
      </c>
      <c r="F30" s="481" t="s">
        <v>192</v>
      </c>
      <c r="G30" s="486">
        <v>4024</v>
      </c>
      <c r="H30" s="483" t="s">
        <v>267</v>
      </c>
      <c r="I30" s="351">
        <v>2103</v>
      </c>
      <c r="J30" s="351"/>
      <c r="K30" s="351">
        <v>1</v>
      </c>
      <c r="L30" s="479" t="s">
        <v>990</v>
      </c>
      <c r="M30" s="401" t="s">
        <v>1578</v>
      </c>
      <c r="N30" s="5"/>
      <c r="O30" s="5"/>
      <c r="P30" s="5"/>
      <c r="Q30" s="5"/>
      <c r="R30" s="5" t="s">
        <v>189</v>
      </c>
      <c r="S30" s="5" t="s">
        <v>1617</v>
      </c>
      <c r="T30" s="5" t="s">
        <v>189</v>
      </c>
      <c r="U30" s="5"/>
      <c r="V30" s="5">
        <v>4200000016</v>
      </c>
      <c r="W30" s="5">
        <v>41612</v>
      </c>
      <c r="X30" s="253"/>
      <c r="Y30" s="253" t="s">
        <v>847</v>
      </c>
    </row>
    <row r="31" spans="1:25" x14ac:dyDescent="0.25">
      <c r="A31" s="5" t="s">
        <v>3162</v>
      </c>
      <c r="B31" s="5" t="s">
        <v>2917</v>
      </c>
      <c r="C31" s="140" t="str">
        <f>VLOOKUP(l3out_int_profile[l3out_node_profile],l3out_node_profile[#All],2,FALSE)</f>
        <v>P_INFRA_AZA_L3OUT</v>
      </c>
      <c r="D31" s="140" t="str">
        <f>VLOOKUP(l3out_int_profile[l3out_node_profile],l3out_node_profile[#All],3,FALSE)</f>
        <v>common</v>
      </c>
      <c r="E31" s="481" t="s">
        <v>625</v>
      </c>
      <c r="F31" s="481" t="s">
        <v>192</v>
      </c>
      <c r="G31" s="486">
        <v>4026</v>
      </c>
      <c r="H31" s="483" t="s">
        <v>267</v>
      </c>
      <c r="I31" s="351">
        <v>2103</v>
      </c>
      <c r="J31" s="351"/>
      <c r="K31" s="351">
        <v>1</v>
      </c>
      <c r="L31" s="479" t="s">
        <v>990</v>
      </c>
      <c r="M31" s="401" t="s">
        <v>1578</v>
      </c>
      <c r="N31" s="5"/>
      <c r="O31" s="5"/>
      <c r="P31" s="5"/>
      <c r="Q31" s="5"/>
      <c r="R31" s="5" t="s">
        <v>189</v>
      </c>
      <c r="S31" s="5" t="s">
        <v>1617</v>
      </c>
      <c r="T31" s="5" t="s">
        <v>189</v>
      </c>
      <c r="U31" s="5"/>
      <c r="V31" s="5">
        <v>4200000016</v>
      </c>
      <c r="W31" s="5">
        <v>41612</v>
      </c>
      <c r="X31" s="253"/>
      <c r="Y31" s="253" t="s">
        <v>847</v>
      </c>
    </row>
    <row r="32" spans="1:25" x14ac:dyDescent="0.25">
      <c r="A32" s="5" t="s">
        <v>3163</v>
      </c>
      <c r="B32" s="5" t="s">
        <v>2918</v>
      </c>
      <c r="C32" s="140" t="str">
        <f>VLOOKUP(l3out_int_profile[l3out_node_profile],l3out_node_profile[#All],2,FALSE)</f>
        <v>P_MEDIA_MGMT_AZA_L3OUT</v>
      </c>
      <c r="D32" s="140" t="str">
        <f>VLOOKUP(l3out_int_profile[l3out_node_profile],l3out_node_profile[#All],3,FALSE)</f>
        <v>common</v>
      </c>
      <c r="E32" s="481" t="s">
        <v>625</v>
      </c>
      <c r="F32" s="481" t="s">
        <v>192</v>
      </c>
      <c r="G32" s="486">
        <v>4028</v>
      </c>
      <c r="H32" s="483" t="s">
        <v>267</v>
      </c>
      <c r="I32" s="351">
        <v>2103</v>
      </c>
      <c r="J32" s="351"/>
      <c r="K32" s="351">
        <v>1</v>
      </c>
      <c r="L32" s="479" t="s">
        <v>990</v>
      </c>
      <c r="M32" s="401" t="s">
        <v>1578</v>
      </c>
      <c r="N32" s="5"/>
      <c r="O32" s="5"/>
      <c r="P32" s="5"/>
      <c r="Q32" s="5"/>
      <c r="R32" s="5" t="s">
        <v>189</v>
      </c>
      <c r="S32" s="5" t="s">
        <v>1617</v>
      </c>
      <c r="T32" s="5" t="s">
        <v>189</v>
      </c>
      <c r="U32" s="5"/>
      <c r="V32" s="5">
        <v>4200000016</v>
      </c>
      <c r="W32" s="5">
        <v>41612</v>
      </c>
      <c r="X32" s="253"/>
      <c r="Y32" s="253" t="s">
        <v>847</v>
      </c>
    </row>
    <row r="33" spans="1:25" x14ac:dyDescent="0.25">
      <c r="A33" s="5" t="s">
        <v>3172</v>
      </c>
      <c r="B33" s="5" t="s">
        <v>3097</v>
      </c>
      <c r="C33" s="140" t="str">
        <f>VLOOKUP(l3out_int_profile[l3out_node_profile],l3out_node_profile[#All],2,FALSE)</f>
        <v>P_STORAGE_AZA_L3OUT</v>
      </c>
      <c r="D33" s="140" t="str">
        <f>VLOOKUP(l3out_int_profile[l3out_node_profile],l3out_node_profile[#All],3,FALSE)</f>
        <v>common</v>
      </c>
      <c r="E33" s="481" t="s">
        <v>625</v>
      </c>
      <c r="F33" s="481" t="s">
        <v>192</v>
      </c>
      <c r="G33" s="486">
        <v>4022</v>
      </c>
      <c r="H33" s="483" t="s">
        <v>267</v>
      </c>
      <c r="I33" s="351">
        <v>2103</v>
      </c>
      <c r="J33" s="351"/>
      <c r="K33" s="351">
        <v>1</v>
      </c>
      <c r="L33" s="479" t="s">
        <v>990</v>
      </c>
      <c r="M33" s="401" t="s">
        <v>1578</v>
      </c>
      <c r="N33" s="5"/>
      <c r="O33" s="5"/>
      <c r="P33" s="5"/>
      <c r="Q33" s="5"/>
      <c r="R33" s="5" t="s">
        <v>189</v>
      </c>
      <c r="S33" s="5" t="s">
        <v>1617</v>
      </c>
      <c r="T33" s="5" t="s">
        <v>189</v>
      </c>
      <c r="U33" s="5"/>
      <c r="V33" s="5">
        <v>4200000016</v>
      </c>
      <c r="W33" s="5">
        <v>41612</v>
      </c>
      <c r="X33" s="253"/>
      <c r="Y33" s="253" t="s">
        <v>847</v>
      </c>
    </row>
    <row r="34" spans="1:25" x14ac:dyDescent="0.25">
      <c r="A34" s="5" t="s">
        <v>3164</v>
      </c>
      <c r="B34" s="5" t="s">
        <v>3121</v>
      </c>
      <c r="C34" s="140" t="str">
        <f>VLOOKUP(l3out_int_profile[l3out_node_profile],l3out_node_profile[#All],2,FALSE)</f>
        <v>DMZ_AZA_DEF_L3OUT</v>
      </c>
      <c r="D34" s="140" t="str">
        <f>VLOOKUP(l3out_int_profile[l3out_node_profile],l3out_node_profile[#All],3,FALSE)</f>
        <v>DMZ_AZA</v>
      </c>
      <c r="E34" s="481" t="s">
        <v>625</v>
      </c>
      <c r="F34" s="481" t="s">
        <v>192</v>
      </c>
      <c r="G34" s="486">
        <v>4030</v>
      </c>
      <c r="H34" s="483" t="s">
        <v>267</v>
      </c>
      <c r="I34" s="351">
        <v>2103</v>
      </c>
      <c r="J34" s="351"/>
      <c r="K34" s="351">
        <v>1</v>
      </c>
      <c r="L34" s="479" t="s">
        <v>990</v>
      </c>
      <c r="M34" s="401" t="s">
        <v>1579</v>
      </c>
      <c r="N34" s="5"/>
      <c r="O34" s="5"/>
      <c r="P34" s="5"/>
      <c r="Q34" s="5"/>
      <c r="R34" s="5" t="s">
        <v>190</v>
      </c>
      <c r="S34" s="5"/>
      <c r="T34" s="5" t="s">
        <v>190</v>
      </c>
      <c r="U34" s="5"/>
      <c r="V34" s="5"/>
      <c r="W34" s="5"/>
      <c r="X34" s="253"/>
      <c r="Y34" s="253" t="s">
        <v>847</v>
      </c>
    </row>
    <row r="35" spans="1:25" x14ac:dyDescent="0.25">
      <c r="A35" s="5" t="s">
        <v>3165</v>
      </c>
      <c r="B35" s="5" t="s">
        <v>3123</v>
      </c>
      <c r="C35" s="140" t="str">
        <f>VLOOKUP(l3out_int_profile[l3out_node_profile],l3out_node_profile[#All],2,FALSE)</f>
        <v>EBMS_FWT_DEF_L3OUT</v>
      </c>
      <c r="D35" s="140" t="str">
        <f>VLOOKUP(l3out_int_profile[l3out_node_profile],l3out_node_profile[#All],3,FALSE)</f>
        <v>SEC_TRANSIT</v>
      </c>
      <c r="E35" s="481" t="s">
        <v>625</v>
      </c>
      <c r="F35" s="481" t="s">
        <v>192</v>
      </c>
      <c r="G35" s="487"/>
      <c r="H35" s="483" t="s">
        <v>267</v>
      </c>
      <c r="I35" s="351">
        <v>2103</v>
      </c>
      <c r="J35" s="351"/>
      <c r="K35" s="351">
        <v>1</v>
      </c>
      <c r="L35" s="479" t="s">
        <v>990</v>
      </c>
      <c r="M35" s="401" t="s">
        <v>1579</v>
      </c>
      <c r="N35" s="5"/>
      <c r="O35" s="5"/>
      <c r="P35" s="5"/>
      <c r="Q35" s="5"/>
      <c r="R35" s="5" t="s">
        <v>189</v>
      </c>
      <c r="S35" s="5" t="s">
        <v>1617</v>
      </c>
      <c r="T35" s="5" t="s">
        <v>189</v>
      </c>
      <c r="U35" s="5"/>
      <c r="V35" s="5">
        <v>4200000016</v>
      </c>
      <c r="W35" s="5">
        <v>41612</v>
      </c>
      <c r="X35" s="253" t="s">
        <v>847</v>
      </c>
      <c r="Y35" s="253" t="s">
        <v>847</v>
      </c>
    </row>
    <row r="36" spans="1:25" x14ac:dyDescent="0.25">
      <c r="A36" s="5" t="s">
        <v>3166</v>
      </c>
      <c r="B36" s="5" t="s">
        <v>3106</v>
      </c>
      <c r="C36" s="140" t="str">
        <f>VLOOKUP(l3out_int_profile[l3out_node_profile],l3out_node_profile[#All],2,FALSE)</f>
        <v>PROD_AZB_DEF_L3OUT</v>
      </c>
      <c r="D36" s="140" t="str">
        <f>VLOOKUP(l3out_int_profile[l3out_node_profile],l3out_node_profile[#All],3,FALSE)</f>
        <v>common</v>
      </c>
      <c r="E36" s="481" t="s">
        <v>625</v>
      </c>
      <c r="F36" s="481" t="s">
        <v>192</v>
      </c>
      <c r="G36" s="486">
        <v>4021</v>
      </c>
      <c r="H36" s="483" t="s">
        <v>267</v>
      </c>
      <c r="I36" s="351">
        <v>2203</v>
      </c>
      <c r="J36" s="351"/>
      <c r="K36" s="351">
        <v>1</v>
      </c>
      <c r="L36" s="479" t="s">
        <v>991</v>
      </c>
      <c r="M36" s="504" t="s">
        <v>1578</v>
      </c>
      <c r="N36" s="505" t="s">
        <v>1593</v>
      </c>
      <c r="O36" s="5"/>
      <c r="P36" s="5"/>
      <c r="Q36" s="5"/>
      <c r="R36" s="5" t="s">
        <v>189</v>
      </c>
      <c r="S36" s="5" t="s">
        <v>1617</v>
      </c>
      <c r="T36" s="5" t="s">
        <v>189</v>
      </c>
      <c r="U36" s="5" t="s">
        <v>1613</v>
      </c>
      <c r="V36" s="5">
        <v>4200000016</v>
      </c>
      <c r="W36" s="5">
        <v>41612</v>
      </c>
      <c r="X36" s="253"/>
      <c r="Y36" s="253" t="s">
        <v>847</v>
      </c>
    </row>
    <row r="37" spans="1:25" x14ac:dyDescent="0.25">
      <c r="A37" s="5" t="s">
        <v>3167</v>
      </c>
      <c r="B37" s="5" t="s">
        <v>2919</v>
      </c>
      <c r="C37" s="140" t="str">
        <f>VLOOKUP(l3out_int_profile[l3out_node_profile],l3out_node_profile[#All],2,FALSE)</f>
        <v>P_PLAYOUT_AZB_L3OUT</v>
      </c>
      <c r="D37" s="140" t="str">
        <f>VLOOKUP(l3out_int_profile[l3out_node_profile],l3out_node_profile[#All],3,FALSE)</f>
        <v>common</v>
      </c>
      <c r="E37" s="481" t="s">
        <v>625</v>
      </c>
      <c r="F37" s="481" t="s">
        <v>192</v>
      </c>
      <c r="G37" s="486">
        <v>4025</v>
      </c>
      <c r="H37" s="483" t="s">
        <v>267</v>
      </c>
      <c r="I37" s="351">
        <v>2203</v>
      </c>
      <c r="J37" s="351"/>
      <c r="K37" s="351">
        <v>1</v>
      </c>
      <c r="L37" s="479" t="s">
        <v>991</v>
      </c>
      <c r="M37" s="401" t="s">
        <v>1578</v>
      </c>
      <c r="N37" s="5"/>
      <c r="O37" s="5"/>
      <c r="P37" s="5"/>
      <c r="Q37" s="5"/>
      <c r="R37" s="5" t="s">
        <v>189</v>
      </c>
      <c r="S37" s="5" t="s">
        <v>1617</v>
      </c>
      <c r="T37" s="5" t="s">
        <v>189</v>
      </c>
      <c r="U37" s="5"/>
      <c r="V37" s="5">
        <v>4200000016</v>
      </c>
      <c r="W37" s="5">
        <v>41612</v>
      </c>
      <c r="X37" s="253"/>
      <c r="Y37" s="253" t="s">
        <v>847</v>
      </c>
    </row>
    <row r="38" spans="1:25" x14ac:dyDescent="0.25">
      <c r="A38" s="5" t="s">
        <v>3168</v>
      </c>
      <c r="B38" s="5" t="s">
        <v>2920</v>
      </c>
      <c r="C38" s="140" t="str">
        <f>VLOOKUP(l3out_int_profile[l3out_node_profile],l3out_node_profile[#All],2,FALSE)</f>
        <v>P_INFRA_AZB_L3OUT</v>
      </c>
      <c r="D38" s="140" t="str">
        <f>VLOOKUP(l3out_int_profile[l3out_node_profile],l3out_node_profile[#All],3,FALSE)</f>
        <v>common</v>
      </c>
      <c r="E38" s="481" t="s">
        <v>625</v>
      </c>
      <c r="F38" s="481" t="s">
        <v>192</v>
      </c>
      <c r="G38" s="486">
        <v>4027</v>
      </c>
      <c r="H38" s="483" t="s">
        <v>267</v>
      </c>
      <c r="I38" s="351">
        <v>2203</v>
      </c>
      <c r="J38" s="351"/>
      <c r="K38" s="351">
        <v>1</v>
      </c>
      <c r="L38" s="479" t="s">
        <v>991</v>
      </c>
      <c r="M38" s="401" t="s">
        <v>1578</v>
      </c>
      <c r="N38" s="5"/>
      <c r="O38" s="5"/>
      <c r="P38" s="5"/>
      <c r="Q38" s="5"/>
      <c r="R38" s="5" t="s">
        <v>189</v>
      </c>
      <c r="S38" s="5" t="s">
        <v>1617</v>
      </c>
      <c r="T38" s="5" t="s">
        <v>189</v>
      </c>
      <c r="U38" s="5"/>
      <c r="V38" s="5">
        <v>4200000016</v>
      </c>
      <c r="W38" s="5">
        <v>41612</v>
      </c>
      <c r="X38" s="253"/>
      <c r="Y38" s="253" t="s">
        <v>847</v>
      </c>
    </row>
    <row r="39" spans="1:25" x14ac:dyDescent="0.25">
      <c r="A39" s="5" t="s">
        <v>3169</v>
      </c>
      <c r="B39" s="5" t="s">
        <v>2921</v>
      </c>
      <c r="C39" s="140" t="str">
        <f>VLOOKUP(l3out_int_profile[l3out_node_profile],l3out_node_profile[#All],2,FALSE)</f>
        <v>P_MEDIA_MGMT_AZB_L3OUT</v>
      </c>
      <c r="D39" s="140" t="str">
        <f>VLOOKUP(l3out_int_profile[l3out_node_profile],l3out_node_profile[#All],3,FALSE)</f>
        <v>common</v>
      </c>
      <c r="E39" s="481" t="s">
        <v>625</v>
      </c>
      <c r="F39" s="481" t="s">
        <v>192</v>
      </c>
      <c r="G39" s="486">
        <v>4028</v>
      </c>
      <c r="H39" s="483" t="s">
        <v>267</v>
      </c>
      <c r="I39" s="351">
        <v>2203</v>
      </c>
      <c r="J39" s="351"/>
      <c r="K39" s="351">
        <v>1</v>
      </c>
      <c r="L39" s="479" t="s">
        <v>991</v>
      </c>
      <c r="M39" s="401" t="s">
        <v>1578</v>
      </c>
      <c r="N39" s="5"/>
      <c r="O39" s="5"/>
      <c r="P39" s="5"/>
      <c r="Q39" s="5"/>
      <c r="R39" s="5" t="s">
        <v>189</v>
      </c>
      <c r="S39" s="5" t="s">
        <v>1617</v>
      </c>
      <c r="T39" s="5" t="s">
        <v>189</v>
      </c>
      <c r="U39" s="5"/>
      <c r="V39" s="5">
        <v>4200000016</v>
      </c>
      <c r="W39" s="5">
        <v>41612</v>
      </c>
      <c r="X39" s="253"/>
      <c r="Y39" s="253" t="s">
        <v>847</v>
      </c>
    </row>
    <row r="40" spans="1:25" x14ac:dyDescent="0.25">
      <c r="A40" s="5" t="s">
        <v>3210</v>
      </c>
      <c r="B40" s="5" t="s">
        <v>3098</v>
      </c>
      <c r="C40" s="140" t="str">
        <f>VLOOKUP(l3out_int_profile[l3out_node_profile],l3out_node_profile[#All],2,FALSE)</f>
        <v>P_STORAGE_AZB_L3OUT</v>
      </c>
      <c r="D40" s="140" t="str">
        <f>VLOOKUP(l3out_int_profile[l3out_node_profile],l3out_node_profile[#All],3,FALSE)</f>
        <v>common</v>
      </c>
      <c r="E40" s="481" t="s">
        <v>625</v>
      </c>
      <c r="F40" s="481" t="s">
        <v>192</v>
      </c>
      <c r="G40" s="486">
        <v>4023</v>
      </c>
      <c r="H40" s="483" t="s">
        <v>267</v>
      </c>
      <c r="I40" s="351">
        <v>2203</v>
      </c>
      <c r="J40" s="351"/>
      <c r="K40" s="351">
        <v>1</v>
      </c>
      <c r="L40" s="479" t="s">
        <v>991</v>
      </c>
      <c r="M40" s="401" t="s">
        <v>1578</v>
      </c>
      <c r="N40" s="5"/>
      <c r="O40" s="5"/>
      <c r="P40" s="5"/>
      <c r="Q40" s="5"/>
      <c r="R40" s="5" t="s">
        <v>189</v>
      </c>
      <c r="S40" s="5" t="s">
        <v>1617</v>
      </c>
      <c r="T40" s="5" t="s">
        <v>189</v>
      </c>
      <c r="U40" s="5"/>
      <c r="V40" s="5">
        <v>4200000016</v>
      </c>
      <c r="W40" s="5">
        <v>41612</v>
      </c>
      <c r="X40" s="253"/>
      <c r="Y40" s="253" t="s">
        <v>847</v>
      </c>
    </row>
    <row r="41" spans="1:25" x14ac:dyDescent="0.25">
      <c r="A41" s="5" t="s">
        <v>3170</v>
      </c>
      <c r="B41" s="5" t="s">
        <v>3122</v>
      </c>
      <c r="C41" s="140" t="str">
        <f>VLOOKUP(l3out_int_profile[l3out_node_profile],l3out_node_profile[#All],2,FALSE)</f>
        <v>DMZ_AZB_DEF_L3OUT</v>
      </c>
      <c r="D41" s="140" t="str">
        <f>VLOOKUP(l3out_int_profile[l3out_node_profile],l3out_node_profile[#All],3,FALSE)</f>
        <v>DMZ_AZB</v>
      </c>
      <c r="E41" s="481" t="s">
        <v>625</v>
      </c>
      <c r="F41" s="481" t="s">
        <v>192</v>
      </c>
      <c r="G41" s="486">
        <v>4031</v>
      </c>
      <c r="H41" s="483" t="s">
        <v>267</v>
      </c>
      <c r="I41" s="351">
        <v>2203</v>
      </c>
      <c r="J41" s="351"/>
      <c r="K41" s="351">
        <v>1</v>
      </c>
      <c r="L41" s="479" t="s">
        <v>991</v>
      </c>
      <c r="M41" s="401" t="s">
        <v>1578</v>
      </c>
      <c r="N41" s="5"/>
      <c r="O41" s="5"/>
      <c r="P41" s="5"/>
      <c r="Q41" s="5"/>
      <c r="R41" s="5" t="s">
        <v>190</v>
      </c>
      <c r="S41" s="5"/>
      <c r="T41" s="5" t="s">
        <v>190</v>
      </c>
      <c r="U41" s="5"/>
      <c r="V41" s="5"/>
      <c r="W41" s="5"/>
      <c r="X41" s="253"/>
      <c r="Y41" s="253" t="s">
        <v>847</v>
      </c>
    </row>
    <row r="42" spans="1:25" x14ac:dyDescent="0.25">
      <c r="A42" s="5" t="s">
        <v>3171</v>
      </c>
      <c r="B42" s="5" t="s">
        <v>3124</v>
      </c>
      <c r="C42" s="140" t="str">
        <f>VLOOKUP(l3out_int_profile[l3out_node_profile],l3out_node_profile[#All],2,FALSE)</f>
        <v>EBMS_FWT_DEF_L3OUT</v>
      </c>
      <c r="D42" s="140" t="str">
        <f>VLOOKUP(l3out_int_profile[l3out_node_profile],l3out_node_profile[#All],3,FALSE)</f>
        <v>SEC_TRANSIT</v>
      </c>
      <c r="E42" s="481" t="s">
        <v>625</v>
      </c>
      <c r="F42" s="481" t="s">
        <v>192</v>
      </c>
      <c r="G42" s="486"/>
      <c r="H42" s="483" t="s">
        <v>267</v>
      </c>
      <c r="I42" s="351">
        <v>2203</v>
      </c>
      <c r="J42" s="351"/>
      <c r="K42" s="351">
        <v>1</v>
      </c>
      <c r="L42" s="479" t="s">
        <v>991</v>
      </c>
      <c r="M42" s="401" t="s">
        <v>1578</v>
      </c>
      <c r="N42" s="5"/>
      <c r="O42" s="5"/>
      <c r="P42" s="5"/>
      <c r="Q42" s="5"/>
      <c r="R42" s="5" t="s">
        <v>189</v>
      </c>
      <c r="S42" s="5" t="s">
        <v>1617</v>
      </c>
      <c r="T42" s="5" t="s">
        <v>189</v>
      </c>
      <c r="U42" s="5"/>
      <c r="V42" s="5">
        <v>4200000016</v>
      </c>
      <c r="W42" s="5">
        <v>41612</v>
      </c>
      <c r="X42" s="253" t="s">
        <v>847</v>
      </c>
      <c r="Y42" s="253" t="s">
        <v>847</v>
      </c>
    </row>
    <row r="43" spans="1:25" x14ac:dyDescent="0.25">
      <c r="A43" s="5" t="s">
        <v>3160</v>
      </c>
      <c r="B43" s="5" t="s">
        <v>3105</v>
      </c>
      <c r="C43" s="140" t="str">
        <f>VLOOKUP(l3out_int_profile[l3out_node_profile],l3out_node_profile[#All],2,FALSE)</f>
        <v>PROD_AZA_DEF_L3OUT</v>
      </c>
      <c r="D43" s="140" t="str">
        <f>VLOOKUP(l3out_int_profile[l3out_node_profile],l3out_node_profile[#All],3,FALSE)</f>
        <v>common</v>
      </c>
      <c r="E43" s="481" t="s">
        <v>625</v>
      </c>
      <c r="F43" s="481" t="s">
        <v>192</v>
      </c>
      <c r="G43" s="486">
        <v>4020</v>
      </c>
      <c r="H43" s="483" t="s">
        <v>267</v>
      </c>
      <c r="I43" s="351">
        <v>2104</v>
      </c>
      <c r="J43" s="351"/>
      <c r="K43" s="351">
        <v>1</v>
      </c>
      <c r="L43" s="479" t="s">
        <v>990</v>
      </c>
      <c r="M43" s="504" t="s">
        <v>1579</v>
      </c>
      <c r="N43" s="5" t="s">
        <v>1610</v>
      </c>
      <c r="O43" s="5"/>
      <c r="P43" s="5"/>
      <c r="Q43" s="5"/>
      <c r="R43" s="5" t="s">
        <v>189</v>
      </c>
      <c r="S43" s="5" t="s">
        <v>1617</v>
      </c>
      <c r="T43" s="5" t="s">
        <v>189</v>
      </c>
      <c r="U43" s="5" t="s">
        <v>1614</v>
      </c>
      <c r="V43" s="5">
        <v>4200000016</v>
      </c>
      <c r="W43" s="5">
        <v>41612</v>
      </c>
      <c r="X43" s="253"/>
      <c r="Y43" s="253" t="s">
        <v>847</v>
      </c>
    </row>
    <row r="44" spans="1:25" x14ac:dyDescent="0.25">
      <c r="A44" s="5" t="s">
        <v>3161</v>
      </c>
      <c r="B44" s="5" t="s">
        <v>2916</v>
      </c>
      <c r="C44" s="140" t="str">
        <f>VLOOKUP(l3out_int_profile[l3out_node_profile],l3out_node_profile[#All],2,FALSE)</f>
        <v>P_PLAYOUT_AZA_L3OUT</v>
      </c>
      <c r="D44" s="140" t="str">
        <f>VLOOKUP(l3out_int_profile[l3out_node_profile],l3out_node_profile[#All],3,FALSE)</f>
        <v>common</v>
      </c>
      <c r="E44" s="481" t="s">
        <v>625</v>
      </c>
      <c r="F44" s="481" t="s">
        <v>192</v>
      </c>
      <c r="G44" s="486">
        <v>4024</v>
      </c>
      <c r="H44" s="483" t="s">
        <v>267</v>
      </c>
      <c r="I44" s="351">
        <v>2104</v>
      </c>
      <c r="J44" s="351"/>
      <c r="K44" s="351">
        <v>1</v>
      </c>
      <c r="L44" s="479" t="s">
        <v>990</v>
      </c>
      <c r="M44" s="503" t="s">
        <v>1579</v>
      </c>
      <c r="N44" s="5"/>
      <c r="O44" s="5"/>
      <c r="P44" s="5"/>
      <c r="Q44" s="5"/>
      <c r="R44" s="5" t="s">
        <v>189</v>
      </c>
      <c r="S44" s="5" t="s">
        <v>1617</v>
      </c>
      <c r="T44" s="5" t="s">
        <v>189</v>
      </c>
      <c r="U44" s="5"/>
      <c r="V44" s="5">
        <v>4200000016</v>
      </c>
      <c r="W44" s="5">
        <v>41612</v>
      </c>
      <c r="X44" s="253"/>
      <c r="Y44" s="253" t="s">
        <v>847</v>
      </c>
    </row>
    <row r="45" spans="1:25" x14ac:dyDescent="0.25">
      <c r="A45" s="5" t="s">
        <v>3162</v>
      </c>
      <c r="B45" s="5" t="s">
        <v>2917</v>
      </c>
      <c r="C45" s="140" t="str">
        <f>VLOOKUP(l3out_int_profile[l3out_node_profile],l3out_node_profile[#All],2,FALSE)</f>
        <v>P_INFRA_AZA_L3OUT</v>
      </c>
      <c r="D45" s="140" t="str">
        <f>VLOOKUP(l3out_int_profile[l3out_node_profile],l3out_node_profile[#All],3,FALSE)</f>
        <v>common</v>
      </c>
      <c r="E45" s="481" t="s">
        <v>625</v>
      </c>
      <c r="F45" s="481" t="s">
        <v>192</v>
      </c>
      <c r="G45" s="487">
        <v>4026</v>
      </c>
      <c r="H45" s="483" t="s">
        <v>267</v>
      </c>
      <c r="I45" s="351">
        <v>2104</v>
      </c>
      <c r="J45" s="351"/>
      <c r="K45" s="351">
        <v>1</v>
      </c>
      <c r="L45" s="479" t="s">
        <v>990</v>
      </c>
      <c r="M45" s="503" t="s">
        <v>1579</v>
      </c>
      <c r="N45" s="5"/>
      <c r="O45" s="5"/>
      <c r="P45" s="5"/>
      <c r="Q45" s="5"/>
      <c r="R45" s="5" t="s">
        <v>189</v>
      </c>
      <c r="S45" s="5" t="s">
        <v>1617</v>
      </c>
      <c r="T45" s="5" t="s">
        <v>189</v>
      </c>
      <c r="U45" s="5"/>
      <c r="V45" s="5">
        <v>4200000016</v>
      </c>
      <c r="W45" s="5">
        <v>41612</v>
      </c>
      <c r="X45" s="253"/>
      <c r="Y45" s="253" t="s">
        <v>847</v>
      </c>
    </row>
    <row r="46" spans="1:25" x14ac:dyDescent="0.25">
      <c r="A46" s="5" t="s">
        <v>3163</v>
      </c>
      <c r="B46" s="5" t="s">
        <v>2918</v>
      </c>
      <c r="C46" s="140" t="str">
        <f>VLOOKUP(l3out_int_profile[l3out_node_profile],l3out_node_profile[#All],2,FALSE)</f>
        <v>P_MEDIA_MGMT_AZA_L3OUT</v>
      </c>
      <c r="D46" s="140" t="str">
        <f>VLOOKUP(l3out_int_profile[l3out_node_profile],l3out_node_profile[#All],3,FALSE)</f>
        <v>common</v>
      </c>
      <c r="E46" s="481" t="s">
        <v>625</v>
      </c>
      <c r="F46" s="481" t="s">
        <v>192</v>
      </c>
      <c r="G46" s="486">
        <v>4028</v>
      </c>
      <c r="H46" s="483" t="s">
        <v>267</v>
      </c>
      <c r="I46" s="351">
        <v>2104</v>
      </c>
      <c r="J46" s="351"/>
      <c r="K46" s="351">
        <v>1</v>
      </c>
      <c r="L46" s="479" t="s">
        <v>990</v>
      </c>
      <c r="M46" s="503" t="s">
        <v>1579</v>
      </c>
      <c r="N46" s="5"/>
      <c r="O46" s="5"/>
      <c r="P46" s="5"/>
      <c r="Q46" s="5"/>
      <c r="R46" s="5" t="s">
        <v>189</v>
      </c>
      <c r="S46" s="5" t="s">
        <v>1617</v>
      </c>
      <c r="T46" s="5" t="s">
        <v>189</v>
      </c>
      <c r="U46" s="5"/>
      <c r="V46" s="5">
        <v>4200000016</v>
      </c>
      <c r="W46" s="5">
        <v>41612</v>
      </c>
      <c r="X46" s="253"/>
      <c r="Y46" s="253" t="s">
        <v>847</v>
      </c>
    </row>
    <row r="47" spans="1:25" x14ac:dyDescent="0.25">
      <c r="A47" s="5" t="s">
        <v>3172</v>
      </c>
      <c r="B47" s="5" t="s">
        <v>3097</v>
      </c>
      <c r="C47" s="140" t="str">
        <f>VLOOKUP(l3out_int_profile[l3out_node_profile],l3out_node_profile[#All],2,FALSE)</f>
        <v>P_STORAGE_AZA_L3OUT</v>
      </c>
      <c r="D47" s="140" t="str">
        <f>VLOOKUP(l3out_int_profile[l3out_node_profile],l3out_node_profile[#All],3,FALSE)</f>
        <v>common</v>
      </c>
      <c r="E47" s="481" t="s">
        <v>625</v>
      </c>
      <c r="F47" s="481" t="s">
        <v>192</v>
      </c>
      <c r="G47" s="486">
        <v>4022</v>
      </c>
      <c r="H47" s="483" t="s">
        <v>267</v>
      </c>
      <c r="I47" s="351">
        <v>2104</v>
      </c>
      <c r="J47" s="351"/>
      <c r="K47" s="351">
        <v>1</v>
      </c>
      <c r="L47" s="479" t="s">
        <v>990</v>
      </c>
      <c r="M47" s="503" t="s">
        <v>1579</v>
      </c>
      <c r="N47" s="5"/>
      <c r="O47" s="5"/>
      <c r="P47" s="5"/>
      <c r="Q47" s="5"/>
      <c r="R47" s="5" t="s">
        <v>189</v>
      </c>
      <c r="S47" s="5" t="s">
        <v>1617</v>
      </c>
      <c r="T47" s="5" t="s">
        <v>189</v>
      </c>
      <c r="U47" s="5"/>
      <c r="V47" s="5">
        <v>4200000016</v>
      </c>
      <c r="W47" s="5">
        <v>41612</v>
      </c>
      <c r="X47" s="253"/>
      <c r="Y47" s="253" t="s">
        <v>847</v>
      </c>
    </row>
    <row r="48" spans="1:25" x14ac:dyDescent="0.25">
      <c r="A48" s="5" t="s">
        <v>3164</v>
      </c>
      <c r="B48" s="5" t="s">
        <v>3121</v>
      </c>
      <c r="C48" s="140" t="str">
        <f>VLOOKUP(l3out_int_profile[l3out_node_profile],l3out_node_profile[#All],2,FALSE)</f>
        <v>DMZ_AZA_DEF_L3OUT</v>
      </c>
      <c r="D48" s="140" t="str">
        <f>VLOOKUP(l3out_int_profile[l3out_node_profile],l3out_node_profile[#All],3,FALSE)</f>
        <v>DMZ_AZA</v>
      </c>
      <c r="E48" s="481" t="s">
        <v>625</v>
      </c>
      <c r="F48" s="481" t="s">
        <v>192</v>
      </c>
      <c r="G48" s="486">
        <v>4030</v>
      </c>
      <c r="H48" s="483" t="s">
        <v>267</v>
      </c>
      <c r="I48" s="351">
        <v>2104</v>
      </c>
      <c r="J48" s="351"/>
      <c r="K48" s="351">
        <v>1</v>
      </c>
      <c r="L48" s="479" t="s">
        <v>990</v>
      </c>
      <c r="M48" s="503" t="s">
        <v>1578</v>
      </c>
      <c r="N48" s="5"/>
      <c r="O48" s="5"/>
      <c r="P48" s="5"/>
      <c r="Q48" s="5"/>
      <c r="R48" s="5" t="s">
        <v>190</v>
      </c>
      <c r="S48" s="5"/>
      <c r="T48" s="5" t="s">
        <v>190</v>
      </c>
      <c r="U48" s="5"/>
      <c r="V48" s="5"/>
      <c r="W48" s="5"/>
      <c r="X48" s="253"/>
      <c r="Y48" s="253" t="s">
        <v>847</v>
      </c>
    </row>
    <row r="49" spans="1:25" x14ac:dyDescent="0.25">
      <c r="A49" s="5" t="s">
        <v>3165</v>
      </c>
      <c r="B49" s="5" t="s">
        <v>3123</v>
      </c>
      <c r="C49" s="140" t="str">
        <f>VLOOKUP(l3out_int_profile[l3out_node_profile],l3out_node_profile[#All],2,FALSE)</f>
        <v>EBMS_FWT_DEF_L3OUT</v>
      </c>
      <c r="D49" s="140" t="str">
        <f>VLOOKUP(l3out_int_profile[l3out_node_profile],l3out_node_profile[#All],3,FALSE)</f>
        <v>SEC_TRANSIT</v>
      </c>
      <c r="E49" s="481" t="s">
        <v>625</v>
      </c>
      <c r="F49" s="481" t="s">
        <v>192</v>
      </c>
      <c r="G49" s="487"/>
      <c r="H49" s="483" t="s">
        <v>267</v>
      </c>
      <c r="I49" s="351">
        <v>2104</v>
      </c>
      <c r="J49" s="351"/>
      <c r="K49" s="351">
        <v>1</v>
      </c>
      <c r="L49" s="479" t="s">
        <v>990</v>
      </c>
      <c r="M49" s="503" t="s">
        <v>1578</v>
      </c>
      <c r="N49" s="5"/>
      <c r="O49" s="5"/>
      <c r="P49" s="5"/>
      <c r="Q49" s="5"/>
      <c r="R49" s="5" t="s">
        <v>189</v>
      </c>
      <c r="S49" s="5" t="s">
        <v>1617</v>
      </c>
      <c r="T49" s="5" t="s">
        <v>189</v>
      </c>
      <c r="U49" s="5"/>
      <c r="V49" s="5">
        <v>4200000016</v>
      </c>
      <c r="W49" s="5">
        <v>41612</v>
      </c>
      <c r="X49" s="253" t="s">
        <v>847</v>
      </c>
      <c r="Y49" s="253" t="s">
        <v>847</v>
      </c>
    </row>
    <row r="50" spans="1:25" x14ac:dyDescent="0.25">
      <c r="A50" s="5" t="s">
        <v>3166</v>
      </c>
      <c r="B50" s="5" t="s">
        <v>3106</v>
      </c>
      <c r="C50" s="140" t="str">
        <f>VLOOKUP(l3out_int_profile[l3out_node_profile],l3out_node_profile[#All],2,FALSE)</f>
        <v>PROD_AZB_DEF_L3OUT</v>
      </c>
      <c r="D50" s="140" t="str">
        <f>VLOOKUP(l3out_int_profile[l3out_node_profile],l3out_node_profile[#All],3,FALSE)</f>
        <v>common</v>
      </c>
      <c r="E50" s="481" t="s">
        <v>625</v>
      </c>
      <c r="F50" s="481" t="s">
        <v>192</v>
      </c>
      <c r="G50" s="486">
        <v>4021</v>
      </c>
      <c r="H50" s="483" t="s">
        <v>267</v>
      </c>
      <c r="I50" s="351">
        <v>2204</v>
      </c>
      <c r="J50" s="351"/>
      <c r="K50" s="351">
        <v>1</v>
      </c>
      <c r="L50" s="479" t="s">
        <v>991</v>
      </c>
      <c r="M50" s="503" t="s">
        <v>1579</v>
      </c>
      <c r="N50" s="5" t="s">
        <v>1605</v>
      </c>
      <c r="O50" s="5"/>
      <c r="P50" s="5"/>
      <c r="Q50" s="5"/>
      <c r="R50" s="5" t="s">
        <v>189</v>
      </c>
      <c r="S50" s="5" t="s">
        <v>1617</v>
      </c>
      <c r="T50" s="5" t="s">
        <v>189</v>
      </c>
      <c r="U50" s="5" t="s">
        <v>1606</v>
      </c>
      <c r="V50" s="5">
        <v>4200000016</v>
      </c>
      <c r="W50" s="5">
        <v>41612</v>
      </c>
      <c r="X50" s="253"/>
      <c r="Y50" s="253" t="s">
        <v>847</v>
      </c>
    </row>
    <row r="51" spans="1:25" x14ac:dyDescent="0.25">
      <c r="A51" s="5" t="s">
        <v>3167</v>
      </c>
      <c r="B51" s="5" t="s">
        <v>2919</v>
      </c>
      <c r="C51" s="140" t="str">
        <f>VLOOKUP(l3out_int_profile[l3out_node_profile],l3out_node_profile[#All],2,FALSE)</f>
        <v>P_PLAYOUT_AZB_L3OUT</v>
      </c>
      <c r="D51" s="140" t="str">
        <f>VLOOKUP(l3out_int_profile[l3out_node_profile],l3out_node_profile[#All],3,FALSE)</f>
        <v>common</v>
      </c>
      <c r="E51" s="481" t="s">
        <v>625</v>
      </c>
      <c r="F51" s="481" t="s">
        <v>192</v>
      </c>
      <c r="G51" s="486">
        <v>4025</v>
      </c>
      <c r="H51" s="483" t="s">
        <v>267</v>
      </c>
      <c r="I51" s="351">
        <v>2204</v>
      </c>
      <c r="J51" s="351"/>
      <c r="K51" s="351">
        <v>1</v>
      </c>
      <c r="L51" s="479" t="s">
        <v>991</v>
      </c>
      <c r="M51" s="503" t="s">
        <v>1579</v>
      </c>
      <c r="N51" s="5"/>
      <c r="O51" s="5"/>
      <c r="P51" s="5"/>
      <c r="Q51" s="5"/>
      <c r="R51" s="5" t="s">
        <v>189</v>
      </c>
      <c r="S51" s="5" t="s">
        <v>1617</v>
      </c>
      <c r="T51" s="5" t="s">
        <v>189</v>
      </c>
      <c r="U51" s="5"/>
      <c r="V51" s="5">
        <v>4200000016</v>
      </c>
      <c r="W51" s="5">
        <v>41612</v>
      </c>
      <c r="X51" s="253"/>
      <c r="Y51" s="253" t="s">
        <v>847</v>
      </c>
    </row>
    <row r="52" spans="1:25" x14ac:dyDescent="0.25">
      <c r="A52" s="5" t="s">
        <v>3168</v>
      </c>
      <c r="B52" s="5" t="s">
        <v>2920</v>
      </c>
      <c r="C52" s="140" t="str">
        <f>VLOOKUP(l3out_int_profile[l3out_node_profile],l3out_node_profile[#All],2,FALSE)</f>
        <v>P_INFRA_AZB_L3OUT</v>
      </c>
      <c r="D52" s="140" t="str">
        <f>VLOOKUP(l3out_int_profile[l3out_node_profile],l3out_node_profile[#All],3,FALSE)</f>
        <v>common</v>
      </c>
      <c r="E52" s="481" t="s">
        <v>625</v>
      </c>
      <c r="F52" s="481" t="s">
        <v>192</v>
      </c>
      <c r="G52" s="486">
        <v>4027</v>
      </c>
      <c r="H52" s="483" t="s">
        <v>267</v>
      </c>
      <c r="I52" s="351">
        <v>2204</v>
      </c>
      <c r="J52" s="351"/>
      <c r="K52" s="351">
        <v>1</v>
      </c>
      <c r="L52" s="479" t="s">
        <v>991</v>
      </c>
      <c r="M52" s="503" t="s">
        <v>1579</v>
      </c>
      <c r="N52" s="5"/>
      <c r="O52" s="5"/>
      <c r="P52" s="5"/>
      <c r="Q52" s="5"/>
      <c r="R52" s="5" t="s">
        <v>189</v>
      </c>
      <c r="S52" s="5" t="s">
        <v>1617</v>
      </c>
      <c r="T52" s="5" t="s">
        <v>189</v>
      </c>
      <c r="U52" s="5"/>
      <c r="V52" s="5">
        <v>4200000016</v>
      </c>
      <c r="W52" s="5">
        <v>41612</v>
      </c>
      <c r="X52" s="253"/>
      <c r="Y52" s="253" t="s">
        <v>847</v>
      </c>
    </row>
    <row r="53" spans="1:25" x14ac:dyDescent="0.25">
      <c r="A53" s="5" t="s">
        <v>3169</v>
      </c>
      <c r="B53" s="5" t="s">
        <v>2921</v>
      </c>
      <c r="C53" s="140" t="str">
        <f>VLOOKUP(l3out_int_profile[l3out_node_profile],l3out_node_profile[#All],2,FALSE)</f>
        <v>P_MEDIA_MGMT_AZB_L3OUT</v>
      </c>
      <c r="D53" s="140" t="str">
        <f>VLOOKUP(l3out_int_profile[l3out_node_profile],l3out_node_profile[#All],3,FALSE)</f>
        <v>common</v>
      </c>
      <c r="E53" s="481" t="s">
        <v>625</v>
      </c>
      <c r="F53" s="481" t="s">
        <v>192</v>
      </c>
      <c r="G53" s="486">
        <v>4028</v>
      </c>
      <c r="H53" s="483" t="s">
        <v>267</v>
      </c>
      <c r="I53" s="351">
        <v>2204</v>
      </c>
      <c r="J53" s="351"/>
      <c r="K53" s="351">
        <v>1</v>
      </c>
      <c r="L53" s="479" t="s">
        <v>991</v>
      </c>
      <c r="M53" s="503" t="s">
        <v>1579</v>
      </c>
      <c r="N53" s="5"/>
      <c r="O53" s="5"/>
      <c r="P53" s="5"/>
      <c r="Q53" s="5"/>
      <c r="R53" s="5" t="s">
        <v>189</v>
      </c>
      <c r="S53" s="5" t="s">
        <v>1617</v>
      </c>
      <c r="T53" s="5" t="s">
        <v>189</v>
      </c>
      <c r="U53" s="5"/>
      <c r="V53" s="5">
        <v>4200000016</v>
      </c>
      <c r="W53" s="5">
        <v>41612</v>
      </c>
      <c r="X53" s="253"/>
      <c r="Y53" s="253" t="s">
        <v>847</v>
      </c>
    </row>
    <row r="54" spans="1:25" x14ac:dyDescent="0.25">
      <c r="A54" s="5" t="s">
        <v>3210</v>
      </c>
      <c r="B54" s="5" t="s">
        <v>3098</v>
      </c>
      <c r="C54" s="140" t="str">
        <f>VLOOKUP(l3out_int_profile[l3out_node_profile],l3out_node_profile[#All],2,FALSE)</f>
        <v>P_STORAGE_AZB_L3OUT</v>
      </c>
      <c r="D54" s="140" t="str">
        <f>VLOOKUP(l3out_int_profile[l3out_node_profile],l3out_node_profile[#All],3,FALSE)</f>
        <v>common</v>
      </c>
      <c r="E54" s="481" t="s">
        <v>625</v>
      </c>
      <c r="F54" s="481" t="s">
        <v>192</v>
      </c>
      <c r="G54" s="486">
        <v>4023</v>
      </c>
      <c r="H54" s="483" t="s">
        <v>267</v>
      </c>
      <c r="I54" s="351">
        <v>2204</v>
      </c>
      <c r="J54" s="351"/>
      <c r="K54" s="351">
        <v>1</v>
      </c>
      <c r="L54" s="479" t="s">
        <v>991</v>
      </c>
      <c r="M54" s="503" t="s">
        <v>1579</v>
      </c>
      <c r="N54" s="5"/>
      <c r="O54" s="5"/>
      <c r="P54" s="5"/>
      <c r="Q54" s="5"/>
      <c r="R54" s="5" t="s">
        <v>189</v>
      </c>
      <c r="S54" s="5" t="s">
        <v>1617</v>
      </c>
      <c r="T54" s="5" t="s">
        <v>189</v>
      </c>
      <c r="U54" s="5"/>
      <c r="V54" s="5">
        <v>4200000016</v>
      </c>
      <c r="W54" s="5">
        <v>41612</v>
      </c>
      <c r="X54" s="253"/>
      <c r="Y54" s="253" t="s">
        <v>847</v>
      </c>
    </row>
    <row r="55" spans="1:25" x14ac:dyDescent="0.25">
      <c r="A55" s="1" t="s">
        <v>3170</v>
      </c>
      <c r="B55" s="5" t="s">
        <v>3122</v>
      </c>
      <c r="C55" s="456" t="str">
        <f>VLOOKUP(l3out_int_profile[l3out_node_profile],l3out_node_profile[#All],2,FALSE)</f>
        <v>DMZ_AZB_DEF_L3OUT</v>
      </c>
      <c r="D55" s="456" t="str">
        <f>VLOOKUP(l3out_int_profile[l3out_node_profile],l3out_node_profile[#All],3,FALSE)</f>
        <v>DMZ_AZB</v>
      </c>
      <c r="E55" s="481" t="s">
        <v>625</v>
      </c>
      <c r="F55" s="481" t="s">
        <v>192</v>
      </c>
      <c r="G55" s="488">
        <v>4031</v>
      </c>
      <c r="H55" s="483" t="s">
        <v>267</v>
      </c>
      <c r="I55" s="348">
        <v>2204</v>
      </c>
      <c r="J55" s="348"/>
      <c r="K55" s="351">
        <v>1</v>
      </c>
      <c r="L55" s="479" t="s">
        <v>991</v>
      </c>
      <c r="M55" s="503" t="s">
        <v>1578</v>
      </c>
      <c r="N55" s="1"/>
      <c r="O55" s="1"/>
      <c r="P55" s="1"/>
      <c r="Q55" s="1"/>
      <c r="R55" s="5" t="s">
        <v>190</v>
      </c>
      <c r="S55" s="1"/>
      <c r="T55" s="5" t="s">
        <v>190</v>
      </c>
      <c r="U55" s="1"/>
      <c r="V55" s="1"/>
      <c r="W55" s="1"/>
      <c r="X55" s="37"/>
      <c r="Y55" s="253" t="s">
        <v>847</v>
      </c>
    </row>
    <row r="56" spans="1:25" x14ac:dyDescent="0.25">
      <c r="A56" s="1" t="s">
        <v>3171</v>
      </c>
      <c r="B56" s="5" t="s">
        <v>3124</v>
      </c>
      <c r="C56" s="456" t="str">
        <f>VLOOKUP(l3out_int_profile[l3out_node_profile],l3out_node_profile[#All],2,FALSE)</f>
        <v>EBMS_FWT_DEF_L3OUT</v>
      </c>
      <c r="D56" s="456" t="str">
        <f>VLOOKUP(l3out_int_profile[l3out_node_profile],l3out_node_profile[#All],3,FALSE)</f>
        <v>SEC_TRANSIT</v>
      </c>
      <c r="E56" s="481" t="s">
        <v>625</v>
      </c>
      <c r="F56" s="481" t="s">
        <v>192</v>
      </c>
      <c r="G56" s="489"/>
      <c r="H56" s="483" t="s">
        <v>267</v>
      </c>
      <c r="I56" s="348">
        <v>2204</v>
      </c>
      <c r="J56" s="348"/>
      <c r="K56" s="351">
        <v>1</v>
      </c>
      <c r="L56" s="479" t="s">
        <v>991</v>
      </c>
      <c r="M56" s="503" t="s">
        <v>1578</v>
      </c>
      <c r="N56" s="1"/>
      <c r="O56" s="1"/>
      <c r="P56" s="1"/>
      <c r="Q56" s="1"/>
      <c r="R56" s="5" t="s">
        <v>189</v>
      </c>
      <c r="S56" s="5" t="s">
        <v>1617</v>
      </c>
      <c r="T56" s="5" t="s">
        <v>189</v>
      </c>
      <c r="U56" s="5"/>
      <c r="V56" s="5">
        <v>4200000016</v>
      </c>
      <c r="W56" s="5">
        <v>41612</v>
      </c>
      <c r="X56" s="253" t="s">
        <v>847</v>
      </c>
      <c r="Y56" s="253" t="s">
        <v>847</v>
      </c>
    </row>
  </sheetData>
  <dataValidations count="2">
    <dataValidation type="textLength" allowBlank="1" showInputMessage="1" showErrorMessage="1" sqref="B26:B28">
      <formula1>1</formula1>
      <formula2>63</formula2>
    </dataValidation>
    <dataValidation type="textLength" allowBlank="1" showInputMessage="1" showErrorMessage="1" sqref="A2:A56">
      <formula1>1</formula1>
      <formula2>64</formula2>
    </dataValidation>
  </dataValidations>
  <pageMargins left="0.7" right="0.7" top="0.75" bottom="0.75" header="0.3" footer="0.3"/>
  <pageSetup paperSize="9" orientation="portrait" horizontalDpi="4294967292" verticalDpi="4294967292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data_validation!$P$2:$P$4</xm:f>
          </x14:formula1>
          <xm:sqref>H2:H56</xm:sqref>
        </x14:dataValidation>
        <x14:dataValidation type="list" allowBlank="1" showInputMessage="1" showErrorMessage="1">
          <x14:formula1>
            <xm:f>data_validation!$I$2:$I$4</xm:f>
          </x14:formula1>
          <xm:sqref>F2:F56</xm:sqref>
        </x14:dataValidation>
        <x14:dataValidation type="list" allowBlank="1" showInputMessage="1" showErrorMessage="1">
          <x14:formula1>
            <xm:f>data_validation!$AF$2:$AF$4</xm:f>
          </x14:formula1>
          <xm:sqref>E2:E56</xm:sqref>
        </x14:dataValidation>
        <x14:dataValidation type="list" allowBlank="1" showInputMessage="1" showErrorMessage="1">
          <x14:formula1>
            <xm:f>data_validation!$H$2:$H$3</xm:f>
          </x14:formula1>
          <xm:sqref>T2:T56 R2:R56</xm:sqref>
        </x14:dataValidation>
        <x14:dataValidation type="list" allowBlank="1" showInputMessage="1" showErrorMessage="1">
          <x14:formula1>
            <xm:f>interface_policy_group!$A:$A</xm:f>
          </x14:formula1>
          <xm:sqref>L2:L56</xm:sqref>
        </x14:dataValidation>
        <x14:dataValidation type="list" allowBlank="1" showInputMessage="1" showErrorMessage="1">
          <x14:formula1>
            <xm:f>l3out_node_profile!$A:$A</xm:f>
          </x14:formula1>
          <xm:sqref>B2:B25 B29:B56</xm:sqref>
        </x14:dataValidation>
      </x14:dataValidations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CC"/>
  </sheetPr>
  <dimension ref="A1:J82"/>
  <sheetViews>
    <sheetView topLeftCell="A46" zoomScale="85" zoomScaleNormal="85" workbookViewId="0">
      <selection activeCell="H87" sqref="H87"/>
    </sheetView>
  </sheetViews>
  <sheetFormatPr defaultColWidth="8.7109375" defaultRowHeight="15" x14ac:dyDescent="0.25"/>
  <cols>
    <col min="1" max="1" width="39.42578125" customWidth="1"/>
    <col min="2" max="2" width="35" customWidth="1"/>
    <col min="3" max="3" width="25.42578125" customWidth="1"/>
    <col min="4" max="4" width="20.140625" customWidth="1"/>
    <col min="5" max="5" width="17" customWidth="1"/>
    <col min="6" max="6" width="22.42578125" customWidth="1"/>
    <col min="7" max="7" width="36.85546875" customWidth="1"/>
    <col min="8" max="8" width="29.42578125" bestFit="1" customWidth="1"/>
    <col min="9" max="9" width="11.42578125" customWidth="1"/>
    <col min="10" max="10" width="15.140625" bestFit="1" customWidth="1"/>
  </cols>
  <sheetData>
    <row r="1" spans="1:10" x14ac:dyDescent="0.25">
      <c r="A1" t="s">
        <v>196</v>
      </c>
      <c r="B1" t="s">
        <v>257</v>
      </c>
      <c r="C1" t="s">
        <v>244</v>
      </c>
      <c r="D1" t="s">
        <v>258</v>
      </c>
      <c r="E1" t="s">
        <v>365</v>
      </c>
      <c r="F1" t="s">
        <v>1620</v>
      </c>
      <c r="G1" t="s">
        <v>368</v>
      </c>
      <c r="H1" t="s">
        <v>369</v>
      </c>
      <c r="I1" t="s">
        <v>473</v>
      </c>
      <c r="J1" t="s">
        <v>2930</v>
      </c>
    </row>
    <row r="2" spans="1:10" x14ac:dyDescent="0.25">
      <c r="A2" s="5" t="s">
        <v>1595</v>
      </c>
      <c r="B2" s="5" t="s">
        <v>1173</v>
      </c>
      <c r="C2" s="5" t="str">
        <f>VLOOKUP(external_epg[l3_out],l3out[#All],2,FALSE)</f>
        <v>VIVID_WP_PROD_AZA</v>
      </c>
      <c r="D2" s="5" t="s">
        <v>1600</v>
      </c>
      <c r="E2" s="5" t="s">
        <v>413</v>
      </c>
      <c r="F2" s="5"/>
      <c r="G2" s="5"/>
      <c r="H2" s="5" t="s">
        <v>1630</v>
      </c>
      <c r="I2" s="253" t="s">
        <v>847</v>
      </c>
      <c r="J2" s="5" t="s">
        <v>2931</v>
      </c>
    </row>
    <row r="3" spans="1:10" x14ac:dyDescent="0.25">
      <c r="A3" s="5" t="s">
        <v>1595</v>
      </c>
      <c r="B3" s="5" t="s">
        <v>1173</v>
      </c>
      <c r="C3" s="5" t="str">
        <f>VLOOKUP(external_epg[l3_out],l3out[#All],2,FALSE)</f>
        <v>VIVID_WP_PROD_AZA</v>
      </c>
      <c r="D3" s="5" t="s">
        <v>1618</v>
      </c>
      <c r="E3" s="5" t="s">
        <v>1619</v>
      </c>
      <c r="F3" s="5" t="s">
        <v>1621</v>
      </c>
      <c r="G3" s="5"/>
      <c r="H3" s="5" t="s">
        <v>1630</v>
      </c>
      <c r="I3" s="253" t="s">
        <v>847</v>
      </c>
      <c r="J3" s="5" t="s">
        <v>2931</v>
      </c>
    </row>
    <row r="4" spans="1:10" x14ac:dyDescent="0.25">
      <c r="A4" s="5" t="s">
        <v>1596</v>
      </c>
      <c r="B4" s="5" t="s">
        <v>1174</v>
      </c>
      <c r="C4" s="5" t="str">
        <f>VLOOKUP(external_epg[l3_out],l3out[#All],2,FALSE)</f>
        <v>VIVID_WP_PROD_AZB</v>
      </c>
      <c r="D4" s="5" t="s">
        <v>1600</v>
      </c>
      <c r="E4" s="5" t="s">
        <v>413</v>
      </c>
      <c r="F4" s="5"/>
      <c r="G4" s="5"/>
      <c r="H4" s="5" t="s">
        <v>1630</v>
      </c>
      <c r="I4" s="253" t="s">
        <v>847</v>
      </c>
      <c r="J4" s="5" t="s">
        <v>2931</v>
      </c>
    </row>
    <row r="5" spans="1:10" x14ac:dyDescent="0.25">
      <c r="A5" s="5" t="s">
        <v>1596</v>
      </c>
      <c r="B5" s="5" t="s">
        <v>1174</v>
      </c>
      <c r="C5" s="5" t="str">
        <f>VLOOKUP(external_epg[l3_out],l3out[#All],2,FALSE)</f>
        <v>VIVID_WP_PROD_AZB</v>
      </c>
      <c r="D5" s="5" t="s">
        <v>1857</v>
      </c>
      <c r="E5" s="5" t="s">
        <v>1619</v>
      </c>
      <c r="F5" s="5" t="s">
        <v>1621</v>
      </c>
      <c r="G5" s="5"/>
      <c r="H5" s="5" t="s">
        <v>1630</v>
      </c>
      <c r="I5" s="253" t="s">
        <v>847</v>
      </c>
      <c r="J5" s="5" t="s">
        <v>2931</v>
      </c>
    </row>
    <row r="6" spans="1:10" x14ac:dyDescent="0.25">
      <c r="A6" s="5" t="s">
        <v>1597</v>
      </c>
      <c r="B6" s="5" t="s">
        <v>1175</v>
      </c>
      <c r="C6" s="5" t="str">
        <f>VLOOKUP(external_epg[l3_out],l3out[#All],2,FALSE)</f>
        <v>VIVID_WP_DMZ_AZA</v>
      </c>
      <c r="D6" s="5" t="s">
        <v>1600</v>
      </c>
      <c r="E6" s="5" t="s">
        <v>413</v>
      </c>
      <c r="F6" s="5"/>
      <c r="G6" s="5"/>
      <c r="H6" s="5"/>
      <c r="I6" s="253" t="s">
        <v>847</v>
      </c>
      <c r="J6" s="5" t="s">
        <v>2931</v>
      </c>
    </row>
    <row r="7" spans="1:10" x14ac:dyDescent="0.25">
      <c r="A7" s="5" t="s">
        <v>1597</v>
      </c>
      <c r="B7" s="5" t="s">
        <v>1175</v>
      </c>
      <c r="C7" s="5" t="str">
        <f>VLOOKUP(external_epg[l3_out],l3out[#All],2,FALSE)</f>
        <v>VIVID_WP_DMZ_AZA</v>
      </c>
      <c r="D7" s="5"/>
      <c r="E7" s="5" t="s">
        <v>1619</v>
      </c>
      <c r="F7" s="5" t="s">
        <v>1621</v>
      </c>
      <c r="G7" s="5"/>
      <c r="H7" s="5"/>
      <c r="I7" s="253" t="s">
        <v>847</v>
      </c>
      <c r="J7" s="5" t="s">
        <v>2931</v>
      </c>
    </row>
    <row r="8" spans="1:10" x14ac:dyDescent="0.25">
      <c r="A8" s="5" t="s">
        <v>1598</v>
      </c>
      <c r="B8" s="5" t="s">
        <v>1176</v>
      </c>
      <c r="C8" s="5" t="str">
        <f>VLOOKUP(external_epg[l3_out],l3out[#All],2,FALSE)</f>
        <v>VIVID_WP_DMZ_AZB</v>
      </c>
      <c r="D8" s="5" t="s">
        <v>1600</v>
      </c>
      <c r="E8" s="5" t="s">
        <v>413</v>
      </c>
      <c r="F8" s="5"/>
      <c r="G8" s="5"/>
      <c r="H8" s="5"/>
      <c r="I8" s="253" t="s">
        <v>847</v>
      </c>
      <c r="J8" s="5" t="s">
        <v>2931</v>
      </c>
    </row>
    <row r="9" spans="1:10" x14ac:dyDescent="0.25">
      <c r="A9" s="5" t="s">
        <v>1598</v>
      </c>
      <c r="B9" s="5" t="s">
        <v>1176</v>
      </c>
      <c r="C9" s="5" t="str">
        <f>VLOOKUP(external_epg[l3_out],l3out[#All],2,FALSE)</f>
        <v>VIVID_WP_DMZ_AZB</v>
      </c>
      <c r="D9" s="5"/>
      <c r="E9" s="5" t="s">
        <v>1619</v>
      </c>
      <c r="F9" s="5" t="s">
        <v>1621</v>
      </c>
      <c r="G9" s="5"/>
      <c r="H9" s="5"/>
      <c r="I9" s="253" t="s">
        <v>847</v>
      </c>
      <c r="J9" s="5" t="s">
        <v>2931</v>
      </c>
    </row>
    <row r="10" spans="1:10" x14ac:dyDescent="0.25">
      <c r="A10" s="5" t="s">
        <v>1599</v>
      </c>
      <c r="B10" s="5" t="s">
        <v>1177</v>
      </c>
      <c r="C10" s="5" t="str">
        <f>VLOOKUP(external_epg[l3_out],l3out[#All],2,FALSE)</f>
        <v>mgmt</v>
      </c>
      <c r="D10" s="5" t="s">
        <v>1600</v>
      </c>
      <c r="E10" s="5" t="s">
        <v>413</v>
      </c>
      <c r="F10" s="5"/>
      <c r="G10" s="5"/>
      <c r="H10" s="5"/>
      <c r="I10" s="253" t="s">
        <v>847</v>
      </c>
      <c r="J10" s="5" t="s">
        <v>2931</v>
      </c>
    </row>
    <row r="11" spans="1:10" x14ac:dyDescent="0.25">
      <c r="A11" s="5" t="s">
        <v>1599</v>
      </c>
      <c r="B11" s="5" t="s">
        <v>1177</v>
      </c>
      <c r="C11" s="5" t="str">
        <f>VLOOKUP(external_epg[l3_out],l3out[#All],2,FALSE)</f>
        <v>mgmt</v>
      </c>
      <c r="D11" s="5" t="s">
        <v>1659</v>
      </c>
      <c r="E11" s="5" t="s">
        <v>1619</v>
      </c>
      <c r="F11" s="5" t="s">
        <v>1621</v>
      </c>
      <c r="G11" s="5"/>
      <c r="H11" s="5"/>
      <c r="I11" s="253" t="s">
        <v>847</v>
      </c>
      <c r="J11" s="5" t="s">
        <v>2931</v>
      </c>
    </row>
    <row r="12" spans="1:10" x14ac:dyDescent="0.25">
      <c r="A12" s="5" t="s">
        <v>2207</v>
      </c>
      <c r="B12" s="5" t="s">
        <v>2040</v>
      </c>
      <c r="C12" s="5" t="str">
        <f>VLOOKUP(external_epg[l3_out],l3out[#All],2,FALSE)</f>
        <v>VIVID_WP_PROD_AZA</v>
      </c>
      <c r="D12" s="5" t="s">
        <v>2047</v>
      </c>
      <c r="E12" s="5" t="s">
        <v>413</v>
      </c>
      <c r="F12" s="5"/>
      <c r="G12" s="5"/>
      <c r="H12" s="5" t="s">
        <v>2212</v>
      </c>
      <c r="I12" s="253" t="s">
        <v>847</v>
      </c>
      <c r="J12" s="5" t="s">
        <v>2931</v>
      </c>
    </row>
    <row r="13" spans="1:10" x14ac:dyDescent="0.25">
      <c r="A13" s="5" t="s">
        <v>2207</v>
      </c>
      <c r="B13" s="5" t="s">
        <v>2040</v>
      </c>
      <c r="C13" s="5" t="str">
        <f>VLOOKUP(external_epg[l3_out],l3out[#All],2,FALSE)</f>
        <v>VIVID_WP_PROD_AZA</v>
      </c>
      <c r="D13" s="5" t="s">
        <v>2211</v>
      </c>
      <c r="E13" s="5" t="s">
        <v>413</v>
      </c>
      <c r="F13" s="5"/>
      <c r="G13" s="5"/>
      <c r="H13" s="5" t="s">
        <v>2212</v>
      </c>
      <c r="I13" s="253" t="s">
        <v>847</v>
      </c>
      <c r="J13" s="5" t="s">
        <v>2931</v>
      </c>
    </row>
    <row r="14" spans="1:10" x14ac:dyDescent="0.25">
      <c r="A14" s="5" t="s">
        <v>2207</v>
      </c>
      <c r="B14" s="5" t="s">
        <v>2040</v>
      </c>
      <c r="C14" s="5" t="str">
        <f>VLOOKUP(external_epg[l3_out],l3out[#All],2,FALSE)</f>
        <v>VIVID_WP_PROD_AZA</v>
      </c>
      <c r="D14" s="5" t="s">
        <v>2120</v>
      </c>
      <c r="E14" s="5" t="s">
        <v>413</v>
      </c>
      <c r="F14" s="5"/>
      <c r="G14" s="5"/>
      <c r="H14" s="5" t="s">
        <v>2212</v>
      </c>
      <c r="I14" s="253" t="s">
        <v>847</v>
      </c>
      <c r="J14" s="5" t="s">
        <v>2931</v>
      </c>
    </row>
    <row r="15" spans="1:10" x14ac:dyDescent="0.25">
      <c r="A15" s="5" t="s">
        <v>2207</v>
      </c>
      <c r="B15" s="5" t="s">
        <v>2040</v>
      </c>
      <c r="C15" s="5" t="str">
        <f>VLOOKUP(external_epg[l3_out],l3out[#All],2,FALSE)</f>
        <v>VIVID_WP_PROD_AZA</v>
      </c>
      <c r="D15" s="5" t="s">
        <v>2208</v>
      </c>
      <c r="E15" s="5" t="s">
        <v>1619</v>
      </c>
      <c r="F15" s="5"/>
      <c r="G15" s="5"/>
      <c r="H15" s="5" t="s">
        <v>2212</v>
      </c>
      <c r="I15" s="253" t="s">
        <v>847</v>
      </c>
      <c r="J15" s="5" t="s">
        <v>2931</v>
      </c>
    </row>
    <row r="16" spans="1:10" x14ac:dyDescent="0.25">
      <c r="A16" s="5" t="s">
        <v>2361</v>
      </c>
      <c r="B16" s="5" t="s">
        <v>1173</v>
      </c>
      <c r="C16" s="5" t="str">
        <f>VLOOKUP(external_epg[l3_out],l3out[#All],2,FALSE)</f>
        <v>VIVID_WP_PROD_AZA</v>
      </c>
      <c r="D16" s="5" t="s">
        <v>1659</v>
      </c>
      <c r="E16" s="5" t="s">
        <v>413</v>
      </c>
      <c r="F16" s="5"/>
      <c r="G16" s="5" t="s">
        <v>2360</v>
      </c>
      <c r="H16" s="5"/>
      <c r="I16" s="253" t="s">
        <v>847</v>
      </c>
      <c r="J16" s="5" t="s">
        <v>2931</v>
      </c>
    </row>
    <row r="17" spans="1:10" s="5" customFormat="1" x14ac:dyDescent="0.25">
      <c r="A17" s="238"/>
      <c r="C17" s="5" t="e">
        <f>VLOOKUP(external_epg[l3_out],l3out[#All],2,FALSE)</f>
        <v>#N/A</v>
      </c>
      <c r="I17" s="253" t="s">
        <v>847</v>
      </c>
      <c r="J17" s="5" t="s">
        <v>2931</v>
      </c>
    </row>
    <row r="18" spans="1:10" s="5" customFormat="1" x14ac:dyDescent="0.25">
      <c r="A18" s="238" t="s">
        <v>2395</v>
      </c>
      <c r="B18" s="5" t="s">
        <v>1173</v>
      </c>
      <c r="C18" s="5" t="str">
        <f>VLOOKUP(external_epg[l3_out],l3out[#All],2,FALSE)</f>
        <v>VIVID_WP_PROD_AZA</v>
      </c>
      <c r="D18" s="5" t="s">
        <v>1857</v>
      </c>
      <c r="E18" s="5" t="s">
        <v>413</v>
      </c>
      <c r="I18" s="253" t="s">
        <v>847</v>
      </c>
      <c r="J18" s="5" t="s">
        <v>2931</v>
      </c>
    </row>
    <row r="19" spans="1:10" s="5" customFormat="1" x14ac:dyDescent="0.25">
      <c r="A19" s="238" t="s">
        <v>2396</v>
      </c>
      <c r="B19" s="5" t="s">
        <v>1173</v>
      </c>
      <c r="C19" s="5" t="str">
        <f>VLOOKUP(external_epg[l3_out],l3out[#All],2,FALSE)</f>
        <v>VIVID_WP_PROD_AZA</v>
      </c>
      <c r="D19" s="5" t="s">
        <v>2393</v>
      </c>
      <c r="E19" s="5" t="s">
        <v>413</v>
      </c>
      <c r="I19" s="253" t="s">
        <v>847</v>
      </c>
      <c r="J19" s="5" t="s">
        <v>2931</v>
      </c>
    </row>
    <row r="20" spans="1:10" s="5" customFormat="1" x14ac:dyDescent="0.25">
      <c r="A20" s="238" t="s">
        <v>2397</v>
      </c>
      <c r="B20" s="5" t="s">
        <v>1173</v>
      </c>
      <c r="C20" s="5" t="str">
        <f>VLOOKUP(external_epg[l3_out],l3out[#All],2,FALSE)</f>
        <v>VIVID_WP_PROD_AZA</v>
      </c>
      <c r="D20" s="5" t="s">
        <v>2394</v>
      </c>
      <c r="E20" s="5" t="s">
        <v>413</v>
      </c>
      <c r="I20" s="253" t="s">
        <v>847</v>
      </c>
      <c r="J20" s="5" t="s">
        <v>2931</v>
      </c>
    </row>
    <row r="21" spans="1:10" s="5" customFormat="1" x14ac:dyDescent="0.25">
      <c r="A21" s="238" t="s">
        <v>2430</v>
      </c>
      <c r="B21" s="5" t="s">
        <v>1173</v>
      </c>
      <c r="C21" s="5" t="str">
        <f>VLOOKUP(external_epg[l3_out],l3out[#All],2,FALSE)</f>
        <v>VIVID_WP_PROD_AZA</v>
      </c>
      <c r="D21" s="5" t="s">
        <v>2383</v>
      </c>
      <c r="E21" s="5" t="s">
        <v>413</v>
      </c>
      <c r="I21" s="253" t="s">
        <v>847</v>
      </c>
      <c r="J21" s="5" t="s">
        <v>2931</v>
      </c>
    </row>
    <row r="22" spans="1:10" s="5" customFormat="1" x14ac:dyDescent="0.25">
      <c r="A22" s="238" t="s">
        <v>2431</v>
      </c>
      <c r="B22" s="5" t="s">
        <v>1173</v>
      </c>
      <c r="C22" s="5" t="str">
        <f>VLOOKUP(external_epg[l3_out],l3out[#All],2,FALSE)</f>
        <v>VIVID_WP_PROD_AZA</v>
      </c>
      <c r="D22" s="5" t="s">
        <v>2386</v>
      </c>
      <c r="E22" s="5" t="s">
        <v>413</v>
      </c>
      <c r="I22" s="253" t="s">
        <v>847</v>
      </c>
      <c r="J22" s="5" t="s">
        <v>2931</v>
      </c>
    </row>
    <row r="23" spans="1:10" s="5" customFormat="1" x14ac:dyDescent="0.25">
      <c r="A23" s="238" t="s">
        <v>2432</v>
      </c>
      <c r="B23" s="5" t="s">
        <v>1173</v>
      </c>
      <c r="C23" s="5" t="str">
        <f>VLOOKUP(external_epg[l3_out],l3out[#All],2,FALSE)</f>
        <v>VIVID_WP_PROD_AZA</v>
      </c>
      <c r="D23" s="5" t="s">
        <v>2385</v>
      </c>
      <c r="E23" s="5" t="s">
        <v>413</v>
      </c>
      <c r="I23" s="253" t="s">
        <v>847</v>
      </c>
      <c r="J23" s="5" t="s">
        <v>2931</v>
      </c>
    </row>
    <row r="24" spans="1:10" s="5" customFormat="1" x14ac:dyDescent="0.25">
      <c r="A24" s="238" t="s">
        <v>2433</v>
      </c>
      <c r="B24" s="5" t="s">
        <v>1173</v>
      </c>
      <c r="C24" s="5" t="str">
        <f>VLOOKUP(external_epg[l3_out],l3out[#All],2,FALSE)</f>
        <v>VIVID_WP_PROD_AZA</v>
      </c>
      <c r="D24" s="5" t="s">
        <v>2384</v>
      </c>
      <c r="E24" s="5" t="s">
        <v>413</v>
      </c>
      <c r="I24" s="253" t="s">
        <v>847</v>
      </c>
      <c r="J24" s="5" t="s">
        <v>2931</v>
      </c>
    </row>
    <row r="25" spans="1:10" s="5" customFormat="1" x14ac:dyDescent="0.25">
      <c r="A25" s="238" t="s">
        <v>2434</v>
      </c>
      <c r="B25" s="5" t="s">
        <v>1173</v>
      </c>
      <c r="C25" s="5" t="str">
        <f>VLOOKUP(external_epg[l3_out],l3out[#All],2,FALSE)</f>
        <v>VIVID_WP_PROD_AZA</v>
      </c>
      <c r="D25" s="5" t="s">
        <v>2387</v>
      </c>
      <c r="E25" s="5" t="s">
        <v>413</v>
      </c>
      <c r="I25" s="253" t="s">
        <v>847</v>
      </c>
      <c r="J25" s="5" t="s">
        <v>2931</v>
      </c>
    </row>
    <row r="26" spans="1:10" s="5" customFormat="1" x14ac:dyDescent="0.25">
      <c r="A26" s="238" t="s">
        <v>2435</v>
      </c>
      <c r="B26" s="5" t="s">
        <v>1173</v>
      </c>
      <c r="C26" s="5" t="str">
        <f>VLOOKUP(external_epg[l3_out],l3out[#All],2,FALSE)</f>
        <v>VIVID_WP_PROD_AZA</v>
      </c>
      <c r="D26" s="5" t="s">
        <v>2388</v>
      </c>
      <c r="E26" s="5" t="s">
        <v>413</v>
      </c>
      <c r="I26" s="253" t="s">
        <v>847</v>
      </c>
      <c r="J26" s="5" t="s">
        <v>2931</v>
      </c>
    </row>
    <row r="27" spans="1:10" s="5" customFormat="1" x14ac:dyDescent="0.25">
      <c r="A27" s="238" t="s">
        <v>2436</v>
      </c>
      <c r="B27" s="5" t="s">
        <v>1173</v>
      </c>
      <c r="C27" s="5" t="str">
        <f>VLOOKUP(external_epg[l3_out],l3out[#All],2,FALSE)</f>
        <v>VIVID_WP_PROD_AZA</v>
      </c>
      <c r="D27" s="5" t="s">
        <v>2389</v>
      </c>
      <c r="E27" s="5" t="s">
        <v>413</v>
      </c>
      <c r="I27" s="253" t="s">
        <v>847</v>
      </c>
      <c r="J27" s="5" t="s">
        <v>2931</v>
      </c>
    </row>
    <row r="28" spans="1:10" s="5" customFormat="1" x14ac:dyDescent="0.25">
      <c r="A28" s="238" t="s">
        <v>2437</v>
      </c>
      <c r="B28" s="5" t="s">
        <v>1173</v>
      </c>
      <c r="C28" s="5" t="str">
        <f>VLOOKUP(external_epg[l3_out],l3out[#All],2,FALSE)</f>
        <v>VIVID_WP_PROD_AZA</v>
      </c>
      <c r="D28" s="5" t="s">
        <v>2390</v>
      </c>
      <c r="E28" s="5" t="s">
        <v>413</v>
      </c>
      <c r="I28" s="253" t="s">
        <v>847</v>
      </c>
      <c r="J28" s="5" t="s">
        <v>2931</v>
      </c>
    </row>
    <row r="29" spans="1:10" s="5" customFormat="1" x14ac:dyDescent="0.25">
      <c r="A29" s="238" t="s">
        <v>2438</v>
      </c>
      <c r="B29" s="5" t="s">
        <v>1173</v>
      </c>
      <c r="C29" s="5" t="str">
        <f>VLOOKUP(external_epg[l3_out],l3out[#All],2,FALSE)</f>
        <v>VIVID_WP_PROD_AZA</v>
      </c>
      <c r="D29" s="5" t="s">
        <v>2391</v>
      </c>
      <c r="E29" s="5" t="s">
        <v>413</v>
      </c>
      <c r="I29" s="253" t="s">
        <v>847</v>
      </c>
      <c r="J29" s="5" t="s">
        <v>2931</v>
      </c>
    </row>
    <row r="30" spans="1:10" s="5" customFormat="1" x14ac:dyDescent="0.25">
      <c r="A30" s="238" t="s">
        <v>2439</v>
      </c>
      <c r="B30" s="5" t="s">
        <v>1173</v>
      </c>
      <c r="C30" s="5" t="str">
        <f>VLOOKUP(external_epg[l3_out],l3out[#All],2,FALSE)</f>
        <v>VIVID_WP_PROD_AZA</v>
      </c>
      <c r="D30" s="5" t="s">
        <v>2392</v>
      </c>
      <c r="E30" s="5" t="s">
        <v>413</v>
      </c>
      <c r="I30" s="253" t="s">
        <v>847</v>
      </c>
      <c r="J30" s="5" t="s">
        <v>2931</v>
      </c>
    </row>
    <row r="31" spans="1:10" s="5" customFormat="1" x14ac:dyDescent="0.25">
      <c r="A31" s="238" t="s">
        <v>2433</v>
      </c>
      <c r="B31" s="5" t="s">
        <v>1173</v>
      </c>
      <c r="C31" s="5" t="str">
        <f>VLOOKUP(external_epg[l3_out],l3out[#All],2,FALSE)</f>
        <v>VIVID_WP_PROD_AZA</v>
      </c>
      <c r="D31" s="5" t="s">
        <v>2384</v>
      </c>
      <c r="E31" s="5" t="s">
        <v>413</v>
      </c>
      <c r="I31" s="253" t="s">
        <v>847</v>
      </c>
      <c r="J31" s="5" t="s">
        <v>2931</v>
      </c>
    </row>
    <row r="32" spans="1:10" s="5" customFormat="1" x14ac:dyDescent="0.25">
      <c r="A32" s="238" t="s">
        <v>2440</v>
      </c>
      <c r="B32" s="5" t="s">
        <v>1173</v>
      </c>
      <c r="C32" s="5" t="str">
        <f>VLOOKUP(external_epg[l3_out],l3out[#All],2,FALSE)</f>
        <v>VIVID_WP_PROD_AZA</v>
      </c>
      <c r="D32" s="5" t="s">
        <v>2211</v>
      </c>
      <c r="E32" s="5" t="s">
        <v>413</v>
      </c>
      <c r="I32" s="253" t="s">
        <v>847</v>
      </c>
      <c r="J32" s="5" t="s">
        <v>2931</v>
      </c>
    </row>
    <row r="33" spans="1:10" s="5" customFormat="1" x14ac:dyDescent="0.25">
      <c r="A33" s="238" t="s">
        <v>2441</v>
      </c>
      <c r="B33" s="5" t="s">
        <v>1173</v>
      </c>
      <c r="C33" s="5" t="str">
        <f>VLOOKUP(external_epg[l3_out],l3out[#All],2,FALSE)</f>
        <v>VIVID_WP_PROD_AZA</v>
      </c>
      <c r="D33" s="5" t="s">
        <v>2426</v>
      </c>
      <c r="E33" s="5" t="s">
        <v>413</v>
      </c>
      <c r="I33" s="253" t="s">
        <v>847</v>
      </c>
      <c r="J33" s="5" t="s">
        <v>2931</v>
      </c>
    </row>
    <row r="34" spans="1:10" s="5" customFormat="1" x14ac:dyDescent="0.25">
      <c r="A34" s="238" t="s">
        <v>2441</v>
      </c>
      <c r="B34" s="5" t="s">
        <v>1173</v>
      </c>
      <c r="C34" s="5" t="str">
        <f>VLOOKUP(external_epg[l3_out],l3out[#All],2,FALSE)</f>
        <v>VIVID_WP_PROD_AZA</v>
      </c>
      <c r="D34" s="5" t="s">
        <v>2427</v>
      </c>
      <c r="E34" s="5" t="s">
        <v>413</v>
      </c>
      <c r="I34" s="253" t="s">
        <v>847</v>
      </c>
      <c r="J34" s="5" t="s">
        <v>2931</v>
      </c>
    </row>
    <row r="35" spans="1:10" s="5" customFormat="1" x14ac:dyDescent="0.25">
      <c r="A35" s="238" t="s">
        <v>2441</v>
      </c>
      <c r="B35" s="5" t="s">
        <v>1173</v>
      </c>
      <c r="C35" s="5" t="str">
        <f>VLOOKUP(external_epg[l3_out],l3out[#All],2,FALSE)</f>
        <v>VIVID_WP_PROD_AZA</v>
      </c>
      <c r="D35" s="5" t="s">
        <v>2428</v>
      </c>
      <c r="E35" s="5" t="s">
        <v>413</v>
      </c>
      <c r="I35" s="253" t="s">
        <v>847</v>
      </c>
      <c r="J35" s="5" t="s">
        <v>2931</v>
      </c>
    </row>
    <row r="36" spans="1:10" s="5" customFormat="1" x14ac:dyDescent="0.25">
      <c r="A36" s="238" t="s">
        <v>2441</v>
      </c>
      <c r="B36" s="5" t="s">
        <v>1173</v>
      </c>
      <c r="C36" s="5" t="str">
        <f>VLOOKUP(external_epg[l3_out],l3out[#All],2,FALSE)</f>
        <v>VIVID_WP_PROD_AZA</v>
      </c>
      <c r="D36" s="5" t="s">
        <v>2429</v>
      </c>
      <c r="E36" s="5" t="s">
        <v>413</v>
      </c>
      <c r="I36" s="253" t="s">
        <v>847</v>
      </c>
      <c r="J36" s="5" t="s">
        <v>2931</v>
      </c>
    </row>
    <row r="37" spans="1:10" s="5" customFormat="1" x14ac:dyDescent="0.25">
      <c r="A37" s="238" t="s">
        <v>2442</v>
      </c>
      <c r="B37" s="5" t="s">
        <v>1173</v>
      </c>
      <c r="C37" s="5" t="str">
        <f>VLOOKUP(external_epg[l3_out],l3out[#All],2,FALSE)</f>
        <v>VIVID_WP_PROD_AZA</v>
      </c>
      <c r="D37" s="5" t="s">
        <v>2425</v>
      </c>
      <c r="E37" s="5" t="s">
        <v>413</v>
      </c>
      <c r="I37" s="253" t="s">
        <v>847</v>
      </c>
      <c r="J37" s="5" t="s">
        <v>2931</v>
      </c>
    </row>
    <row r="38" spans="1:10" s="5" customFormat="1" x14ac:dyDescent="0.25">
      <c r="A38" s="238" t="s">
        <v>2487</v>
      </c>
      <c r="B38" s="5" t="s">
        <v>1173</v>
      </c>
      <c r="C38" s="5" t="str">
        <f>VLOOKUP(external_epg[l3_out],l3out[#All],2,FALSE)</f>
        <v>VIVID_WP_PROD_AZA</v>
      </c>
      <c r="D38" s="5" t="s">
        <v>2303</v>
      </c>
      <c r="E38" s="5" t="s">
        <v>413</v>
      </c>
      <c r="I38" s="253" t="s">
        <v>847</v>
      </c>
      <c r="J38" s="5" t="s">
        <v>2931</v>
      </c>
    </row>
    <row r="39" spans="1:10" s="5" customFormat="1" x14ac:dyDescent="0.25">
      <c r="A39" s="238" t="s">
        <v>2398</v>
      </c>
      <c r="B39" s="5" t="s">
        <v>1174</v>
      </c>
      <c r="C39" s="5" t="str">
        <f>VLOOKUP(external_epg[l3_out],l3out[#All],2,FALSE)</f>
        <v>VIVID_WP_PROD_AZB</v>
      </c>
      <c r="D39" s="5" t="s">
        <v>1618</v>
      </c>
      <c r="E39" s="5" t="s">
        <v>413</v>
      </c>
      <c r="I39" s="253" t="s">
        <v>847</v>
      </c>
      <c r="J39" s="5" t="s">
        <v>2931</v>
      </c>
    </row>
    <row r="40" spans="1:10" s="5" customFormat="1" x14ac:dyDescent="0.25">
      <c r="A40" s="238" t="s">
        <v>2396</v>
      </c>
      <c r="B40" s="5" t="s">
        <v>1174</v>
      </c>
      <c r="C40" s="5" t="str">
        <f>VLOOKUP(external_epg[l3_out],l3out[#All],2,FALSE)</f>
        <v>VIVID_WP_PROD_AZB</v>
      </c>
      <c r="D40" s="5" t="s">
        <v>2393</v>
      </c>
      <c r="E40" s="5" t="s">
        <v>413</v>
      </c>
      <c r="I40" s="253" t="s">
        <v>847</v>
      </c>
      <c r="J40" s="5" t="s">
        <v>2931</v>
      </c>
    </row>
    <row r="41" spans="1:10" s="5" customFormat="1" x14ac:dyDescent="0.25">
      <c r="A41" s="238" t="s">
        <v>2397</v>
      </c>
      <c r="B41" s="5" t="s">
        <v>1174</v>
      </c>
      <c r="C41" s="5" t="str">
        <f>VLOOKUP(external_epg[l3_out],l3out[#All],2,FALSE)</f>
        <v>VIVID_WP_PROD_AZB</v>
      </c>
      <c r="D41" s="5" t="s">
        <v>2394</v>
      </c>
      <c r="E41" s="5" t="s">
        <v>413</v>
      </c>
      <c r="I41" s="253" t="s">
        <v>847</v>
      </c>
      <c r="J41" s="5" t="s">
        <v>2931</v>
      </c>
    </row>
    <row r="42" spans="1:10" s="5" customFormat="1" x14ac:dyDescent="0.25">
      <c r="A42" s="238" t="s">
        <v>2430</v>
      </c>
      <c r="B42" s="5" t="s">
        <v>1174</v>
      </c>
      <c r="C42" s="5" t="str">
        <f>VLOOKUP(external_epg[l3_out],l3out[#All],2,FALSE)</f>
        <v>VIVID_WP_PROD_AZB</v>
      </c>
      <c r="D42" s="5" t="s">
        <v>2383</v>
      </c>
      <c r="E42" s="5" t="s">
        <v>413</v>
      </c>
      <c r="I42" s="253" t="s">
        <v>847</v>
      </c>
      <c r="J42" s="5" t="s">
        <v>2931</v>
      </c>
    </row>
    <row r="43" spans="1:10" s="5" customFormat="1" x14ac:dyDescent="0.25">
      <c r="A43" s="238" t="s">
        <v>2431</v>
      </c>
      <c r="B43" s="5" t="s">
        <v>1174</v>
      </c>
      <c r="C43" s="5" t="str">
        <f>VLOOKUP(external_epg[l3_out],l3out[#All],2,FALSE)</f>
        <v>VIVID_WP_PROD_AZB</v>
      </c>
      <c r="D43" s="5" t="s">
        <v>2386</v>
      </c>
      <c r="E43" s="5" t="s">
        <v>413</v>
      </c>
      <c r="I43" s="253" t="s">
        <v>847</v>
      </c>
      <c r="J43" s="5" t="s">
        <v>2931</v>
      </c>
    </row>
    <row r="44" spans="1:10" s="5" customFormat="1" x14ac:dyDescent="0.25">
      <c r="A44" s="238" t="s">
        <v>2432</v>
      </c>
      <c r="B44" s="5" t="s">
        <v>1174</v>
      </c>
      <c r="C44" s="5" t="str">
        <f>VLOOKUP(external_epg[l3_out],l3out[#All],2,FALSE)</f>
        <v>VIVID_WP_PROD_AZB</v>
      </c>
      <c r="D44" s="5" t="s">
        <v>2385</v>
      </c>
      <c r="E44" s="5" t="s">
        <v>413</v>
      </c>
      <c r="I44" s="253" t="s">
        <v>847</v>
      </c>
      <c r="J44" s="5" t="s">
        <v>2931</v>
      </c>
    </row>
    <row r="45" spans="1:10" s="5" customFormat="1" x14ac:dyDescent="0.25">
      <c r="A45" s="238" t="s">
        <v>2433</v>
      </c>
      <c r="B45" s="5" t="s">
        <v>1174</v>
      </c>
      <c r="C45" s="5" t="str">
        <f>VLOOKUP(external_epg[l3_out],l3out[#All],2,FALSE)</f>
        <v>VIVID_WP_PROD_AZB</v>
      </c>
      <c r="D45" s="5" t="s">
        <v>2384</v>
      </c>
      <c r="E45" s="5" t="s">
        <v>413</v>
      </c>
      <c r="I45" s="253" t="s">
        <v>847</v>
      </c>
      <c r="J45" s="5" t="s">
        <v>2931</v>
      </c>
    </row>
    <row r="46" spans="1:10" s="5" customFormat="1" x14ac:dyDescent="0.25">
      <c r="A46" s="238" t="s">
        <v>2434</v>
      </c>
      <c r="B46" s="5" t="s">
        <v>1174</v>
      </c>
      <c r="C46" s="5" t="str">
        <f>VLOOKUP(external_epg[l3_out],l3out[#All],2,FALSE)</f>
        <v>VIVID_WP_PROD_AZB</v>
      </c>
      <c r="D46" s="5" t="s">
        <v>2387</v>
      </c>
      <c r="E46" s="5" t="s">
        <v>413</v>
      </c>
      <c r="I46" s="253" t="s">
        <v>847</v>
      </c>
      <c r="J46" s="5" t="s">
        <v>2931</v>
      </c>
    </row>
    <row r="47" spans="1:10" s="5" customFormat="1" x14ac:dyDescent="0.25">
      <c r="A47" s="238" t="s">
        <v>2435</v>
      </c>
      <c r="B47" s="5" t="s">
        <v>1174</v>
      </c>
      <c r="C47" s="5" t="str">
        <f>VLOOKUP(external_epg[l3_out],l3out[#All],2,FALSE)</f>
        <v>VIVID_WP_PROD_AZB</v>
      </c>
      <c r="D47" s="5" t="s">
        <v>2388</v>
      </c>
      <c r="E47" s="5" t="s">
        <v>413</v>
      </c>
      <c r="I47" s="253" t="s">
        <v>847</v>
      </c>
      <c r="J47" s="5" t="s">
        <v>2931</v>
      </c>
    </row>
    <row r="48" spans="1:10" s="5" customFormat="1" x14ac:dyDescent="0.25">
      <c r="A48" s="238" t="s">
        <v>2436</v>
      </c>
      <c r="B48" s="5" t="s">
        <v>1174</v>
      </c>
      <c r="C48" s="5" t="str">
        <f>VLOOKUP(external_epg[l3_out],l3out[#All],2,FALSE)</f>
        <v>VIVID_WP_PROD_AZB</v>
      </c>
      <c r="D48" s="5" t="s">
        <v>2389</v>
      </c>
      <c r="E48" s="5" t="s">
        <v>413</v>
      </c>
      <c r="I48" s="253" t="s">
        <v>847</v>
      </c>
      <c r="J48" s="5" t="s">
        <v>2931</v>
      </c>
    </row>
    <row r="49" spans="1:10" s="5" customFormat="1" x14ac:dyDescent="0.25">
      <c r="A49" s="238" t="s">
        <v>2437</v>
      </c>
      <c r="B49" s="5" t="s">
        <v>1174</v>
      </c>
      <c r="C49" s="5" t="str">
        <f>VLOOKUP(external_epg[l3_out],l3out[#All],2,FALSE)</f>
        <v>VIVID_WP_PROD_AZB</v>
      </c>
      <c r="D49" s="5" t="s">
        <v>2390</v>
      </c>
      <c r="E49" s="5" t="s">
        <v>413</v>
      </c>
      <c r="I49" s="253" t="s">
        <v>847</v>
      </c>
      <c r="J49" s="5" t="s">
        <v>2931</v>
      </c>
    </row>
    <row r="50" spans="1:10" s="5" customFormat="1" x14ac:dyDescent="0.25">
      <c r="A50" s="238" t="s">
        <v>2438</v>
      </c>
      <c r="B50" s="5" t="s">
        <v>1174</v>
      </c>
      <c r="C50" s="5" t="str">
        <f>VLOOKUP(external_epg[l3_out],l3out[#All],2,FALSE)</f>
        <v>VIVID_WP_PROD_AZB</v>
      </c>
      <c r="D50" s="5" t="s">
        <v>2391</v>
      </c>
      <c r="E50" s="5" t="s">
        <v>413</v>
      </c>
      <c r="I50" s="253" t="s">
        <v>847</v>
      </c>
      <c r="J50" s="5" t="s">
        <v>2931</v>
      </c>
    </row>
    <row r="51" spans="1:10" s="5" customFormat="1" x14ac:dyDescent="0.25">
      <c r="A51" s="238" t="s">
        <v>2439</v>
      </c>
      <c r="B51" s="5" t="s">
        <v>1174</v>
      </c>
      <c r="C51" s="5" t="str">
        <f>VLOOKUP(external_epg[l3_out],l3out[#All],2,FALSE)</f>
        <v>VIVID_WP_PROD_AZB</v>
      </c>
      <c r="D51" s="5" t="s">
        <v>2392</v>
      </c>
      <c r="E51" s="5" t="s">
        <v>413</v>
      </c>
      <c r="I51" s="253" t="s">
        <v>847</v>
      </c>
      <c r="J51" s="5" t="s">
        <v>2931</v>
      </c>
    </row>
    <row r="52" spans="1:10" s="5" customFormat="1" x14ac:dyDescent="0.25">
      <c r="A52" s="238" t="s">
        <v>2433</v>
      </c>
      <c r="B52" s="5" t="s">
        <v>1174</v>
      </c>
      <c r="C52" s="5" t="str">
        <f>VLOOKUP(external_epg[l3_out],l3out[#All],2,FALSE)</f>
        <v>VIVID_WP_PROD_AZB</v>
      </c>
      <c r="D52" s="5" t="s">
        <v>2384</v>
      </c>
      <c r="E52" s="5" t="s">
        <v>413</v>
      </c>
      <c r="I52" s="253" t="s">
        <v>847</v>
      </c>
      <c r="J52" s="5" t="s">
        <v>2931</v>
      </c>
    </row>
    <row r="53" spans="1:10" s="5" customFormat="1" x14ac:dyDescent="0.25">
      <c r="A53" s="238" t="s">
        <v>2440</v>
      </c>
      <c r="B53" s="5" t="s">
        <v>1174</v>
      </c>
      <c r="C53" s="5" t="str">
        <f>VLOOKUP(external_epg[l3_out],l3out[#All],2,FALSE)</f>
        <v>VIVID_WP_PROD_AZB</v>
      </c>
      <c r="D53" s="5" t="s">
        <v>2211</v>
      </c>
      <c r="E53" s="5" t="s">
        <v>413</v>
      </c>
      <c r="I53" s="253" t="s">
        <v>847</v>
      </c>
      <c r="J53" s="5" t="s">
        <v>2931</v>
      </c>
    </row>
    <row r="54" spans="1:10" s="5" customFormat="1" x14ac:dyDescent="0.25">
      <c r="A54" s="238" t="s">
        <v>2441</v>
      </c>
      <c r="B54" s="5" t="s">
        <v>1174</v>
      </c>
      <c r="C54" s="5" t="str">
        <f>VLOOKUP(external_epg[l3_out],l3out[#All],2,FALSE)</f>
        <v>VIVID_WP_PROD_AZB</v>
      </c>
      <c r="D54" s="5" t="s">
        <v>2426</v>
      </c>
      <c r="E54" s="5" t="s">
        <v>413</v>
      </c>
      <c r="I54" s="253" t="s">
        <v>847</v>
      </c>
      <c r="J54" s="5" t="s">
        <v>2931</v>
      </c>
    </row>
    <row r="55" spans="1:10" s="5" customFormat="1" x14ac:dyDescent="0.25">
      <c r="A55" s="238" t="s">
        <v>2441</v>
      </c>
      <c r="B55" s="5" t="s">
        <v>1174</v>
      </c>
      <c r="C55" s="5" t="str">
        <f>VLOOKUP(external_epg[l3_out],l3out[#All],2,FALSE)</f>
        <v>VIVID_WP_PROD_AZB</v>
      </c>
      <c r="D55" s="5" t="s">
        <v>2427</v>
      </c>
      <c r="E55" s="5" t="s">
        <v>413</v>
      </c>
      <c r="I55" s="253" t="s">
        <v>847</v>
      </c>
      <c r="J55" s="5" t="s">
        <v>2931</v>
      </c>
    </row>
    <row r="56" spans="1:10" s="5" customFormat="1" x14ac:dyDescent="0.25">
      <c r="A56" s="238" t="s">
        <v>2441</v>
      </c>
      <c r="B56" s="5" t="s">
        <v>1174</v>
      </c>
      <c r="C56" s="5" t="str">
        <f>VLOOKUP(external_epg[l3_out],l3out[#All],2,FALSE)</f>
        <v>VIVID_WP_PROD_AZB</v>
      </c>
      <c r="D56" s="5" t="s">
        <v>2428</v>
      </c>
      <c r="E56" s="5" t="s">
        <v>413</v>
      </c>
      <c r="I56" s="253" t="s">
        <v>847</v>
      </c>
      <c r="J56" s="5" t="s">
        <v>2931</v>
      </c>
    </row>
    <row r="57" spans="1:10" s="5" customFormat="1" x14ac:dyDescent="0.25">
      <c r="A57" s="238" t="s">
        <v>2441</v>
      </c>
      <c r="B57" s="5" t="s">
        <v>1174</v>
      </c>
      <c r="C57" s="5" t="str">
        <f>VLOOKUP(external_epg[l3_out],l3out[#All],2,FALSE)</f>
        <v>VIVID_WP_PROD_AZB</v>
      </c>
      <c r="D57" s="5" t="s">
        <v>2429</v>
      </c>
      <c r="E57" s="5" t="s">
        <v>413</v>
      </c>
      <c r="I57" s="253" t="s">
        <v>847</v>
      </c>
      <c r="J57" s="5" t="s">
        <v>2931</v>
      </c>
    </row>
    <row r="58" spans="1:10" s="5" customFormat="1" x14ac:dyDescent="0.25">
      <c r="A58" s="238" t="s">
        <v>2442</v>
      </c>
      <c r="B58" s="5" t="s">
        <v>1174</v>
      </c>
      <c r="C58" s="5" t="str">
        <f>VLOOKUP(external_epg[l3_out],l3out[#All],2,FALSE)</f>
        <v>VIVID_WP_PROD_AZB</v>
      </c>
      <c r="D58" s="5" t="s">
        <v>2425</v>
      </c>
      <c r="E58" s="5" t="s">
        <v>413</v>
      </c>
      <c r="I58" s="253" t="s">
        <v>847</v>
      </c>
      <c r="J58" s="5" t="s">
        <v>2931</v>
      </c>
    </row>
    <row r="59" spans="1:10" s="343" customFormat="1" x14ac:dyDescent="0.25">
      <c r="A59" s="391" t="s">
        <v>2487</v>
      </c>
      <c r="B59" s="343" t="s">
        <v>1173</v>
      </c>
      <c r="C59" s="343" t="str">
        <f>VLOOKUP(external_epg[l3_out],l3out[#All],2,FALSE)</f>
        <v>VIVID_WP_PROD_AZA</v>
      </c>
      <c r="D59" s="343" t="s">
        <v>2303</v>
      </c>
      <c r="E59" s="343" t="s">
        <v>413</v>
      </c>
      <c r="I59" s="418" t="s">
        <v>847</v>
      </c>
      <c r="J59" s="343" t="s">
        <v>2931</v>
      </c>
    </row>
    <row r="60" spans="1:10" x14ac:dyDescent="0.25">
      <c r="A60" s="5" t="s">
        <v>3111</v>
      </c>
      <c r="B60" s="5" t="s">
        <v>3103</v>
      </c>
      <c r="C60" s="5" t="str">
        <f>VLOOKUP(external_epg[l3_out],l3out[#All],2,FALSE)</f>
        <v>common</v>
      </c>
      <c r="D60" s="5" t="s">
        <v>1618</v>
      </c>
      <c r="E60" s="5" t="s">
        <v>1619</v>
      </c>
      <c r="F60" s="5" t="s">
        <v>1621</v>
      </c>
      <c r="G60" s="5"/>
      <c r="H60" s="5"/>
      <c r="I60" s="5" t="s">
        <v>847</v>
      </c>
      <c r="J60" s="5" t="s">
        <v>847</v>
      </c>
    </row>
    <row r="61" spans="1:10" x14ac:dyDescent="0.25">
      <c r="A61" s="5" t="s">
        <v>3112</v>
      </c>
      <c r="B61" s="5" t="s">
        <v>3104</v>
      </c>
      <c r="C61" s="5" t="str">
        <f>VLOOKUP(external_epg[l3_out],l3out[#All],2,FALSE)</f>
        <v>common</v>
      </c>
      <c r="D61" s="5" t="s">
        <v>1857</v>
      </c>
      <c r="E61" s="5" t="s">
        <v>1619</v>
      </c>
      <c r="F61" s="5" t="s">
        <v>1621</v>
      </c>
      <c r="G61" s="5"/>
      <c r="H61" s="5"/>
      <c r="I61" s="5" t="s">
        <v>847</v>
      </c>
      <c r="J61" s="5" t="s">
        <v>847</v>
      </c>
    </row>
    <row r="62" spans="1:10" x14ac:dyDescent="0.25">
      <c r="A62" s="5" t="s">
        <v>3008</v>
      </c>
      <c r="B62" s="5" t="s">
        <v>2677</v>
      </c>
      <c r="C62" s="5" t="str">
        <f>VLOOKUP(external_epg[l3_out],l3out[#All],2,FALSE)</f>
        <v>common</v>
      </c>
      <c r="D62" s="5" t="s">
        <v>3012</v>
      </c>
      <c r="E62" s="5" t="s">
        <v>1619</v>
      </c>
      <c r="F62" s="5" t="s">
        <v>1621</v>
      </c>
      <c r="G62" s="5"/>
      <c r="H62" s="5"/>
      <c r="I62" s="5" t="s">
        <v>847</v>
      </c>
      <c r="J62" s="5" t="s">
        <v>847</v>
      </c>
    </row>
    <row r="63" spans="1:10" x14ac:dyDescent="0.25">
      <c r="A63" s="5" t="s">
        <v>3009</v>
      </c>
      <c r="B63" s="5" t="s">
        <v>2678</v>
      </c>
      <c r="C63" s="5" t="str">
        <f>VLOOKUP(external_epg[l3_out],l3out[#All],2,FALSE)</f>
        <v>common</v>
      </c>
      <c r="D63" s="5" t="s">
        <v>3014</v>
      </c>
      <c r="E63" s="5" t="s">
        <v>1619</v>
      </c>
      <c r="F63" s="5" t="s">
        <v>1621</v>
      </c>
      <c r="G63" s="5"/>
      <c r="H63" s="5"/>
      <c r="I63" s="5" t="s">
        <v>847</v>
      </c>
      <c r="J63" s="5" t="s">
        <v>847</v>
      </c>
    </row>
    <row r="64" spans="1:10" x14ac:dyDescent="0.25">
      <c r="A64" s="5" t="s">
        <v>3002</v>
      </c>
      <c r="B64" s="5" t="s">
        <v>2679</v>
      </c>
      <c r="C64" s="5" t="str">
        <f>VLOOKUP(external_epg[l3_out],l3out[#All],2,FALSE)</f>
        <v>common</v>
      </c>
      <c r="D64" s="5" t="s">
        <v>3011</v>
      </c>
      <c r="E64" s="5" t="s">
        <v>1619</v>
      </c>
      <c r="F64" s="5" t="s">
        <v>1621</v>
      </c>
      <c r="G64" s="5"/>
      <c r="H64" s="5"/>
      <c r="I64" s="5" t="s">
        <v>847</v>
      </c>
      <c r="J64" s="5" t="s">
        <v>847</v>
      </c>
    </row>
    <row r="65" spans="1:10" x14ac:dyDescent="0.25">
      <c r="A65" s="5" t="s">
        <v>3003</v>
      </c>
      <c r="B65" s="5" t="s">
        <v>2680</v>
      </c>
      <c r="C65" s="5" t="str">
        <f>VLOOKUP(external_epg[l3_out],l3out[#All],2,FALSE)</f>
        <v>common</v>
      </c>
      <c r="D65" s="5" t="s">
        <v>3013</v>
      </c>
      <c r="E65" s="5" t="s">
        <v>1619</v>
      </c>
      <c r="F65" s="5" t="s">
        <v>1621</v>
      </c>
      <c r="G65" s="5"/>
      <c r="H65" s="5"/>
      <c r="I65" s="5" t="s">
        <v>847</v>
      </c>
      <c r="J65" s="5" t="s">
        <v>847</v>
      </c>
    </row>
    <row r="66" spans="1:10" x14ac:dyDescent="0.25">
      <c r="A66" s="194" t="s">
        <v>3004</v>
      </c>
      <c r="B66" s="5" t="s">
        <v>2681</v>
      </c>
      <c r="C66" s="5" t="str">
        <f>VLOOKUP(external_epg[l3_out],l3out[#All],2,FALSE)</f>
        <v>common</v>
      </c>
      <c r="D66" s="5"/>
      <c r="E66" s="5" t="s">
        <v>1619</v>
      </c>
      <c r="F66" s="5" t="s">
        <v>1621</v>
      </c>
      <c r="G66" s="5"/>
      <c r="H66" s="5"/>
      <c r="I66" s="5" t="s">
        <v>847</v>
      </c>
      <c r="J66" s="5" t="s">
        <v>847</v>
      </c>
    </row>
    <row r="67" spans="1:10" x14ac:dyDescent="0.25">
      <c r="A67" s="194" t="s">
        <v>3005</v>
      </c>
      <c r="B67" s="5" t="s">
        <v>2682</v>
      </c>
      <c r="C67" s="5" t="str">
        <f>VLOOKUP(external_epg[l3_out],l3out[#All],2,FALSE)</f>
        <v>common</v>
      </c>
      <c r="D67" s="5"/>
      <c r="E67" s="5" t="s">
        <v>1619</v>
      </c>
      <c r="F67" s="5" t="s">
        <v>1621</v>
      </c>
      <c r="G67" s="5"/>
      <c r="H67" s="5"/>
      <c r="I67" s="5" t="s">
        <v>847</v>
      </c>
      <c r="J67" s="5" t="s">
        <v>847</v>
      </c>
    </row>
    <row r="68" spans="1:10" x14ac:dyDescent="0.25">
      <c r="A68" s="5" t="s">
        <v>3109</v>
      </c>
      <c r="B68" s="5" t="s">
        <v>3083</v>
      </c>
      <c r="C68" s="5" t="str">
        <f>VLOOKUP(external_epg[l3_out],l3out[#All],2,FALSE)</f>
        <v>common</v>
      </c>
      <c r="D68" s="5" t="s">
        <v>3113</v>
      </c>
      <c r="E68" s="5" t="s">
        <v>1619</v>
      </c>
      <c r="F68" s="5" t="s">
        <v>1621</v>
      </c>
      <c r="G68" s="5"/>
      <c r="H68" s="5"/>
      <c r="I68" s="5" t="s">
        <v>847</v>
      </c>
      <c r="J68" s="5" t="s">
        <v>847</v>
      </c>
    </row>
    <row r="69" spans="1:10" x14ac:dyDescent="0.25">
      <c r="A69" s="5" t="s">
        <v>3110</v>
      </c>
      <c r="B69" s="5" t="s">
        <v>3084</v>
      </c>
      <c r="C69" s="5" t="str">
        <f>VLOOKUP(external_epg[l3_out],l3out[#All],2,FALSE)</f>
        <v>common</v>
      </c>
      <c r="D69" s="5" t="s">
        <v>3114</v>
      </c>
      <c r="E69" s="5" t="s">
        <v>1619</v>
      </c>
      <c r="F69" s="5" t="s">
        <v>1621</v>
      </c>
      <c r="G69" s="5"/>
      <c r="H69" s="5"/>
      <c r="I69" s="5" t="s">
        <v>847</v>
      </c>
      <c r="J69" s="5"/>
    </row>
    <row r="70" spans="1:10" x14ac:dyDescent="0.25">
      <c r="A70" s="194" t="s">
        <v>3006</v>
      </c>
      <c r="B70" s="5" t="s">
        <v>3117</v>
      </c>
      <c r="C70" s="5" t="str">
        <f>VLOOKUP(external_epg[l3_out],l3out[#All],2,FALSE)</f>
        <v>DMZ_AZA</v>
      </c>
      <c r="D70" s="5"/>
      <c r="E70" s="5" t="s">
        <v>1619</v>
      </c>
      <c r="F70" s="5" t="s">
        <v>1621</v>
      </c>
      <c r="G70" s="5"/>
      <c r="H70" s="5"/>
      <c r="I70" s="5" t="s">
        <v>847</v>
      </c>
      <c r="J70" s="5" t="s">
        <v>847</v>
      </c>
    </row>
    <row r="71" spans="1:10" x14ac:dyDescent="0.25">
      <c r="A71" s="194" t="s">
        <v>3007</v>
      </c>
      <c r="B71" s="5" t="s">
        <v>3116</v>
      </c>
      <c r="C71" s="5" t="str">
        <f>VLOOKUP(external_epg[l3_out],l3out[#All],2,FALSE)</f>
        <v>DMZ_AZB</v>
      </c>
      <c r="D71" s="5"/>
      <c r="E71" s="5" t="s">
        <v>1619</v>
      </c>
      <c r="F71" s="5" t="s">
        <v>1621</v>
      </c>
      <c r="G71" s="5"/>
      <c r="H71" s="5"/>
      <c r="I71" s="5" t="s">
        <v>847</v>
      </c>
      <c r="J71" s="5" t="s">
        <v>847</v>
      </c>
    </row>
    <row r="72" spans="1:10" x14ac:dyDescent="0.25">
      <c r="A72" s="5" t="s">
        <v>3010</v>
      </c>
      <c r="B72" s="5" t="s">
        <v>2922</v>
      </c>
      <c r="C72" s="5" t="str">
        <f>VLOOKUP(external_epg[l3_out],l3out[#All],2,FALSE)</f>
        <v>common</v>
      </c>
      <c r="D72" s="5" t="s">
        <v>2208</v>
      </c>
      <c r="E72" s="5" t="s">
        <v>1619</v>
      </c>
      <c r="F72" s="5"/>
      <c r="G72" s="5"/>
      <c r="H72" s="5"/>
      <c r="I72" s="5" t="s">
        <v>847</v>
      </c>
      <c r="J72" s="5" t="s">
        <v>847</v>
      </c>
    </row>
    <row r="73" spans="1:10" x14ac:dyDescent="0.25">
      <c r="A73" s="5" t="s">
        <v>3111</v>
      </c>
      <c r="B73" s="5" t="s">
        <v>3103</v>
      </c>
      <c r="C73" s="5" t="str">
        <f>VLOOKUP(external_epg[l3_out],l3out[#All],2,FALSE)</f>
        <v>common</v>
      </c>
      <c r="D73" s="5" t="s">
        <v>1600</v>
      </c>
      <c r="E73" s="5" t="s">
        <v>413</v>
      </c>
      <c r="F73" s="5"/>
      <c r="G73" s="5"/>
      <c r="H73" s="5" t="s">
        <v>1630</v>
      </c>
      <c r="I73" s="5" t="s">
        <v>847</v>
      </c>
      <c r="J73" s="5" t="s">
        <v>847</v>
      </c>
    </row>
    <row r="74" spans="1:10" x14ac:dyDescent="0.25">
      <c r="A74" s="5" t="s">
        <v>3112</v>
      </c>
      <c r="B74" s="5" t="s">
        <v>3104</v>
      </c>
      <c r="C74" s="5" t="str">
        <f>VLOOKUP(external_epg[l3_out],l3out[#All],2,FALSE)</f>
        <v>common</v>
      </c>
      <c r="D74" s="5" t="s">
        <v>1600</v>
      </c>
      <c r="E74" s="5" t="s">
        <v>413</v>
      </c>
      <c r="F74" s="5"/>
      <c r="G74" s="5"/>
      <c r="H74" s="5" t="s">
        <v>1630</v>
      </c>
      <c r="I74" s="5" t="s">
        <v>847</v>
      </c>
      <c r="J74" s="5" t="s">
        <v>847</v>
      </c>
    </row>
    <row r="75" spans="1:10" x14ac:dyDescent="0.25">
      <c r="A75" s="5" t="s">
        <v>3107</v>
      </c>
      <c r="B75" s="5" t="s">
        <v>3117</v>
      </c>
      <c r="C75" s="5" t="str">
        <f>VLOOKUP(external_epg[l3_out],l3out[#All],2,FALSE)</f>
        <v>DMZ_AZA</v>
      </c>
      <c r="D75" s="5" t="s">
        <v>1600</v>
      </c>
      <c r="E75" s="5" t="s">
        <v>413</v>
      </c>
      <c r="F75" s="5"/>
      <c r="G75" s="5"/>
      <c r="H75" s="5" t="s">
        <v>1630</v>
      </c>
      <c r="I75" s="5" t="s">
        <v>847</v>
      </c>
      <c r="J75" s="5" t="s">
        <v>847</v>
      </c>
    </row>
    <row r="76" spans="1:10" x14ac:dyDescent="0.25">
      <c r="A76" s="5" t="s">
        <v>3108</v>
      </c>
      <c r="B76" s="5" t="s">
        <v>3116</v>
      </c>
      <c r="C76" s="5" t="str">
        <f>VLOOKUP(external_epg[l3_out],l3out[#All],2,FALSE)</f>
        <v>DMZ_AZB</v>
      </c>
      <c r="D76" s="5" t="s">
        <v>1600</v>
      </c>
      <c r="E76" s="5" t="s">
        <v>413</v>
      </c>
      <c r="F76" s="5"/>
      <c r="G76" s="5"/>
      <c r="H76" s="5" t="s">
        <v>1630</v>
      </c>
      <c r="I76" s="5" t="s">
        <v>847</v>
      </c>
      <c r="J76" s="5" t="s">
        <v>847</v>
      </c>
    </row>
    <row r="77" spans="1:10" x14ac:dyDescent="0.25">
      <c r="A77" s="5" t="s">
        <v>3115</v>
      </c>
      <c r="B77" s="5" t="s">
        <v>3118</v>
      </c>
      <c r="C77" s="5" t="str">
        <f>VLOOKUP(external_epg[l3_out],l3out[#All],2,FALSE)</f>
        <v>SEC_TRANSIT</v>
      </c>
      <c r="D77" s="5" t="s">
        <v>1600</v>
      </c>
      <c r="E77" s="5" t="s">
        <v>413</v>
      </c>
      <c r="F77" s="5"/>
      <c r="G77" s="5"/>
      <c r="H77" s="5" t="s">
        <v>1630</v>
      </c>
      <c r="I77" s="5" t="s">
        <v>847</v>
      </c>
      <c r="J77" s="5" t="s">
        <v>847</v>
      </c>
    </row>
    <row r="78" spans="1:10" x14ac:dyDescent="0.25">
      <c r="A78" s="5" t="s">
        <v>3000</v>
      </c>
      <c r="B78" s="5" t="s">
        <v>2679</v>
      </c>
      <c r="C78" s="5" t="str">
        <f>VLOOKUP(external_epg[l3_out],l3out[#All],2,FALSE)</f>
        <v>common</v>
      </c>
      <c r="D78" s="5" t="s">
        <v>3119</v>
      </c>
      <c r="E78" s="5" t="s">
        <v>413</v>
      </c>
      <c r="F78" s="5"/>
      <c r="G78" s="5"/>
      <c r="H78" s="5" t="s">
        <v>1630</v>
      </c>
      <c r="I78" s="5" t="s">
        <v>847</v>
      </c>
      <c r="J78" s="5" t="s">
        <v>847</v>
      </c>
    </row>
    <row r="79" spans="1:10" x14ac:dyDescent="0.25">
      <c r="A79" s="5" t="s">
        <v>3001</v>
      </c>
      <c r="B79" s="5" t="s">
        <v>2680</v>
      </c>
      <c r="C79" s="5" t="str">
        <f>VLOOKUP(external_epg[l3_out],l3out[#All],2,FALSE)</f>
        <v>common</v>
      </c>
      <c r="D79" s="5" t="s">
        <v>3120</v>
      </c>
      <c r="E79" s="5" t="s">
        <v>413</v>
      </c>
      <c r="F79" s="5"/>
      <c r="G79" s="5"/>
      <c r="H79" s="5" t="s">
        <v>1630</v>
      </c>
      <c r="I79" s="5" t="s">
        <v>847</v>
      </c>
      <c r="J79" s="5" t="s">
        <v>847</v>
      </c>
    </row>
    <row r="80" spans="1:10" x14ac:dyDescent="0.25">
      <c r="A80" s="5" t="s">
        <v>3010</v>
      </c>
      <c r="B80" s="5" t="s">
        <v>2922</v>
      </c>
      <c r="C80" s="5" t="str">
        <f>VLOOKUP(external_epg[l3_out],l3out[#All],2,FALSE)</f>
        <v>common</v>
      </c>
      <c r="D80" s="5" t="s">
        <v>2047</v>
      </c>
      <c r="E80" s="5" t="s">
        <v>413</v>
      </c>
      <c r="F80" s="5"/>
      <c r="G80" s="5"/>
      <c r="H80" s="5" t="s">
        <v>2212</v>
      </c>
      <c r="I80" s="5" t="s">
        <v>847</v>
      </c>
      <c r="J80" s="5" t="s">
        <v>847</v>
      </c>
    </row>
    <row r="81" spans="1:10" x14ac:dyDescent="0.25">
      <c r="A81" s="5" t="s">
        <v>3010</v>
      </c>
      <c r="B81" s="5" t="s">
        <v>2922</v>
      </c>
      <c r="C81" s="5" t="str">
        <f>VLOOKUP(external_epg[l3_out],l3out[#All],2,FALSE)</f>
        <v>common</v>
      </c>
      <c r="D81" s="5" t="s">
        <v>2211</v>
      </c>
      <c r="E81" s="5" t="s">
        <v>413</v>
      </c>
      <c r="F81" s="5"/>
      <c r="G81" s="5"/>
      <c r="H81" s="5" t="s">
        <v>2212</v>
      </c>
      <c r="I81" s="5" t="s">
        <v>847</v>
      </c>
      <c r="J81" s="5" t="s">
        <v>847</v>
      </c>
    </row>
    <row r="82" spans="1:10" x14ac:dyDescent="0.25">
      <c r="A82" s="5" t="s">
        <v>3010</v>
      </c>
      <c r="B82" s="5" t="s">
        <v>2922</v>
      </c>
      <c r="C82" s="5" t="str">
        <f>VLOOKUP(external_epg[l3_out],l3out[#All],2,FALSE)</f>
        <v>common</v>
      </c>
      <c r="D82" s="5" t="s">
        <v>2120</v>
      </c>
      <c r="E82" s="5" t="s">
        <v>413</v>
      </c>
      <c r="F82" s="5"/>
      <c r="G82" s="5"/>
      <c r="H82" s="5" t="s">
        <v>2212</v>
      </c>
      <c r="I82" s="5" t="s">
        <v>847</v>
      </c>
      <c r="J82" s="5" t="s">
        <v>847</v>
      </c>
    </row>
  </sheetData>
  <dataValidations count="1">
    <dataValidation type="list" allowBlank="1" showInputMessage="1" showErrorMessage="1" sqref="E2:E71 E73:E82">
      <formula1>"export_ctrl,import_ctrl,external_epg"</formula1>
    </dataValidation>
  </dataValidations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'F:\My Documents\Vivid\Cisco\Design\ACI\[aci_build_input_data_redbee_prod_mc_v0_3.xlsx]contract'!#REF!</xm:f>
          </x14:formula1>
          <xm:sqref>H6:H11</xm:sqref>
        </x14:dataValidation>
        <x14:dataValidation type="list" allowBlank="1" showInputMessage="1" showErrorMessage="1">
          <x14:formula1>
            <xm:f>contract!$A:$A</xm:f>
          </x14:formula1>
          <xm:sqref>G2:H5</xm:sqref>
        </x14:dataValidation>
        <x14:dataValidation type="list" allowBlank="1" showInputMessage="1" showErrorMessage="1">
          <x14:formula1>
            <xm:f>contract!$A:$A</xm:f>
          </x14:formula1>
          <xm:sqref>H60:H82</xm:sqref>
        </x14:dataValidation>
        <x14:dataValidation type="list" allowBlank="1" showInputMessage="1" showErrorMessage="1">
          <x14:formula1>
            <xm:f>contract!$A:$A</xm:f>
          </x14:formula1>
          <xm:sqref>H12:H38</xm:sqref>
        </x14:dataValidation>
        <x14:dataValidation type="list" allowBlank="1" showInputMessage="1" showErrorMessage="1">
          <x14:formula1>
            <xm:f>contract!$A:$A</xm:f>
          </x14:formula1>
          <xm:sqref>G6:G38</xm:sqref>
        </x14:dataValidation>
        <x14:dataValidation type="list" allowBlank="1" showInputMessage="1" showErrorMessage="1">
          <x14:formula1>
            <xm:f>l3out!$A:$A</xm:f>
          </x14:formula1>
          <xm:sqref>B2:B82</xm:sqref>
        </x14:dataValidation>
      </x14:dataValidations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Q1"/>
  <sheetViews>
    <sheetView workbookViewId="0"/>
  </sheetViews>
  <sheetFormatPr defaultRowHeight="15" x14ac:dyDescent="0.25"/>
  <cols>
    <col min="1" max="1" width="17.42578125" customWidth="1"/>
    <col min="2" max="2" width="21" customWidth="1"/>
    <col min="3" max="3" width="13.85546875" customWidth="1"/>
    <col min="4" max="4" width="10.85546875" bestFit="1" customWidth="1"/>
    <col min="5" max="5" width="12.7109375" customWidth="1"/>
    <col min="6" max="6" width="17.42578125" customWidth="1"/>
    <col min="7" max="7" width="14" customWidth="1"/>
    <col min="8" max="8" width="11.42578125" bestFit="1" customWidth="1"/>
    <col min="9" max="9" width="14.5703125" customWidth="1"/>
    <col min="10" max="10" width="24.5703125" customWidth="1"/>
    <col min="11" max="11" width="25" customWidth="1"/>
    <col min="12" max="12" width="24.7109375" customWidth="1"/>
    <col min="13" max="13" width="25.42578125" customWidth="1"/>
    <col min="14" max="14" width="21.5703125" customWidth="1"/>
    <col min="15" max="15" width="30.5703125" customWidth="1"/>
    <col min="16" max="16" width="16.5703125" customWidth="1"/>
  </cols>
  <sheetData>
    <row r="1" spans="1:17" x14ac:dyDescent="0.25">
      <c r="A1" t="s">
        <v>244</v>
      </c>
      <c r="B1" t="s">
        <v>196</v>
      </c>
      <c r="C1" t="s">
        <v>724</v>
      </c>
      <c r="D1" t="s">
        <v>725</v>
      </c>
      <c r="E1" t="s">
        <v>726</v>
      </c>
      <c r="F1" t="s">
        <v>727</v>
      </c>
      <c r="G1" t="s">
        <v>728</v>
      </c>
      <c r="H1" t="s">
        <v>729</v>
      </c>
      <c r="I1" t="s">
        <v>730</v>
      </c>
      <c r="J1" t="s">
        <v>731</v>
      </c>
      <c r="K1" t="s">
        <v>732</v>
      </c>
      <c r="L1" t="s">
        <v>733</v>
      </c>
      <c r="M1" t="s">
        <v>734</v>
      </c>
      <c r="N1" t="s">
        <v>735</v>
      </c>
      <c r="O1" t="s">
        <v>736</v>
      </c>
      <c r="P1" t="s">
        <v>737</v>
      </c>
      <c r="Q1" t="s">
        <v>473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'C:\Users\dkokshar\Documents\Cases\BT\ACI\[BT_RTL_Adastral_DC1_aci_data_v4.xlsx]interface_policy_group'!#REF!</xm:f>
          </x14:formula1>
          <xm:sqref>K2:K3 M2:M3</xm:sqref>
        </x14:dataValidation>
        <x14:dataValidation type="list" allowBlank="1" showInputMessage="1" showErrorMessage="1">
          <x14:formula1>
            <xm:f>'C:\Users\dkokshar\Documents\Cases\BT\ACI\[BT_RTL_Adastral_DC1_aci_data_v4.xlsx]data_validation'!#REF!</xm:f>
          </x14:formula1>
          <xm:sqref>G2:I3 C2:E3</xm:sqref>
        </x14:dataValidation>
        <x14:dataValidation type="list" allowBlank="1" showInputMessage="1" showErrorMessage="1">
          <x14:formula1>
            <xm:f>'C:\Users\dkokshar\Documents\Cases\BT\ACI\[BT_RTL_Adastral_DC1_aci_data_v4.xlsx]domain'!#REF!</xm:f>
          </x14:formula1>
          <xm:sqref>F2:F3</xm:sqref>
        </x14:dataValidation>
        <x14:dataValidation type="list" allowBlank="1" showInputMessage="1" showErrorMessage="1">
          <x14:formula1>
            <xm:f>'C:\Users\dkokshar\Documents\Cases\BT\ACI\[BT_RTL_Adastral_DC1_aci_data_v4.xlsx]tenant'!#REF!</xm:f>
          </x14:formula1>
          <xm:sqref>A2:A3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C1"/>
  <sheetViews>
    <sheetView workbookViewId="0">
      <selection activeCell="C2" sqref="C2"/>
    </sheetView>
  </sheetViews>
  <sheetFormatPr defaultColWidth="11.5703125" defaultRowHeight="15" x14ac:dyDescent="0.25"/>
  <cols>
    <col min="1" max="1" width="16" customWidth="1"/>
    <col min="2" max="2" width="24.42578125" customWidth="1"/>
    <col min="3" max="3" width="15.7109375" customWidth="1"/>
  </cols>
  <sheetData>
    <row r="1" spans="1:3" x14ac:dyDescent="0.25">
      <c r="A1" t="s">
        <v>196</v>
      </c>
      <c r="B1" t="s">
        <v>474</v>
      </c>
      <c r="C1" t="s">
        <v>473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J1"/>
  <sheetViews>
    <sheetView workbookViewId="0">
      <selection activeCell="P19" sqref="P19"/>
    </sheetView>
  </sheetViews>
  <sheetFormatPr defaultRowHeight="15" x14ac:dyDescent="0.25"/>
  <cols>
    <col min="1" max="1" width="17.42578125" customWidth="1"/>
    <col min="2" max="2" width="27.7109375" customWidth="1"/>
    <col min="3" max="3" width="17.85546875" customWidth="1"/>
    <col min="4" max="4" width="16.5703125" customWidth="1"/>
    <col min="5" max="5" width="15.28515625" customWidth="1"/>
    <col min="6" max="6" width="15" customWidth="1"/>
    <col min="7" max="7" width="14.42578125" customWidth="1"/>
    <col min="8" max="8" width="14.5703125" customWidth="1"/>
    <col min="9" max="9" width="14.28515625" customWidth="1"/>
  </cols>
  <sheetData>
    <row r="1" spans="1:10" x14ac:dyDescent="0.25">
      <c r="A1" t="s">
        <v>244</v>
      </c>
      <c r="B1" t="s">
        <v>196</v>
      </c>
      <c r="C1" t="s">
        <v>220</v>
      </c>
      <c r="D1" t="s">
        <v>738</v>
      </c>
      <c r="E1" t="s">
        <v>739</v>
      </c>
      <c r="F1" t="s">
        <v>740</v>
      </c>
      <c r="G1" t="s">
        <v>741</v>
      </c>
      <c r="H1" t="s">
        <v>742</v>
      </c>
      <c r="I1" t="s">
        <v>743</v>
      </c>
      <c r="J1" t="s">
        <v>473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'C:\Users\dkokshar\Documents\Cases\BT\ACI\[BT_RTL_Adastral_DC1_aci_data_v4.xlsx]sg_device'!#REF!</xm:f>
          </x14:formula1>
          <xm:sqref>F2</xm:sqref>
        </x14:dataValidation>
        <x14:dataValidation type="list" allowBlank="1" showInputMessage="1" showErrorMessage="1">
          <x14:formula1>
            <xm:f>'C:\Users\dkokshar\Documents\Cases\BT\ACI\[BT_RTL_Adastral_DC1_aci_data_v4.xlsx]data_validation'!#REF!</xm:f>
          </x14:formula1>
          <xm:sqref>D2:E2 H2:I2</xm:sqref>
        </x14:dataValidation>
        <x14:dataValidation type="list" allowBlank="1" showInputMessage="1" showErrorMessage="1">
          <x14:formula1>
            <xm:f>'C:\Users\dkokshar\Documents\Cases\BT\ACI\[BT_RTL_Adastral_DC1_aci_data_v4.xlsx]tenant'!#REF!</xm:f>
          </x14:formula1>
          <xm:sqref>A2</xm:sqref>
        </x14:dataValidation>
        <x14:dataValidation type="list" allowBlank="1" showInputMessage="1" showErrorMessage="1">
          <x14:formula1>
            <xm:f>'C:\Users\dkokshar\Documents\Cases\DST\[aci_build_input_data_DST_CHE_ver03.xlsx]data_validation'!#REF!</xm:f>
          </x14:formula1>
          <xm:sqref>J2</xm:sqref>
        </x14:dataValidation>
      </x14:dataValidations>
    </ext>
  </extLst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H2"/>
  <sheetViews>
    <sheetView workbookViewId="0">
      <selection activeCell="H2" sqref="H2"/>
    </sheetView>
  </sheetViews>
  <sheetFormatPr defaultRowHeight="15" x14ac:dyDescent="0.25"/>
  <cols>
    <col min="1" max="2" width="23.85546875" customWidth="1"/>
    <col min="3" max="3" width="19.42578125" customWidth="1"/>
    <col min="4" max="4" width="14.85546875" customWidth="1"/>
    <col min="5" max="5" width="14.140625" customWidth="1"/>
    <col min="6" max="6" width="14.28515625" customWidth="1"/>
    <col min="7" max="7" width="12.5703125" customWidth="1"/>
    <col min="8" max="8" width="13.28515625" customWidth="1"/>
  </cols>
  <sheetData>
    <row r="1" spans="1:8" x14ac:dyDescent="0.25">
      <c r="A1" t="s">
        <v>244</v>
      </c>
      <c r="B1" t="s">
        <v>196</v>
      </c>
      <c r="C1" t="s">
        <v>220</v>
      </c>
      <c r="D1" t="s">
        <v>744</v>
      </c>
      <c r="E1" t="s">
        <v>745</v>
      </c>
      <c r="F1" t="s">
        <v>746</v>
      </c>
      <c r="G1" t="s">
        <v>747</v>
      </c>
      <c r="H1" t="s">
        <v>473</v>
      </c>
    </row>
    <row r="2" spans="1:8" x14ac:dyDescent="0.25">
      <c r="G2">
        <v>1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'C:\Users\dkokshar\Documents\Cases\BT\ACI\[BT_RTL_Adastral_DC1_aci_data_v4.xlsx]tenant'!#REF!</xm:f>
          </x14:formula1>
          <xm:sqref>A2</xm:sqref>
        </x14:dataValidation>
      </x14:dataValidations>
    </ext>
  </extLst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L2"/>
  <sheetViews>
    <sheetView workbookViewId="0"/>
  </sheetViews>
  <sheetFormatPr defaultRowHeight="15" x14ac:dyDescent="0.25"/>
  <cols>
    <col min="1" max="1" width="21.42578125" customWidth="1"/>
    <col min="2" max="2" width="25.7109375" customWidth="1"/>
    <col min="3" max="3" width="23.28515625" customWidth="1"/>
    <col min="4" max="4" width="22.140625" customWidth="1"/>
    <col min="5" max="5" width="18.7109375" customWidth="1"/>
    <col min="6" max="6" width="17" customWidth="1"/>
    <col min="7" max="7" width="17.140625" customWidth="1"/>
    <col min="8" max="8" width="19.140625" customWidth="1"/>
    <col min="9" max="9" width="14.85546875" customWidth="1"/>
    <col min="10" max="10" width="13.28515625" customWidth="1"/>
    <col min="11" max="11" width="16.85546875" customWidth="1"/>
    <col min="12" max="12" width="17.28515625" customWidth="1"/>
  </cols>
  <sheetData>
    <row r="1" spans="1:12" x14ac:dyDescent="0.25">
      <c r="A1" s="162" t="s">
        <v>244</v>
      </c>
      <c r="B1" s="162" t="s">
        <v>415</v>
      </c>
      <c r="C1" s="162" t="s">
        <v>748</v>
      </c>
      <c r="D1" s="162" t="s">
        <v>749</v>
      </c>
      <c r="E1" s="162" t="s">
        <v>750</v>
      </c>
      <c r="F1" s="162" t="s">
        <v>751</v>
      </c>
      <c r="G1" s="162" t="s">
        <v>752</v>
      </c>
      <c r="H1" s="162" t="s">
        <v>753</v>
      </c>
      <c r="I1" s="162" t="s">
        <v>754</v>
      </c>
      <c r="J1" s="163" t="s">
        <v>755</v>
      </c>
      <c r="K1" s="163" t="s">
        <v>756</v>
      </c>
      <c r="L1" s="163" t="s">
        <v>473</v>
      </c>
    </row>
    <row r="2" spans="1:12" x14ac:dyDescent="0.25">
      <c r="A2" s="3"/>
      <c r="B2" s="164"/>
      <c r="C2" s="164"/>
      <c r="D2" s="164"/>
      <c r="E2" s="164"/>
      <c r="F2" s="139"/>
      <c r="G2" s="139"/>
      <c r="H2" s="139"/>
      <c r="I2" s="165"/>
      <c r="J2" s="166"/>
      <c r="K2" s="166"/>
      <c r="L2" s="167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'C:\Users\dkokshar\Documents\Cases\BT\ACI\[BT_RTL_Adastral_DC1_aci_data_v4.xlsx]sg_device'!#REF!</xm:f>
          </x14:formula1>
          <xm:sqref>I2 E2:F2</xm:sqref>
        </x14:dataValidation>
        <x14:dataValidation type="list" allowBlank="1" showInputMessage="1" showErrorMessage="1">
          <x14:formula1>
            <xm:f>'C:\Users\dkokshar\Documents\Cases\BT\ACI\[BT_RTL_Adastral_DC1_aci_data_v4.xlsx]tenant'!#REF!</xm:f>
          </x14:formula1>
          <xm:sqref>A2</xm:sqref>
        </x14:dataValidation>
        <x14:dataValidation type="list" allowBlank="1" showInputMessage="1" showErrorMessage="1">
          <x14:formula1>
            <xm:f>'C:\Users\dkokshar\Documents\Cases\BT\ACI\[BT_RTL_Adastral_DC1_aci_data_v4.xlsx]sg_template'!#REF!</xm:f>
          </x14:formula1>
          <xm:sqref>C2:D2</xm:sqref>
        </x14:dataValidation>
        <x14:dataValidation type="list" allowBlank="1" showInputMessage="1" showErrorMessage="1">
          <x14:formula1>
            <xm:f>'C:\Users\dkokshar\Documents\Cases\BT\ACI\[BT_RTL_Adastral_DC1_aci_data_v4.xlsx]sg_redirect'!#REF!</xm:f>
          </x14:formula1>
          <xm:sqref>K2 H2</xm:sqref>
        </x14:dataValidation>
        <x14:dataValidation type="list" allowBlank="1" showInputMessage="1" showErrorMessage="1">
          <x14:formula1>
            <xm:f>'C:\Users\dkokshar\Documents\Cases\BT\ACI\[BT_RTL_Adastral_DC1_aci_data_v4.xlsx]bridge_domain'!#REF!</xm:f>
          </x14:formula1>
          <xm:sqref>J2 G2</xm:sqref>
        </x14:dataValidation>
        <x14:dataValidation type="list" allowBlank="1" showInputMessage="1" showErrorMessage="1">
          <x14:formula1>
            <xm:f>'C:\Users\dkokshar\Documents\Cases\BT\ACI\[BT_RTL_Adastral_DC1_aci_data_v4.xlsx]contract'!#REF!</xm:f>
          </x14:formula1>
          <xm:sqref>B2</xm:sqref>
        </x14:dataValidation>
      </x14:dataValidations>
    </ext>
  </extLst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364"/>
  <sheetViews>
    <sheetView topLeftCell="A231" workbookViewId="0">
      <selection activeCell="C2" sqref="C2:C364"/>
    </sheetView>
  </sheetViews>
  <sheetFormatPr defaultColWidth="11.5703125" defaultRowHeight="15" x14ac:dyDescent="0.25"/>
  <cols>
    <col min="1" max="1" width="23.140625" customWidth="1"/>
    <col min="2" max="2" width="29.28515625" customWidth="1"/>
    <col min="3" max="3" width="41.28515625" customWidth="1"/>
    <col min="4" max="4" width="24.42578125" customWidth="1"/>
    <col min="5" max="5" width="15.140625" bestFit="1" customWidth="1"/>
  </cols>
  <sheetData>
    <row r="1" spans="1:5" x14ac:dyDescent="0.25">
      <c r="A1" t="s">
        <v>196</v>
      </c>
      <c r="B1" t="s">
        <v>244</v>
      </c>
      <c r="C1" t="s">
        <v>220</v>
      </c>
      <c r="D1" t="s">
        <v>473</v>
      </c>
      <c r="E1" t="s">
        <v>2930</v>
      </c>
    </row>
    <row r="2" spans="1:5" x14ac:dyDescent="0.25">
      <c r="A2" s="5" t="s">
        <v>1622</v>
      </c>
      <c r="B2" s="5" t="s">
        <v>1269</v>
      </c>
      <c r="C2" s="5" t="s">
        <v>1632</v>
      </c>
      <c r="D2" s="5" t="s">
        <v>847</v>
      </c>
      <c r="E2" s="5" t="s">
        <v>2931</v>
      </c>
    </row>
    <row r="3" spans="1:5" x14ac:dyDescent="0.25">
      <c r="A3" s="5" t="s">
        <v>1623</v>
      </c>
      <c r="B3" s="5" t="s">
        <v>1269</v>
      </c>
      <c r="C3" s="5" t="s">
        <v>1633</v>
      </c>
      <c r="D3" s="5" t="s">
        <v>847</v>
      </c>
      <c r="E3" s="5" t="s">
        <v>2931</v>
      </c>
    </row>
    <row r="4" spans="1:5" ht="15.75" thickBot="1" x14ac:dyDescent="0.3">
      <c r="A4" s="5" t="s">
        <v>1624</v>
      </c>
      <c r="B4" s="5" t="s">
        <v>1269</v>
      </c>
      <c r="C4" s="5" t="s">
        <v>1634</v>
      </c>
      <c r="D4" s="5" t="s">
        <v>847</v>
      </c>
      <c r="E4" s="5" t="s">
        <v>2931</v>
      </c>
    </row>
    <row r="5" spans="1:5" ht="15.75" thickBot="1" x14ac:dyDescent="0.3">
      <c r="A5" s="279" t="s">
        <v>2299</v>
      </c>
      <c r="B5" s="5" t="s">
        <v>1269</v>
      </c>
      <c r="C5" s="5"/>
      <c r="D5" s="5" t="s">
        <v>847</v>
      </c>
      <c r="E5" s="5" t="s">
        <v>2931</v>
      </c>
    </row>
    <row r="6" spans="1:5" ht="15.75" thickBot="1" x14ac:dyDescent="0.3">
      <c r="A6" s="279" t="s">
        <v>1742</v>
      </c>
      <c r="B6" s="5" t="s">
        <v>1269</v>
      </c>
      <c r="C6" s="5"/>
      <c r="D6" s="5" t="s">
        <v>847</v>
      </c>
      <c r="E6" s="5" t="s">
        <v>2931</v>
      </c>
    </row>
    <row r="7" spans="1:5" ht="15.75" thickBot="1" x14ac:dyDescent="0.3">
      <c r="A7" s="279" t="s">
        <v>1664</v>
      </c>
      <c r="B7" s="5" t="s">
        <v>1269</v>
      </c>
      <c r="C7" s="5"/>
      <c r="D7" s="5" t="s">
        <v>847</v>
      </c>
      <c r="E7" s="5" t="s">
        <v>2931</v>
      </c>
    </row>
    <row r="8" spans="1:5" ht="15.75" thickBot="1" x14ac:dyDescent="0.3">
      <c r="A8" s="279" t="s">
        <v>1665</v>
      </c>
      <c r="B8" s="5" t="s">
        <v>1269</v>
      </c>
      <c r="C8" s="5"/>
      <c r="D8" s="5" t="s">
        <v>847</v>
      </c>
      <c r="E8" s="5" t="s">
        <v>2931</v>
      </c>
    </row>
    <row r="9" spans="1:5" ht="15.75" thickBot="1" x14ac:dyDescent="0.3">
      <c r="A9" s="279" t="s">
        <v>1666</v>
      </c>
      <c r="B9" s="5" t="s">
        <v>1269</v>
      </c>
      <c r="C9" s="5"/>
      <c r="D9" s="5" t="s">
        <v>847</v>
      </c>
      <c r="E9" s="5" t="s">
        <v>2931</v>
      </c>
    </row>
    <row r="10" spans="1:5" ht="15.75" thickBot="1" x14ac:dyDescent="0.3">
      <c r="A10" s="279" t="s">
        <v>1667</v>
      </c>
      <c r="B10" s="5" t="s">
        <v>1269</v>
      </c>
      <c r="C10" s="5"/>
      <c r="D10" s="5" t="s">
        <v>847</v>
      </c>
      <c r="E10" s="5" t="s">
        <v>2931</v>
      </c>
    </row>
    <row r="11" spans="1:5" ht="15.75" thickBot="1" x14ac:dyDescent="0.3">
      <c r="A11" s="279" t="s">
        <v>1668</v>
      </c>
      <c r="B11" s="5" t="s">
        <v>1269</v>
      </c>
      <c r="C11" s="5"/>
      <c r="D11" s="5" t="s">
        <v>847</v>
      </c>
      <c r="E11" s="5" t="s">
        <v>2931</v>
      </c>
    </row>
    <row r="12" spans="1:5" ht="15.75" thickBot="1" x14ac:dyDescent="0.3">
      <c r="A12" s="279" t="s">
        <v>1669</v>
      </c>
      <c r="B12" s="5" t="s">
        <v>1269</v>
      </c>
      <c r="C12" s="5"/>
      <c r="D12" s="5" t="s">
        <v>847</v>
      </c>
      <c r="E12" s="5" t="s">
        <v>2931</v>
      </c>
    </row>
    <row r="13" spans="1:5" ht="15.75" thickBot="1" x14ac:dyDescent="0.3">
      <c r="A13" s="279" t="s">
        <v>1670</v>
      </c>
      <c r="B13" s="5" t="s">
        <v>1269</v>
      </c>
      <c r="C13" s="5"/>
      <c r="D13" s="5" t="s">
        <v>847</v>
      </c>
      <c r="E13" s="5" t="s">
        <v>2931</v>
      </c>
    </row>
    <row r="14" spans="1:5" ht="15.75" thickBot="1" x14ac:dyDescent="0.3">
      <c r="A14" s="279" t="s">
        <v>1671</v>
      </c>
      <c r="B14" s="5" t="s">
        <v>1269</v>
      </c>
      <c r="C14" s="5"/>
      <c r="D14" s="5" t="s">
        <v>847</v>
      </c>
      <c r="E14" s="5" t="s">
        <v>2931</v>
      </c>
    </row>
    <row r="15" spans="1:5" ht="15.75" thickBot="1" x14ac:dyDescent="0.3">
      <c r="A15" s="279" t="s">
        <v>1672</v>
      </c>
      <c r="B15" s="5" t="s">
        <v>1269</v>
      </c>
      <c r="C15" s="5"/>
      <c r="D15" s="5" t="s">
        <v>847</v>
      </c>
      <c r="E15" s="5" t="s">
        <v>2931</v>
      </c>
    </row>
    <row r="16" spans="1:5" ht="15.75" thickBot="1" x14ac:dyDescent="0.3">
      <c r="A16" s="279" t="s">
        <v>2300</v>
      </c>
      <c r="B16" s="5" t="s">
        <v>1269</v>
      </c>
      <c r="C16" s="5"/>
      <c r="D16" s="5" t="s">
        <v>847</v>
      </c>
      <c r="E16" s="5" t="s">
        <v>2931</v>
      </c>
    </row>
    <row r="17" spans="1:5" ht="15.75" thickBot="1" x14ac:dyDescent="0.3">
      <c r="A17" s="279" t="s">
        <v>1743</v>
      </c>
      <c r="B17" s="5" t="s">
        <v>1269</v>
      </c>
      <c r="C17" s="5"/>
      <c r="D17" s="5" t="s">
        <v>847</v>
      </c>
      <c r="E17" s="5" t="s">
        <v>2931</v>
      </c>
    </row>
    <row r="18" spans="1:5" ht="15.75" thickBot="1" x14ac:dyDescent="0.3">
      <c r="A18" s="279" t="s">
        <v>1744</v>
      </c>
      <c r="B18" s="5" t="s">
        <v>1269</v>
      </c>
      <c r="C18" s="5"/>
      <c r="D18" s="5" t="s">
        <v>847</v>
      </c>
      <c r="E18" s="5" t="s">
        <v>2931</v>
      </c>
    </row>
    <row r="19" spans="1:5" ht="15.75" thickBot="1" x14ac:dyDescent="0.3">
      <c r="A19" s="279" t="s">
        <v>1673</v>
      </c>
      <c r="B19" s="5" t="s">
        <v>1269</v>
      </c>
      <c r="C19" s="5"/>
      <c r="D19" s="5" t="s">
        <v>847</v>
      </c>
      <c r="E19" s="5" t="s">
        <v>2931</v>
      </c>
    </row>
    <row r="20" spans="1:5" ht="15.75" thickBot="1" x14ac:dyDescent="0.3">
      <c r="A20" s="279" t="s">
        <v>1674</v>
      </c>
      <c r="B20" s="5" t="s">
        <v>1269</v>
      </c>
      <c r="C20" s="5"/>
      <c r="D20" s="5" t="s">
        <v>847</v>
      </c>
      <c r="E20" s="5" t="s">
        <v>2931</v>
      </c>
    </row>
    <row r="21" spans="1:5" ht="15.75" thickBot="1" x14ac:dyDescent="0.3">
      <c r="A21" s="279" t="s">
        <v>1745</v>
      </c>
      <c r="B21" s="5" t="s">
        <v>1269</v>
      </c>
      <c r="C21" s="5"/>
      <c r="D21" s="5" t="s">
        <v>847</v>
      </c>
      <c r="E21" s="5" t="s">
        <v>2931</v>
      </c>
    </row>
    <row r="22" spans="1:5" ht="15.75" thickBot="1" x14ac:dyDescent="0.3">
      <c r="A22" s="279" t="s">
        <v>1675</v>
      </c>
      <c r="B22" s="5" t="s">
        <v>1269</v>
      </c>
      <c r="C22" s="5"/>
      <c r="D22" s="5" t="s">
        <v>847</v>
      </c>
      <c r="E22" s="5" t="s">
        <v>2931</v>
      </c>
    </row>
    <row r="23" spans="1:5" ht="15.75" thickBot="1" x14ac:dyDescent="0.3">
      <c r="A23" s="279" t="s">
        <v>1676</v>
      </c>
      <c r="B23" s="5" t="s">
        <v>1269</v>
      </c>
      <c r="C23" s="5"/>
      <c r="D23" s="5" t="s">
        <v>847</v>
      </c>
      <c r="E23" s="5" t="s">
        <v>2931</v>
      </c>
    </row>
    <row r="24" spans="1:5" ht="15.75" thickBot="1" x14ac:dyDescent="0.3">
      <c r="A24" s="279" t="s">
        <v>1677</v>
      </c>
      <c r="B24" s="5" t="s">
        <v>1269</v>
      </c>
      <c r="C24" s="5"/>
      <c r="D24" s="5" t="s">
        <v>847</v>
      </c>
      <c r="E24" s="5" t="s">
        <v>2931</v>
      </c>
    </row>
    <row r="25" spans="1:5" ht="15.75" thickBot="1" x14ac:dyDescent="0.3">
      <c r="A25" s="279" t="s">
        <v>1678</v>
      </c>
      <c r="B25" s="5" t="s">
        <v>1269</v>
      </c>
      <c r="C25" s="5"/>
      <c r="D25" s="5" t="s">
        <v>847</v>
      </c>
      <c r="E25" s="5" t="s">
        <v>2931</v>
      </c>
    </row>
    <row r="26" spans="1:5" ht="15.75" thickBot="1" x14ac:dyDescent="0.3">
      <c r="A26" s="279" t="s">
        <v>2363</v>
      </c>
      <c r="B26" s="5" t="s">
        <v>1269</v>
      </c>
      <c r="C26" s="5"/>
      <c r="D26" s="5" t="s">
        <v>847</v>
      </c>
      <c r="E26" s="5" t="s">
        <v>2931</v>
      </c>
    </row>
    <row r="27" spans="1:5" ht="15.75" thickBot="1" x14ac:dyDescent="0.3">
      <c r="A27" s="279" t="s">
        <v>2295</v>
      </c>
      <c r="B27" s="5" t="s">
        <v>1269</v>
      </c>
      <c r="C27" s="5"/>
      <c r="D27" s="5" t="s">
        <v>847</v>
      </c>
      <c r="E27" s="5" t="s">
        <v>2931</v>
      </c>
    </row>
    <row r="28" spans="1:5" ht="15.75" thickBot="1" x14ac:dyDescent="0.3">
      <c r="A28" s="279" t="s">
        <v>1679</v>
      </c>
      <c r="B28" s="5" t="s">
        <v>1269</v>
      </c>
      <c r="C28" s="5"/>
      <c r="D28" s="5" t="s">
        <v>847</v>
      </c>
      <c r="E28" s="5" t="s">
        <v>2931</v>
      </c>
    </row>
    <row r="29" spans="1:5" ht="15.75" thickBot="1" x14ac:dyDescent="0.3">
      <c r="A29" s="279" t="s">
        <v>1680</v>
      </c>
      <c r="B29" s="5" t="s">
        <v>1269</v>
      </c>
      <c r="C29" s="5"/>
      <c r="D29" s="5" t="s">
        <v>847</v>
      </c>
      <c r="E29" s="5" t="s">
        <v>2931</v>
      </c>
    </row>
    <row r="30" spans="1:5" ht="15.75" thickBot="1" x14ac:dyDescent="0.3">
      <c r="A30" s="279" t="s">
        <v>2294</v>
      </c>
      <c r="B30" s="5" t="s">
        <v>1269</v>
      </c>
      <c r="C30" s="5"/>
      <c r="D30" s="5" t="s">
        <v>847</v>
      </c>
      <c r="E30" s="5" t="s">
        <v>2931</v>
      </c>
    </row>
    <row r="31" spans="1:5" ht="15.75" thickBot="1" x14ac:dyDescent="0.3">
      <c r="A31" s="279" t="s">
        <v>2470</v>
      </c>
      <c r="B31" s="5" t="s">
        <v>1269</v>
      </c>
      <c r="C31" s="5"/>
      <c r="D31" s="5" t="s">
        <v>847</v>
      </c>
      <c r="E31" s="5" t="s">
        <v>2931</v>
      </c>
    </row>
    <row r="32" spans="1:5" ht="15.75" thickBot="1" x14ac:dyDescent="0.3">
      <c r="A32" s="279" t="s">
        <v>1681</v>
      </c>
      <c r="B32" s="5" t="s">
        <v>1269</v>
      </c>
      <c r="C32" s="5"/>
      <c r="D32" s="5" t="s">
        <v>847</v>
      </c>
      <c r="E32" s="5" t="s">
        <v>2931</v>
      </c>
    </row>
    <row r="33" spans="1:5" ht="15.75" thickBot="1" x14ac:dyDescent="0.3">
      <c r="A33" s="279" t="s">
        <v>1682</v>
      </c>
      <c r="B33" s="5" t="s">
        <v>1269</v>
      </c>
      <c r="C33" s="5"/>
      <c r="D33" s="5" t="s">
        <v>847</v>
      </c>
      <c r="E33" s="5" t="s">
        <v>2931</v>
      </c>
    </row>
    <row r="34" spans="1:5" ht="15.75" thickBot="1" x14ac:dyDescent="0.3">
      <c r="A34" s="279" t="s">
        <v>1683</v>
      </c>
      <c r="B34" s="5" t="s">
        <v>1269</v>
      </c>
      <c r="C34" s="5"/>
      <c r="D34" s="5" t="s">
        <v>847</v>
      </c>
      <c r="E34" s="5" t="s">
        <v>2931</v>
      </c>
    </row>
    <row r="35" spans="1:5" ht="15.75" thickBot="1" x14ac:dyDescent="0.3">
      <c r="A35" s="279" t="s">
        <v>1684</v>
      </c>
      <c r="B35" s="5" t="s">
        <v>1269</v>
      </c>
      <c r="C35" s="5"/>
      <c r="D35" s="5" t="s">
        <v>847</v>
      </c>
      <c r="E35" s="5" t="s">
        <v>2931</v>
      </c>
    </row>
    <row r="36" spans="1:5" ht="15.75" thickBot="1" x14ac:dyDescent="0.3">
      <c r="A36" s="279" t="s">
        <v>1685</v>
      </c>
      <c r="B36" s="5" t="s">
        <v>1269</v>
      </c>
      <c r="C36" s="5"/>
      <c r="D36" s="5" t="s">
        <v>847</v>
      </c>
      <c r="E36" s="5" t="s">
        <v>2931</v>
      </c>
    </row>
    <row r="37" spans="1:5" ht="15.75" thickBot="1" x14ac:dyDescent="0.3">
      <c r="A37" s="279" t="s">
        <v>2301</v>
      </c>
      <c r="B37" s="5" t="s">
        <v>1269</v>
      </c>
      <c r="C37" s="5"/>
      <c r="D37" s="5" t="s">
        <v>847</v>
      </c>
      <c r="E37" s="5" t="s">
        <v>2931</v>
      </c>
    </row>
    <row r="38" spans="1:5" ht="15.75" thickBot="1" x14ac:dyDescent="0.3">
      <c r="A38" s="279" t="s">
        <v>1686</v>
      </c>
      <c r="B38" s="5" t="s">
        <v>1269</v>
      </c>
      <c r="C38" s="5"/>
      <c r="D38" s="5" t="s">
        <v>847</v>
      </c>
      <c r="E38" s="5" t="s">
        <v>2931</v>
      </c>
    </row>
    <row r="39" spans="1:5" ht="15.75" thickBot="1" x14ac:dyDescent="0.3">
      <c r="A39" s="279" t="s">
        <v>1687</v>
      </c>
      <c r="B39" s="5" t="s">
        <v>1269</v>
      </c>
      <c r="C39" s="5"/>
      <c r="D39" s="5" t="s">
        <v>847</v>
      </c>
      <c r="E39" s="5" t="s">
        <v>2931</v>
      </c>
    </row>
    <row r="40" spans="1:5" ht="15.75" thickBot="1" x14ac:dyDescent="0.3">
      <c r="A40" s="279" t="s">
        <v>1688</v>
      </c>
      <c r="B40" s="5" t="s">
        <v>1269</v>
      </c>
      <c r="C40" s="5"/>
      <c r="D40" s="5" t="s">
        <v>847</v>
      </c>
      <c r="E40" s="5" t="s">
        <v>2931</v>
      </c>
    </row>
    <row r="41" spans="1:5" ht="15.75" thickBot="1" x14ac:dyDescent="0.3">
      <c r="A41" s="279" t="s">
        <v>1689</v>
      </c>
      <c r="B41" s="5" t="s">
        <v>1269</v>
      </c>
      <c r="C41" s="5"/>
      <c r="D41" s="5" t="s">
        <v>847</v>
      </c>
      <c r="E41" s="5" t="s">
        <v>2931</v>
      </c>
    </row>
    <row r="42" spans="1:5" ht="15.75" thickBot="1" x14ac:dyDescent="0.3">
      <c r="A42" s="279" t="s">
        <v>1690</v>
      </c>
      <c r="B42" s="5" t="s">
        <v>1269</v>
      </c>
      <c r="C42" s="5"/>
      <c r="D42" s="5" t="s">
        <v>847</v>
      </c>
      <c r="E42" s="5" t="s">
        <v>2931</v>
      </c>
    </row>
    <row r="43" spans="1:5" ht="15.75" thickBot="1" x14ac:dyDescent="0.3">
      <c r="A43" s="279" t="s">
        <v>1691</v>
      </c>
      <c r="B43" s="5" t="s">
        <v>1269</v>
      </c>
      <c r="C43" s="5"/>
      <c r="D43" s="5" t="s">
        <v>847</v>
      </c>
      <c r="E43" s="5" t="s">
        <v>2931</v>
      </c>
    </row>
    <row r="44" spans="1:5" ht="15.75" thickBot="1" x14ac:dyDescent="0.3">
      <c r="A44" s="279" t="s">
        <v>1692</v>
      </c>
      <c r="B44" s="5" t="s">
        <v>1269</v>
      </c>
      <c r="C44" s="5"/>
      <c r="D44" s="5" t="s">
        <v>847</v>
      </c>
      <c r="E44" s="5" t="s">
        <v>2931</v>
      </c>
    </row>
    <row r="45" spans="1:5" ht="15.75" thickBot="1" x14ac:dyDescent="0.3">
      <c r="A45" s="279" t="s">
        <v>1693</v>
      </c>
      <c r="B45" s="5" t="s">
        <v>1269</v>
      </c>
      <c r="C45" s="5"/>
      <c r="D45" s="5" t="s">
        <v>847</v>
      </c>
      <c r="E45" s="5" t="s">
        <v>2931</v>
      </c>
    </row>
    <row r="46" spans="1:5" ht="15.75" thickBot="1" x14ac:dyDescent="0.3">
      <c r="A46" s="279" t="s">
        <v>1694</v>
      </c>
      <c r="B46" s="5" t="s">
        <v>1269</v>
      </c>
      <c r="C46" s="5"/>
      <c r="D46" s="5" t="s">
        <v>847</v>
      </c>
      <c r="E46" s="5" t="s">
        <v>2931</v>
      </c>
    </row>
    <row r="47" spans="1:5" ht="15.75" thickBot="1" x14ac:dyDescent="0.3">
      <c r="A47" s="279" t="s">
        <v>1695</v>
      </c>
      <c r="B47" s="5" t="s">
        <v>1269</v>
      </c>
      <c r="C47" s="5"/>
      <c r="D47" s="5" t="s">
        <v>847</v>
      </c>
      <c r="E47" s="5" t="s">
        <v>2931</v>
      </c>
    </row>
    <row r="48" spans="1:5" ht="15.75" thickBot="1" x14ac:dyDescent="0.3">
      <c r="A48" s="279" t="s">
        <v>1696</v>
      </c>
      <c r="B48" s="5" t="s">
        <v>1269</v>
      </c>
      <c r="C48" s="5"/>
      <c r="D48" s="5" t="s">
        <v>847</v>
      </c>
      <c r="E48" s="5" t="s">
        <v>2931</v>
      </c>
    </row>
    <row r="49" spans="1:5" ht="15.75" thickBot="1" x14ac:dyDescent="0.3">
      <c r="A49" s="279" t="s">
        <v>2364</v>
      </c>
      <c r="B49" s="5" t="s">
        <v>1269</v>
      </c>
      <c r="C49" s="5"/>
      <c r="D49" s="5" t="s">
        <v>847</v>
      </c>
      <c r="E49" s="5" t="s">
        <v>2931</v>
      </c>
    </row>
    <row r="50" spans="1:5" ht="15.75" thickBot="1" x14ac:dyDescent="0.3">
      <c r="A50" s="279" t="s">
        <v>1697</v>
      </c>
      <c r="B50" s="5" t="s">
        <v>1269</v>
      </c>
      <c r="C50" s="5"/>
      <c r="D50" s="5" t="s">
        <v>847</v>
      </c>
      <c r="E50" s="5" t="s">
        <v>2931</v>
      </c>
    </row>
    <row r="51" spans="1:5" ht="15.75" thickBot="1" x14ac:dyDescent="0.3">
      <c r="A51" s="279" t="s">
        <v>1698</v>
      </c>
      <c r="B51" s="5" t="s">
        <v>1269</v>
      </c>
      <c r="C51" s="5"/>
      <c r="D51" s="5" t="s">
        <v>847</v>
      </c>
      <c r="E51" s="5" t="s">
        <v>2931</v>
      </c>
    </row>
    <row r="52" spans="1:5" ht="15.75" thickBot="1" x14ac:dyDescent="0.3">
      <c r="A52" s="279" t="s">
        <v>2296</v>
      </c>
      <c r="B52" s="5" t="s">
        <v>1269</v>
      </c>
      <c r="C52" s="5"/>
      <c r="D52" s="5" t="s">
        <v>847</v>
      </c>
      <c r="E52" s="5" t="s">
        <v>2931</v>
      </c>
    </row>
    <row r="53" spans="1:5" ht="15.75" thickBot="1" x14ac:dyDescent="0.3">
      <c r="A53" s="279" t="s">
        <v>1699</v>
      </c>
      <c r="B53" s="5" t="s">
        <v>1269</v>
      </c>
      <c r="C53" s="5"/>
      <c r="D53" s="5" t="s">
        <v>847</v>
      </c>
      <c r="E53" s="5" t="s">
        <v>2931</v>
      </c>
    </row>
    <row r="54" spans="1:5" ht="15.75" thickBot="1" x14ac:dyDescent="0.3">
      <c r="A54" s="279" t="s">
        <v>1746</v>
      </c>
      <c r="B54" s="5" t="s">
        <v>1269</v>
      </c>
      <c r="C54" s="5"/>
      <c r="D54" s="5" t="s">
        <v>847</v>
      </c>
      <c r="E54" s="5" t="s">
        <v>2931</v>
      </c>
    </row>
    <row r="55" spans="1:5" ht="15.75" thickBot="1" x14ac:dyDescent="0.3">
      <c r="A55" s="279" t="s">
        <v>1747</v>
      </c>
      <c r="B55" s="5" t="s">
        <v>1269</v>
      </c>
      <c r="C55" s="5"/>
      <c r="D55" s="5" t="s">
        <v>847</v>
      </c>
      <c r="E55" s="5" t="s">
        <v>2931</v>
      </c>
    </row>
    <row r="56" spans="1:5" ht="15.75" thickBot="1" x14ac:dyDescent="0.3">
      <c r="A56" s="279" t="s">
        <v>1700</v>
      </c>
      <c r="B56" s="5" t="s">
        <v>1269</v>
      </c>
      <c r="C56" s="5"/>
      <c r="D56" s="5" t="s">
        <v>847</v>
      </c>
      <c r="E56" s="5" t="s">
        <v>2931</v>
      </c>
    </row>
    <row r="57" spans="1:5" ht="15.75" thickBot="1" x14ac:dyDescent="0.3">
      <c r="A57" s="279" t="s">
        <v>1701</v>
      </c>
      <c r="B57" s="5" t="s">
        <v>1269</v>
      </c>
      <c r="C57" s="5"/>
      <c r="D57" s="5" t="s">
        <v>847</v>
      </c>
      <c r="E57" s="5" t="s">
        <v>2931</v>
      </c>
    </row>
    <row r="58" spans="1:5" ht="15.75" thickBot="1" x14ac:dyDescent="0.3">
      <c r="A58" s="279" t="s">
        <v>1702</v>
      </c>
      <c r="B58" s="5" t="s">
        <v>1269</v>
      </c>
      <c r="C58" s="5"/>
      <c r="D58" s="5" t="s">
        <v>847</v>
      </c>
      <c r="E58" s="5" t="s">
        <v>2931</v>
      </c>
    </row>
    <row r="59" spans="1:5" ht="15.75" thickBot="1" x14ac:dyDescent="0.3">
      <c r="A59" s="279" t="s">
        <v>2297</v>
      </c>
      <c r="B59" s="5" t="s">
        <v>1269</v>
      </c>
      <c r="C59" s="5"/>
      <c r="D59" s="5" t="s">
        <v>847</v>
      </c>
      <c r="E59" s="5" t="s">
        <v>2931</v>
      </c>
    </row>
    <row r="60" spans="1:5" ht="15.75" thickBot="1" x14ac:dyDescent="0.3">
      <c r="A60" s="279" t="s">
        <v>2298</v>
      </c>
      <c r="B60" s="5" t="s">
        <v>1269</v>
      </c>
      <c r="C60" s="5"/>
      <c r="D60" s="5" t="s">
        <v>847</v>
      </c>
      <c r="E60" s="5" t="s">
        <v>2931</v>
      </c>
    </row>
    <row r="61" spans="1:5" ht="15.75" thickBot="1" x14ac:dyDescent="0.3">
      <c r="A61" s="279" t="s">
        <v>1703</v>
      </c>
      <c r="B61" s="5" t="s">
        <v>1269</v>
      </c>
      <c r="C61" s="5"/>
      <c r="D61" s="5" t="s">
        <v>847</v>
      </c>
      <c r="E61" s="5" t="s">
        <v>2931</v>
      </c>
    </row>
    <row r="62" spans="1:5" ht="15.75" thickBot="1" x14ac:dyDescent="0.3">
      <c r="A62" s="279" t="s">
        <v>1704</v>
      </c>
      <c r="B62" s="5" t="s">
        <v>1269</v>
      </c>
      <c r="C62" s="5"/>
      <c r="D62" s="5" t="s">
        <v>847</v>
      </c>
      <c r="E62" s="5" t="s">
        <v>2931</v>
      </c>
    </row>
    <row r="63" spans="1:5" ht="15.75" thickBot="1" x14ac:dyDescent="0.3">
      <c r="A63" s="279" t="s">
        <v>1705</v>
      </c>
      <c r="B63" s="5" t="s">
        <v>1269</v>
      </c>
      <c r="C63" s="5"/>
      <c r="D63" s="5" t="s">
        <v>847</v>
      </c>
      <c r="E63" s="5" t="s">
        <v>2931</v>
      </c>
    </row>
    <row r="64" spans="1:5" ht="15.75" thickBot="1" x14ac:dyDescent="0.3">
      <c r="A64" s="279" t="s">
        <v>1706</v>
      </c>
      <c r="B64" s="5" t="s">
        <v>1269</v>
      </c>
      <c r="C64" s="5"/>
      <c r="D64" s="5" t="s">
        <v>847</v>
      </c>
      <c r="E64" s="5" t="s">
        <v>2931</v>
      </c>
    </row>
    <row r="65" spans="1:5" ht="15.75" thickBot="1" x14ac:dyDescent="0.3">
      <c r="A65" s="279" t="s">
        <v>1707</v>
      </c>
      <c r="B65" s="5" t="s">
        <v>1269</v>
      </c>
      <c r="C65" s="5"/>
      <c r="D65" s="5" t="s">
        <v>847</v>
      </c>
      <c r="E65" s="5" t="s">
        <v>2931</v>
      </c>
    </row>
    <row r="66" spans="1:5" ht="15.75" thickBot="1" x14ac:dyDescent="0.3">
      <c r="A66" s="279" t="s">
        <v>1708</v>
      </c>
      <c r="B66" s="5" t="s">
        <v>1269</v>
      </c>
      <c r="C66" s="5"/>
      <c r="D66" s="5" t="s">
        <v>847</v>
      </c>
      <c r="E66" s="5" t="s">
        <v>2931</v>
      </c>
    </row>
    <row r="67" spans="1:5" ht="15.75" thickBot="1" x14ac:dyDescent="0.3">
      <c r="A67" s="279" t="s">
        <v>1709</v>
      </c>
      <c r="B67" s="5" t="s">
        <v>1269</v>
      </c>
      <c r="C67" s="5"/>
      <c r="D67" s="5" t="s">
        <v>847</v>
      </c>
      <c r="E67" s="5" t="s">
        <v>2931</v>
      </c>
    </row>
    <row r="68" spans="1:5" ht="15.75" thickBot="1" x14ac:dyDescent="0.3">
      <c r="A68" s="279" t="s">
        <v>1710</v>
      </c>
      <c r="B68" s="5" t="s">
        <v>1269</v>
      </c>
      <c r="C68" s="5"/>
      <c r="D68" s="5" t="s">
        <v>847</v>
      </c>
      <c r="E68" s="5" t="s">
        <v>2931</v>
      </c>
    </row>
    <row r="69" spans="1:5" ht="15.75" thickBot="1" x14ac:dyDescent="0.3">
      <c r="A69" s="279" t="s">
        <v>1748</v>
      </c>
      <c r="B69" s="5" t="s">
        <v>1269</v>
      </c>
      <c r="C69" s="5"/>
      <c r="D69" s="5" t="s">
        <v>847</v>
      </c>
      <c r="E69" s="5" t="s">
        <v>2931</v>
      </c>
    </row>
    <row r="70" spans="1:5" ht="15.75" thickBot="1" x14ac:dyDescent="0.3">
      <c r="A70" s="279" t="s">
        <v>1711</v>
      </c>
      <c r="B70" s="5" t="s">
        <v>1269</v>
      </c>
      <c r="C70" s="5"/>
      <c r="D70" s="5" t="s">
        <v>847</v>
      </c>
      <c r="E70" s="5" t="s">
        <v>2931</v>
      </c>
    </row>
    <row r="71" spans="1:5" ht="15.75" thickBot="1" x14ac:dyDescent="0.3">
      <c r="A71" s="279" t="s">
        <v>2357</v>
      </c>
      <c r="B71" s="5" t="s">
        <v>1269</v>
      </c>
      <c r="C71" s="5"/>
      <c r="D71" s="5" t="s">
        <v>847</v>
      </c>
      <c r="E71" s="5" t="s">
        <v>2931</v>
      </c>
    </row>
    <row r="72" spans="1:5" ht="15.75" thickBot="1" x14ac:dyDescent="0.3">
      <c r="A72" s="279" t="s">
        <v>1749</v>
      </c>
      <c r="B72" s="5" t="s">
        <v>1269</v>
      </c>
      <c r="C72" s="5"/>
      <c r="D72" s="5" t="s">
        <v>847</v>
      </c>
      <c r="E72" s="5" t="s">
        <v>2931</v>
      </c>
    </row>
    <row r="73" spans="1:5" ht="15.75" thickBot="1" x14ac:dyDescent="0.3">
      <c r="A73" s="279" t="s">
        <v>1712</v>
      </c>
      <c r="B73" s="5" t="s">
        <v>1269</v>
      </c>
      <c r="C73" s="5"/>
      <c r="D73" s="5" t="s">
        <v>847</v>
      </c>
      <c r="E73" s="5" t="s">
        <v>2931</v>
      </c>
    </row>
    <row r="74" spans="1:5" ht="15.75" thickBot="1" x14ac:dyDescent="0.3">
      <c r="A74" s="279" t="s">
        <v>1750</v>
      </c>
      <c r="B74" s="5" t="s">
        <v>1269</v>
      </c>
      <c r="C74" s="5"/>
      <c r="D74" s="5" t="s">
        <v>847</v>
      </c>
      <c r="E74" s="5" t="s">
        <v>2931</v>
      </c>
    </row>
    <row r="75" spans="1:5" ht="15.75" thickBot="1" x14ac:dyDescent="0.3">
      <c r="A75" s="279" t="s">
        <v>1713</v>
      </c>
      <c r="B75" s="5" t="s">
        <v>1269</v>
      </c>
      <c r="C75" s="5"/>
      <c r="D75" s="5" t="s">
        <v>847</v>
      </c>
      <c r="E75" s="5" t="s">
        <v>2931</v>
      </c>
    </row>
    <row r="76" spans="1:5" ht="15.75" thickBot="1" x14ac:dyDescent="0.3">
      <c r="A76" s="279" t="s">
        <v>1714</v>
      </c>
      <c r="B76" s="5" t="s">
        <v>1269</v>
      </c>
      <c r="C76" s="5"/>
      <c r="D76" s="5" t="s">
        <v>847</v>
      </c>
      <c r="E76" s="5" t="s">
        <v>2931</v>
      </c>
    </row>
    <row r="77" spans="1:5" ht="15.75" thickBot="1" x14ac:dyDescent="0.3">
      <c r="A77" s="279" t="s">
        <v>2292</v>
      </c>
      <c r="B77" s="5" t="s">
        <v>1269</v>
      </c>
      <c r="C77" s="5"/>
      <c r="D77" s="5" t="s">
        <v>847</v>
      </c>
      <c r="E77" s="5" t="s">
        <v>2931</v>
      </c>
    </row>
    <row r="78" spans="1:5" ht="15.75" thickBot="1" x14ac:dyDescent="0.3">
      <c r="A78" s="279" t="s">
        <v>1715</v>
      </c>
      <c r="B78" s="5" t="s">
        <v>1269</v>
      </c>
      <c r="C78" s="5"/>
      <c r="D78" s="5" t="s">
        <v>847</v>
      </c>
      <c r="E78" s="5" t="s">
        <v>2931</v>
      </c>
    </row>
    <row r="79" spans="1:5" ht="15.75" thickBot="1" x14ac:dyDescent="0.3">
      <c r="A79" s="279" t="s">
        <v>2293</v>
      </c>
      <c r="B79" s="5" t="s">
        <v>1269</v>
      </c>
      <c r="C79" s="5"/>
      <c r="D79" s="5" t="s">
        <v>847</v>
      </c>
      <c r="E79" s="5" t="s">
        <v>2931</v>
      </c>
    </row>
    <row r="80" spans="1:5" ht="15.75" thickBot="1" x14ac:dyDescent="0.3">
      <c r="A80" s="279" t="s">
        <v>1716</v>
      </c>
      <c r="B80" s="5" t="s">
        <v>1269</v>
      </c>
      <c r="C80" s="5"/>
      <c r="D80" s="5" t="s">
        <v>847</v>
      </c>
      <c r="E80" s="5" t="s">
        <v>2931</v>
      </c>
    </row>
    <row r="81" spans="1:5" ht="15.75" thickBot="1" x14ac:dyDescent="0.3">
      <c r="A81" s="279" t="s">
        <v>1717</v>
      </c>
      <c r="B81" s="5" t="s">
        <v>1269</v>
      </c>
      <c r="C81" s="5"/>
      <c r="D81" s="5" t="s">
        <v>847</v>
      </c>
      <c r="E81" s="5" t="s">
        <v>2931</v>
      </c>
    </row>
    <row r="82" spans="1:5" ht="15.75" thickBot="1" x14ac:dyDescent="0.3">
      <c r="A82" s="279" t="s">
        <v>1718</v>
      </c>
      <c r="B82" s="5" t="s">
        <v>1269</v>
      </c>
      <c r="C82" s="5"/>
      <c r="D82" s="5" t="s">
        <v>847</v>
      </c>
      <c r="E82" s="5" t="s">
        <v>2931</v>
      </c>
    </row>
    <row r="83" spans="1:5" ht="15.75" thickBot="1" x14ac:dyDescent="0.3">
      <c r="A83" s="279" t="s">
        <v>1719</v>
      </c>
      <c r="B83" s="5" t="s">
        <v>1269</v>
      </c>
      <c r="C83" s="5"/>
      <c r="D83" s="5" t="s">
        <v>847</v>
      </c>
      <c r="E83" s="5" t="s">
        <v>2931</v>
      </c>
    </row>
    <row r="84" spans="1:5" ht="15.75" thickBot="1" x14ac:dyDescent="0.3">
      <c r="A84" s="279" t="s">
        <v>1751</v>
      </c>
      <c r="B84" s="5" t="s">
        <v>1269</v>
      </c>
      <c r="C84" s="5"/>
      <c r="D84" s="5" t="s">
        <v>847</v>
      </c>
      <c r="E84" s="5" t="s">
        <v>2931</v>
      </c>
    </row>
    <row r="85" spans="1:5" ht="15.75" thickBot="1" x14ac:dyDescent="0.3">
      <c r="A85" s="279" t="s">
        <v>1720</v>
      </c>
      <c r="B85" s="5" t="s">
        <v>1269</v>
      </c>
      <c r="C85" s="5"/>
      <c r="D85" s="5" t="s">
        <v>847</v>
      </c>
      <c r="E85" s="5" t="s">
        <v>2931</v>
      </c>
    </row>
    <row r="86" spans="1:5" ht="15.75" thickBot="1" x14ac:dyDescent="0.3">
      <c r="A86" s="279" t="s">
        <v>1721</v>
      </c>
      <c r="B86" s="5" t="s">
        <v>1269</v>
      </c>
      <c r="C86" s="5"/>
      <c r="D86" s="5" t="s">
        <v>847</v>
      </c>
      <c r="E86" s="5" t="s">
        <v>2931</v>
      </c>
    </row>
    <row r="87" spans="1:5" ht="15.75" thickBot="1" x14ac:dyDescent="0.3">
      <c r="A87" s="279" t="s">
        <v>1752</v>
      </c>
      <c r="B87" s="5" t="s">
        <v>1269</v>
      </c>
      <c r="C87" s="5"/>
      <c r="D87" s="5" t="s">
        <v>847</v>
      </c>
      <c r="E87" s="5" t="s">
        <v>2931</v>
      </c>
    </row>
    <row r="88" spans="1:5" ht="15.75" thickBot="1" x14ac:dyDescent="0.3">
      <c r="A88" s="279" t="s">
        <v>1722</v>
      </c>
      <c r="B88" s="5" t="s">
        <v>1269</v>
      </c>
      <c r="C88" s="5"/>
      <c r="D88" s="5" t="s">
        <v>847</v>
      </c>
      <c r="E88" s="5" t="s">
        <v>2931</v>
      </c>
    </row>
    <row r="89" spans="1:5" ht="15.75" thickBot="1" x14ac:dyDescent="0.3">
      <c r="A89" s="279" t="s">
        <v>1723</v>
      </c>
      <c r="B89" s="5" t="s">
        <v>1269</v>
      </c>
      <c r="C89" s="5"/>
      <c r="D89" s="5" t="s">
        <v>847</v>
      </c>
      <c r="E89" s="5" t="s">
        <v>2931</v>
      </c>
    </row>
    <row r="90" spans="1:5" ht="15.75" thickBot="1" x14ac:dyDescent="0.3">
      <c r="A90" s="279" t="s">
        <v>1724</v>
      </c>
      <c r="B90" s="5" t="s">
        <v>1269</v>
      </c>
      <c r="C90" s="5"/>
      <c r="D90" s="5" t="s">
        <v>847</v>
      </c>
      <c r="E90" s="5" t="s">
        <v>2931</v>
      </c>
    </row>
    <row r="91" spans="1:5" ht="15.75" thickBot="1" x14ac:dyDescent="0.3">
      <c r="A91" s="279" t="s">
        <v>1753</v>
      </c>
      <c r="B91" s="5" t="s">
        <v>1269</v>
      </c>
      <c r="C91" s="5"/>
      <c r="D91" s="5" t="s">
        <v>847</v>
      </c>
      <c r="E91" s="5" t="s">
        <v>2931</v>
      </c>
    </row>
    <row r="92" spans="1:5" ht="15.75" thickBot="1" x14ac:dyDescent="0.3">
      <c r="A92" s="279" t="s">
        <v>1725</v>
      </c>
      <c r="B92" s="5" t="s">
        <v>1269</v>
      </c>
      <c r="C92" s="5"/>
      <c r="D92" s="5" t="s">
        <v>847</v>
      </c>
      <c r="E92" s="5" t="s">
        <v>2931</v>
      </c>
    </row>
    <row r="93" spans="1:5" ht="15.75" thickBot="1" x14ac:dyDescent="0.3">
      <c r="A93" s="279" t="s">
        <v>1726</v>
      </c>
      <c r="B93" s="5" t="s">
        <v>1269</v>
      </c>
      <c r="C93" s="5"/>
      <c r="D93" s="5" t="s">
        <v>847</v>
      </c>
      <c r="E93" s="5" t="s">
        <v>2931</v>
      </c>
    </row>
    <row r="94" spans="1:5" ht="15.75" thickBot="1" x14ac:dyDescent="0.3">
      <c r="A94" s="279" t="s">
        <v>1727</v>
      </c>
      <c r="B94" s="5" t="s">
        <v>1269</v>
      </c>
      <c r="C94" s="5"/>
      <c r="D94" s="5" t="s">
        <v>847</v>
      </c>
      <c r="E94" s="5" t="s">
        <v>2931</v>
      </c>
    </row>
    <row r="95" spans="1:5" ht="15.75" thickBot="1" x14ac:dyDescent="0.3">
      <c r="A95" s="279" t="s">
        <v>1728</v>
      </c>
      <c r="B95" s="5" t="s">
        <v>1269</v>
      </c>
      <c r="C95" s="5"/>
      <c r="D95" s="5" t="s">
        <v>847</v>
      </c>
      <c r="E95" s="5" t="s">
        <v>2931</v>
      </c>
    </row>
    <row r="96" spans="1:5" ht="15.75" thickBot="1" x14ac:dyDescent="0.3">
      <c r="A96" s="280" t="s">
        <v>1729</v>
      </c>
      <c r="B96" s="5" t="s">
        <v>1269</v>
      </c>
      <c r="C96" s="5"/>
      <c r="D96" s="5" t="s">
        <v>847</v>
      </c>
      <c r="E96" s="5" t="s">
        <v>2931</v>
      </c>
    </row>
    <row r="97" spans="1:5" ht="15.75" thickBot="1" x14ac:dyDescent="0.3">
      <c r="A97" s="280" t="s">
        <v>1730</v>
      </c>
      <c r="B97" s="5" t="s">
        <v>1269</v>
      </c>
      <c r="C97" s="5"/>
      <c r="D97" s="5" t="s">
        <v>847</v>
      </c>
      <c r="E97" s="5" t="s">
        <v>2931</v>
      </c>
    </row>
    <row r="98" spans="1:5" ht="15.75" thickBot="1" x14ac:dyDescent="0.3">
      <c r="A98" s="280" t="s">
        <v>1731</v>
      </c>
      <c r="B98" s="5" t="s">
        <v>1269</v>
      </c>
      <c r="C98" s="5"/>
      <c r="D98" s="5" t="s">
        <v>847</v>
      </c>
      <c r="E98" s="5" t="s">
        <v>2931</v>
      </c>
    </row>
    <row r="99" spans="1:5" ht="15.75" thickBot="1" x14ac:dyDescent="0.3">
      <c r="A99" s="280" t="s">
        <v>1732</v>
      </c>
      <c r="B99" s="5" t="s">
        <v>1269</v>
      </c>
      <c r="C99" s="5"/>
      <c r="D99" s="5" t="s">
        <v>847</v>
      </c>
      <c r="E99" s="5" t="s">
        <v>2931</v>
      </c>
    </row>
    <row r="100" spans="1:5" ht="15.75" thickBot="1" x14ac:dyDescent="0.3">
      <c r="A100" s="280" t="s">
        <v>1733</v>
      </c>
      <c r="B100" s="5" t="s">
        <v>1269</v>
      </c>
      <c r="C100" s="5"/>
      <c r="D100" s="5" t="s">
        <v>847</v>
      </c>
      <c r="E100" s="5" t="s">
        <v>2931</v>
      </c>
    </row>
    <row r="101" spans="1:5" ht="15.75" thickBot="1" x14ac:dyDescent="0.3">
      <c r="A101" s="280" t="s">
        <v>1734</v>
      </c>
      <c r="B101" s="5" t="s">
        <v>1269</v>
      </c>
      <c r="C101" s="5"/>
      <c r="D101" s="5" t="s">
        <v>847</v>
      </c>
      <c r="E101" s="5" t="s">
        <v>2931</v>
      </c>
    </row>
    <row r="102" spans="1:5" ht="15.75" thickBot="1" x14ac:dyDescent="0.3">
      <c r="A102" s="280" t="s">
        <v>1735</v>
      </c>
      <c r="B102" s="5" t="s">
        <v>1269</v>
      </c>
      <c r="C102" s="5"/>
      <c r="D102" s="5" t="s">
        <v>847</v>
      </c>
      <c r="E102" s="5" t="s">
        <v>2931</v>
      </c>
    </row>
    <row r="103" spans="1:5" ht="15.75" thickBot="1" x14ac:dyDescent="0.3">
      <c r="A103" s="280" t="s">
        <v>1736</v>
      </c>
      <c r="B103" s="5" t="s">
        <v>1269</v>
      </c>
      <c r="C103" s="5"/>
      <c r="D103" s="5" t="s">
        <v>847</v>
      </c>
      <c r="E103" s="5" t="s">
        <v>2931</v>
      </c>
    </row>
    <row r="104" spans="1:5" ht="15.75" thickBot="1" x14ac:dyDescent="0.3">
      <c r="A104" s="280" t="s">
        <v>1737</v>
      </c>
      <c r="B104" s="5" t="s">
        <v>1269</v>
      </c>
      <c r="C104" s="5"/>
      <c r="D104" s="5" t="s">
        <v>847</v>
      </c>
      <c r="E104" s="5" t="s">
        <v>2931</v>
      </c>
    </row>
    <row r="105" spans="1:5" ht="15.75" thickBot="1" x14ac:dyDescent="0.3">
      <c r="A105" s="280" t="s">
        <v>1738</v>
      </c>
      <c r="B105" s="5" t="s">
        <v>1269</v>
      </c>
      <c r="C105" s="5"/>
      <c r="D105" s="5" t="s">
        <v>847</v>
      </c>
      <c r="E105" s="5" t="s">
        <v>2931</v>
      </c>
    </row>
    <row r="106" spans="1:5" ht="15.75" thickBot="1" x14ac:dyDescent="0.3">
      <c r="A106" s="280" t="s">
        <v>1739</v>
      </c>
      <c r="B106" s="5" t="s">
        <v>1269</v>
      </c>
      <c r="C106" s="5"/>
      <c r="D106" s="5" t="s">
        <v>847</v>
      </c>
      <c r="E106" s="5" t="s">
        <v>2931</v>
      </c>
    </row>
    <row r="107" spans="1:5" ht="15.75" thickBot="1" x14ac:dyDescent="0.3">
      <c r="A107" s="280" t="s">
        <v>1740</v>
      </c>
      <c r="B107" s="5" t="s">
        <v>1269</v>
      </c>
      <c r="C107" s="5"/>
      <c r="D107" s="5" t="s">
        <v>847</v>
      </c>
      <c r="E107" s="5" t="s">
        <v>2931</v>
      </c>
    </row>
    <row r="108" spans="1:5" ht="15.75" thickBot="1" x14ac:dyDescent="0.3">
      <c r="A108" s="280" t="s">
        <v>1754</v>
      </c>
      <c r="B108" s="5" t="s">
        <v>1269</v>
      </c>
      <c r="C108" s="5"/>
      <c r="D108" s="5" t="s">
        <v>847</v>
      </c>
      <c r="E108" s="5" t="s">
        <v>2931</v>
      </c>
    </row>
    <row r="109" spans="1:5" x14ac:dyDescent="0.25">
      <c r="A109" s="5" t="s">
        <v>1622</v>
      </c>
      <c r="B109" s="5" t="s">
        <v>1270</v>
      </c>
      <c r="C109" s="5" t="s">
        <v>1632</v>
      </c>
      <c r="D109" s="5" t="s">
        <v>847</v>
      </c>
      <c r="E109" s="5" t="s">
        <v>2931</v>
      </c>
    </row>
    <row r="110" spans="1:5" x14ac:dyDescent="0.25">
      <c r="A110" s="5" t="s">
        <v>1623</v>
      </c>
      <c r="B110" s="5" t="s">
        <v>1270</v>
      </c>
      <c r="C110" s="5" t="s">
        <v>1633</v>
      </c>
      <c r="D110" s="5" t="s">
        <v>847</v>
      </c>
      <c r="E110" s="5" t="s">
        <v>2931</v>
      </c>
    </row>
    <row r="111" spans="1:5" ht="15.75" thickBot="1" x14ac:dyDescent="0.3">
      <c r="A111" s="5" t="s">
        <v>1624</v>
      </c>
      <c r="B111" s="5" t="s">
        <v>1270</v>
      </c>
      <c r="C111" s="5" t="s">
        <v>1634</v>
      </c>
      <c r="D111" s="5" t="s">
        <v>847</v>
      </c>
      <c r="E111" s="5" t="s">
        <v>2931</v>
      </c>
    </row>
    <row r="112" spans="1:5" ht="15.75" thickBot="1" x14ac:dyDescent="0.3">
      <c r="A112" s="279" t="s">
        <v>2299</v>
      </c>
      <c r="B112" s="5" t="s">
        <v>1270</v>
      </c>
      <c r="C112" s="5"/>
      <c r="D112" s="5" t="s">
        <v>847</v>
      </c>
      <c r="E112" s="5" t="s">
        <v>2931</v>
      </c>
    </row>
    <row r="113" spans="1:5" ht="15.75" thickBot="1" x14ac:dyDescent="0.3">
      <c r="A113" s="279" t="s">
        <v>1742</v>
      </c>
      <c r="B113" s="5" t="s">
        <v>1270</v>
      </c>
      <c r="C113" s="5"/>
      <c r="D113" s="5" t="s">
        <v>847</v>
      </c>
      <c r="E113" s="5" t="s">
        <v>2931</v>
      </c>
    </row>
    <row r="114" spans="1:5" ht="15.75" thickBot="1" x14ac:dyDescent="0.3">
      <c r="A114" s="279" t="s">
        <v>1664</v>
      </c>
      <c r="B114" s="5" t="s">
        <v>1270</v>
      </c>
      <c r="C114" s="5"/>
      <c r="D114" s="5" t="s">
        <v>847</v>
      </c>
      <c r="E114" s="5" t="s">
        <v>2931</v>
      </c>
    </row>
    <row r="115" spans="1:5" ht="15.75" thickBot="1" x14ac:dyDescent="0.3">
      <c r="A115" s="279" t="s">
        <v>1665</v>
      </c>
      <c r="B115" s="5" t="s">
        <v>1270</v>
      </c>
      <c r="C115" s="5"/>
      <c r="D115" s="5" t="s">
        <v>847</v>
      </c>
      <c r="E115" s="5" t="s">
        <v>2931</v>
      </c>
    </row>
    <row r="116" spans="1:5" ht="15.75" thickBot="1" x14ac:dyDescent="0.3">
      <c r="A116" s="279" t="s">
        <v>1666</v>
      </c>
      <c r="B116" s="5" t="s">
        <v>1270</v>
      </c>
      <c r="C116" s="5"/>
      <c r="D116" s="5" t="s">
        <v>847</v>
      </c>
      <c r="E116" s="5" t="s">
        <v>2931</v>
      </c>
    </row>
    <row r="117" spans="1:5" ht="15.75" thickBot="1" x14ac:dyDescent="0.3">
      <c r="A117" s="279" t="s">
        <v>1667</v>
      </c>
      <c r="B117" s="5" t="s">
        <v>1270</v>
      </c>
      <c r="C117" s="5"/>
      <c r="D117" s="5" t="s">
        <v>847</v>
      </c>
      <c r="E117" s="5" t="s">
        <v>2931</v>
      </c>
    </row>
    <row r="118" spans="1:5" ht="15.75" thickBot="1" x14ac:dyDescent="0.3">
      <c r="A118" s="279" t="s">
        <v>1668</v>
      </c>
      <c r="B118" s="5" t="s">
        <v>1270</v>
      </c>
      <c r="C118" s="5"/>
      <c r="D118" s="5" t="s">
        <v>847</v>
      </c>
      <c r="E118" s="5" t="s">
        <v>2931</v>
      </c>
    </row>
    <row r="119" spans="1:5" ht="15.75" thickBot="1" x14ac:dyDescent="0.3">
      <c r="A119" s="279" t="s">
        <v>1669</v>
      </c>
      <c r="B119" s="5" t="s">
        <v>1270</v>
      </c>
      <c r="C119" s="5"/>
      <c r="D119" s="5" t="s">
        <v>847</v>
      </c>
      <c r="E119" s="5" t="s">
        <v>2931</v>
      </c>
    </row>
    <row r="120" spans="1:5" ht="15.75" thickBot="1" x14ac:dyDescent="0.3">
      <c r="A120" s="279" t="s">
        <v>1670</v>
      </c>
      <c r="B120" s="5" t="s">
        <v>1270</v>
      </c>
      <c r="C120" s="5"/>
      <c r="D120" s="5" t="s">
        <v>847</v>
      </c>
      <c r="E120" s="5" t="s">
        <v>2931</v>
      </c>
    </row>
    <row r="121" spans="1:5" ht="15.75" thickBot="1" x14ac:dyDescent="0.3">
      <c r="A121" s="279" t="s">
        <v>1671</v>
      </c>
      <c r="B121" s="5" t="s">
        <v>1270</v>
      </c>
      <c r="C121" s="5"/>
      <c r="D121" s="5" t="s">
        <v>847</v>
      </c>
      <c r="E121" s="5" t="s">
        <v>2931</v>
      </c>
    </row>
    <row r="122" spans="1:5" ht="15.75" thickBot="1" x14ac:dyDescent="0.3">
      <c r="A122" s="279" t="s">
        <v>1672</v>
      </c>
      <c r="B122" s="5" t="s">
        <v>1270</v>
      </c>
      <c r="C122" s="5"/>
      <c r="D122" s="5" t="s">
        <v>847</v>
      </c>
      <c r="E122" s="5" t="s">
        <v>2931</v>
      </c>
    </row>
    <row r="123" spans="1:5" ht="15.75" thickBot="1" x14ac:dyDescent="0.3">
      <c r="A123" s="279" t="s">
        <v>2300</v>
      </c>
      <c r="B123" s="5" t="s">
        <v>1270</v>
      </c>
      <c r="C123" s="5"/>
      <c r="D123" s="5" t="s">
        <v>847</v>
      </c>
      <c r="E123" s="5" t="s">
        <v>2931</v>
      </c>
    </row>
    <row r="124" spans="1:5" ht="15.75" thickBot="1" x14ac:dyDescent="0.3">
      <c r="A124" s="279" t="s">
        <v>1743</v>
      </c>
      <c r="B124" s="5" t="s">
        <v>1270</v>
      </c>
      <c r="C124" s="5"/>
      <c r="D124" s="5" t="s">
        <v>847</v>
      </c>
      <c r="E124" s="5" t="s">
        <v>2931</v>
      </c>
    </row>
    <row r="125" spans="1:5" ht="15.75" thickBot="1" x14ac:dyDescent="0.3">
      <c r="A125" s="279" t="s">
        <v>1744</v>
      </c>
      <c r="B125" s="5" t="s">
        <v>1270</v>
      </c>
      <c r="C125" s="5"/>
      <c r="D125" s="5" t="s">
        <v>847</v>
      </c>
      <c r="E125" s="5" t="s">
        <v>2931</v>
      </c>
    </row>
    <row r="126" spans="1:5" ht="15.75" thickBot="1" x14ac:dyDescent="0.3">
      <c r="A126" s="279" t="s">
        <v>1673</v>
      </c>
      <c r="B126" s="5" t="s">
        <v>1270</v>
      </c>
      <c r="C126" s="5"/>
      <c r="D126" s="5" t="s">
        <v>847</v>
      </c>
      <c r="E126" s="5" t="s">
        <v>2931</v>
      </c>
    </row>
    <row r="127" spans="1:5" ht="15.75" thickBot="1" x14ac:dyDescent="0.3">
      <c r="A127" s="279" t="s">
        <v>1674</v>
      </c>
      <c r="B127" s="5" t="s">
        <v>1270</v>
      </c>
      <c r="C127" s="5"/>
      <c r="D127" s="5" t="s">
        <v>847</v>
      </c>
      <c r="E127" s="5" t="s">
        <v>2931</v>
      </c>
    </row>
    <row r="128" spans="1:5" ht="15.75" thickBot="1" x14ac:dyDescent="0.3">
      <c r="A128" s="279" t="s">
        <v>1745</v>
      </c>
      <c r="B128" s="5" t="s">
        <v>1270</v>
      </c>
      <c r="C128" s="5"/>
      <c r="D128" s="5" t="s">
        <v>847</v>
      </c>
      <c r="E128" s="5" t="s">
        <v>2931</v>
      </c>
    </row>
    <row r="129" spans="1:5" ht="15.75" thickBot="1" x14ac:dyDescent="0.3">
      <c r="A129" s="279" t="s">
        <v>1675</v>
      </c>
      <c r="B129" s="5" t="s">
        <v>1270</v>
      </c>
      <c r="C129" s="5"/>
      <c r="D129" s="5" t="s">
        <v>847</v>
      </c>
      <c r="E129" s="5" t="s">
        <v>2931</v>
      </c>
    </row>
    <row r="130" spans="1:5" ht="15.75" thickBot="1" x14ac:dyDescent="0.3">
      <c r="A130" s="279" t="s">
        <v>1676</v>
      </c>
      <c r="B130" s="5" t="s">
        <v>1270</v>
      </c>
      <c r="C130" s="5"/>
      <c r="D130" s="5" t="s">
        <v>847</v>
      </c>
      <c r="E130" s="5" t="s">
        <v>2931</v>
      </c>
    </row>
    <row r="131" spans="1:5" ht="15.75" thickBot="1" x14ac:dyDescent="0.3">
      <c r="A131" s="279" t="s">
        <v>1677</v>
      </c>
      <c r="B131" s="5" t="s">
        <v>1270</v>
      </c>
      <c r="C131" s="5"/>
      <c r="D131" s="5" t="s">
        <v>847</v>
      </c>
      <c r="E131" s="5" t="s">
        <v>2931</v>
      </c>
    </row>
    <row r="132" spans="1:5" ht="15.75" thickBot="1" x14ac:dyDescent="0.3">
      <c r="A132" s="279" t="s">
        <v>1678</v>
      </c>
      <c r="B132" s="5" t="s">
        <v>1270</v>
      </c>
      <c r="C132" s="5"/>
      <c r="D132" s="5" t="s">
        <v>847</v>
      </c>
      <c r="E132" s="5" t="s">
        <v>2931</v>
      </c>
    </row>
    <row r="133" spans="1:5" ht="15.75" thickBot="1" x14ac:dyDescent="0.3">
      <c r="A133" s="279" t="s">
        <v>2363</v>
      </c>
      <c r="B133" s="5" t="s">
        <v>1270</v>
      </c>
      <c r="C133" s="5"/>
      <c r="D133" s="5" t="s">
        <v>847</v>
      </c>
      <c r="E133" s="5" t="s">
        <v>2931</v>
      </c>
    </row>
    <row r="134" spans="1:5" ht="15.75" thickBot="1" x14ac:dyDescent="0.3">
      <c r="A134" s="279" t="s">
        <v>2295</v>
      </c>
      <c r="B134" s="5" t="s">
        <v>1270</v>
      </c>
      <c r="C134" s="5"/>
      <c r="D134" s="5" t="s">
        <v>847</v>
      </c>
      <c r="E134" s="5" t="s">
        <v>2931</v>
      </c>
    </row>
    <row r="135" spans="1:5" ht="15.75" thickBot="1" x14ac:dyDescent="0.3">
      <c r="A135" s="279" t="s">
        <v>1679</v>
      </c>
      <c r="B135" s="5" t="s">
        <v>1270</v>
      </c>
      <c r="C135" s="5"/>
      <c r="D135" s="5" t="s">
        <v>847</v>
      </c>
      <c r="E135" s="5" t="s">
        <v>2931</v>
      </c>
    </row>
    <row r="136" spans="1:5" ht="15.75" thickBot="1" x14ac:dyDescent="0.3">
      <c r="A136" s="279" t="s">
        <v>1680</v>
      </c>
      <c r="B136" s="5" t="s">
        <v>1270</v>
      </c>
      <c r="C136" s="5"/>
      <c r="D136" s="5" t="s">
        <v>847</v>
      </c>
      <c r="E136" s="5" t="s">
        <v>2931</v>
      </c>
    </row>
    <row r="137" spans="1:5" ht="15.75" thickBot="1" x14ac:dyDescent="0.3">
      <c r="A137" s="279" t="s">
        <v>2294</v>
      </c>
      <c r="B137" s="5" t="s">
        <v>1270</v>
      </c>
      <c r="C137" s="5"/>
      <c r="D137" s="5" t="s">
        <v>847</v>
      </c>
      <c r="E137" s="5" t="s">
        <v>2931</v>
      </c>
    </row>
    <row r="138" spans="1:5" ht="15.75" thickBot="1" x14ac:dyDescent="0.3">
      <c r="A138" s="279" t="s">
        <v>2470</v>
      </c>
      <c r="B138" s="5" t="s">
        <v>1270</v>
      </c>
      <c r="C138" s="5"/>
      <c r="D138" s="5" t="s">
        <v>847</v>
      </c>
      <c r="E138" s="5" t="s">
        <v>2931</v>
      </c>
    </row>
    <row r="139" spans="1:5" ht="15.75" thickBot="1" x14ac:dyDescent="0.3">
      <c r="A139" s="279" t="s">
        <v>1681</v>
      </c>
      <c r="B139" s="5" t="s">
        <v>1270</v>
      </c>
      <c r="C139" s="5"/>
      <c r="D139" s="5" t="s">
        <v>847</v>
      </c>
      <c r="E139" s="5" t="s">
        <v>2931</v>
      </c>
    </row>
    <row r="140" spans="1:5" ht="15.75" thickBot="1" x14ac:dyDescent="0.3">
      <c r="A140" s="279" t="s">
        <v>1682</v>
      </c>
      <c r="B140" s="5" t="s">
        <v>1270</v>
      </c>
      <c r="C140" s="5"/>
      <c r="D140" s="5" t="s">
        <v>847</v>
      </c>
      <c r="E140" s="5" t="s">
        <v>2931</v>
      </c>
    </row>
    <row r="141" spans="1:5" ht="15.75" thickBot="1" x14ac:dyDescent="0.3">
      <c r="A141" s="279" t="s">
        <v>1683</v>
      </c>
      <c r="B141" s="5" t="s">
        <v>1270</v>
      </c>
      <c r="C141" s="5"/>
      <c r="D141" s="5" t="s">
        <v>847</v>
      </c>
      <c r="E141" s="5" t="s">
        <v>2931</v>
      </c>
    </row>
    <row r="142" spans="1:5" ht="15.75" thickBot="1" x14ac:dyDescent="0.3">
      <c r="A142" s="279" t="s">
        <v>1684</v>
      </c>
      <c r="B142" s="5" t="s">
        <v>1270</v>
      </c>
      <c r="C142" s="5"/>
      <c r="D142" s="5" t="s">
        <v>847</v>
      </c>
      <c r="E142" s="5" t="s">
        <v>2931</v>
      </c>
    </row>
    <row r="143" spans="1:5" ht="15.75" thickBot="1" x14ac:dyDescent="0.3">
      <c r="A143" s="279" t="s">
        <v>1685</v>
      </c>
      <c r="B143" s="5" t="s">
        <v>1270</v>
      </c>
      <c r="C143" s="5"/>
      <c r="D143" s="5" t="s">
        <v>847</v>
      </c>
      <c r="E143" s="5" t="s">
        <v>2931</v>
      </c>
    </row>
    <row r="144" spans="1:5" ht="15.75" thickBot="1" x14ac:dyDescent="0.3">
      <c r="A144" s="279" t="s">
        <v>2301</v>
      </c>
      <c r="B144" s="5" t="s">
        <v>1270</v>
      </c>
      <c r="C144" s="5"/>
      <c r="D144" s="5" t="s">
        <v>847</v>
      </c>
      <c r="E144" s="5" t="s">
        <v>2931</v>
      </c>
    </row>
    <row r="145" spans="1:5" ht="15.75" thickBot="1" x14ac:dyDescent="0.3">
      <c r="A145" s="279" t="s">
        <v>1686</v>
      </c>
      <c r="B145" s="5" t="s">
        <v>1270</v>
      </c>
      <c r="C145" s="5"/>
      <c r="D145" s="5" t="s">
        <v>847</v>
      </c>
      <c r="E145" s="5" t="s">
        <v>2931</v>
      </c>
    </row>
    <row r="146" spans="1:5" ht="15.75" thickBot="1" x14ac:dyDescent="0.3">
      <c r="A146" s="279" t="s">
        <v>1687</v>
      </c>
      <c r="B146" s="5" t="s">
        <v>1270</v>
      </c>
      <c r="C146" s="5"/>
      <c r="D146" s="5" t="s">
        <v>847</v>
      </c>
      <c r="E146" s="5" t="s">
        <v>2931</v>
      </c>
    </row>
    <row r="147" spans="1:5" ht="15.75" thickBot="1" x14ac:dyDescent="0.3">
      <c r="A147" s="279" t="s">
        <v>1688</v>
      </c>
      <c r="B147" s="5" t="s">
        <v>1270</v>
      </c>
      <c r="C147" s="5"/>
      <c r="D147" s="5" t="s">
        <v>847</v>
      </c>
      <c r="E147" s="5" t="s">
        <v>2931</v>
      </c>
    </row>
    <row r="148" spans="1:5" ht="15.75" thickBot="1" x14ac:dyDescent="0.3">
      <c r="A148" s="279" t="s">
        <v>1689</v>
      </c>
      <c r="B148" s="5" t="s">
        <v>1270</v>
      </c>
      <c r="C148" s="5"/>
      <c r="D148" s="5" t="s">
        <v>847</v>
      </c>
      <c r="E148" s="5" t="s">
        <v>2931</v>
      </c>
    </row>
    <row r="149" spans="1:5" ht="15.75" thickBot="1" x14ac:dyDescent="0.3">
      <c r="A149" s="279" t="s">
        <v>1690</v>
      </c>
      <c r="B149" s="5" t="s">
        <v>1270</v>
      </c>
      <c r="C149" s="5"/>
      <c r="D149" s="5" t="s">
        <v>847</v>
      </c>
      <c r="E149" s="5" t="s">
        <v>2931</v>
      </c>
    </row>
    <row r="150" spans="1:5" ht="15.75" thickBot="1" x14ac:dyDescent="0.3">
      <c r="A150" s="279" t="s">
        <v>1691</v>
      </c>
      <c r="B150" s="5" t="s">
        <v>1270</v>
      </c>
      <c r="C150" s="5"/>
      <c r="D150" s="5" t="s">
        <v>847</v>
      </c>
      <c r="E150" s="5" t="s">
        <v>2931</v>
      </c>
    </row>
    <row r="151" spans="1:5" ht="15.75" thickBot="1" x14ac:dyDescent="0.3">
      <c r="A151" s="279" t="s">
        <v>1692</v>
      </c>
      <c r="B151" s="5" t="s">
        <v>1270</v>
      </c>
      <c r="C151" s="5"/>
      <c r="D151" s="5" t="s">
        <v>847</v>
      </c>
      <c r="E151" s="5" t="s">
        <v>2931</v>
      </c>
    </row>
    <row r="152" spans="1:5" ht="15.75" thickBot="1" x14ac:dyDescent="0.3">
      <c r="A152" s="279" t="s">
        <v>1693</v>
      </c>
      <c r="B152" s="5" t="s">
        <v>1270</v>
      </c>
      <c r="C152" s="5"/>
      <c r="D152" s="5" t="s">
        <v>847</v>
      </c>
      <c r="E152" s="5" t="s">
        <v>2931</v>
      </c>
    </row>
    <row r="153" spans="1:5" ht="15.75" thickBot="1" x14ac:dyDescent="0.3">
      <c r="A153" s="279" t="s">
        <v>1694</v>
      </c>
      <c r="B153" s="5" t="s">
        <v>1270</v>
      </c>
      <c r="C153" s="5"/>
      <c r="D153" s="5" t="s">
        <v>847</v>
      </c>
      <c r="E153" s="5" t="s">
        <v>2931</v>
      </c>
    </row>
    <row r="154" spans="1:5" ht="15.75" thickBot="1" x14ac:dyDescent="0.3">
      <c r="A154" s="279" t="s">
        <v>1695</v>
      </c>
      <c r="B154" s="5" t="s">
        <v>1270</v>
      </c>
      <c r="C154" s="5"/>
      <c r="D154" s="5" t="s">
        <v>847</v>
      </c>
      <c r="E154" s="5" t="s">
        <v>2931</v>
      </c>
    </row>
    <row r="155" spans="1:5" ht="15.75" thickBot="1" x14ac:dyDescent="0.3">
      <c r="A155" s="279" t="s">
        <v>1696</v>
      </c>
      <c r="B155" s="5" t="s">
        <v>1270</v>
      </c>
      <c r="C155" s="5"/>
      <c r="D155" s="5" t="s">
        <v>847</v>
      </c>
      <c r="E155" s="5" t="s">
        <v>2931</v>
      </c>
    </row>
    <row r="156" spans="1:5" ht="15.75" thickBot="1" x14ac:dyDescent="0.3">
      <c r="A156" s="279" t="s">
        <v>2364</v>
      </c>
      <c r="B156" s="5" t="s">
        <v>1270</v>
      </c>
      <c r="C156" s="5"/>
      <c r="D156" s="5" t="s">
        <v>847</v>
      </c>
      <c r="E156" s="5" t="s">
        <v>2931</v>
      </c>
    </row>
    <row r="157" spans="1:5" ht="15.75" thickBot="1" x14ac:dyDescent="0.3">
      <c r="A157" s="279" t="s">
        <v>1697</v>
      </c>
      <c r="B157" s="5" t="s">
        <v>1270</v>
      </c>
      <c r="C157" s="5"/>
      <c r="D157" s="5" t="s">
        <v>847</v>
      </c>
      <c r="E157" s="5" t="s">
        <v>2931</v>
      </c>
    </row>
    <row r="158" spans="1:5" ht="15.75" thickBot="1" x14ac:dyDescent="0.3">
      <c r="A158" s="279" t="s">
        <v>1698</v>
      </c>
      <c r="B158" s="5" t="s">
        <v>1270</v>
      </c>
      <c r="C158" s="5"/>
      <c r="D158" s="5" t="s">
        <v>847</v>
      </c>
      <c r="E158" s="5" t="s">
        <v>2931</v>
      </c>
    </row>
    <row r="159" spans="1:5" ht="15.75" thickBot="1" x14ac:dyDescent="0.3">
      <c r="A159" s="279" t="s">
        <v>2296</v>
      </c>
      <c r="B159" s="5" t="s">
        <v>1270</v>
      </c>
      <c r="C159" s="5"/>
      <c r="D159" s="5" t="s">
        <v>847</v>
      </c>
      <c r="E159" s="5" t="s">
        <v>2931</v>
      </c>
    </row>
    <row r="160" spans="1:5" ht="15.75" thickBot="1" x14ac:dyDescent="0.3">
      <c r="A160" s="279" t="s">
        <v>1699</v>
      </c>
      <c r="B160" s="5" t="s">
        <v>1270</v>
      </c>
      <c r="C160" s="5"/>
      <c r="D160" s="5" t="s">
        <v>847</v>
      </c>
      <c r="E160" s="5" t="s">
        <v>2931</v>
      </c>
    </row>
    <row r="161" spans="1:5" ht="15.75" thickBot="1" x14ac:dyDescent="0.3">
      <c r="A161" s="279" t="s">
        <v>1746</v>
      </c>
      <c r="B161" s="5" t="s">
        <v>1270</v>
      </c>
      <c r="C161" s="5"/>
      <c r="D161" s="5" t="s">
        <v>847</v>
      </c>
      <c r="E161" s="5" t="s">
        <v>2931</v>
      </c>
    </row>
    <row r="162" spans="1:5" ht="15.75" thickBot="1" x14ac:dyDescent="0.3">
      <c r="A162" s="279" t="s">
        <v>1747</v>
      </c>
      <c r="B162" s="5" t="s">
        <v>1270</v>
      </c>
      <c r="C162" s="5"/>
      <c r="D162" s="5" t="s">
        <v>847</v>
      </c>
      <c r="E162" s="5" t="s">
        <v>2931</v>
      </c>
    </row>
    <row r="163" spans="1:5" ht="15.75" thickBot="1" x14ac:dyDescent="0.3">
      <c r="A163" s="279" t="s">
        <v>1700</v>
      </c>
      <c r="B163" s="5" t="s">
        <v>1270</v>
      </c>
      <c r="C163" s="5"/>
      <c r="D163" s="5" t="s">
        <v>847</v>
      </c>
      <c r="E163" s="5" t="s">
        <v>2931</v>
      </c>
    </row>
    <row r="164" spans="1:5" ht="15.75" thickBot="1" x14ac:dyDescent="0.3">
      <c r="A164" s="279" t="s">
        <v>1701</v>
      </c>
      <c r="B164" s="5" t="s">
        <v>1270</v>
      </c>
      <c r="C164" s="5"/>
      <c r="D164" s="5" t="s">
        <v>847</v>
      </c>
      <c r="E164" s="5" t="s">
        <v>2931</v>
      </c>
    </row>
    <row r="165" spans="1:5" ht="15.75" thickBot="1" x14ac:dyDescent="0.3">
      <c r="A165" s="279" t="s">
        <v>1702</v>
      </c>
      <c r="B165" s="5" t="s">
        <v>1270</v>
      </c>
      <c r="C165" s="5"/>
      <c r="D165" s="5" t="s">
        <v>847</v>
      </c>
      <c r="E165" s="5" t="s">
        <v>2931</v>
      </c>
    </row>
    <row r="166" spans="1:5" ht="15.75" thickBot="1" x14ac:dyDescent="0.3">
      <c r="A166" s="279" t="s">
        <v>2297</v>
      </c>
      <c r="B166" s="5" t="s">
        <v>1270</v>
      </c>
      <c r="C166" s="5"/>
      <c r="D166" s="5" t="s">
        <v>847</v>
      </c>
      <c r="E166" s="5" t="s">
        <v>2931</v>
      </c>
    </row>
    <row r="167" spans="1:5" ht="15.75" thickBot="1" x14ac:dyDescent="0.3">
      <c r="A167" s="279" t="s">
        <v>2298</v>
      </c>
      <c r="B167" s="5" t="s">
        <v>1270</v>
      </c>
      <c r="C167" s="5"/>
      <c r="D167" s="5" t="s">
        <v>847</v>
      </c>
      <c r="E167" s="5" t="s">
        <v>2931</v>
      </c>
    </row>
    <row r="168" spans="1:5" ht="15.75" thickBot="1" x14ac:dyDescent="0.3">
      <c r="A168" s="279" t="s">
        <v>1703</v>
      </c>
      <c r="B168" s="5" t="s">
        <v>1270</v>
      </c>
      <c r="C168" s="5"/>
      <c r="D168" s="5" t="s">
        <v>847</v>
      </c>
      <c r="E168" s="5" t="s">
        <v>2931</v>
      </c>
    </row>
    <row r="169" spans="1:5" ht="15.75" thickBot="1" x14ac:dyDescent="0.3">
      <c r="A169" s="279" t="s">
        <v>1704</v>
      </c>
      <c r="B169" s="5" t="s">
        <v>1270</v>
      </c>
      <c r="C169" s="5"/>
      <c r="D169" s="5" t="s">
        <v>847</v>
      </c>
      <c r="E169" s="5" t="s">
        <v>2931</v>
      </c>
    </row>
    <row r="170" spans="1:5" ht="15.75" thickBot="1" x14ac:dyDescent="0.3">
      <c r="A170" s="279" t="s">
        <v>1705</v>
      </c>
      <c r="B170" s="5" t="s">
        <v>1270</v>
      </c>
      <c r="C170" s="5"/>
      <c r="D170" s="5" t="s">
        <v>847</v>
      </c>
      <c r="E170" s="5" t="s">
        <v>2931</v>
      </c>
    </row>
    <row r="171" spans="1:5" ht="15.75" thickBot="1" x14ac:dyDescent="0.3">
      <c r="A171" s="279" t="s">
        <v>1706</v>
      </c>
      <c r="B171" s="5" t="s">
        <v>1270</v>
      </c>
      <c r="C171" s="5"/>
      <c r="D171" s="5" t="s">
        <v>847</v>
      </c>
      <c r="E171" s="5" t="s">
        <v>2931</v>
      </c>
    </row>
    <row r="172" spans="1:5" ht="15.75" thickBot="1" x14ac:dyDescent="0.3">
      <c r="A172" s="279" t="s">
        <v>1707</v>
      </c>
      <c r="B172" s="5" t="s">
        <v>1270</v>
      </c>
      <c r="C172" s="5"/>
      <c r="D172" s="5" t="s">
        <v>847</v>
      </c>
      <c r="E172" s="5" t="s">
        <v>2931</v>
      </c>
    </row>
    <row r="173" spans="1:5" ht="15.75" thickBot="1" x14ac:dyDescent="0.3">
      <c r="A173" s="279" t="s">
        <v>1708</v>
      </c>
      <c r="B173" s="5" t="s">
        <v>1270</v>
      </c>
      <c r="C173" s="5"/>
      <c r="D173" s="5" t="s">
        <v>847</v>
      </c>
      <c r="E173" s="5" t="s">
        <v>2931</v>
      </c>
    </row>
    <row r="174" spans="1:5" ht="15.75" thickBot="1" x14ac:dyDescent="0.3">
      <c r="A174" s="279" t="s">
        <v>1709</v>
      </c>
      <c r="B174" s="5" t="s">
        <v>1270</v>
      </c>
      <c r="C174" s="5"/>
      <c r="D174" s="5" t="s">
        <v>847</v>
      </c>
      <c r="E174" s="5" t="s">
        <v>2931</v>
      </c>
    </row>
    <row r="175" spans="1:5" ht="15.75" thickBot="1" x14ac:dyDescent="0.3">
      <c r="A175" s="279" t="s">
        <v>1710</v>
      </c>
      <c r="B175" s="5" t="s">
        <v>1270</v>
      </c>
      <c r="C175" s="5"/>
      <c r="D175" s="5" t="s">
        <v>847</v>
      </c>
      <c r="E175" s="5" t="s">
        <v>2931</v>
      </c>
    </row>
    <row r="176" spans="1:5" ht="15.75" thickBot="1" x14ac:dyDescent="0.3">
      <c r="A176" s="279" t="s">
        <v>1748</v>
      </c>
      <c r="B176" s="5" t="s">
        <v>1270</v>
      </c>
      <c r="C176" s="5"/>
      <c r="D176" s="5" t="s">
        <v>847</v>
      </c>
      <c r="E176" s="5" t="s">
        <v>2931</v>
      </c>
    </row>
    <row r="177" spans="1:5" ht="15.75" thickBot="1" x14ac:dyDescent="0.3">
      <c r="A177" s="279" t="s">
        <v>1711</v>
      </c>
      <c r="B177" s="5" t="s">
        <v>1270</v>
      </c>
      <c r="C177" s="5"/>
      <c r="D177" s="5" t="s">
        <v>847</v>
      </c>
      <c r="E177" s="5" t="s">
        <v>2931</v>
      </c>
    </row>
    <row r="178" spans="1:5" ht="15.75" thickBot="1" x14ac:dyDescent="0.3">
      <c r="A178" s="279" t="s">
        <v>2357</v>
      </c>
      <c r="B178" s="5" t="s">
        <v>1270</v>
      </c>
      <c r="C178" s="5"/>
      <c r="D178" s="5" t="s">
        <v>847</v>
      </c>
      <c r="E178" s="5" t="s">
        <v>2931</v>
      </c>
    </row>
    <row r="179" spans="1:5" ht="15.75" thickBot="1" x14ac:dyDescent="0.3">
      <c r="A179" s="279" t="s">
        <v>1749</v>
      </c>
      <c r="B179" s="5" t="s">
        <v>1270</v>
      </c>
      <c r="C179" s="5"/>
      <c r="D179" s="5" t="s">
        <v>847</v>
      </c>
      <c r="E179" s="5" t="s">
        <v>2931</v>
      </c>
    </row>
    <row r="180" spans="1:5" ht="15.75" thickBot="1" x14ac:dyDescent="0.3">
      <c r="A180" s="279" t="s">
        <v>1712</v>
      </c>
      <c r="B180" s="5" t="s">
        <v>1270</v>
      </c>
      <c r="C180" s="5"/>
      <c r="D180" s="5" t="s">
        <v>847</v>
      </c>
      <c r="E180" s="5" t="s">
        <v>2931</v>
      </c>
    </row>
    <row r="181" spans="1:5" ht="15.75" thickBot="1" x14ac:dyDescent="0.3">
      <c r="A181" s="279" t="s">
        <v>1750</v>
      </c>
      <c r="B181" s="5" t="s">
        <v>1270</v>
      </c>
      <c r="C181" s="5"/>
      <c r="D181" s="5" t="s">
        <v>847</v>
      </c>
      <c r="E181" s="5" t="s">
        <v>2931</v>
      </c>
    </row>
    <row r="182" spans="1:5" ht="15.75" thickBot="1" x14ac:dyDescent="0.3">
      <c r="A182" s="279" t="s">
        <v>1713</v>
      </c>
      <c r="B182" s="5" t="s">
        <v>1270</v>
      </c>
      <c r="C182" s="5"/>
      <c r="D182" s="5" t="s">
        <v>847</v>
      </c>
      <c r="E182" s="5" t="s">
        <v>2931</v>
      </c>
    </row>
    <row r="183" spans="1:5" ht="15.75" thickBot="1" x14ac:dyDescent="0.3">
      <c r="A183" s="279" t="s">
        <v>1714</v>
      </c>
      <c r="B183" s="5" t="s">
        <v>1270</v>
      </c>
      <c r="C183" s="5"/>
      <c r="D183" s="5" t="s">
        <v>847</v>
      </c>
      <c r="E183" s="5" t="s">
        <v>2931</v>
      </c>
    </row>
    <row r="184" spans="1:5" ht="15.75" thickBot="1" x14ac:dyDescent="0.3">
      <c r="A184" s="279" t="s">
        <v>2292</v>
      </c>
      <c r="B184" s="5" t="s">
        <v>1270</v>
      </c>
      <c r="C184" s="5"/>
      <c r="D184" s="5" t="s">
        <v>847</v>
      </c>
      <c r="E184" s="5" t="s">
        <v>2931</v>
      </c>
    </row>
    <row r="185" spans="1:5" ht="15.75" thickBot="1" x14ac:dyDescent="0.3">
      <c r="A185" s="279" t="s">
        <v>1715</v>
      </c>
      <c r="B185" s="5" t="s">
        <v>1270</v>
      </c>
      <c r="C185" s="5"/>
      <c r="D185" s="5" t="s">
        <v>847</v>
      </c>
      <c r="E185" s="5" t="s">
        <v>2931</v>
      </c>
    </row>
    <row r="186" spans="1:5" ht="15.75" thickBot="1" x14ac:dyDescent="0.3">
      <c r="A186" s="279" t="s">
        <v>2293</v>
      </c>
      <c r="B186" s="5" t="s">
        <v>1270</v>
      </c>
      <c r="C186" s="5"/>
      <c r="D186" s="5" t="s">
        <v>847</v>
      </c>
      <c r="E186" s="5" t="s">
        <v>2931</v>
      </c>
    </row>
    <row r="187" spans="1:5" ht="15.75" thickBot="1" x14ac:dyDescent="0.3">
      <c r="A187" s="279" t="s">
        <v>1716</v>
      </c>
      <c r="B187" s="5" t="s">
        <v>1270</v>
      </c>
      <c r="C187" s="5"/>
      <c r="D187" s="5" t="s">
        <v>847</v>
      </c>
      <c r="E187" s="5" t="s">
        <v>2931</v>
      </c>
    </row>
    <row r="188" spans="1:5" ht="15.75" thickBot="1" x14ac:dyDescent="0.3">
      <c r="A188" s="279" t="s">
        <v>1717</v>
      </c>
      <c r="B188" s="5" t="s">
        <v>1270</v>
      </c>
      <c r="C188" s="5"/>
      <c r="D188" s="5" t="s">
        <v>847</v>
      </c>
      <c r="E188" s="5" t="s">
        <v>2931</v>
      </c>
    </row>
    <row r="189" spans="1:5" ht="15.75" thickBot="1" x14ac:dyDescent="0.3">
      <c r="A189" s="279" t="s">
        <v>1718</v>
      </c>
      <c r="B189" s="5" t="s">
        <v>1270</v>
      </c>
      <c r="C189" s="5"/>
      <c r="D189" s="5" t="s">
        <v>847</v>
      </c>
      <c r="E189" s="5" t="s">
        <v>2931</v>
      </c>
    </row>
    <row r="190" spans="1:5" ht="15.75" thickBot="1" x14ac:dyDescent="0.3">
      <c r="A190" s="279" t="s">
        <v>1719</v>
      </c>
      <c r="B190" s="5" t="s">
        <v>1270</v>
      </c>
      <c r="C190" s="5"/>
      <c r="D190" s="5" t="s">
        <v>847</v>
      </c>
      <c r="E190" s="5" t="s">
        <v>2931</v>
      </c>
    </row>
    <row r="191" spans="1:5" ht="15.75" thickBot="1" x14ac:dyDescent="0.3">
      <c r="A191" s="279" t="s">
        <v>1751</v>
      </c>
      <c r="B191" s="5" t="s">
        <v>1270</v>
      </c>
      <c r="C191" s="5"/>
      <c r="D191" s="5" t="s">
        <v>847</v>
      </c>
      <c r="E191" s="5" t="s">
        <v>2931</v>
      </c>
    </row>
    <row r="192" spans="1:5" ht="15.75" thickBot="1" x14ac:dyDescent="0.3">
      <c r="A192" s="279" t="s">
        <v>1720</v>
      </c>
      <c r="B192" s="5" t="s">
        <v>1270</v>
      </c>
      <c r="C192" s="5"/>
      <c r="D192" s="5" t="s">
        <v>847</v>
      </c>
      <c r="E192" s="5" t="s">
        <v>2931</v>
      </c>
    </row>
    <row r="193" spans="1:5" ht="15.75" thickBot="1" x14ac:dyDescent="0.3">
      <c r="A193" s="279" t="s">
        <v>1721</v>
      </c>
      <c r="B193" s="5" t="s">
        <v>1270</v>
      </c>
      <c r="C193" s="5"/>
      <c r="D193" s="5" t="s">
        <v>847</v>
      </c>
      <c r="E193" s="5" t="s">
        <v>2931</v>
      </c>
    </row>
    <row r="194" spans="1:5" ht="15.75" thickBot="1" x14ac:dyDescent="0.3">
      <c r="A194" s="279" t="s">
        <v>1752</v>
      </c>
      <c r="B194" s="5" t="s">
        <v>1270</v>
      </c>
      <c r="C194" s="5"/>
      <c r="D194" s="5" t="s">
        <v>847</v>
      </c>
      <c r="E194" s="5" t="s">
        <v>2931</v>
      </c>
    </row>
    <row r="195" spans="1:5" ht="15.75" thickBot="1" x14ac:dyDescent="0.3">
      <c r="A195" s="279" t="s">
        <v>1722</v>
      </c>
      <c r="B195" s="5" t="s">
        <v>1270</v>
      </c>
      <c r="C195" s="5"/>
      <c r="D195" s="5" t="s">
        <v>847</v>
      </c>
      <c r="E195" s="5" t="s">
        <v>2931</v>
      </c>
    </row>
    <row r="196" spans="1:5" ht="15.75" thickBot="1" x14ac:dyDescent="0.3">
      <c r="A196" s="279" t="s">
        <v>1723</v>
      </c>
      <c r="B196" s="5" t="s">
        <v>1270</v>
      </c>
      <c r="C196" s="5"/>
      <c r="D196" s="5" t="s">
        <v>847</v>
      </c>
      <c r="E196" s="5" t="s">
        <v>2931</v>
      </c>
    </row>
    <row r="197" spans="1:5" ht="15.75" thickBot="1" x14ac:dyDescent="0.3">
      <c r="A197" s="279" t="s">
        <v>1724</v>
      </c>
      <c r="B197" s="5" t="s">
        <v>1270</v>
      </c>
      <c r="C197" s="5"/>
      <c r="D197" s="5" t="s">
        <v>847</v>
      </c>
      <c r="E197" s="5" t="s">
        <v>2931</v>
      </c>
    </row>
    <row r="198" spans="1:5" ht="15.75" thickBot="1" x14ac:dyDescent="0.3">
      <c r="A198" s="279" t="s">
        <v>1753</v>
      </c>
      <c r="B198" s="5" t="s">
        <v>1270</v>
      </c>
      <c r="C198" s="5"/>
      <c r="D198" s="5" t="s">
        <v>847</v>
      </c>
      <c r="E198" s="5" t="s">
        <v>2931</v>
      </c>
    </row>
    <row r="199" spans="1:5" ht="15.75" thickBot="1" x14ac:dyDescent="0.3">
      <c r="A199" s="279" t="s">
        <v>1725</v>
      </c>
      <c r="B199" s="5" t="s">
        <v>1270</v>
      </c>
      <c r="C199" s="5"/>
      <c r="D199" s="5" t="s">
        <v>847</v>
      </c>
      <c r="E199" s="5" t="s">
        <v>2931</v>
      </c>
    </row>
    <row r="200" spans="1:5" ht="15.75" thickBot="1" x14ac:dyDescent="0.3">
      <c r="A200" s="279" t="s">
        <v>1726</v>
      </c>
      <c r="B200" s="5" t="s">
        <v>1270</v>
      </c>
      <c r="C200" s="5"/>
      <c r="D200" s="5" t="s">
        <v>847</v>
      </c>
      <c r="E200" s="5" t="s">
        <v>2931</v>
      </c>
    </row>
    <row r="201" spans="1:5" ht="15.75" thickBot="1" x14ac:dyDescent="0.3">
      <c r="A201" s="279" t="s">
        <v>1727</v>
      </c>
      <c r="B201" s="5" t="s">
        <v>1270</v>
      </c>
      <c r="C201" s="5"/>
      <c r="D201" s="5" t="s">
        <v>847</v>
      </c>
      <c r="E201" s="5" t="s">
        <v>2931</v>
      </c>
    </row>
    <row r="202" spans="1:5" ht="15.75" thickBot="1" x14ac:dyDescent="0.3">
      <c r="A202" s="279" t="s">
        <v>1728</v>
      </c>
      <c r="B202" s="5" t="s">
        <v>1270</v>
      </c>
      <c r="C202" s="5"/>
      <c r="D202" s="5" t="s">
        <v>847</v>
      </c>
      <c r="E202" s="5" t="s">
        <v>2931</v>
      </c>
    </row>
    <row r="203" spans="1:5" ht="15.75" thickBot="1" x14ac:dyDescent="0.3">
      <c r="A203" s="280" t="s">
        <v>1729</v>
      </c>
      <c r="B203" s="5" t="s">
        <v>1270</v>
      </c>
      <c r="C203" s="5"/>
      <c r="D203" s="5" t="s">
        <v>847</v>
      </c>
      <c r="E203" s="5" t="s">
        <v>2931</v>
      </c>
    </row>
    <row r="204" spans="1:5" ht="15.75" thickBot="1" x14ac:dyDescent="0.3">
      <c r="A204" s="280" t="s">
        <v>1730</v>
      </c>
      <c r="B204" s="5" t="s">
        <v>1270</v>
      </c>
      <c r="C204" s="5"/>
      <c r="D204" s="5" t="s">
        <v>847</v>
      </c>
      <c r="E204" s="5" t="s">
        <v>2931</v>
      </c>
    </row>
    <row r="205" spans="1:5" ht="15.75" thickBot="1" x14ac:dyDescent="0.3">
      <c r="A205" s="280" t="s">
        <v>1731</v>
      </c>
      <c r="B205" s="5" t="s">
        <v>1270</v>
      </c>
      <c r="C205" s="5"/>
      <c r="D205" s="5" t="s">
        <v>847</v>
      </c>
      <c r="E205" s="5" t="s">
        <v>2931</v>
      </c>
    </row>
    <row r="206" spans="1:5" ht="15.75" thickBot="1" x14ac:dyDescent="0.3">
      <c r="A206" s="280" t="s">
        <v>1732</v>
      </c>
      <c r="B206" s="5" t="s">
        <v>1270</v>
      </c>
      <c r="C206" s="5"/>
      <c r="D206" s="5" t="s">
        <v>847</v>
      </c>
      <c r="E206" s="5" t="s">
        <v>2931</v>
      </c>
    </row>
    <row r="207" spans="1:5" ht="15.75" thickBot="1" x14ac:dyDescent="0.3">
      <c r="A207" s="280" t="s">
        <v>1733</v>
      </c>
      <c r="B207" s="5" t="s">
        <v>1270</v>
      </c>
      <c r="C207" s="5"/>
      <c r="D207" s="5" t="s">
        <v>847</v>
      </c>
      <c r="E207" s="5" t="s">
        <v>2931</v>
      </c>
    </row>
    <row r="208" spans="1:5" ht="15.75" thickBot="1" x14ac:dyDescent="0.3">
      <c r="A208" s="280" t="s">
        <v>1734</v>
      </c>
      <c r="B208" s="5" t="s">
        <v>1270</v>
      </c>
      <c r="C208" s="5"/>
      <c r="D208" s="5" t="s">
        <v>847</v>
      </c>
      <c r="E208" s="5" t="s">
        <v>2931</v>
      </c>
    </row>
    <row r="209" spans="1:5" ht="15.75" thickBot="1" x14ac:dyDescent="0.3">
      <c r="A209" s="280" t="s">
        <v>1735</v>
      </c>
      <c r="B209" s="5" t="s">
        <v>1270</v>
      </c>
      <c r="C209" s="5"/>
      <c r="D209" s="5" t="s">
        <v>847</v>
      </c>
      <c r="E209" s="5" t="s">
        <v>2931</v>
      </c>
    </row>
    <row r="210" spans="1:5" ht="15.75" thickBot="1" x14ac:dyDescent="0.3">
      <c r="A210" s="280" t="s">
        <v>1736</v>
      </c>
      <c r="B210" s="5" t="s">
        <v>1270</v>
      </c>
      <c r="C210" s="5"/>
      <c r="D210" s="5" t="s">
        <v>847</v>
      </c>
      <c r="E210" s="5" t="s">
        <v>2931</v>
      </c>
    </row>
    <row r="211" spans="1:5" ht="15.75" thickBot="1" x14ac:dyDescent="0.3">
      <c r="A211" s="280" t="s">
        <v>1737</v>
      </c>
      <c r="B211" s="5" t="s">
        <v>1270</v>
      </c>
      <c r="C211" s="5"/>
      <c r="D211" s="5" t="s">
        <v>847</v>
      </c>
      <c r="E211" s="5" t="s">
        <v>2931</v>
      </c>
    </row>
    <row r="212" spans="1:5" ht="15.75" thickBot="1" x14ac:dyDescent="0.3">
      <c r="A212" s="280" t="s">
        <v>1738</v>
      </c>
      <c r="B212" s="5" t="s">
        <v>1270</v>
      </c>
      <c r="C212" s="5"/>
      <c r="D212" s="5" t="s">
        <v>847</v>
      </c>
      <c r="E212" s="5" t="s">
        <v>2931</v>
      </c>
    </row>
    <row r="213" spans="1:5" ht="15.75" thickBot="1" x14ac:dyDescent="0.3">
      <c r="A213" s="280" t="s">
        <v>1739</v>
      </c>
      <c r="B213" s="5" t="s">
        <v>1270</v>
      </c>
      <c r="C213" s="5"/>
      <c r="D213" s="5" t="s">
        <v>847</v>
      </c>
      <c r="E213" s="5" t="s">
        <v>2931</v>
      </c>
    </row>
    <row r="214" spans="1:5" ht="15.75" thickBot="1" x14ac:dyDescent="0.3">
      <c r="A214" s="280" t="s">
        <v>1740</v>
      </c>
      <c r="B214" s="5" t="s">
        <v>1270</v>
      </c>
      <c r="C214" s="5"/>
      <c r="D214" s="5" t="s">
        <v>847</v>
      </c>
      <c r="E214" s="5" t="s">
        <v>2931</v>
      </c>
    </row>
    <row r="215" spans="1:5" ht="15.75" thickBot="1" x14ac:dyDescent="0.3">
      <c r="A215" s="280" t="s">
        <v>1754</v>
      </c>
      <c r="B215" s="5" t="s">
        <v>1270</v>
      </c>
      <c r="C215" s="5"/>
      <c r="D215" s="5" t="s">
        <v>847</v>
      </c>
      <c r="E215" s="5" t="s">
        <v>2931</v>
      </c>
    </row>
    <row r="216" spans="1:5" x14ac:dyDescent="0.25">
      <c r="A216" s="281" t="s">
        <v>1622</v>
      </c>
      <c r="B216" s="281" t="s">
        <v>1272</v>
      </c>
      <c r="C216" s="5" t="s">
        <v>1632</v>
      </c>
      <c r="D216" s="5" t="s">
        <v>847</v>
      </c>
      <c r="E216" s="5" t="s">
        <v>2931</v>
      </c>
    </row>
    <row r="217" spans="1:5" x14ac:dyDescent="0.25">
      <c r="A217" s="281" t="s">
        <v>1623</v>
      </c>
      <c r="B217" s="281" t="s">
        <v>1272</v>
      </c>
      <c r="C217" s="5" t="s">
        <v>1633</v>
      </c>
      <c r="D217" s="5" t="s">
        <v>847</v>
      </c>
      <c r="E217" s="5" t="s">
        <v>2931</v>
      </c>
    </row>
    <row r="218" spans="1:5" x14ac:dyDescent="0.25">
      <c r="A218" s="281" t="s">
        <v>1624</v>
      </c>
      <c r="B218" s="281" t="s">
        <v>1272</v>
      </c>
      <c r="C218" s="5" t="s">
        <v>1634</v>
      </c>
      <c r="D218" s="5" t="s">
        <v>847</v>
      </c>
      <c r="E218" s="5" t="s">
        <v>2931</v>
      </c>
    </row>
    <row r="219" spans="1:5" x14ac:dyDescent="0.25">
      <c r="A219" s="281" t="s">
        <v>1622</v>
      </c>
      <c r="B219" s="281" t="s">
        <v>1273</v>
      </c>
      <c r="C219" s="5" t="s">
        <v>1632</v>
      </c>
      <c r="D219" s="5" t="s">
        <v>847</v>
      </c>
      <c r="E219" s="5" t="s">
        <v>2931</v>
      </c>
    </row>
    <row r="220" spans="1:5" x14ac:dyDescent="0.25">
      <c r="A220" s="281" t="s">
        <v>1623</v>
      </c>
      <c r="B220" s="281" t="s">
        <v>1273</v>
      </c>
      <c r="C220" s="5" t="s">
        <v>1633</v>
      </c>
      <c r="D220" s="5" t="s">
        <v>847</v>
      </c>
      <c r="E220" s="5" t="s">
        <v>2931</v>
      </c>
    </row>
    <row r="221" spans="1:5" x14ac:dyDescent="0.25">
      <c r="A221" s="281" t="s">
        <v>1624</v>
      </c>
      <c r="B221" s="281" t="s">
        <v>1273</v>
      </c>
      <c r="C221" s="5" t="s">
        <v>1634</v>
      </c>
      <c r="D221" s="5" t="s">
        <v>847</v>
      </c>
      <c r="E221" s="5" t="s">
        <v>2931</v>
      </c>
    </row>
    <row r="222" spans="1:5" x14ac:dyDescent="0.25">
      <c r="A222" s="5" t="s">
        <v>1622</v>
      </c>
      <c r="B222" s="5" t="s">
        <v>1271</v>
      </c>
      <c r="C222" s="5" t="s">
        <v>1632</v>
      </c>
      <c r="D222" s="5" t="s">
        <v>847</v>
      </c>
      <c r="E222" s="5" t="s">
        <v>2931</v>
      </c>
    </row>
    <row r="223" spans="1:5" x14ac:dyDescent="0.25">
      <c r="A223" s="5" t="s">
        <v>1623</v>
      </c>
      <c r="B223" s="5" t="s">
        <v>1271</v>
      </c>
      <c r="C223" s="5" t="s">
        <v>1633</v>
      </c>
      <c r="D223" s="5" t="s">
        <v>847</v>
      </c>
      <c r="E223" s="5" t="s">
        <v>2931</v>
      </c>
    </row>
    <row r="224" spans="1:5" x14ac:dyDescent="0.25">
      <c r="A224" s="5" t="s">
        <v>1624</v>
      </c>
      <c r="B224" s="5" t="s">
        <v>1271</v>
      </c>
      <c r="C224" s="5" t="s">
        <v>1634</v>
      </c>
      <c r="D224" s="5" t="s">
        <v>847</v>
      </c>
      <c r="E224" s="5" t="s">
        <v>2931</v>
      </c>
    </row>
    <row r="225" spans="1:5" x14ac:dyDescent="0.25">
      <c r="A225" s="5" t="s">
        <v>1683</v>
      </c>
      <c r="B225" s="5" t="s">
        <v>1271</v>
      </c>
      <c r="C225" s="5"/>
      <c r="D225" s="5" t="s">
        <v>847</v>
      </c>
      <c r="E225" s="5" t="s">
        <v>2931</v>
      </c>
    </row>
    <row r="226" spans="1:5" x14ac:dyDescent="0.25">
      <c r="A226" s="5" t="s">
        <v>1744</v>
      </c>
      <c r="B226" s="5" t="s">
        <v>1271</v>
      </c>
      <c r="C226" s="5"/>
      <c r="D226" s="5" t="s">
        <v>847</v>
      </c>
      <c r="E226" s="5" t="s">
        <v>2931</v>
      </c>
    </row>
    <row r="227" spans="1:5" x14ac:dyDescent="0.25">
      <c r="A227" s="5" t="s">
        <v>1742</v>
      </c>
      <c r="B227" s="5" t="s">
        <v>1271</v>
      </c>
      <c r="C227" s="5"/>
      <c r="D227" s="5" t="s">
        <v>847</v>
      </c>
      <c r="E227" s="5" t="s">
        <v>2931</v>
      </c>
    </row>
    <row r="228" spans="1:5" x14ac:dyDescent="0.25">
      <c r="A228" s="5" t="s">
        <v>1743</v>
      </c>
      <c r="B228" s="5" t="s">
        <v>1271</v>
      </c>
      <c r="C228" s="5"/>
      <c r="D228" s="5" t="s">
        <v>847</v>
      </c>
      <c r="E228" s="5" t="s">
        <v>2931</v>
      </c>
    </row>
    <row r="229" spans="1:5" x14ac:dyDescent="0.25">
      <c r="A229" s="5" t="s">
        <v>1673</v>
      </c>
      <c r="B229" s="5" t="s">
        <v>1271</v>
      </c>
      <c r="C229" s="5"/>
      <c r="D229" s="5" t="s">
        <v>847</v>
      </c>
      <c r="E229" s="5" t="s">
        <v>2931</v>
      </c>
    </row>
    <row r="230" spans="1:5" x14ac:dyDescent="0.25">
      <c r="A230" s="5" t="s">
        <v>1697</v>
      </c>
      <c r="B230" s="5" t="s">
        <v>1271</v>
      </c>
      <c r="C230" s="5"/>
      <c r="D230" s="5" t="s">
        <v>847</v>
      </c>
      <c r="E230" s="5" t="s">
        <v>2931</v>
      </c>
    </row>
    <row r="231" spans="1:5" x14ac:dyDescent="0.25">
      <c r="A231" s="5" t="s">
        <v>1682</v>
      </c>
      <c r="B231" s="5" t="s">
        <v>1271</v>
      </c>
      <c r="C231" s="5"/>
      <c r="D231" s="5" t="s">
        <v>847</v>
      </c>
      <c r="E231" s="5" t="s">
        <v>2931</v>
      </c>
    </row>
    <row r="232" spans="1:5" x14ac:dyDescent="0.25">
      <c r="A232" s="5" t="s">
        <v>1749</v>
      </c>
      <c r="B232" s="5" t="s">
        <v>1271</v>
      </c>
      <c r="C232" s="5"/>
      <c r="D232" s="5" t="s">
        <v>847</v>
      </c>
      <c r="E232" s="5" t="s">
        <v>2931</v>
      </c>
    </row>
    <row r="233" spans="1:5" x14ac:dyDescent="0.25">
      <c r="A233" s="5" t="s">
        <v>1751</v>
      </c>
      <c r="B233" s="5" t="s">
        <v>1271</v>
      </c>
      <c r="C233" s="5"/>
      <c r="D233" s="5" t="s">
        <v>847</v>
      </c>
      <c r="E233" s="5" t="s">
        <v>2931</v>
      </c>
    </row>
    <row r="234" spans="1:5" x14ac:dyDescent="0.25">
      <c r="A234" s="5" t="s">
        <v>1622</v>
      </c>
      <c r="B234" s="5" t="s">
        <v>846</v>
      </c>
      <c r="C234" s="5" t="s">
        <v>1632</v>
      </c>
      <c r="D234" s="5" t="s">
        <v>847</v>
      </c>
      <c r="E234" s="5" t="s">
        <v>847</v>
      </c>
    </row>
    <row r="235" spans="1:5" x14ac:dyDescent="0.25">
      <c r="A235" s="5" t="s">
        <v>1623</v>
      </c>
      <c r="B235" s="5" t="s">
        <v>846</v>
      </c>
      <c r="C235" s="5" t="s">
        <v>1633</v>
      </c>
      <c r="D235" s="5" t="s">
        <v>847</v>
      </c>
      <c r="E235" s="5" t="s">
        <v>847</v>
      </c>
    </row>
    <row r="236" spans="1:5" x14ac:dyDescent="0.25">
      <c r="A236" s="5" t="s">
        <v>1624</v>
      </c>
      <c r="B236" s="5" t="s">
        <v>846</v>
      </c>
      <c r="C236" s="5" t="s">
        <v>1634</v>
      </c>
      <c r="D236" s="5" t="s">
        <v>847</v>
      </c>
      <c r="E236" s="5" t="s">
        <v>847</v>
      </c>
    </row>
    <row r="237" spans="1:5" x14ac:dyDescent="0.25">
      <c r="A237" s="5" t="s">
        <v>1637</v>
      </c>
      <c r="B237" s="5" t="s">
        <v>846</v>
      </c>
      <c r="C237" s="5" t="s">
        <v>1660</v>
      </c>
      <c r="D237" s="5" t="s">
        <v>847</v>
      </c>
      <c r="E237" s="5" t="s">
        <v>847</v>
      </c>
    </row>
    <row r="238" spans="1:5" x14ac:dyDescent="0.25">
      <c r="A238" s="5" t="s">
        <v>1639</v>
      </c>
      <c r="B238" s="5" t="s">
        <v>846</v>
      </c>
      <c r="C238" s="5" t="s">
        <v>1661</v>
      </c>
      <c r="D238" s="5" t="s">
        <v>847</v>
      </c>
      <c r="E238" s="5" t="s">
        <v>847</v>
      </c>
    </row>
    <row r="239" spans="1:5" ht="15.75" thickBot="1" x14ac:dyDescent="0.3">
      <c r="A239" s="5" t="s">
        <v>1638</v>
      </c>
      <c r="B239" s="5" t="s">
        <v>846</v>
      </c>
      <c r="C239" s="5" t="s">
        <v>1662</v>
      </c>
      <c r="D239" s="5" t="s">
        <v>847</v>
      </c>
      <c r="E239" s="5" t="s">
        <v>847</v>
      </c>
    </row>
    <row r="240" spans="1:5" ht="15.75" thickBot="1" x14ac:dyDescent="0.3">
      <c r="A240" s="279" t="s">
        <v>1682</v>
      </c>
      <c r="B240" s="5" t="s">
        <v>846</v>
      </c>
      <c r="C240" s="5"/>
      <c r="D240" s="5" t="s">
        <v>847</v>
      </c>
      <c r="E240" s="5" t="s">
        <v>847</v>
      </c>
    </row>
    <row r="241" spans="1:5" ht="15.75" thickBot="1" x14ac:dyDescent="0.3">
      <c r="A241" s="279" t="s">
        <v>1697</v>
      </c>
      <c r="B241" s="5" t="s">
        <v>846</v>
      </c>
      <c r="C241" s="5"/>
      <c r="D241" s="5" t="s">
        <v>847</v>
      </c>
      <c r="E241" s="5" t="s">
        <v>847</v>
      </c>
    </row>
    <row r="242" spans="1:5" ht="15.75" thickBot="1" x14ac:dyDescent="0.3">
      <c r="A242" s="279" t="s">
        <v>1686</v>
      </c>
      <c r="B242" s="5" t="s">
        <v>846</v>
      </c>
      <c r="C242" s="5"/>
      <c r="D242" s="5" t="s">
        <v>847</v>
      </c>
      <c r="E242" s="5" t="s">
        <v>847</v>
      </c>
    </row>
    <row r="243" spans="1:5" ht="15.75" thickBot="1" x14ac:dyDescent="0.3">
      <c r="A243" s="279" t="s">
        <v>1667</v>
      </c>
      <c r="B243" s="5" t="s">
        <v>846</v>
      </c>
      <c r="C243" s="5"/>
      <c r="D243" s="5" t="s">
        <v>847</v>
      </c>
      <c r="E243" s="5" t="s">
        <v>847</v>
      </c>
    </row>
    <row r="244" spans="1:5" ht="15.75" thickBot="1" x14ac:dyDescent="0.3">
      <c r="A244" s="282" t="s">
        <v>1668</v>
      </c>
      <c r="B244" s="5" t="s">
        <v>846</v>
      </c>
      <c r="C244" s="1"/>
      <c r="D244" s="5" t="s">
        <v>847</v>
      </c>
      <c r="E244" s="5" t="s">
        <v>847</v>
      </c>
    </row>
    <row r="245" spans="1:5" ht="15.75" thickBot="1" x14ac:dyDescent="0.3">
      <c r="A245" s="280" t="s">
        <v>1745</v>
      </c>
      <c r="B245" s="5" t="s">
        <v>846</v>
      </c>
      <c r="C245" s="5"/>
      <c r="D245" s="5" t="s">
        <v>847</v>
      </c>
      <c r="E245" s="5" t="s">
        <v>847</v>
      </c>
    </row>
    <row r="246" spans="1:5" ht="15.75" thickBot="1" x14ac:dyDescent="0.3">
      <c r="A246" s="279" t="s">
        <v>1725</v>
      </c>
      <c r="B246" s="5" t="s">
        <v>846</v>
      </c>
      <c r="C246" s="5"/>
      <c r="D246" s="5" t="s">
        <v>847</v>
      </c>
      <c r="E246" s="5" t="s">
        <v>847</v>
      </c>
    </row>
    <row r="247" spans="1:5" ht="15.75" thickBot="1" x14ac:dyDescent="0.3">
      <c r="A247" s="282" t="s">
        <v>1718</v>
      </c>
      <c r="B247" s="5" t="s">
        <v>846</v>
      </c>
      <c r="C247" s="1"/>
      <c r="D247" s="5" t="s">
        <v>847</v>
      </c>
      <c r="E247" s="5" t="s">
        <v>847</v>
      </c>
    </row>
    <row r="248" spans="1:5" s="342" customFormat="1" x14ac:dyDescent="0.25">
      <c r="A248" s="394" t="s">
        <v>1719</v>
      </c>
      <c r="B248" s="343" t="s">
        <v>846</v>
      </c>
      <c r="C248" s="343"/>
      <c r="D248" s="343" t="s">
        <v>847</v>
      </c>
      <c r="E248" s="343" t="s">
        <v>847</v>
      </c>
    </row>
    <row r="249" spans="1:5" s="35" customFormat="1" x14ac:dyDescent="0.25">
      <c r="A249" s="395" t="s">
        <v>1622</v>
      </c>
      <c r="B249" s="5" t="s">
        <v>2565</v>
      </c>
      <c r="C249" s="1" t="s">
        <v>1632</v>
      </c>
      <c r="D249" s="1"/>
      <c r="E249" s="5"/>
    </row>
    <row r="250" spans="1:5" s="35" customFormat="1" x14ac:dyDescent="0.25">
      <c r="A250" s="395" t="s">
        <v>1623</v>
      </c>
      <c r="B250" s="5" t="s">
        <v>2565</v>
      </c>
      <c r="C250" s="1" t="s">
        <v>1633</v>
      </c>
      <c r="D250" s="1"/>
      <c r="E250" s="5"/>
    </row>
    <row r="251" spans="1:5" s="35" customFormat="1" x14ac:dyDescent="0.25">
      <c r="A251" s="395" t="s">
        <v>1624</v>
      </c>
      <c r="B251" s="5" t="s">
        <v>2565</v>
      </c>
      <c r="C251" s="1" t="s">
        <v>1634</v>
      </c>
      <c r="D251" s="1"/>
      <c r="E251" s="5"/>
    </row>
    <row r="252" spans="1:5" x14ac:dyDescent="0.25">
      <c r="A252" s="5" t="s">
        <v>2299</v>
      </c>
      <c r="B252" s="5" t="s">
        <v>2565</v>
      </c>
      <c r="C252" s="5"/>
      <c r="D252" s="5"/>
      <c r="E252" s="5"/>
    </row>
    <row r="253" spans="1:5" x14ac:dyDescent="0.25">
      <c r="A253" s="5" t="s">
        <v>3015</v>
      </c>
      <c r="B253" s="5" t="s">
        <v>2565</v>
      </c>
      <c r="C253" s="5"/>
      <c r="D253" s="5"/>
      <c r="E253" s="5"/>
    </row>
    <row r="254" spans="1:5" x14ac:dyDescent="0.25">
      <c r="A254" s="5" t="s">
        <v>1742</v>
      </c>
      <c r="B254" s="5" t="s">
        <v>2565</v>
      </c>
      <c r="C254" s="5"/>
      <c r="D254" s="5"/>
      <c r="E254" s="5"/>
    </row>
    <row r="255" spans="1:5" x14ac:dyDescent="0.25">
      <c r="A255" s="5" t="s">
        <v>1664</v>
      </c>
      <c r="B255" s="5" t="s">
        <v>2565</v>
      </c>
      <c r="C255" s="5"/>
      <c r="D255" s="5"/>
      <c r="E255" s="5"/>
    </row>
    <row r="256" spans="1:5" x14ac:dyDescent="0.25">
      <c r="A256" s="5" t="s">
        <v>1665</v>
      </c>
      <c r="B256" s="5" t="s">
        <v>2565</v>
      </c>
      <c r="C256" s="5"/>
      <c r="D256" s="5"/>
      <c r="E256" s="5"/>
    </row>
    <row r="257" spans="1:5" x14ac:dyDescent="0.25">
      <c r="A257" s="5" t="s">
        <v>1666</v>
      </c>
      <c r="B257" s="5" t="s">
        <v>2565</v>
      </c>
      <c r="C257" s="5"/>
      <c r="D257" s="5"/>
      <c r="E257" s="5"/>
    </row>
    <row r="258" spans="1:5" x14ac:dyDescent="0.25">
      <c r="A258" s="5" t="s">
        <v>1667</v>
      </c>
      <c r="B258" s="5" t="s">
        <v>2565</v>
      </c>
      <c r="C258" s="5"/>
      <c r="D258" s="5"/>
      <c r="E258" s="5"/>
    </row>
    <row r="259" spans="1:5" x14ac:dyDescent="0.25">
      <c r="A259" s="5" t="s">
        <v>1668</v>
      </c>
      <c r="B259" s="5" t="s">
        <v>2565</v>
      </c>
      <c r="C259" s="5"/>
      <c r="D259" s="5"/>
      <c r="E259" s="5"/>
    </row>
    <row r="260" spans="1:5" x14ac:dyDescent="0.25">
      <c r="A260" s="5" t="s">
        <v>1669</v>
      </c>
      <c r="B260" s="5" t="s">
        <v>2565</v>
      </c>
      <c r="C260" s="5"/>
      <c r="D260" s="5"/>
      <c r="E260" s="5"/>
    </row>
    <row r="261" spans="1:5" x14ac:dyDescent="0.25">
      <c r="A261" s="5" t="s">
        <v>1670</v>
      </c>
      <c r="B261" s="5" t="s">
        <v>2565</v>
      </c>
      <c r="C261" s="5"/>
      <c r="D261" s="5"/>
      <c r="E261" s="5"/>
    </row>
    <row r="262" spans="1:5" x14ac:dyDescent="0.25">
      <c r="A262" s="5" t="s">
        <v>1671</v>
      </c>
      <c r="B262" s="5" t="s">
        <v>2565</v>
      </c>
      <c r="C262" s="5"/>
      <c r="D262" s="5"/>
      <c r="E262" s="5"/>
    </row>
    <row r="263" spans="1:5" x14ac:dyDescent="0.25">
      <c r="A263" s="5" t="s">
        <v>1672</v>
      </c>
      <c r="B263" s="5" t="s">
        <v>2565</v>
      </c>
      <c r="C263" s="5"/>
      <c r="D263" s="5"/>
      <c r="E263" s="5"/>
    </row>
    <row r="264" spans="1:5" x14ac:dyDescent="0.25">
      <c r="A264" s="5" t="s">
        <v>2300</v>
      </c>
      <c r="B264" s="5" t="s">
        <v>2565</v>
      </c>
      <c r="C264" s="5"/>
      <c r="D264" s="5"/>
      <c r="E264" s="5"/>
    </row>
    <row r="265" spans="1:5" x14ac:dyDescent="0.25">
      <c r="A265" s="5" t="s">
        <v>3016</v>
      </c>
      <c r="B265" s="5" t="s">
        <v>2565</v>
      </c>
      <c r="C265" s="5"/>
      <c r="D265" s="5"/>
      <c r="E265" s="5"/>
    </row>
    <row r="266" spans="1:5" x14ac:dyDescent="0.25">
      <c r="A266" s="5" t="s">
        <v>1743</v>
      </c>
      <c r="B266" s="5" t="s">
        <v>2565</v>
      </c>
      <c r="C266" s="5"/>
      <c r="D266" s="5"/>
      <c r="E266" s="5"/>
    </row>
    <row r="267" spans="1:5" x14ac:dyDescent="0.25">
      <c r="A267" s="5" t="s">
        <v>3017</v>
      </c>
      <c r="B267" s="5" t="s">
        <v>2565</v>
      </c>
      <c r="C267" s="5"/>
      <c r="D267" s="5"/>
      <c r="E267" s="5"/>
    </row>
    <row r="268" spans="1:5" x14ac:dyDescent="0.25">
      <c r="A268" s="5" t="s">
        <v>1744</v>
      </c>
      <c r="B268" s="5" t="s">
        <v>2565</v>
      </c>
      <c r="C268" s="5"/>
      <c r="D268" s="5"/>
      <c r="E268" s="5"/>
    </row>
    <row r="269" spans="1:5" x14ac:dyDescent="0.25">
      <c r="A269" s="5" t="s">
        <v>1673</v>
      </c>
      <c r="B269" s="5" t="s">
        <v>2565</v>
      </c>
      <c r="C269" s="5"/>
      <c r="D269" s="5"/>
      <c r="E269" s="5"/>
    </row>
    <row r="270" spans="1:5" x14ac:dyDescent="0.25">
      <c r="A270" s="5" t="s">
        <v>1674</v>
      </c>
      <c r="B270" s="5" t="s">
        <v>2565</v>
      </c>
      <c r="C270" s="5"/>
      <c r="D270" s="5"/>
      <c r="E270" s="5"/>
    </row>
    <row r="271" spans="1:5" x14ac:dyDescent="0.25">
      <c r="A271" s="5" t="s">
        <v>3018</v>
      </c>
      <c r="B271" s="5" t="s">
        <v>2565</v>
      </c>
      <c r="C271" s="5"/>
      <c r="D271" s="5"/>
      <c r="E271" s="5"/>
    </row>
    <row r="272" spans="1:5" x14ac:dyDescent="0.25">
      <c r="A272" s="5" t="s">
        <v>3019</v>
      </c>
      <c r="B272" s="5" t="s">
        <v>2565</v>
      </c>
      <c r="C272" s="5"/>
      <c r="D272" s="5"/>
      <c r="E272" s="5"/>
    </row>
    <row r="273" spans="1:5" x14ac:dyDescent="0.25">
      <c r="A273" s="5" t="s">
        <v>1745</v>
      </c>
      <c r="B273" s="5" t="s">
        <v>2565</v>
      </c>
      <c r="C273" s="5"/>
      <c r="D273" s="5"/>
      <c r="E273" s="5"/>
    </row>
    <row r="274" spans="1:5" x14ac:dyDescent="0.25">
      <c r="A274" s="5" t="s">
        <v>1675</v>
      </c>
      <c r="B274" s="5" t="s">
        <v>2565</v>
      </c>
      <c r="C274" s="5"/>
      <c r="D274" s="5"/>
      <c r="E274" s="5"/>
    </row>
    <row r="275" spans="1:5" x14ac:dyDescent="0.25">
      <c r="A275" s="5" t="s">
        <v>1676</v>
      </c>
      <c r="B275" s="5" t="s">
        <v>2565</v>
      </c>
      <c r="C275" s="5"/>
      <c r="D275" s="5"/>
      <c r="E275" s="5"/>
    </row>
    <row r="276" spans="1:5" x14ac:dyDescent="0.25">
      <c r="A276" s="5" t="s">
        <v>1677</v>
      </c>
      <c r="B276" s="5" t="s">
        <v>2565</v>
      </c>
      <c r="C276" s="5"/>
      <c r="D276" s="5"/>
      <c r="E276" s="5"/>
    </row>
    <row r="277" spans="1:5" x14ac:dyDescent="0.25">
      <c r="A277" s="5" t="s">
        <v>1678</v>
      </c>
      <c r="B277" s="5" t="s">
        <v>2565</v>
      </c>
      <c r="C277" s="5"/>
      <c r="D277" s="5"/>
      <c r="E277" s="5"/>
    </row>
    <row r="278" spans="1:5" x14ac:dyDescent="0.25">
      <c r="A278" s="5" t="s">
        <v>2363</v>
      </c>
      <c r="B278" s="5" t="s">
        <v>2565</v>
      </c>
      <c r="C278" s="5"/>
      <c r="D278" s="5"/>
      <c r="E278" s="5"/>
    </row>
    <row r="279" spans="1:5" x14ac:dyDescent="0.25">
      <c r="A279" s="5" t="s">
        <v>2295</v>
      </c>
      <c r="B279" s="5" t="s">
        <v>2565</v>
      </c>
      <c r="C279" s="5"/>
      <c r="D279" s="5"/>
      <c r="E279" s="5"/>
    </row>
    <row r="280" spans="1:5" x14ac:dyDescent="0.25">
      <c r="A280" s="5" t="s">
        <v>1679</v>
      </c>
      <c r="B280" s="5" t="s">
        <v>2565</v>
      </c>
      <c r="C280" s="5"/>
      <c r="D280" s="5"/>
      <c r="E280" s="5"/>
    </row>
    <row r="281" spans="1:5" x14ac:dyDescent="0.25">
      <c r="A281" s="5" t="s">
        <v>1680</v>
      </c>
      <c r="B281" s="5" t="s">
        <v>2565</v>
      </c>
      <c r="C281" s="5"/>
      <c r="D281" s="5"/>
      <c r="E281" s="5"/>
    </row>
    <row r="282" spans="1:5" x14ac:dyDescent="0.25">
      <c r="A282" s="5" t="s">
        <v>2294</v>
      </c>
      <c r="B282" s="5" t="s">
        <v>2565</v>
      </c>
      <c r="C282" s="5"/>
      <c r="D282" s="5"/>
      <c r="E282" s="5"/>
    </row>
    <row r="283" spans="1:5" x14ac:dyDescent="0.25">
      <c r="A283" s="5" t="s">
        <v>2470</v>
      </c>
      <c r="B283" s="5" t="s">
        <v>2565</v>
      </c>
      <c r="C283" s="5"/>
      <c r="D283" s="5"/>
      <c r="E283" s="5"/>
    </row>
    <row r="284" spans="1:5" x14ac:dyDescent="0.25">
      <c r="A284" s="5" t="s">
        <v>1681</v>
      </c>
      <c r="B284" s="5" t="s">
        <v>2565</v>
      </c>
      <c r="C284" s="5"/>
      <c r="D284" s="5"/>
      <c r="E284" s="5"/>
    </row>
    <row r="285" spans="1:5" x14ac:dyDescent="0.25">
      <c r="A285" s="5" t="s">
        <v>1682</v>
      </c>
      <c r="B285" s="5" t="s">
        <v>2565</v>
      </c>
      <c r="C285" s="5"/>
      <c r="D285" s="5"/>
      <c r="E285" s="5"/>
    </row>
    <row r="286" spans="1:5" x14ac:dyDescent="0.25">
      <c r="A286" s="5" t="s">
        <v>1683</v>
      </c>
      <c r="B286" s="5" t="s">
        <v>2565</v>
      </c>
      <c r="C286" s="5"/>
      <c r="D286" s="5"/>
      <c r="E286" s="5"/>
    </row>
    <row r="287" spans="1:5" x14ac:dyDescent="0.25">
      <c r="A287" s="5" t="s">
        <v>1684</v>
      </c>
      <c r="B287" s="5" t="s">
        <v>2565</v>
      </c>
      <c r="C287" s="5"/>
      <c r="D287" s="5"/>
      <c r="E287" s="5"/>
    </row>
    <row r="288" spans="1:5" x14ac:dyDescent="0.25">
      <c r="A288" s="5" t="s">
        <v>1685</v>
      </c>
      <c r="B288" s="5" t="s">
        <v>2565</v>
      </c>
      <c r="C288" s="5"/>
      <c r="D288" s="5"/>
      <c r="E288" s="5"/>
    </row>
    <row r="289" spans="1:5" x14ac:dyDescent="0.25">
      <c r="A289" s="5" t="s">
        <v>3389</v>
      </c>
      <c r="B289" s="5" t="s">
        <v>2565</v>
      </c>
      <c r="C289" s="5"/>
      <c r="D289" s="5"/>
      <c r="E289" s="5"/>
    </row>
    <row r="290" spans="1:5" x14ac:dyDescent="0.25">
      <c r="A290" s="5" t="s">
        <v>2301</v>
      </c>
      <c r="B290" s="5" t="s">
        <v>2565</v>
      </c>
      <c r="C290" s="5"/>
      <c r="D290" s="5"/>
      <c r="E290" s="5"/>
    </row>
    <row r="291" spans="1:5" x14ac:dyDescent="0.25">
      <c r="A291" s="5" t="s">
        <v>1686</v>
      </c>
      <c r="B291" s="5" t="s">
        <v>2565</v>
      </c>
      <c r="C291" s="5"/>
      <c r="D291" s="5"/>
      <c r="E291" s="5"/>
    </row>
    <row r="292" spans="1:5" x14ac:dyDescent="0.25">
      <c r="A292" s="5" t="s">
        <v>1687</v>
      </c>
      <c r="B292" s="5" t="s">
        <v>2565</v>
      </c>
      <c r="C292" s="5"/>
      <c r="D292" s="5"/>
      <c r="E292" s="5"/>
    </row>
    <row r="293" spans="1:5" x14ac:dyDescent="0.25">
      <c r="A293" s="5" t="s">
        <v>1688</v>
      </c>
      <c r="B293" s="5" t="s">
        <v>2565</v>
      </c>
      <c r="C293" s="5"/>
      <c r="D293" s="5"/>
      <c r="E293" s="5"/>
    </row>
    <row r="294" spans="1:5" x14ac:dyDescent="0.25">
      <c r="A294" s="5" t="s">
        <v>1689</v>
      </c>
      <c r="B294" s="5" t="s">
        <v>2565</v>
      </c>
      <c r="C294" s="5"/>
      <c r="D294" s="5"/>
      <c r="E294" s="5"/>
    </row>
    <row r="295" spans="1:5" x14ac:dyDescent="0.25">
      <c r="A295" s="5" t="s">
        <v>1690</v>
      </c>
      <c r="B295" s="5" t="s">
        <v>2565</v>
      </c>
      <c r="C295" s="5"/>
      <c r="D295" s="5"/>
      <c r="E295" s="5"/>
    </row>
    <row r="296" spans="1:5" x14ac:dyDescent="0.25">
      <c r="A296" s="5" t="s">
        <v>1691</v>
      </c>
      <c r="B296" s="5" t="s">
        <v>2565</v>
      </c>
      <c r="C296" s="5"/>
      <c r="D296" s="5"/>
      <c r="E296" s="5"/>
    </row>
    <row r="297" spans="1:5" x14ac:dyDescent="0.25">
      <c r="A297" s="5" t="s">
        <v>1692</v>
      </c>
      <c r="B297" s="5" t="s">
        <v>2565</v>
      </c>
      <c r="C297" s="5"/>
      <c r="D297" s="5"/>
      <c r="E297" s="5"/>
    </row>
    <row r="298" spans="1:5" x14ac:dyDescent="0.25">
      <c r="A298" s="5" t="s">
        <v>1693</v>
      </c>
      <c r="B298" s="5" t="s">
        <v>2565</v>
      </c>
      <c r="C298" s="5"/>
      <c r="D298" s="5"/>
      <c r="E298" s="5"/>
    </row>
    <row r="299" spans="1:5" x14ac:dyDescent="0.25">
      <c r="A299" s="5" t="s">
        <v>1694</v>
      </c>
      <c r="B299" s="5" t="s">
        <v>2565</v>
      </c>
      <c r="C299" s="5"/>
      <c r="D299" s="5"/>
      <c r="E299" s="5"/>
    </row>
    <row r="300" spans="1:5" x14ac:dyDescent="0.25">
      <c r="A300" s="5" t="s">
        <v>1695</v>
      </c>
      <c r="B300" s="5" t="s">
        <v>2565</v>
      </c>
      <c r="C300" s="5"/>
      <c r="D300" s="5"/>
      <c r="E300" s="5"/>
    </row>
    <row r="301" spans="1:5" x14ac:dyDescent="0.25">
      <c r="A301" s="5" t="s">
        <v>3020</v>
      </c>
      <c r="B301" s="5" t="s">
        <v>2565</v>
      </c>
      <c r="C301" s="5"/>
      <c r="D301" s="5"/>
      <c r="E301" s="5"/>
    </row>
    <row r="302" spans="1:5" x14ac:dyDescent="0.25">
      <c r="A302" s="5" t="s">
        <v>1696</v>
      </c>
      <c r="B302" s="5" t="s">
        <v>2565</v>
      </c>
      <c r="C302" s="5"/>
      <c r="D302" s="5"/>
      <c r="E302" s="5"/>
    </row>
    <row r="303" spans="1:5" x14ac:dyDescent="0.25">
      <c r="A303" s="5" t="s">
        <v>2364</v>
      </c>
      <c r="B303" s="5" t="s">
        <v>2565</v>
      </c>
      <c r="C303" s="5"/>
      <c r="D303" s="5"/>
      <c r="E303" s="5"/>
    </row>
    <row r="304" spans="1:5" x14ac:dyDescent="0.25">
      <c r="A304" s="5" t="s">
        <v>1697</v>
      </c>
      <c r="B304" s="5" t="s">
        <v>2565</v>
      </c>
      <c r="C304" s="5"/>
      <c r="D304" s="5"/>
      <c r="E304" s="5"/>
    </row>
    <row r="305" spans="1:5" x14ac:dyDescent="0.25">
      <c r="A305" s="5" t="s">
        <v>1698</v>
      </c>
      <c r="B305" s="5" t="s">
        <v>2565</v>
      </c>
      <c r="C305" s="5"/>
      <c r="D305" s="5"/>
      <c r="E305" s="5"/>
    </row>
    <row r="306" spans="1:5" x14ac:dyDescent="0.25">
      <c r="A306" s="5" t="s">
        <v>2296</v>
      </c>
      <c r="B306" s="5" t="s">
        <v>2565</v>
      </c>
      <c r="C306" s="5"/>
      <c r="D306" s="5"/>
      <c r="E306" s="5"/>
    </row>
    <row r="307" spans="1:5" x14ac:dyDescent="0.25">
      <c r="A307" s="5" t="s">
        <v>1699</v>
      </c>
      <c r="B307" s="5" t="s">
        <v>2565</v>
      </c>
      <c r="C307" s="5"/>
      <c r="D307" s="5"/>
      <c r="E307" s="5"/>
    </row>
    <row r="308" spans="1:5" x14ac:dyDescent="0.25">
      <c r="A308" s="5" t="s">
        <v>1746</v>
      </c>
      <c r="B308" s="5" t="s">
        <v>2565</v>
      </c>
      <c r="C308" s="5"/>
      <c r="D308" s="5"/>
      <c r="E308" s="5"/>
    </row>
    <row r="309" spans="1:5" x14ac:dyDescent="0.25">
      <c r="A309" s="5" t="s">
        <v>1747</v>
      </c>
      <c r="B309" s="5" t="s">
        <v>2565</v>
      </c>
      <c r="C309" s="5"/>
      <c r="D309" s="5"/>
      <c r="E309" s="5"/>
    </row>
    <row r="310" spans="1:5" x14ac:dyDescent="0.25">
      <c r="A310" s="5" t="s">
        <v>1700</v>
      </c>
      <c r="B310" s="5" t="s">
        <v>2565</v>
      </c>
      <c r="C310" s="5"/>
      <c r="D310" s="5"/>
      <c r="E310" s="5"/>
    </row>
    <row r="311" spans="1:5" x14ac:dyDescent="0.25">
      <c r="A311" s="5" t="s">
        <v>1701</v>
      </c>
      <c r="B311" s="5" t="s">
        <v>2565</v>
      </c>
      <c r="C311" s="5"/>
      <c r="D311" s="5"/>
      <c r="E311" s="5"/>
    </row>
    <row r="312" spans="1:5" x14ac:dyDescent="0.25">
      <c r="A312" s="5" t="s">
        <v>1702</v>
      </c>
      <c r="B312" s="5" t="s">
        <v>2565</v>
      </c>
      <c r="C312" s="5"/>
      <c r="D312" s="5"/>
      <c r="E312" s="5"/>
    </row>
    <row r="313" spans="1:5" x14ac:dyDescent="0.25">
      <c r="A313" s="5" t="s">
        <v>2297</v>
      </c>
      <c r="B313" s="5" t="s">
        <v>2565</v>
      </c>
      <c r="C313" s="5"/>
      <c r="D313" s="5"/>
      <c r="E313" s="5"/>
    </row>
    <row r="314" spans="1:5" x14ac:dyDescent="0.25">
      <c r="A314" s="5" t="s">
        <v>2298</v>
      </c>
      <c r="B314" s="5" t="s">
        <v>2565</v>
      </c>
      <c r="C314" s="5"/>
      <c r="D314" s="5"/>
      <c r="E314" s="5"/>
    </row>
    <row r="315" spans="1:5" x14ac:dyDescent="0.25">
      <c r="A315" s="5" t="s">
        <v>1703</v>
      </c>
      <c r="B315" s="5" t="s">
        <v>2565</v>
      </c>
      <c r="C315" s="5"/>
      <c r="D315" s="5"/>
      <c r="E315" s="5"/>
    </row>
    <row r="316" spans="1:5" x14ac:dyDescent="0.25">
      <c r="A316" s="5" t="s">
        <v>1704</v>
      </c>
      <c r="B316" s="5" t="s">
        <v>2565</v>
      </c>
      <c r="C316" s="5"/>
      <c r="D316" s="5"/>
      <c r="E316" s="5"/>
    </row>
    <row r="317" spans="1:5" x14ac:dyDescent="0.25">
      <c r="A317" s="5" t="s">
        <v>1706</v>
      </c>
      <c r="B317" s="5" t="s">
        <v>2565</v>
      </c>
      <c r="C317" s="5"/>
      <c r="D317" s="5"/>
      <c r="E317" s="5"/>
    </row>
    <row r="318" spans="1:5" x14ac:dyDescent="0.25">
      <c r="A318" s="5" t="s">
        <v>1705</v>
      </c>
      <c r="B318" s="5" t="s">
        <v>2565</v>
      </c>
      <c r="C318" s="5"/>
      <c r="D318" s="5"/>
      <c r="E318" s="5"/>
    </row>
    <row r="319" spans="1:5" x14ac:dyDescent="0.25">
      <c r="A319" s="5" t="s">
        <v>1707</v>
      </c>
      <c r="B319" s="5" t="s">
        <v>2565</v>
      </c>
      <c r="C319" s="5"/>
      <c r="D319" s="5"/>
      <c r="E319" s="5"/>
    </row>
    <row r="320" spans="1:5" x14ac:dyDescent="0.25">
      <c r="A320" s="5" t="s">
        <v>1708</v>
      </c>
      <c r="B320" s="5" t="s">
        <v>2565</v>
      </c>
      <c r="C320" s="5"/>
      <c r="D320" s="5"/>
      <c r="E320" s="5"/>
    </row>
    <row r="321" spans="1:5" x14ac:dyDescent="0.25">
      <c r="A321" s="5" t="s">
        <v>1709</v>
      </c>
      <c r="B321" s="5" t="s">
        <v>2565</v>
      </c>
      <c r="C321" s="5"/>
      <c r="D321" s="5"/>
      <c r="E321" s="5"/>
    </row>
    <row r="322" spans="1:5" x14ac:dyDescent="0.25">
      <c r="A322" s="5" t="s">
        <v>1710</v>
      </c>
      <c r="B322" s="5" t="s">
        <v>2565</v>
      </c>
      <c r="C322" s="5"/>
      <c r="D322" s="5"/>
      <c r="E322" s="5"/>
    </row>
    <row r="323" spans="1:5" x14ac:dyDescent="0.25">
      <c r="A323" s="5" t="s">
        <v>1748</v>
      </c>
      <c r="B323" s="5" t="s">
        <v>2565</v>
      </c>
      <c r="C323" s="5"/>
      <c r="D323" s="5"/>
      <c r="E323" s="5"/>
    </row>
    <row r="324" spans="1:5" x14ac:dyDescent="0.25">
      <c r="A324" s="5" t="s">
        <v>1711</v>
      </c>
      <c r="B324" s="5" t="s">
        <v>2565</v>
      </c>
      <c r="C324" s="5"/>
      <c r="D324" s="5"/>
      <c r="E324" s="5"/>
    </row>
    <row r="325" spans="1:5" x14ac:dyDescent="0.25">
      <c r="A325" s="5" t="s">
        <v>1749</v>
      </c>
      <c r="B325" s="5" t="s">
        <v>2565</v>
      </c>
      <c r="C325" s="5"/>
      <c r="D325" s="5"/>
      <c r="E325" s="5"/>
    </row>
    <row r="326" spans="1:5" x14ac:dyDescent="0.25">
      <c r="A326" s="5" t="s">
        <v>1712</v>
      </c>
      <c r="B326" s="5" t="s">
        <v>2565</v>
      </c>
      <c r="C326" s="5"/>
      <c r="D326" s="5"/>
      <c r="E326" s="5"/>
    </row>
    <row r="327" spans="1:5" x14ac:dyDescent="0.25">
      <c r="A327" s="5" t="s">
        <v>1750</v>
      </c>
      <c r="B327" s="5" t="s">
        <v>2565</v>
      </c>
      <c r="C327" s="5"/>
      <c r="D327" s="5"/>
      <c r="E327" s="5"/>
    </row>
    <row r="328" spans="1:5" x14ac:dyDescent="0.25">
      <c r="A328" s="5" t="s">
        <v>1713</v>
      </c>
      <c r="B328" s="5" t="s">
        <v>2565</v>
      </c>
      <c r="C328" s="5"/>
      <c r="D328" s="5"/>
      <c r="E328" s="5"/>
    </row>
    <row r="329" spans="1:5" x14ac:dyDescent="0.25">
      <c r="A329" s="5" t="s">
        <v>1714</v>
      </c>
      <c r="B329" s="5" t="s">
        <v>2565</v>
      </c>
      <c r="C329" s="5"/>
      <c r="D329" s="5"/>
      <c r="E329" s="5"/>
    </row>
    <row r="330" spans="1:5" x14ac:dyDescent="0.25">
      <c r="A330" s="5" t="s">
        <v>2292</v>
      </c>
      <c r="B330" s="5" t="s">
        <v>2565</v>
      </c>
      <c r="C330" s="5"/>
      <c r="D330" s="5"/>
      <c r="E330" s="5"/>
    </row>
    <row r="331" spans="1:5" x14ac:dyDescent="0.25">
      <c r="A331" s="5" t="s">
        <v>1715</v>
      </c>
      <c r="B331" s="5" t="s">
        <v>2565</v>
      </c>
      <c r="C331" s="5"/>
      <c r="D331" s="5"/>
      <c r="E331" s="5"/>
    </row>
    <row r="332" spans="1:5" x14ac:dyDescent="0.25">
      <c r="A332" s="5" t="s">
        <v>2293</v>
      </c>
      <c r="B332" s="5" t="s">
        <v>2565</v>
      </c>
      <c r="C332" s="5"/>
      <c r="D332" s="5"/>
      <c r="E332" s="5"/>
    </row>
    <row r="333" spans="1:5" x14ac:dyDescent="0.25">
      <c r="A333" s="5" t="s">
        <v>1716</v>
      </c>
      <c r="B333" s="5" t="s">
        <v>2565</v>
      </c>
      <c r="C333" s="5"/>
      <c r="D333" s="5"/>
      <c r="E333" s="5"/>
    </row>
    <row r="334" spans="1:5" x14ac:dyDescent="0.25">
      <c r="A334" s="5" t="s">
        <v>1717</v>
      </c>
      <c r="B334" s="5" t="s">
        <v>2565</v>
      </c>
      <c r="C334" s="5"/>
      <c r="D334" s="5"/>
      <c r="E334" s="5"/>
    </row>
    <row r="335" spans="1:5" x14ac:dyDescent="0.25">
      <c r="A335" s="5" t="s">
        <v>1718</v>
      </c>
      <c r="B335" s="5" t="s">
        <v>2565</v>
      </c>
      <c r="C335" s="5"/>
      <c r="D335" s="5"/>
      <c r="E335" s="5"/>
    </row>
    <row r="336" spans="1:5" x14ac:dyDescent="0.25">
      <c r="A336" s="5" t="s">
        <v>1719</v>
      </c>
      <c r="B336" s="5" t="s">
        <v>2565</v>
      </c>
      <c r="C336" s="5"/>
      <c r="D336" s="5"/>
      <c r="E336" s="5"/>
    </row>
    <row r="337" spans="1:5" x14ac:dyDescent="0.25">
      <c r="A337" s="5" t="s">
        <v>1751</v>
      </c>
      <c r="B337" s="5" t="s">
        <v>2565</v>
      </c>
      <c r="C337" s="5"/>
      <c r="D337" s="5"/>
      <c r="E337" s="5"/>
    </row>
    <row r="338" spans="1:5" x14ac:dyDescent="0.25">
      <c r="A338" s="5" t="s">
        <v>1720</v>
      </c>
      <c r="B338" s="5" t="s">
        <v>2565</v>
      </c>
      <c r="C338" s="5"/>
      <c r="D338" s="5"/>
      <c r="E338" s="5"/>
    </row>
    <row r="339" spans="1:5" x14ac:dyDescent="0.25">
      <c r="A339" s="5" t="s">
        <v>1721</v>
      </c>
      <c r="B339" s="5" t="s">
        <v>2565</v>
      </c>
      <c r="C339" s="5"/>
      <c r="D339" s="5"/>
      <c r="E339" s="5"/>
    </row>
    <row r="340" spans="1:5" x14ac:dyDescent="0.25">
      <c r="A340" s="5" t="s">
        <v>1752</v>
      </c>
      <c r="B340" s="5" t="s">
        <v>2565</v>
      </c>
      <c r="C340" s="5"/>
      <c r="D340" s="5"/>
      <c r="E340" s="5"/>
    </row>
    <row r="341" spans="1:5" x14ac:dyDescent="0.25">
      <c r="A341" s="5" t="s">
        <v>1722</v>
      </c>
      <c r="B341" s="5" t="s">
        <v>2565</v>
      </c>
      <c r="C341" s="5"/>
      <c r="D341" s="5"/>
      <c r="E341" s="5"/>
    </row>
    <row r="342" spans="1:5" x14ac:dyDescent="0.25">
      <c r="A342" s="5" t="s">
        <v>1723</v>
      </c>
      <c r="B342" s="5" t="s">
        <v>2565</v>
      </c>
      <c r="C342" s="5"/>
      <c r="D342" s="5"/>
      <c r="E342" s="5"/>
    </row>
    <row r="343" spans="1:5" x14ac:dyDescent="0.25">
      <c r="A343" s="5" t="s">
        <v>1724</v>
      </c>
      <c r="B343" s="5" t="s">
        <v>2565</v>
      </c>
      <c r="C343" s="5"/>
      <c r="D343" s="5"/>
      <c r="E343" s="5"/>
    </row>
    <row r="344" spans="1:5" x14ac:dyDescent="0.25">
      <c r="A344" s="5" t="s">
        <v>3021</v>
      </c>
      <c r="B344" s="5" t="s">
        <v>2565</v>
      </c>
      <c r="C344" s="5"/>
      <c r="D344" s="5"/>
      <c r="E344" s="5"/>
    </row>
    <row r="345" spans="1:5" x14ac:dyDescent="0.25">
      <c r="A345" s="5" t="s">
        <v>1753</v>
      </c>
      <c r="B345" s="5" t="s">
        <v>2565</v>
      </c>
      <c r="C345" s="5"/>
      <c r="D345" s="5"/>
      <c r="E345" s="5"/>
    </row>
    <row r="346" spans="1:5" x14ac:dyDescent="0.25">
      <c r="A346" s="5" t="s">
        <v>1725</v>
      </c>
      <c r="B346" s="5" t="s">
        <v>2565</v>
      </c>
      <c r="C346" s="5"/>
      <c r="D346" s="5"/>
      <c r="E346" s="5"/>
    </row>
    <row r="347" spans="1:5" x14ac:dyDescent="0.25">
      <c r="A347" s="5" t="s">
        <v>1726</v>
      </c>
      <c r="B347" s="5" t="s">
        <v>2565</v>
      </c>
      <c r="C347" s="5"/>
      <c r="D347" s="5"/>
      <c r="E347" s="5"/>
    </row>
    <row r="348" spans="1:5" x14ac:dyDescent="0.25">
      <c r="A348" s="5" t="s">
        <v>1727</v>
      </c>
      <c r="B348" s="5" t="s">
        <v>2565</v>
      </c>
      <c r="C348" s="5"/>
      <c r="D348" s="5"/>
      <c r="E348" s="5"/>
    </row>
    <row r="349" spans="1:5" x14ac:dyDescent="0.25">
      <c r="A349" s="5" t="s">
        <v>1728</v>
      </c>
      <c r="B349" s="5" t="s">
        <v>2565</v>
      </c>
      <c r="C349" s="5"/>
      <c r="D349" s="5"/>
      <c r="E349" s="5"/>
    </row>
    <row r="350" spans="1:5" x14ac:dyDescent="0.25">
      <c r="A350" s="5" t="s">
        <v>1729</v>
      </c>
      <c r="B350" s="5" t="s">
        <v>2565</v>
      </c>
      <c r="C350" s="5"/>
      <c r="D350" s="5"/>
      <c r="E350" s="5"/>
    </row>
    <row r="351" spans="1:5" x14ac:dyDescent="0.25">
      <c r="A351" s="5" t="s">
        <v>3022</v>
      </c>
      <c r="B351" s="5" t="s">
        <v>2565</v>
      </c>
      <c r="C351" s="5"/>
      <c r="D351" s="5"/>
      <c r="E351" s="5"/>
    </row>
    <row r="352" spans="1:5" x14ac:dyDescent="0.25">
      <c r="A352" s="5" t="s">
        <v>3023</v>
      </c>
      <c r="B352" s="5" t="s">
        <v>2565</v>
      </c>
      <c r="C352" s="5"/>
      <c r="D352" s="5"/>
      <c r="E352" s="5"/>
    </row>
    <row r="353" spans="1:5" x14ac:dyDescent="0.25">
      <c r="A353" s="5" t="s">
        <v>1730</v>
      </c>
      <c r="B353" s="5" t="s">
        <v>2565</v>
      </c>
      <c r="C353" s="5"/>
      <c r="D353" s="5"/>
      <c r="E353" s="5"/>
    </row>
    <row r="354" spans="1:5" x14ac:dyDescent="0.25">
      <c r="A354" s="5" t="s">
        <v>1731</v>
      </c>
      <c r="B354" s="5" t="s">
        <v>2565</v>
      </c>
      <c r="C354" s="5"/>
      <c r="D354" s="5"/>
      <c r="E354" s="5"/>
    </row>
    <row r="355" spans="1:5" x14ac:dyDescent="0.25">
      <c r="A355" s="5" t="s">
        <v>1732</v>
      </c>
      <c r="B355" s="5" t="s">
        <v>2565</v>
      </c>
      <c r="C355" s="5"/>
      <c r="D355" s="5"/>
      <c r="E355" s="5"/>
    </row>
    <row r="356" spans="1:5" x14ac:dyDescent="0.25">
      <c r="A356" s="5" t="s">
        <v>1733</v>
      </c>
      <c r="B356" s="5" t="s">
        <v>2565</v>
      </c>
      <c r="C356" s="5"/>
      <c r="D356" s="5"/>
      <c r="E356" s="5"/>
    </row>
    <row r="357" spans="1:5" x14ac:dyDescent="0.25">
      <c r="A357" s="5" t="s">
        <v>1734</v>
      </c>
      <c r="B357" s="5" t="s">
        <v>2565</v>
      </c>
      <c r="C357" s="5"/>
      <c r="D357" s="5"/>
      <c r="E357" s="5"/>
    </row>
    <row r="358" spans="1:5" x14ac:dyDescent="0.25">
      <c r="A358" s="5" t="s">
        <v>1735</v>
      </c>
      <c r="B358" s="5" t="s">
        <v>2565</v>
      </c>
      <c r="C358" s="5"/>
      <c r="D358" s="5"/>
      <c r="E358" s="5"/>
    </row>
    <row r="359" spans="1:5" x14ac:dyDescent="0.25">
      <c r="A359" s="5" t="s">
        <v>1736</v>
      </c>
      <c r="B359" s="5" t="s">
        <v>2565</v>
      </c>
      <c r="C359" s="5"/>
      <c r="D359" s="5"/>
      <c r="E359" s="5"/>
    </row>
    <row r="360" spans="1:5" x14ac:dyDescent="0.25">
      <c r="A360" s="5" t="s">
        <v>1737</v>
      </c>
      <c r="B360" s="5" t="s">
        <v>2565</v>
      </c>
      <c r="C360" s="5"/>
      <c r="D360" s="5"/>
      <c r="E360" s="5"/>
    </row>
    <row r="361" spans="1:5" x14ac:dyDescent="0.25">
      <c r="A361" s="5" t="s">
        <v>1738</v>
      </c>
      <c r="B361" s="5" t="s">
        <v>2565</v>
      </c>
      <c r="C361" s="5"/>
      <c r="D361" s="5"/>
      <c r="E361" s="5"/>
    </row>
    <row r="362" spans="1:5" x14ac:dyDescent="0.25">
      <c r="A362" s="5" t="s">
        <v>1739</v>
      </c>
      <c r="B362" s="5" t="s">
        <v>2565</v>
      </c>
      <c r="C362" s="5"/>
      <c r="D362" s="5"/>
      <c r="E362" s="5"/>
    </row>
    <row r="363" spans="1:5" x14ac:dyDescent="0.25">
      <c r="A363" s="5" t="s">
        <v>1740</v>
      </c>
      <c r="B363" s="5" t="s">
        <v>2565</v>
      </c>
      <c r="C363" s="5"/>
      <c r="D363" s="5"/>
      <c r="E363" s="5"/>
    </row>
    <row r="364" spans="1:5" x14ac:dyDescent="0.25">
      <c r="A364" s="5" t="s">
        <v>1754</v>
      </c>
      <c r="B364" s="5" t="s">
        <v>2565</v>
      </c>
      <c r="C364" s="5"/>
      <c r="D364" s="5"/>
      <c r="E364" s="5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tenant!$A:$A</xm:f>
          </x14:formula1>
          <xm:sqref>B2:B364</xm:sqref>
        </x14:dataValidation>
      </x14:dataValidations>
    </ext>
  </extLst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364"/>
  <sheetViews>
    <sheetView zoomScaleNormal="100" workbookViewId="0">
      <pane xSplit="1" ySplit="1" topLeftCell="B247" activePane="bottomRight" state="frozen"/>
      <selection pane="topRight" activeCell="B1" sqref="B1"/>
      <selection pane="bottomLeft" activeCell="A2" sqref="A2"/>
      <selection pane="bottomRight" activeCell="H279" sqref="H279"/>
    </sheetView>
  </sheetViews>
  <sheetFormatPr defaultColWidth="11.5703125" defaultRowHeight="15" x14ac:dyDescent="0.25"/>
  <cols>
    <col min="1" max="2" width="20.42578125" style="5" bestFit="1" customWidth="1"/>
    <col min="3" max="3" width="25.5703125" style="5" customWidth="1"/>
    <col min="4" max="4" width="15.42578125" style="5" customWidth="1"/>
    <col min="5" max="5" width="14.42578125" style="5" customWidth="1"/>
    <col min="6" max="6" width="18.42578125" style="5" customWidth="1"/>
    <col min="7" max="7" width="13.5703125" style="5" customWidth="1"/>
    <col min="8" max="8" width="17.7109375" style="5" bestFit="1" customWidth="1"/>
    <col min="9" max="9" width="15.42578125" style="5" bestFit="1" customWidth="1"/>
    <col min="10" max="10" width="21.140625" style="145" bestFit="1" customWidth="1"/>
    <col min="11" max="11" width="19.140625" style="145" bestFit="1" customWidth="1"/>
    <col min="12" max="12" width="19" style="5" customWidth="1"/>
    <col min="13" max="13" width="18.140625" style="5" customWidth="1"/>
    <col min="14" max="14" width="16.7109375" style="5" customWidth="1"/>
    <col min="15" max="15" width="10.42578125" style="5" customWidth="1"/>
    <col min="16" max="16" width="14.140625" style="5" customWidth="1"/>
    <col min="17" max="17" width="14.42578125" style="5" customWidth="1"/>
    <col min="18" max="16384" width="11.5703125" style="5"/>
  </cols>
  <sheetData>
    <row r="1" spans="1:17" x14ac:dyDescent="0.25">
      <c r="A1" s="5" t="s">
        <v>196</v>
      </c>
      <c r="B1" s="5" t="s">
        <v>367</v>
      </c>
      <c r="C1" s="5" t="s">
        <v>244</v>
      </c>
      <c r="D1" s="5" t="s">
        <v>539</v>
      </c>
      <c r="E1" s="5" t="s">
        <v>540</v>
      </c>
      <c r="F1" s="5" t="s">
        <v>541</v>
      </c>
      <c r="G1" s="5" t="s">
        <v>542</v>
      </c>
      <c r="H1" s="5" t="s">
        <v>543</v>
      </c>
      <c r="I1" s="5" t="s">
        <v>544</v>
      </c>
      <c r="J1" s="145" t="s">
        <v>545</v>
      </c>
      <c r="K1" s="145" t="s">
        <v>546</v>
      </c>
      <c r="L1" s="5" t="s">
        <v>547</v>
      </c>
      <c r="M1" s="5" t="s">
        <v>548</v>
      </c>
      <c r="N1" s="5" t="s">
        <v>549</v>
      </c>
      <c r="O1" s="5" t="s">
        <v>550</v>
      </c>
      <c r="P1" s="5" t="s">
        <v>473</v>
      </c>
      <c r="Q1" s="5" t="s">
        <v>2930</v>
      </c>
    </row>
    <row r="2" spans="1:17" x14ac:dyDescent="0.25">
      <c r="A2" s="5" t="s">
        <v>1625</v>
      </c>
      <c r="B2" s="5" t="s">
        <v>1624</v>
      </c>
      <c r="C2" s="5" t="s">
        <v>1269</v>
      </c>
      <c r="D2" s="5" t="s">
        <v>558</v>
      </c>
      <c r="E2" s="5" t="s">
        <v>508</v>
      </c>
      <c r="O2" s="5" t="s">
        <v>190</v>
      </c>
      <c r="P2" s="5" t="s">
        <v>847</v>
      </c>
    </row>
    <row r="3" spans="1:17" x14ac:dyDescent="0.25">
      <c r="A3" s="5" t="s">
        <v>1626</v>
      </c>
      <c r="B3" s="5" t="s">
        <v>1622</v>
      </c>
      <c r="C3" s="5" t="s">
        <v>1269</v>
      </c>
      <c r="D3" s="5" t="s">
        <v>566</v>
      </c>
      <c r="G3" s="5" t="s">
        <v>508</v>
      </c>
      <c r="P3" s="5" t="s">
        <v>847</v>
      </c>
    </row>
    <row r="4" spans="1:17" x14ac:dyDescent="0.25">
      <c r="A4" s="5" t="s">
        <v>1627</v>
      </c>
      <c r="B4" s="5" t="s">
        <v>1623</v>
      </c>
      <c r="C4" s="5" t="s">
        <v>1269</v>
      </c>
      <c r="D4" s="5" t="s">
        <v>558</v>
      </c>
      <c r="E4" s="5" t="s">
        <v>585</v>
      </c>
      <c r="P4" s="5" t="s">
        <v>847</v>
      </c>
    </row>
    <row r="5" spans="1:17" x14ac:dyDescent="0.25">
      <c r="A5" s="5" t="s">
        <v>2304</v>
      </c>
      <c r="B5" s="5" t="s">
        <v>2299</v>
      </c>
      <c r="C5" s="5" t="s">
        <v>1269</v>
      </c>
      <c r="D5" s="5" t="s">
        <v>558</v>
      </c>
      <c r="E5" s="5" t="s">
        <v>567</v>
      </c>
      <c r="J5" s="145">
        <v>10123</v>
      </c>
      <c r="K5" s="145">
        <v>10123</v>
      </c>
      <c r="O5" s="5" t="s">
        <v>189</v>
      </c>
      <c r="P5" s="5" t="s">
        <v>847</v>
      </c>
    </row>
    <row r="6" spans="1:17" x14ac:dyDescent="0.25">
      <c r="A6" s="5" t="s">
        <v>1755</v>
      </c>
      <c r="B6" s="5" t="s">
        <v>1742</v>
      </c>
      <c r="C6" s="5" t="s">
        <v>1269</v>
      </c>
      <c r="D6" s="5" t="s">
        <v>558</v>
      </c>
      <c r="E6" s="5" t="s">
        <v>567</v>
      </c>
      <c r="J6" s="145">
        <v>111</v>
      </c>
      <c r="K6" s="145">
        <v>111</v>
      </c>
      <c r="O6" s="5" t="s">
        <v>189</v>
      </c>
      <c r="P6" s="5" t="s">
        <v>847</v>
      </c>
    </row>
    <row r="7" spans="1:17" x14ac:dyDescent="0.25">
      <c r="A7" s="5" t="s">
        <v>1756</v>
      </c>
      <c r="B7" s="5" t="s">
        <v>1664</v>
      </c>
      <c r="C7" s="5" t="s">
        <v>1269</v>
      </c>
      <c r="D7" s="5" t="s">
        <v>558</v>
      </c>
      <c r="E7" s="5" t="s">
        <v>567</v>
      </c>
      <c r="J7" s="145">
        <v>123</v>
      </c>
      <c r="K7" s="145">
        <v>123</v>
      </c>
      <c r="O7" s="5" t="s">
        <v>189</v>
      </c>
      <c r="P7" s="5" t="s">
        <v>847</v>
      </c>
    </row>
    <row r="8" spans="1:17" x14ac:dyDescent="0.25">
      <c r="A8" s="5" t="s">
        <v>1757</v>
      </c>
      <c r="B8" s="5" t="s">
        <v>1665</v>
      </c>
      <c r="C8" s="5" t="s">
        <v>1269</v>
      </c>
      <c r="D8" s="5" t="s">
        <v>558</v>
      </c>
      <c r="E8" s="5" t="s">
        <v>567</v>
      </c>
      <c r="J8" s="145">
        <v>135</v>
      </c>
      <c r="K8" s="145">
        <v>135</v>
      </c>
      <c r="O8" s="5" t="s">
        <v>189</v>
      </c>
      <c r="P8" s="5" t="s">
        <v>847</v>
      </c>
    </row>
    <row r="9" spans="1:17" x14ac:dyDescent="0.25">
      <c r="A9" s="5" t="s">
        <v>1758</v>
      </c>
      <c r="B9" s="5" t="s">
        <v>1666</v>
      </c>
      <c r="C9" s="5" t="s">
        <v>1269</v>
      </c>
      <c r="D9" s="5" t="s">
        <v>558</v>
      </c>
      <c r="E9" s="5" t="s">
        <v>567</v>
      </c>
      <c r="J9" s="145">
        <v>139</v>
      </c>
      <c r="K9" s="145">
        <v>139</v>
      </c>
      <c r="O9" s="5" t="s">
        <v>189</v>
      </c>
      <c r="P9" s="5" t="s">
        <v>847</v>
      </c>
    </row>
    <row r="10" spans="1:17" x14ac:dyDescent="0.25">
      <c r="A10" s="5" t="s">
        <v>1759</v>
      </c>
      <c r="B10" s="5" t="s">
        <v>1667</v>
      </c>
      <c r="C10" s="5" t="s">
        <v>1269</v>
      </c>
      <c r="D10" s="5" t="s">
        <v>558</v>
      </c>
      <c r="E10" s="5" t="s">
        <v>567</v>
      </c>
      <c r="J10" s="145">
        <v>161</v>
      </c>
      <c r="K10" s="145">
        <v>161</v>
      </c>
      <c r="O10" s="5" t="s">
        <v>189</v>
      </c>
      <c r="P10" s="5" t="s">
        <v>847</v>
      </c>
    </row>
    <row r="11" spans="1:17" x14ac:dyDescent="0.25">
      <c r="A11" s="5" t="s">
        <v>1760</v>
      </c>
      <c r="B11" s="5" t="s">
        <v>1668</v>
      </c>
      <c r="C11" s="5" t="s">
        <v>1269</v>
      </c>
      <c r="D11" s="5" t="s">
        <v>558</v>
      </c>
      <c r="E11" s="5" t="s">
        <v>567</v>
      </c>
      <c r="J11" s="145">
        <v>162</v>
      </c>
      <c r="K11" s="145">
        <v>162</v>
      </c>
      <c r="O11" s="5" t="s">
        <v>189</v>
      </c>
      <c r="P11" s="5" t="s">
        <v>847</v>
      </c>
    </row>
    <row r="12" spans="1:17" x14ac:dyDescent="0.25">
      <c r="A12" s="5" t="s">
        <v>1761</v>
      </c>
      <c r="B12" s="5" t="s">
        <v>1669</v>
      </c>
      <c r="C12" s="5" t="s">
        <v>1269</v>
      </c>
      <c r="D12" s="5" t="s">
        <v>558</v>
      </c>
      <c r="E12" s="5" t="s">
        <v>567</v>
      </c>
      <c r="J12" s="145">
        <v>16666</v>
      </c>
      <c r="K12" s="145">
        <v>16666</v>
      </c>
      <c r="O12" s="5" t="s">
        <v>189</v>
      </c>
      <c r="P12" s="5" t="s">
        <v>847</v>
      </c>
    </row>
    <row r="13" spans="1:17" x14ac:dyDescent="0.25">
      <c r="A13" s="5" t="s">
        <v>1762</v>
      </c>
      <c r="B13" s="5" t="s">
        <v>1670</v>
      </c>
      <c r="C13" s="5" t="s">
        <v>1269</v>
      </c>
      <c r="D13" s="5" t="s">
        <v>558</v>
      </c>
      <c r="E13" s="5" t="s">
        <v>567</v>
      </c>
      <c r="J13" s="145">
        <v>16667</v>
      </c>
      <c r="K13" s="145">
        <v>16667</v>
      </c>
      <c r="O13" s="5" t="s">
        <v>189</v>
      </c>
      <c r="P13" s="5" t="s">
        <v>847</v>
      </c>
    </row>
    <row r="14" spans="1:17" x14ac:dyDescent="0.25">
      <c r="A14" s="5" t="s">
        <v>1763</v>
      </c>
      <c r="B14" s="5" t="s">
        <v>1671</v>
      </c>
      <c r="C14" s="5" t="s">
        <v>1269</v>
      </c>
      <c r="D14" s="5" t="s">
        <v>558</v>
      </c>
      <c r="E14" s="5" t="s">
        <v>567</v>
      </c>
      <c r="J14" s="145">
        <v>1688</v>
      </c>
      <c r="K14" s="145">
        <v>1688</v>
      </c>
      <c r="O14" s="5" t="s">
        <v>189</v>
      </c>
      <c r="P14" s="5" t="s">
        <v>847</v>
      </c>
    </row>
    <row r="15" spans="1:17" x14ac:dyDescent="0.25">
      <c r="A15" s="5" t="s">
        <v>1764</v>
      </c>
      <c r="B15" s="5" t="s">
        <v>1672</v>
      </c>
      <c r="C15" s="5" t="s">
        <v>1269</v>
      </c>
      <c r="D15" s="5" t="s">
        <v>558</v>
      </c>
      <c r="E15" s="5" t="s">
        <v>567</v>
      </c>
      <c r="J15" s="145">
        <v>17778</v>
      </c>
      <c r="K15" s="145">
        <v>17778</v>
      </c>
      <c r="O15" s="5" t="s">
        <v>189</v>
      </c>
      <c r="P15" s="5" t="s">
        <v>847</v>
      </c>
    </row>
    <row r="16" spans="1:17" x14ac:dyDescent="0.25">
      <c r="A16" s="5" t="s">
        <v>2305</v>
      </c>
      <c r="B16" s="5" t="s">
        <v>2300</v>
      </c>
      <c r="C16" s="5" t="s">
        <v>1269</v>
      </c>
      <c r="D16" s="5" t="s">
        <v>558</v>
      </c>
      <c r="E16" s="5" t="s">
        <v>567</v>
      </c>
      <c r="J16" s="145">
        <v>17790</v>
      </c>
      <c r="K16" s="145">
        <v>17790</v>
      </c>
      <c r="O16" s="5" t="s">
        <v>189</v>
      </c>
      <c r="P16" s="5" t="s">
        <v>847</v>
      </c>
    </row>
    <row r="17" spans="1:16" x14ac:dyDescent="0.25">
      <c r="A17" s="5" t="s">
        <v>1765</v>
      </c>
      <c r="B17" s="5" t="s">
        <v>1743</v>
      </c>
      <c r="C17" s="5" t="s">
        <v>1269</v>
      </c>
      <c r="D17" s="5" t="s">
        <v>558</v>
      </c>
      <c r="E17" s="5" t="s">
        <v>567</v>
      </c>
      <c r="J17" s="145">
        <v>2049</v>
      </c>
      <c r="K17" s="145">
        <v>2049</v>
      </c>
      <c r="O17" s="5" t="s">
        <v>189</v>
      </c>
      <c r="P17" s="5" t="s">
        <v>847</v>
      </c>
    </row>
    <row r="18" spans="1:16" x14ac:dyDescent="0.25">
      <c r="A18" s="5" t="s">
        <v>1766</v>
      </c>
      <c r="B18" s="5" t="s">
        <v>1744</v>
      </c>
      <c r="C18" s="5" t="s">
        <v>1269</v>
      </c>
      <c r="D18" s="5" t="s">
        <v>558</v>
      </c>
      <c r="E18" s="5" t="s">
        <v>567</v>
      </c>
      <c r="J18" s="145">
        <v>21</v>
      </c>
      <c r="K18" s="145">
        <v>21</v>
      </c>
      <c r="O18" s="5" t="s">
        <v>189</v>
      </c>
      <c r="P18" s="5" t="s">
        <v>847</v>
      </c>
    </row>
    <row r="19" spans="1:16" x14ac:dyDescent="0.25">
      <c r="A19" s="5" t="s">
        <v>1767</v>
      </c>
      <c r="B19" s="5" t="s">
        <v>1673</v>
      </c>
      <c r="C19" s="5" t="s">
        <v>1269</v>
      </c>
      <c r="D19" s="5" t="s">
        <v>558</v>
      </c>
      <c r="E19" s="5" t="s">
        <v>567</v>
      </c>
      <c r="J19" s="145">
        <v>22</v>
      </c>
      <c r="K19" s="145">
        <v>22</v>
      </c>
      <c r="O19" s="5" t="s">
        <v>189</v>
      </c>
      <c r="P19" s="5" t="s">
        <v>847</v>
      </c>
    </row>
    <row r="20" spans="1:16" x14ac:dyDescent="0.25">
      <c r="A20" s="5" t="s">
        <v>1768</v>
      </c>
      <c r="B20" s="5" t="s">
        <v>1674</v>
      </c>
      <c r="C20" s="5" t="s">
        <v>1269</v>
      </c>
      <c r="D20" s="5" t="s">
        <v>558</v>
      </c>
      <c r="E20" s="5" t="s">
        <v>567</v>
      </c>
      <c r="J20" s="145">
        <v>2233</v>
      </c>
      <c r="K20" s="145">
        <v>2233</v>
      </c>
      <c r="O20" s="5" t="s">
        <v>189</v>
      </c>
      <c r="P20" s="5" t="s">
        <v>847</v>
      </c>
    </row>
    <row r="21" spans="1:16" x14ac:dyDescent="0.25">
      <c r="A21" s="5" t="s">
        <v>1769</v>
      </c>
      <c r="B21" s="5" t="s">
        <v>1745</v>
      </c>
      <c r="C21" s="5" t="s">
        <v>1269</v>
      </c>
      <c r="D21" s="5" t="s">
        <v>558</v>
      </c>
      <c r="E21" s="5" t="s">
        <v>567</v>
      </c>
      <c r="J21" s="145">
        <v>25</v>
      </c>
      <c r="K21" s="145">
        <v>25</v>
      </c>
      <c r="O21" s="5" t="s">
        <v>189</v>
      </c>
      <c r="P21" s="5" t="s">
        <v>847</v>
      </c>
    </row>
    <row r="22" spans="1:16" x14ac:dyDescent="0.25">
      <c r="A22" s="5" t="s">
        <v>1770</v>
      </c>
      <c r="B22" s="5" t="s">
        <v>1675</v>
      </c>
      <c r="C22" s="5" t="s">
        <v>1269</v>
      </c>
      <c r="D22" s="5" t="s">
        <v>558</v>
      </c>
      <c r="E22" s="5" t="s">
        <v>567</v>
      </c>
      <c r="J22" s="145">
        <v>31031</v>
      </c>
      <c r="K22" s="145">
        <v>31031</v>
      </c>
      <c r="O22" s="5" t="s">
        <v>189</v>
      </c>
      <c r="P22" s="5" t="s">
        <v>847</v>
      </c>
    </row>
    <row r="23" spans="1:16" x14ac:dyDescent="0.25">
      <c r="A23" s="5" t="s">
        <v>1771</v>
      </c>
      <c r="B23" s="5" t="s">
        <v>1676</v>
      </c>
      <c r="C23" s="5" t="s">
        <v>1269</v>
      </c>
      <c r="D23" s="5" t="s">
        <v>558</v>
      </c>
      <c r="E23" s="5" t="s">
        <v>567</v>
      </c>
      <c r="J23" s="145">
        <v>3260</v>
      </c>
      <c r="K23" s="145">
        <v>3260</v>
      </c>
      <c r="O23" s="5" t="s">
        <v>189</v>
      </c>
      <c r="P23" s="5" t="s">
        <v>847</v>
      </c>
    </row>
    <row r="24" spans="1:16" x14ac:dyDescent="0.25">
      <c r="A24" s="5" t="s">
        <v>1772</v>
      </c>
      <c r="B24" s="5" t="s">
        <v>1677</v>
      </c>
      <c r="C24" s="5" t="s">
        <v>1269</v>
      </c>
      <c r="D24" s="5" t="s">
        <v>558</v>
      </c>
      <c r="E24" s="5" t="s">
        <v>567</v>
      </c>
      <c r="J24" s="145">
        <v>3268</v>
      </c>
      <c r="K24" s="145">
        <v>3268</v>
      </c>
      <c r="O24" s="5" t="s">
        <v>189</v>
      </c>
      <c r="P24" s="5" t="s">
        <v>847</v>
      </c>
    </row>
    <row r="25" spans="1:16" x14ac:dyDescent="0.25">
      <c r="A25" s="5" t="s">
        <v>1773</v>
      </c>
      <c r="B25" s="5" t="s">
        <v>1678</v>
      </c>
      <c r="C25" s="5" t="s">
        <v>1269</v>
      </c>
      <c r="D25" s="5" t="s">
        <v>558</v>
      </c>
      <c r="E25" s="5" t="s">
        <v>567</v>
      </c>
      <c r="J25" s="145">
        <v>3269</v>
      </c>
      <c r="K25" s="145">
        <v>3269</v>
      </c>
      <c r="O25" s="5" t="s">
        <v>189</v>
      </c>
      <c r="P25" s="5" t="s">
        <v>847</v>
      </c>
    </row>
    <row r="26" spans="1:16" x14ac:dyDescent="0.25">
      <c r="A26" s="5" t="s">
        <v>2362</v>
      </c>
      <c r="B26" s="5" t="s">
        <v>2363</v>
      </c>
      <c r="C26" s="5" t="s">
        <v>1269</v>
      </c>
      <c r="D26" s="5" t="s">
        <v>558</v>
      </c>
      <c r="E26" s="5" t="s">
        <v>567</v>
      </c>
      <c r="J26" s="145">
        <v>3306</v>
      </c>
      <c r="K26" s="145">
        <v>3306</v>
      </c>
      <c r="O26" s="5" t="s">
        <v>189</v>
      </c>
      <c r="P26" s="5" t="s">
        <v>847</v>
      </c>
    </row>
    <row r="27" spans="1:16" x14ac:dyDescent="0.25">
      <c r="A27" s="5" t="s">
        <v>2306</v>
      </c>
      <c r="B27" s="5" t="s">
        <v>2295</v>
      </c>
      <c r="C27" s="5" t="s">
        <v>1269</v>
      </c>
      <c r="D27" s="5" t="s">
        <v>558</v>
      </c>
      <c r="E27" s="5" t="s">
        <v>567</v>
      </c>
      <c r="J27" s="145">
        <v>3389</v>
      </c>
      <c r="K27" s="145">
        <v>3389</v>
      </c>
      <c r="O27" s="5" t="s">
        <v>189</v>
      </c>
      <c r="P27" s="5" t="s">
        <v>847</v>
      </c>
    </row>
    <row r="28" spans="1:16" x14ac:dyDescent="0.25">
      <c r="A28" s="5" t="s">
        <v>1774</v>
      </c>
      <c r="B28" s="5" t="s">
        <v>1679</v>
      </c>
      <c r="C28" s="5" t="s">
        <v>1269</v>
      </c>
      <c r="D28" s="5" t="s">
        <v>558</v>
      </c>
      <c r="E28" s="5" t="s">
        <v>567</v>
      </c>
      <c r="J28" s="145">
        <v>389</v>
      </c>
      <c r="K28" s="145">
        <v>389</v>
      </c>
      <c r="O28" s="5" t="s">
        <v>189</v>
      </c>
      <c r="P28" s="5" t="s">
        <v>847</v>
      </c>
    </row>
    <row r="29" spans="1:16" x14ac:dyDescent="0.25">
      <c r="A29" s="5" t="s">
        <v>1775</v>
      </c>
      <c r="B29" s="5" t="s">
        <v>1680</v>
      </c>
      <c r="C29" s="5" t="s">
        <v>1269</v>
      </c>
      <c r="D29" s="5" t="s">
        <v>558</v>
      </c>
      <c r="E29" s="5" t="s">
        <v>567</v>
      </c>
      <c r="J29" s="145">
        <v>427</v>
      </c>
      <c r="K29" s="145">
        <v>427</v>
      </c>
      <c r="O29" s="5" t="s">
        <v>189</v>
      </c>
      <c r="P29" s="5" t="s">
        <v>847</v>
      </c>
    </row>
    <row r="30" spans="1:16" ht="15.75" thickBot="1" x14ac:dyDescent="0.3">
      <c r="A30" s="5" t="s">
        <v>2307</v>
      </c>
      <c r="B30" s="5" t="s">
        <v>2294</v>
      </c>
      <c r="C30" s="5" t="s">
        <v>1269</v>
      </c>
      <c r="D30" s="5" t="s">
        <v>558</v>
      </c>
      <c r="E30" s="5" t="s">
        <v>567</v>
      </c>
      <c r="J30" s="145">
        <v>43</v>
      </c>
      <c r="K30" s="145">
        <v>43</v>
      </c>
      <c r="O30" s="5" t="s">
        <v>189</v>
      </c>
      <c r="P30" s="5" t="s">
        <v>847</v>
      </c>
    </row>
    <row r="31" spans="1:16" ht="15.75" thickBot="1" x14ac:dyDescent="0.3">
      <c r="A31" s="5" t="s">
        <v>2471</v>
      </c>
      <c r="B31" s="279" t="s">
        <v>2470</v>
      </c>
      <c r="C31" s="5" t="s">
        <v>1269</v>
      </c>
      <c r="D31" s="5" t="s">
        <v>558</v>
      </c>
      <c r="E31" s="5" t="s">
        <v>567</v>
      </c>
      <c r="J31" s="145">
        <v>43891</v>
      </c>
      <c r="K31" s="145">
        <v>43891</v>
      </c>
      <c r="O31" s="5" t="s">
        <v>189</v>
      </c>
      <c r="P31" s="5" t="s">
        <v>847</v>
      </c>
    </row>
    <row r="32" spans="1:16" x14ac:dyDescent="0.25">
      <c r="A32" s="5" t="s">
        <v>1776</v>
      </c>
      <c r="B32" s="5" t="s">
        <v>1681</v>
      </c>
      <c r="C32" s="5" t="s">
        <v>1269</v>
      </c>
      <c r="D32" s="5" t="s">
        <v>558</v>
      </c>
      <c r="E32" s="5" t="s">
        <v>567</v>
      </c>
      <c r="J32" s="145">
        <v>44046</v>
      </c>
      <c r="K32" s="145">
        <v>44046</v>
      </c>
      <c r="O32" s="5" t="s">
        <v>189</v>
      </c>
      <c r="P32" s="5" t="s">
        <v>847</v>
      </c>
    </row>
    <row r="33" spans="1:16" x14ac:dyDescent="0.25">
      <c r="A33" s="5" t="s">
        <v>1777</v>
      </c>
      <c r="B33" s="5" t="s">
        <v>1682</v>
      </c>
      <c r="C33" s="5" t="s">
        <v>1269</v>
      </c>
      <c r="D33" s="5" t="s">
        <v>558</v>
      </c>
      <c r="E33" s="5" t="s">
        <v>567</v>
      </c>
      <c r="J33" s="145">
        <v>443</v>
      </c>
      <c r="K33" s="145">
        <v>443</v>
      </c>
      <c r="O33" s="5" t="s">
        <v>189</v>
      </c>
      <c r="P33" s="5" t="s">
        <v>847</v>
      </c>
    </row>
    <row r="34" spans="1:16" x14ac:dyDescent="0.25">
      <c r="A34" s="5" t="s">
        <v>1778</v>
      </c>
      <c r="B34" s="5" t="s">
        <v>1683</v>
      </c>
      <c r="C34" s="5" t="s">
        <v>1269</v>
      </c>
      <c r="D34" s="5" t="s">
        <v>558</v>
      </c>
      <c r="E34" s="5" t="s">
        <v>567</v>
      </c>
      <c r="J34" s="145">
        <v>445</v>
      </c>
      <c r="K34" s="145">
        <v>445</v>
      </c>
      <c r="O34" s="5" t="s">
        <v>189</v>
      </c>
      <c r="P34" s="5" t="s">
        <v>847</v>
      </c>
    </row>
    <row r="35" spans="1:16" x14ac:dyDescent="0.25">
      <c r="A35" s="5" t="s">
        <v>1779</v>
      </c>
      <c r="B35" s="5" t="s">
        <v>1684</v>
      </c>
      <c r="C35" s="5" t="s">
        <v>1269</v>
      </c>
      <c r="D35" s="5" t="s">
        <v>558</v>
      </c>
      <c r="E35" s="5" t="s">
        <v>567</v>
      </c>
      <c r="J35" s="145">
        <v>464</v>
      </c>
      <c r="K35" s="145">
        <v>464</v>
      </c>
      <c r="O35" s="5" t="s">
        <v>189</v>
      </c>
      <c r="P35" s="5" t="s">
        <v>847</v>
      </c>
    </row>
    <row r="36" spans="1:16" x14ac:dyDescent="0.25">
      <c r="A36" s="5" t="s">
        <v>1780</v>
      </c>
      <c r="B36" s="5" t="s">
        <v>1685</v>
      </c>
      <c r="C36" s="5" t="s">
        <v>1269</v>
      </c>
      <c r="D36" s="5" t="s">
        <v>558</v>
      </c>
      <c r="E36" s="5" t="s">
        <v>567</v>
      </c>
      <c r="J36" s="145">
        <v>49152</v>
      </c>
      <c r="K36" s="145">
        <v>65535</v>
      </c>
      <c r="O36" s="5" t="s">
        <v>189</v>
      </c>
      <c r="P36" s="5" t="s">
        <v>847</v>
      </c>
    </row>
    <row r="37" spans="1:16" x14ac:dyDescent="0.25">
      <c r="A37" s="5" t="s">
        <v>2308</v>
      </c>
      <c r="B37" s="5" t="s">
        <v>2301</v>
      </c>
      <c r="C37" s="5" t="s">
        <v>1269</v>
      </c>
      <c r="D37" s="5" t="s">
        <v>558</v>
      </c>
      <c r="E37" s="5" t="s">
        <v>567</v>
      </c>
      <c r="J37" s="145">
        <v>5000</v>
      </c>
      <c r="K37" s="145">
        <v>6000</v>
      </c>
      <c r="O37" s="5" t="s">
        <v>189</v>
      </c>
      <c r="P37" s="5" t="s">
        <v>847</v>
      </c>
    </row>
    <row r="38" spans="1:16" x14ac:dyDescent="0.25">
      <c r="A38" s="5" t="s">
        <v>1781</v>
      </c>
      <c r="B38" s="5" t="s">
        <v>1686</v>
      </c>
      <c r="C38" s="5" t="s">
        <v>1269</v>
      </c>
      <c r="D38" s="5" t="s">
        <v>558</v>
      </c>
      <c r="E38" s="5" t="s">
        <v>567</v>
      </c>
      <c r="J38" s="145">
        <v>514</v>
      </c>
      <c r="K38" s="145">
        <v>514</v>
      </c>
      <c r="O38" s="5" t="s">
        <v>189</v>
      </c>
      <c r="P38" s="5" t="s">
        <v>847</v>
      </c>
    </row>
    <row r="39" spans="1:16" x14ac:dyDescent="0.25">
      <c r="A39" s="5" t="s">
        <v>1782</v>
      </c>
      <c r="B39" s="5" t="s">
        <v>1687</v>
      </c>
      <c r="C39" s="5" t="s">
        <v>1269</v>
      </c>
      <c r="D39" s="5" t="s">
        <v>558</v>
      </c>
      <c r="E39" s="5" t="s">
        <v>567</v>
      </c>
      <c r="J39" s="145">
        <v>53</v>
      </c>
      <c r="K39" s="145">
        <v>53</v>
      </c>
      <c r="O39" s="5" t="s">
        <v>189</v>
      </c>
      <c r="P39" s="5" t="s">
        <v>847</v>
      </c>
    </row>
    <row r="40" spans="1:16" x14ac:dyDescent="0.25">
      <c r="A40" s="5" t="s">
        <v>1783</v>
      </c>
      <c r="B40" s="5" t="s">
        <v>1688</v>
      </c>
      <c r="C40" s="5" t="s">
        <v>1269</v>
      </c>
      <c r="D40" s="5" t="s">
        <v>558</v>
      </c>
      <c r="E40" s="5" t="s">
        <v>567</v>
      </c>
      <c r="J40" s="145">
        <v>547</v>
      </c>
      <c r="K40" s="145">
        <v>547</v>
      </c>
      <c r="O40" s="5" t="s">
        <v>189</v>
      </c>
      <c r="P40" s="5" t="s">
        <v>847</v>
      </c>
    </row>
    <row r="41" spans="1:16" x14ac:dyDescent="0.25">
      <c r="A41" s="5" t="s">
        <v>1784</v>
      </c>
      <c r="B41" s="5" t="s">
        <v>1689</v>
      </c>
      <c r="C41" s="5" t="s">
        <v>1269</v>
      </c>
      <c r="D41" s="5" t="s">
        <v>558</v>
      </c>
      <c r="E41" s="5" t="s">
        <v>567</v>
      </c>
      <c r="J41" s="145">
        <v>5671</v>
      </c>
      <c r="K41" s="145">
        <v>5671</v>
      </c>
      <c r="O41" s="5" t="s">
        <v>189</v>
      </c>
      <c r="P41" s="5" t="s">
        <v>847</v>
      </c>
    </row>
    <row r="42" spans="1:16" x14ac:dyDescent="0.25">
      <c r="A42" s="5" t="s">
        <v>1785</v>
      </c>
      <c r="B42" s="5" t="s">
        <v>1690</v>
      </c>
      <c r="C42" s="5" t="s">
        <v>1269</v>
      </c>
      <c r="D42" s="5" t="s">
        <v>558</v>
      </c>
      <c r="E42" s="5" t="s">
        <v>567</v>
      </c>
      <c r="J42" s="145">
        <v>5900</v>
      </c>
      <c r="K42" s="145">
        <v>5964</v>
      </c>
      <c r="O42" s="5" t="s">
        <v>189</v>
      </c>
      <c r="P42" s="5" t="s">
        <v>847</v>
      </c>
    </row>
    <row r="43" spans="1:16" x14ac:dyDescent="0.25">
      <c r="A43" s="5" t="s">
        <v>1786</v>
      </c>
      <c r="B43" s="5" t="s">
        <v>1691</v>
      </c>
      <c r="C43" s="5" t="s">
        <v>1269</v>
      </c>
      <c r="D43" s="5" t="s">
        <v>558</v>
      </c>
      <c r="E43" s="5" t="s">
        <v>567</v>
      </c>
      <c r="J43" s="145">
        <v>5985</v>
      </c>
      <c r="K43" s="145">
        <v>5985</v>
      </c>
      <c r="O43" s="5" t="s">
        <v>189</v>
      </c>
      <c r="P43" s="5" t="s">
        <v>847</v>
      </c>
    </row>
    <row r="44" spans="1:16" x14ac:dyDescent="0.25">
      <c r="A44" s="5" t="s">
        <v>1787</v>
      </c>
      <c r="B44" s="5" t="s">
        <v>1692</v>
      </c>
      <c r="C44" s="5" t="s">
        <v>1269</v>
      </c>
      <c r="D44" s="5" t="s">
        <v>558</v>
      </c>
      <c r="E44" s="5" t="s">
        <v>567</v>
      </c>
      <c r="J44" s="145">
        <v>5986</v>
      </c>
      <c r="K44" s="145">
        <v>5986</v>
      </c>
      <c r="O44" s="5" t="s">
        <v>189</v>
      </c>
      <c r="P44" s="5" t="s">
        <v>847</v>
      </c>
    </row>
    <row r="45" spans="1:16" x14ac:dyDescent="0.25">
      <c r="A45" s="5" t="s">
        <v>1788</v>
      </c>
      <c r="B45" s="5" t="s">
        <v>1693</v>
      </c>
      <c r="C45" s="5" t="s">
        <v>1269</v>
      </c>
      <c r="D45" s="5" t="s">
        <v>558</v>
      </c>
      <c r="E45" s="5" t="s">
        <v>567</v>
      </c>
      <c r="J45" s="145">
        <v>5988</v>
      </c>
      <c r="K45" s="145">
        <v>5988</v>
      </c>
      <c r="O45" s="5" t="s">
        <v>189</v>
      </c>
      <c r="P45" s="5" t="s">
        <v>847</v>
      </c>
    </row>
    <row r="46" spans="1:16" x14ac:dyDescent="0.25">
      <c r="A46" s="5" t="s">
        <v>1789</v>
      </c>
      <c r="B46" s="5" t="s">
        <v>1694</v>
      </c>
      <c r="C46" s="5" t="s">
        <v>1269</v>
      </c>
      <c r="D46" s="5" t="s">
        <v>558</v>
      </c>
      <c r="E46" s="5" t="s">
        <v>567</v>
      </c>
      <c r="J46" s="145">
        <v>5989</v>
      </c>
      <c r="K46" s="145">
        <v>5989</v>
      </c>
      <c r="O46" s="5" t="s">
        <v>189</v>
      </c>
      <c r="P46" s="5" t="s">
        <v>847</v>
      </c>
    </row>
    <row r="47" spans="1:16" x14ac:dyDescent="0.25">
      <c r="A47" s="5" t="s">
        <v>1790</v>
      </c>
      <c r="B47" s="5" t="s">
        <v>1695</v>
      </c>
      <c r="C47" s="5" t="s">
        <v>1269</v>
      </c>
      <c r="D47" s="5" t="s">
        <v>558</v>
      </c>
      <c r="E47" s="5" t="s">
        <v>567</v>
      </c>
      <c r="J47" s="145">
        <v>636</v>
      </c>
      <c r="K47" s="145">
        <v>636</v>
      </c>
      <c r="O47" s="5" t="s">
        <v>189</v>
      </c>
      <c r="P47" s="5" t="s">
        <v>847</v>
      </c>
    </row>
    <row r="48" spans="1:16" x14ac:dyDescent="0.25">
      <c r="A48" s="5" t="s">
        <v>1791</v>
      </c>
      <c r="B48" s="5" t="s">
        <v>1696</v>
      </c>
      <c r="C48" s="5" t="s">
        <v>1269</v>
      </c>
      <c r="D48" s="5" t="s">
        <v>558</v>
      </c>
      <c r="E48" s="5" t="s">
        <v>567</v>
      </c>
      <c r="J48" s="145">
        <v>6500</v>
      </c>
      <c r="K48" s="145">
        <v>6500</v>
      </c>
      <c r="O48" s="5" t="s">
        <v>189</v>
      </c>
      <c r="P48" s="5" t="s">
        <v>847</v>
      </c>
    </row>
    <row r="49" spans="1:16" x14ac:dyDescent="0.25">
      <c r="A49" s="5" t="s">
        <v>2365</v>
      </c>
      <c r="B49" s="5" t="s">
        <v>2364</v>
      </c>
      <c r="C49" s="5" t="s">
        <v>1269</v>
      </c>
      <c r="D49" s="5" t="s">
        <v>558</v>
      </c>
      <c r="E49" s="5" t="s">
        <v>567</v>
      </c>
      <c r="J49" s="145">
        <v>743</v>
      </c>
      <c r="K49" s="145">
        <v>743</v>
      </c>
      <c r="O49" s="5" t="s">
        <v>189</v>
      </c>
      <c r="P49" s="5" t="s">
        <v>847</v>
      </c>
    </row>
    <row r="50" spans="1:16" x14ac:dyDescent="0.25">
      <c r="A50" s="5" t="s">
        <v>1792</v>
      </c>
      <c r="B50" s="5" t="s">
        <v>1697</v>
      </c>
      <c r="C50" s="5" t="s">
        <v>1269</v>
      </c>
      <c r="D50" s="5" t="s">
        <v>558</v>
      </c>
      <c r="E50" s="5" t="s">
        <v>567</v>
      </c>
      <c r="J50" s="145">
        <v>80</v>
      </c>
      <c r="K50" s="145">
        <v>80</v>
      </c>
      <c r="O50" s="5" t="s">
        <v>189</v>
      </c>
      <c r="P50" s="5" t="s">
        <v>847</v>
      </c>
    </row>
    <row r="51" spans="1:16" x14ac:dyDescent="0.25">
      <c r="A51" s="5" t="s">
        <v>1793</v>
      </c>
      <c r="B51" s="5" t="s">
        <v>1698</v>
      </c>
      <c r="C51" s="5" t="s">
        <v>1269</v>
      </c>
      <c r="D51" s="5" t="s">
        <v>558</v>
      </c>
      <c r="E51" s="5" t="s">
        <v>567</v>
      </c>
      <c r="J51" s="145">
        <v>8000</v>
      </c>
      <c r="K51" s="145">
        <v>8000</v>
      </c>
      <c r="O51" s="5" t="s">
        <v>189</v>
      </c>
      <c r="P51" s="5" t="s">
        <v>847</v>
      </c>
    </row>
    <row r="52" spans="1:16" x14ac:dyDescent="0.25">
      <c r="A52" s="5" t="s">
        <v>2309</v>
      </c>
      <c r="B52" s="5" t="s">
        <v>2296</v>
      </c>
      <c r="C52" s="5" t="s">
        <v>1269</v>
      </c>
      <c r="D52" s="5" t="s">
        <v>558</v>
      </c>
      <c r="E52" s="5" t="s">
        <v>567</v>
      </c>
      <c r="J52" s="145">
        <v>8014</v>
      </c>
      <c r="K52" s="145">
        <v>8014</v>
      </c>
      <c r="O52" s="5" t="s">
        <v>189</v>
      </c>
      <c r="P52" s="5" t="s">
        <v>847</v>
      </c>
    </row>
    <row r="53" spans="1:16" x14ac:dyDescent="0.25">
      <c r="A53" s="5" t="s">
        <v>1794</v>
      </c>
      <c r="B53" s="5" t="s">
        <v>1699</v>
      </c>
      <c r="C53" s="5" t="s">
        <v>1269</v>
      </c>
      <c r="D53" s="5" t="s">
        <v>558</v>
      </c>
      <c r="E53" s="5" t="s">
        <v>567</v>
      </c>
      <c r="J53" s="145">
        <v>8080</v>
      </c>
      <c r="K53" s="145">
        <v>8080</v>
      </c>
      <c r="O53" s="5" t="s">
        <v>189</v>
      </c>
      <c r="P53" s="5" t="s">
        <v>847</v>
      </c>
    </row>
    <row r="54" spans="1:16" x14ac:dyDescent="0.25">
      <c r="A54" s="5" t="s">
        <v>1795</v>
      </c>
      <c r="B54" s="5" t="s">
        <v>1746</v>
      </c>
      <c r="C54" s="5" t="s">
        <v>1269</v>
      </c>
      <c r="D54" s="5" t="s">
        <v>558</v>
      </c>
      <c r="E54" s="5" t="s">
        <v>567</v>
      </c>
      <c r="J54" s="145">
        <v>8081</v>
      </c>
      <c r="K54" s="145">
        <v>8081</v>
      </c>
      <c r="O54" s="5" t="s">
        <v>189</v>
      </c>
      <c r="P54" s="5" t="s">
        <v>847</v>
      </c>
    </row>
    <row r="55" spans="1:16" x14ac:dyDescent="0.25">
      <c r="A55" s="5" t="s">
        <v>1796</v>
      </c>
      <c r="B55" s="5" t="s">
        <v>1747</v>
      </c>
      <c r="C55" s="5" t="s">
        <v>1269</v>
      </c>
      <c r="D55" s="5" t="s">
        <v>558</v>
      </c>
      <c r="E55" s="5" t="s">
        <v>567</v>
      </c>
      <c r="J55" s="145">
        <v>8084</v>
      </c>
      <c r="K55" s="145">
        <v>8084</v>
      </c>
      <c r="O55" s="5" t="s">
        <v>189</v>
      </c>
      <c r="P55" s="5" t="s">
        <v>847</v>
      </c>
    </row>
    <row r="56" spans="1:16" x14ac:dyDescent="0.25">
      <c r="A56" s="5" t="s">
        <v>1797</v>
      </c>
      <c r="B56" s="5" t="s">
        <v>1700</v>
      </c>
      <c r="C56" s="5" t="s">
        <v>1269</v>
      </c>
      <c r="D56" s="5" t="s">
        <v>558</v>
      </c>
      <c r="E56" s="5" t="s">
        <v>567</v>
      </c>
      <c r="J56" s="145">
        <v>8100</v>
      </c>
      <c r="K56" s="145">
        <v>8100</v>
      </c>
      <c r="O56" s="5" t="s">
        <v>189</v>
      </c>
      <c r="P56" s="5" t="s">
        <v>847</v>
      </c>
    </row>
    <row r="57" spans="1:16" x14ac:dyDescent="0.25">
      <c r="A57" s="5" t="s">
        <v>1798</v>
      </c>
      <c r="B57" s="5" t="s">
        <v>1701</v>
      </c>
      <c r="C57" s="5" t="s">
        <v>1269</v>
      </c>
      <c r="D57" s="5" t="s">
        <v>558</v>
      </c>
      <c r="E57" s="5" t="s">
        <v>567</v>
      </c>
      <c r="J57" s="145">
        <v>8200</v>
      </c>
      <c r="K57" s="145">
        <v>8200</v>
      </c>
      <c r="O57" s="5" t="s">
        <v>189</v>
      </c>
      <c r="P57" s="5" t="s">
        <v>847</v>
      </c>
    </row>
    <row r="58" spans="1:16" x14ac:dyDescent="0.25">
      <c r="A58" s="5" t="s">
        <v>1799</v>
      </c>
      <c r="B58" s="5" t="s">
        <v>1702</v>
      </c>
      <c r="C58" s="5" t="s">
        <v>1269</v>
      </c>
      <c r="D58" s="5" t="s">
        <v>558</v>
      </c>
      <c r="E58" s="5" t="s">
        <v>567</v>
      </c>
      <c r="J58" s="145">
        <v>8300</v>
      </c>
      <c r="K58" s="145">
        <v>8300</v>
      </c>
      <c r="O58" s="5" t="s">
        <v>189</v>
      </c>
      <c r="P58" s="5" t="s">
        <v>847</v>
      </c>
    </row>
    <row r="59" spans="1:16" x14ac:dyDescent="0.25">
      <c r="A59" s="5" t="s">
        <v>2310</v>
      </c>
      <c r="B59" s="5" t="s">
        <v>2297</v>
      </c>
      <c r="C59" s="5" t="s">
        <v>1269</v>
      </c>
      <c r="D59" s="5" t="s">
        <v>558</v>
      </c>
      <c r="E59" s="5" t="s">
        <v>567</v>
      </c>
      <c r="J59" s="145">
        <v>8530</v>
      </c>
      <c r="K59" s="145">
        <v>8530</v>
      </c>
      <c r="O59" s="5" t="s">
        <v>189</v>
      </c>
      <c r="P59" s="5" t="s">
        <v>847</v>
      </c>
    </row>
    <row r="60" spans="1:16" x14ac:dyDescent="0.25">
      <c r="A60" s="5" t="s">
        <v>2311</v>
      </c>
      <c r="B60" s="5" t="s">
        <v>2298</v>
      </c>
      <c r="C60" s="5" t="s">
        <v>1269</v>
      </c>
      <c r="D60" s="5" t="s">
        <v>558</v>
      </c>
      <c r="E60" s="5" t="s">
        <v>567</v>
      </c>
      <c r="J60" s="145">
        <v>8531</v>
      </c>
      <c r="K60" s="145">
        <v>8531</v>
      </c>
      <c r="O60" s="5" t="s">
        <v>189</v>
      </c>
      <c r="P60" s="5" t="s">
        <v>847</v>
      </c>
    </row>
    <row r="61" spans="1:16" x14ac:dyDescent="0.25">
      <c r="A61" s="5" t="s">
        <v>1800</v>
      </c>
      <c r="B61" s="5" t="s">
        <v>1703</v>
      </c>
      <c r="C61" s="5" t="s">
        <v>1269</v>
      </c>
      <c r="D61" s="5" t="s">
        <v>558</v>
      </c>
      <c r="E61" s="5" t="s">
        <v>567</v>
      </c>
      <c r="J61" s="145">
        <v>88</v>
      </c>
      <c r="K61" s="145">
        <v>88</v>
      </c>
      <c r="O61" s="5" t="s">
        <v>189</v>
      </c>
      <c r="P61" s="5" t="s">
        <v>847</v>
      </c>
    </row>
    <row r="62" spans="1:16" x14ac:dyDescent="0.25">
      <c r="A62" s="5" t="s">
        <v>1801</v>
      </c>
      <c r="B62" s="5" t="s">
        <v>1704</v>
      </c>
      <c r="C62" s="5" t="s">
        <v>1269</v>
      </c>
      <c r="D62" s="5" t="s">
        <v>558</v>
      </c>
      <c r="E62" s="5" t="s">
        <v>567</v>
      </c>
      <c r="J62" s="145">
        <v>8889</v>
      </c>
      <c r="K62" s="145">
        <v>8889</v>
      </c>
      <c r="O62" s="5" t="s">
        <v>189</v>
      </c>
      <c r="P62" s="5" t="s">
        <v>847</v>
      </c>
    </row>
    <row r="63" spans="1:16" x14ac:dyDescent="0.25">
      <c r="A63" s="5" t="s">
        <v>1803</v>
      </c>
      <c r="B63" s="5" t="s">
        <v>1705</v>
      </c>
      <c r="C63" s="5" t="s">
        <v>1269</v>
      </c>
      <c r="D63" s="5" t="s">
        <v>558</v>
      </c>
      <c r="E63" s="5" t="s">
        <v>567</v>
      </c>
      <c r="J63" s="145">
        <v>9000</v>
      </c>
      <c r="K63" s="145">
        <v>9000</v>
      </c>
      <c r="O63" s="5" t="s">
        <v>189</v>
      </c>
      <c r="P63" s="5" t="s">
        <v>847</v>
      </c>
    </row>
    <row r="64" spans="1:16" x14ac:dyDescent="0.25">
      <c r="A64" s="5" t="s">
        <v>1802</v>
      </c>
      <c r="B64" s="5" t="s">
        <v>1706</v>
      </c>
      <c r="C64" s="5" t="s">
        <v>1269</v>
      </c>
      <c r="D64" s="5" t="s">
        <v>558</v>
      </c>
      <c r="E64" s="5" t="s">
        <v>567</v>
      </c>
      <c r="J64" s="145">
        <v>9000</v>
      </c>
      <c r="K64" s="145">
        <v>9100</v>
      </c>
      <c r="O64" s="5" t="s">
        <v>189</v>
      </c>
      <c r="P64" s="5" t="s">
        <v>847</v>
      </c>
    </row>
    <row r="65" spans="1:16" x14ac:dyDescent="0.25">
      <c r="A65" s="5" t="s">
        <v>1804</v>
      </c>
      <c r="B65" s="5" t="s">
        <v>1707</v>
      </c>
      <c r="C65" s="5" t="s">
        <v>1269</v>
      </c>
      <c r="D65" s="5" t="s">
        <v>558</v>
      </c>
      <c r="E65" s="5" t="s">
        <v>567</v>
      </c>
      <c r="J65" s="145">
        <v>902</v>
      </c>
      <c r="K65" s="145">
        <v>902</v>
      </c>
      <c r="O65" s="5" t="s">
        <v>189</v>
      </c>
      <c r="P65" s="5" t="s">
        <v>847</v>
      </c>
    </row>
    <row r="66" spans="1:16" x14ac:dyDescent="0.25">
      <c r="A66" s="5" t="s">
        <v>1805</v>
      </c>
      <c r="B66" s="5" t="s">
        <v>1708</v>
      </c>
      <c r="C66" s="5" t="s">
        <v>1269</v>
      </c>
      <c r="D66" s="5" t="s">
        <v>558</v>
      </c>
      <c r="E66" s="5" t="s">
        <v>567</v>
      </c>
      <c r="J66" s="145">
        <v>903</v>
      </c>
      <c r="K66" s="145">
        <v>903</v>
      </c>
      <c r="O66" s="5" t="s">
        <v>189</v>
      </c>
      <c r="P66" s="5" t="s">
        <v>847</v>
      </c>
    </row>
    <row r="67" spans="1:16" x14ac:dyDescent="0.25">
      <c r="A67" s="5" t="s">
        <v>1806</v>
      </c>
      <c r="B67" s="5" t="s">
        <v>1709</v>
      </c>
      <c r="C67" s="5" t="s">
        <v>1269</v>
      </c>
      <c r="D67" s="5" t="s">
        <v>558</v>
      </c>
      <c r="E67" s="5" t="s">
        <v>567</v>
      </c>
      <c r="J67" s="145">
        <v>9080</v>
      </c>
      <c r="K67" s="145">
        <v>9080</v>
      </c>
      <c r="O67" s="5" t="s">
        <v>189</v>
      </c>
      <c r="P67" s="5" t="s">
        <v>847</v>
      </c>
    </row>
    <row r="68" spans="1:16" x14ac:dyDescent="0.25">
      <c r="A68" s="5" t="s">
        <v>1807</v>
      </c>
      <c r="B68" s="5" t="s">
        <v>1710</v>
      </c>
      <c r="C68" s="5" t="s">
        <v>1269</v>
      </c>
      <c r="D68" s="5" t="s">
        <v>558</v>
      </c>
      <c r="E68" s="5" t="s">
        <v>567</v>
      </c>
      <c r="J68" s="145">
        <v>9084</v>
      </c>
      <c r="K68" s="145">
        <v>9084</v>
      </c>
      <c r="O68" s="5" t="s">
        <v>189</v>
      </c>
      <c r="P68" s="5" t="s">
        <v>847</v>
      </c>
    </row>
    <row r="69" spans="1:16" x14ac:dyDescent="0.25">
      <c r="A69" s="5" t="s">
        <v>1808</v>
      </c>
      <c r="B69" s="5" t="s">
        <v>1748</v>
      </c>
      <c r="C69" s="5" t="s">
        <v>1269</v>
      </c>
      <c r="D69" s="5" t="s">
        <v>558</v>
      </c>
      <c r="E69" s="5" t="s">
        <v>567</v>
      </c>
      <c r="J69" s="145">
        <v>9087</v>
      </c>
      <c r="K69" s="145">
        <v>9087</v>
      </c>
      <c r="O69" s="5" t="s">
        <v>189</v>
      </c>
      <c r="P69" s="5" t="s">
        <v>847</v>
      </c>
    </row>
    <row r="70" spans="1:16" x14ac:dyDescent="0.25">
      <c r="A70" s="5" t="s">
        <v>1809</v>
      </c>
      <c r="B70" s="5" t="s">
        <v>1711</v>
      </c>
      <c r="C70" s="5" t="s">
        <v>1269</v>
      </c>
      <c r="D70" s="5" t="s">
        <v>558</v>
      </c>
      <c r="E70" s="5" t="s">
        <v>567</v>
      </c>
      <c r="J70" s="145">
        <v>9389</v>
      </c>
      <c r="K70" s="145">
        <v>9389</v>
      </c>
      <c r="O70" s="5" t="s">
        <v>189</v>
      </c>
      <c r="P70" s="5" t="s">
        <v>847</v>
      </c>
    </row>
    <row r="71" spans="1:16" x14ac:dyDescent="0.25">
      <c r="A71" s="5" t="s">
        <v>2357</v>
      </c>
      <c r="B71" s="5" t="s">
        <v>2357</v>
      </c>
      <c r="C71" s="5" t="s">
        <v>1269</v>
      </c>
      <c r="D71" s="5" t="s">
        <v>558</v>
      </c>
      <c r="E71" s="5" t="s">
        <v>567</v>
      </c>
      <c r="J71" s="145">
        <v>49152</v>
      </c>
      <c r="K71" s="145">
        <v>65535</v>
      </c>
      <c r="O71" s="5" t="s">
        <v>189</v>
      </c>
      <c r="P71" s="5" t="s">
        <v>847</v>
      </c>
    </row>
    <row r="72" spans="1:16" x14ac:dyDescent="0.25">
      <c r="A72" s="5" t="s">
        <v>1810</v>
      </c>
      <c r="B72" s="5" t="s">
        <v>1749</v>
      </c>
      <c r="C72" s="5" t="s">
        <v>1269</v>
      </c>
      <c r="D72" s="5" t="s">
        <v>558</v>
      </c>
      <c r="E72" s="5" t="s">
        <v>559</v>
      </c>
      <c r="J72" s="145">
        <v>111</v>
      </c>
      <c r="K72" s="145">
        <v>111</v>
      </c>
      <c r="O72" s="5" t="s">
        <v>190</v>
      </c>
      <c r="P72" s="5" t="s">
        <v>847</v>
      </c>
    </row>
    <row r="73" spans="1:16" x14ac:dyDescent="0.25">
      <c r="A73" s="5" t="s">
        <v>1811</v>
      </c>
      <c r="B73" s="5" t="s">
        <v>1712</v>
      </c>
      <c r="C73" s="5" t="s">
        <v>1269</v>
      </c>
      <c r="D73" s="5" t="s">
        <v>558</v>
      </c>
      <c r="E73" s="5" t="s">
        <v>559</v>
      </c>
      <c r="J73" s="145">
        <v>123</v>
      </c>
      <c r="K73" s="145">
        <v>123</v>
      </c>
      <c r="O73" s="5" t="s">
        <v>190</v>
      </c>
      <c r="P73" s="5" t="s">
        <v>847</v>
      </c>
    </row>
    <row r="74" spans="1:16" x14ac:dyDescent="0.25">
      <c r="A74" s="5" t="s">
        <v>1812</v>
      </c>
      <c r="B74" s="5" t="s">
        <v>1750</v>
      </c>
      <c r="C74" s="5" t="s">
        <v>1269</v>
      </c>
      <c r="D74" s="5" t="s">
        <v>558</v>
      </c>
      <c r="E74" s="5" t="s">
        <v>559</v>
      </c>
      <c r="J74" s="145">
        <v>12321</v>
      </c>
      <c r="K74" s="145">
        <v>12321</v>
      </c>
      <c r="O74" s="5" t="s">
        <v>190</v>
      </c>
      <c r="P74" s="5" t="s">
        <v>847</v>
      </c>
    </row>
    <row r="75" spans="1:16" x14ac:dyDescent="0.25">
      <c r="A75" s="5" t="s">
        <v>1813</v>
      </c>
      <c r="B75" s="5" t="s">
        <v>1713</v>
      </c>
      <c r="C75" s="5" t="s">
        <v>1269</v>
      </c>
      <c r="D75" s="5" t="s">
        <v>558</v>
      </c>
      <c r="E75" s="5" t="s">
        <v>559</v>
      </c>
      <c r="J75" s="145">
        <v>12345</v>
      </c>
      <c r="K75" s="145">
        <v>12345</v>
      </c>
      <c r="O75" s="5" t="s">
        <v>190</v>
      </c>
      <c r="P75" s="5" t="s">
        <v>847</v>
      </c>
    </row>
    <row r="76" spans="1:16" x14ac:dyDescent="0.25">
      <c r="A76" s="5" t="s">
        <v>1814</v>
      </c>
      <c r="B76" s="5" t="s">
        <v>1714</v>
      </c>
      <c r="C76" s="5" t="s">
        <v>1269</v>
      </c>
      <c r="D76" s="5" t="s">
        <v>558</v>
      </c>
      <c r="E76" s="5" t="s">
        <v>559</v>
      </c>
      <c r="J76" s="145">
        <v>137</v>
      </c>
      <c r="K76" s="145">
        <v>137</v>
      </c>
      <c r="O76" s="5" t="s">
        <v>190</v>
      </c>
      <c r="P76" s="5" t="s">
        <v>847</v>
      </c>
    </row>
    <row r="77" spans="1:16" x14ac:dyDescent="0.25">
      <c r="A77" s="5" t="s">
        <v>2312</v>
      </c>
      <c r="B77" s="5" t="s">
        <v>2292</v>
      </c>
      <c r="C77" s="5" t="s">
        <v>1269</v>
      </c>
      <c r="D77" s="5" t="s">
        <v>558</v>
      </c>
      <c r="E77" s="5" t="s">
        <v>559</v>
      </c>
      <c r="J77" s="145">
        <v>154</v>
      </c>
      <c r="K77" s="145">
        <v>154</v>
      </c>
      <c r="O77" s="5" t="s">
        <v>190</v>
      </c>
      <c r="P77" s="5" t="s">
        <v>847</v>
      </c>
    </row>
    <row r="78" spans="1:16" x14ac:dyDescent="0.25">
      <c r="A78" s="5" t="s">
        <v>1815</v>
      </c>
      <c r="B78" s="5" t="s">
        <v>1715</v>
      </c>
      <c r="C78" s="5" t="s">
        <v>1269</v>
      </c>
      <c r="D78" s="5" t="s">
        <v>558</v>
      </c>
      <c r="E78" s="5" t="s">
        <v>559</v>
      </c>
      <c r="J78" s="145">
        <v>161</v>
      </c>
      <c r="K78" s="145">
        <v>161</v>
      </c>
      <c r="O78" s="5" t="s">
        <v>190</v>
      </c>
      <c r="P78" s="5" t="s">
        <v>847</v>
      </c>
    </row>
    <row r="79" spans="1:16" x14ac:dyDescent="0.25">
      <c r="A79" s="5" t="s">
        <v>2313</v>
      </c>
      <c r="B79" s="5" t="s">
        <v>2293</v>
      </c>
      <c r="C79" s="5" t="s">
        <v>1269</v>
      </c>
      <c r="D79" s="5" t="s">
        <v>558</v>
      </c>
      <c r="E79" s="5" t="s">
        <v>559</v>
      </c>
      <c r="J79" s="145">
        <v>162</v>
      </c>
      <c r="K79" s="145">
        <v>162</v>
      </c>
      <c r="O79" s="5" t="s">
        <v>190</v>
      </c>
      <c r="P79" s="5" t="s">
        <v>847</v>
      </c>
    </row>
    <row r="80" spans="1:16" x14ac:dyDescent="0.25">
      <c r="A80" s="5" t="s">
        <v>1816</v>
      </c>
      <c r="B80" s="5" t="s">
        <v>1716</v>
      </c>
      <c r="C80" s="5" t="s">
        <v>1269</v>
      </c>
      <c r="D80" s="5" t="s">
        <v>558</v>
      </c>
      <c r="E80" s="5" t="s">
        <v>559</v>
      </c>
      <c r="J80" s="145">
        <v>16666</v>
      </c>
      <c r="K80" s="145">
        <v>16666</v>
      </c>
      <c r="O80" s="5" t="s">
        <v>190</v>
      </c>
      <c r="P80" s="5" t="s">
        <v>847</v>
      </c>
    </row>
    <row r="81" spans="1:16" x14ac:dyDescent="0.25">
      <c r="A81" s="5" t="s">
        <v>1817</v>
      </c>
      <c r="B81" s="5" t="s">
        <v>1717</v>
      </c>
      <c r="C81" s="5" t="s">
        <v>1269</v>
      </c>
      <c r="D81" s="5" t="s">
        <v>558</v>
      </c>
      <c r="E81" s="5" t="s">
        <v>559</v>
      </c>
      <c r="J81" s="145">
        <v>16667</v>
      </c>
      <c r="K81" s="145">
        <v>16667</v>
      </c>
      <c r="O81" s="5" t="s">
        <v>190</v>
      </c>
      <c r="P81" s="5" t="s">
        <v>847</v>
      </c>
    </row>
    <row r="82" spans="1:16" x14ac:dyDescent="0.25">
      <c r="A82" s="5" t="s">
        <v>1818</v>
      </c>
      <c r="B82" s="5" t="s">
        <v>1718</v>
      </c>
      <c r="C82" s="5" t="s">
        <v>1269</v>
      </c>
      <c r="D82" s="5" t="s">
        <v>558</v>
      </c>
      <c r="E82" s="5" t="s">
        <v>559</v>
      </c>
      <c r="J82" s="145">
        <v>1812</v>
      </c>
      <c r="K82" s="145">
        <v>1812</v>
      </c>
      <c r="O82" s="5" t="s">
        <v>190</v>
      </c>
      <c r="P82" s="5" t="s">
        <v>847</v>
      </c>
    </row>
    <row r="83" spans="1:16" x14ac:dyDescent="0.25">
      <c r="A83" s="5" t="s">
        <v>1819</v>
      </c>
      <c r="B83" s="5" t="s">
        <v>1719</v>
      </c>
      <c r="C83" s="5" t="s">
        <v>1269</v>
      </c>
      <c r="D83" s="5" t="s">
        <v>558</v>
      </c>
      <c r="E83" s="5" t="s">
        <v>559</v>
      </c>
      <c r="J83" s="145">
        <v>1813</v>
      </c>
      <c r="K83" s="145">
        <v>1813</v>
      </c>
      <c r="O83" s="5" t="s">
        <v>190</v>
      </c>
      <c r="P83" s="5" t="s">
        <v>847</v>
      </c>
    </row>
    <row r="84" spans="1:16" x14ac:dyDescent="0.25">
      <c r="A84" s="5" t="s">
        <v>1820</v>
      </c>
      <c r="B84" s="5" t="s">
        <v>1751</v>
      </c>
      <c r="C84" s="5" t="s">
        <v>1269</v>
      </c>
      <c r="D84" s="5" t="s">
        <v>558</v>
      </c>
      <c r="E84" s="5" t="s">
        <v>559</v>
      </c>
      <c r="J84" s="145">
        <v>2049</v>
      </c>
      <c r="K84" s="145">
        <v>2049</v>
      </c>
      <c r="O84" s="5" t="s">
        <v>190</v>
      </c>
      <c r="P84" s="5" t="s">
        <v>847</v>
      </c>
    </row>
    <row r="85" spans="1:16" x14ac:dyDescent="0.25">
      <c r="A85" s="5" t="s">
        <v>1821</v>
      </c>
      <c r="B85" s="5" t="s">
        <v>1720</v>
      </c>
      <c r="C85" s="5" t="s">
        <v>1269</v>
      </c>
      <c r="D85" s="5" t="s">
        <v>558</v>
      </c>
      <c r="E85" s="5" t="s">
        <v>559</v>
      </c>
      <c r="J85" s="145">
        <v>23451</v>
      </c>
      <c r="K85" s="145">
        <v>23451</v>
      </c>
      <c r="O85" s="5" t="s">
        <v>190</v>
      </c>
      <c r="P85" s="5" t="s">
        <v>847</v>
      </c>
    </row>
    <row r="86" spans="1:16" x14ac:dyDescent="0.25">
      <c r="A86" s="5" t="s">
        <v>1822</v>
      </c>
      <c r="B86" s="5" t="s">
        <v>1721</v>
      </c>
      <c r="C86" s="5" t="s">
        <v>1269</v>
      </c>
      <c r="D86" s="5" t="s">
        <v>558</v>
      </c>
      <c r="E86" s="5" t="s">
        <v>559</v>
      </c>
      <c r="J86" s="145">
        <v>3268</v>
      </c>
      <c r="K86" s="145">
        <v>3268</v>
      </c>
      <c r="O86" s="5" t="s">
        <v>190</v>
      </c>
      <c r="P86" s="5" t="s">
        <v>847</v>
      </c>
    </row>
    <row r="87" spans="1:16" x14ac:dyDescent="0.25">
      <c r="A87" s="5" t="s">
        <v>1823</v>
      </c>
      <c r="B87" s="5" t="s">
        <v>1752</v>
      </c>
      <c r="C87" s="5" t="s">
        <v>1269</v>
      </c>
      <c r="D87" s="5" t="s">
        <v>558</v>
      </c>
      <c r="E87" s="5" t="s">
        <v>559</v>
      </c>
      <c r="J87" s="145">
        <v>3391</v>
      </c>
      <c r="K87" s="145">
        <v>3391</v>
      </c>
      <c r="O87" s="5" t="s">
        <v>190</v>
      </c>
      <c r="P87" s="5" t="s">
        <v>847</v>
      </c>
    </row>
    <row r="88" spans="1:16" x14ac:dyDescent="0.25">
      <c r="A88" s="5" t="s">
        <v>1824</v>
      </c>
      <c r="B88" s="5" t="s">
        <v>1722</v>
      </c>
      <c r="C88" s="5" t="s">
        <v>1269</v>
      </c>
      <c r="D88" s="5" t="s">
        <v>558</v>
      </c>
      <c r="E88" s="5" t="s">
        <v>559</v>
      </c>
      <c r="J88" s="145">
        <v>389</v>
      </c>
      <c r="K88" s="145">
        <v>389</v>
      </c>
      <c r="O88" s="5" t="s">
        <v>190</v>
      </c>
      <c r="P88" s="5" t="s">
        <v>847</v>
      </c>
    </row>
    <row r="89" spans="1:16" x14ac:dyDescent="0.25">
      <c r="A89" s="5" t="s">
        <v>1825</v>
      </c>
      <c r="B89" s="5" t="s">
        <v>1723</v>
      </c>
      <c r="C89" s="5" t="s">
        <v>1269</v>
      </c>
      <c r="D89" s="5" t="s">
        <v>558</v>
      </c>
      <c r="E89" s="5" t="s">
        <v>559</v>
      </c>
      <c r="J89" s="145">
        <v>427</v>
      </c>
      <c r="K89" s="145">
        <v>427</v>
      </c>
      <c r="O89" s="5" t="s">
        <v>190</v>
      </c>
      <c r="P89" s="5" t="s">
        <v>847</v>
      </c>
    </row>
    <row r="90" spans="1:16" x14ac:dyDescent="0.25">
      <c r="A90" s="5" t="s">
        <v>1826</v>
      </c>
      <c r="B90" s="5" t="s">
        <v>1724</v>
      </c>
      <c r="C90" s="5" t="s">
        <v>1269</v>
      </c>
      <c r="D90" s="5" t="s">
        <v>558</v>
      </c>
      <c r="E90" s="5" t="s">
        <v>559</v>
      </c>
      <c r="J90" s="145">
        <v>464</v>
      </c>
      <c r="K90" s="145">
        <v>464</v>
      </c>
      <c r="O90" s="5" t="s">
        <v>190</v>
      </c>
      <c r="P90" s="5" t="s">
        <v>847</v>
      </c>
    </row>
    <row r="91" spans="1:16" x14ac:dyDescent="0.25">
      <c r="A91" s="5" t="s">
        <v>1827</v>
      </c>
      <c r="B91" s="5" t="s">
        <v>1753</v>
      </c>
      <c r="C91" s="5" t="s">
        <v>1269</v>
      </c>
      <c r="D91" s="5" t="s">
        <v>558</v>
      </c>
      <c r="E91" s="5" t="s">
        <v>559</v>
      </c>
      <c r="J91" s="145">
        <v>5001</v>
      </c>
      <c r="K91" s="145">
        <v>5001</v>
      </c>
      <c r="O91" s="5" t="s">
        <v>190</v>
      </c>
      <c r="P91" s="5" t="s">
        <v>847</v>
      </c>
    </row>
    <row r="92" spans="1:16" x14ac:dyDescent="0.25">
      <c r="A92" s="5" t="s">
        <v>1828</v>
      </c>
      <c r="B92" s="5" t="s">
        <v>1725</v>
      </c>
      <c r="C92" s="5" t="s">
        <v>1269</v>
      </c>
      <c r="D92" s="5" t="s">
        <v>558</v>
      </c>
      <c r="E92" s="5" t="s">
        <v>559</v>
      </c>
      <c r="J92" s="145">
        <v>514</v>
      </c>
      <c r="K92" s="145">
        <v>514</v>
      </c>
      <c r="O92" s="5" t="s">
        <v>190</v>
      </c>
      <c r="P92" s="5" t="s">
        <v>847</v>
      </c>
    </row>
    <row r="93" spans="1:16" x14ac:dyDescent="0.25">
      <c r="A93" s="5" t="s">
        <v>1829</v>
      </c>
      <c r="B93" s="5" t="s">
        <v>1726</v>
      </c>
      <c r="C93" s="5" t="s">
        <v>1269</v>
      </c>
      <c r="D93" s="5" t="s">
        <v>558</v>
      </c>
      <c r="E93" s="5" t="s">
        <v>559</v>
      </c>
      <c r="J93" s="145">
        <v>53</v>
      </c>
      <c r="K93" s="145">
        <v>53</v>
      </c>
      <c r="O93" s="5" t="s">
        <v>190</v>
      </c>
      <c r="P93" s="5" t="s">
        <v>847</v>
      </c>
    </row>
    <row r="94" spans="1:16" x14ac:dyDescent="0.25">
      <c r="A94" s="5" t="s">
        <v>1830</v>
      </c>
      <c r="B94" s="5" t="s">
        <v>1727</v>
      </c>
      <c r="C94" s="5" t="s">
        <v>1269</v>
      </c>
      <c r="D94" s="5" t="s">
        <v>558</v>
      </c>
      <c r="E94" s="5" t="s">
        <v>559</v>
      </c>
      <c r="J94" s="145">
        <v>547</v>
      </c>
      <c r="K94" s="145">
        <v>547</v>
      </c>
      <c r="O94" s="5" t="s">
        <v>190</v>
      </c>
      <c r="P94" s="5" t="s">
        <v>847</v>
      </c>
    </row>
    <row r="95" spans="1:16" ht="15.75" thickBot="1" x14ac:dyDescent="0.3">
      <c r="A95" s="5" t="s">
        <v>1831</v>
      </c>
      <c r="B95" s="5" t="s">
        <v>1728</v>
      </c>
      <c r="C95" s="5" t="s">
        <v>1269</v>
      </c>
      <c r="D95" s="5" t="s">
        <v>558</v>
      </c>
      <c r="E95" s="5" t="s">
        <v>559</v>
      </c>
      <c r="J95" s="145">
        <v>5985</v>
      </c>
      <c r="K95" s="145">
        <v>5985</v>
      </c>
      <c r="O95" s="5" t="s">
        <v>190</v>
      </c>
      <c r="P95" s="5" t="s">
        <v>847</v>
      </c>
    </row>
    <row r="96" spans="1:16" ht="15.75" thickBot="1" x14ac:dyDescent="0.3">
      <c r="A96" s="279" t="s">
        <v>1832</v>
      </c>
      <c r="B96" s="5" t="s">
        <v>1729</v>
      </c>
      <c r="C96" s="5" t="s">
        <v>1269</v>
      </c>
      <c r="D96" s="5" t="s">
        <v>558</v>
      </c>
      <c r="E96" s="5" t="s">
        <v>559</v>
      </c>
      <c r="J96" s="145">
        <v>5986</v>
      </c>
      <c r="K96" s="145">
        <v>5986</v>
      </c>
      <c r="O96" s="5" t="s">
        <v>190</v>
      </c>
      <c r="P96" s="5" t="s">
        <v>847</v>
      </c>
    </row>
    <row r="97" spans="1:16" ht="15.75" thickBot="1" x14ac:dyDescent="0.3">
      <c r="A97" s="279" t="s">
        <v>1833</v>
      </c>
      <c r="B97" s="5" t="s">
        <v>1730</v>
      </c>
      <c r="C97" s="5" t="s">
        <v>1269</v>
      </c>
      <c r="D97" s="5" t="s">
        <v>558</v>
      </c>
      <c r="E97" s="5" t="s">
        <v>559</v>
      </c>
      <c r="J97" s="145">
        <v>6500</v>
      </c>
      <c r="K97" s="145">
        <v>6500</v>
      </c>
      <c r="O97" s="5" t="s">
        <v>190</v>
      </c>
      <c r="P97" s="5" t="s">
        <v>847</v>
      </c>
    </row>
    <row r="98" spans="1:16" ht="15.75" thickBot="1" x14ac:dyDescent="0.3">
      <c r="A98" s="5" t="s">
        <v>1834</v>
      </c>
      <c r="B98" s="5" t="s">
        <v>1731</v>
      </c>
      <c r="C98" s="5" t="s">
        <v>1269</v>
      </c>
      <c r="D98" s="5" t="s">
        <v>558</v>
      </c>
      <c r="E98" s="5" t="s">
        <v>559</v>
      </c>
      <c r="J98" s="145">
        <v>68</v>
      </c>
      <c r="K98" s="145">
        <v>68</v>
      </c>
      <c r="O98" s="5" t="s">
        <v>190</v>
      </c>
      <c r="P98" s="5" t="s">
        <v>847</v>
      </c>
    </row>
    <row r="99" spans="1:16" ht="15.75" thickBot="1" x14ac:dyDescent="0.3">
      <c r="A99" s="279" t="s">
        <v>1835</v>
      </c>
      <c r="B99" s="5" t="s">
        <v>1732</v>
      </c>
      <c r="C99" s="5" t="s">
        <v>1269</v>
      </c>
      <c r="D99" s="5" t="s">
        <v>558</v>
      </c>
      <c r="E99" s="5" t="s">
        <v>559</v>
      </c>
      <c r="J99" s="145">
        <v>6999</v>
      </c>
      <c r="K99" s="145">
        <v>6999</v>
      </c>
      <c r="O99" s="5" t="s">
        <v>190</v>
      </c>
      <c r="P99" s="5" t="s">
        <v>847</v>
      </c>
    </row>
    <row r="100" spans="1:16" ht="15.75" thickBot="1" x14ac:dyDescent="0.3">
      <c r="A100" s="279" t="s">
        <v>1836</v>
      </c>
      <c r="B100" s="5" t="s">
        <v>1733</v>
      </c>
      <c r="C100" s="5" t="s">
        <v>1269</v>
      </c>
      <c r="D100" s="5" t="s">
        <v>558</v>
      </c>
      <c r="E100" s="5" t="s">
        <v>559</v>
      </c>
      <c r="J100" s="145">
        <v>80</v>
      </c>
      <c r="K100" s="145">
        <v>80</v>
      </c>
      <c r="O100" s="5" t="s">
        <v>190</v>
      </c>
      <c r="P100" s="5" t="s">
        <v>847</v>
      </c>
    </row>
    <row r="101" spans="1:16" ht="15.75" thickBot="1" x14ac:dyDescent="0.3">
      <c r="A101" s="279" t="s">
        <v>1837</v>
      </c>
      <c r="B101" s="5" t="s">
        <v>1734</v>
      </c>
      <c r="C101" s="5" t="s">
        <v>1269</v>
      </c>
      <c r="D101" s="5" t="s">
        <v>558</v>
      </c>
      <c r="E101" s="5" t="s">
        <v>559</v>
      </c>
      <c r="J101" s="145">
        <v>8100</v>
      </c>
      <c r="K101" s="145">
        <v>8100</v>
      </c>
      <c r="O101" s="5" t="s">
        <v>190</v>
      </c>
      <c r="P101" s="5" t="s">
        <v>847</v>
      </c>
    </row>
    <row r="102" spans="1:16" ht="15.75" thickBot="1" x14ac:dyDescent="0.3">
      <c r="A102" s="279" t="s">
        <v>1838</v>
      </c>
      <c r="B102" s="5" t="s">
        <v>1735</v>
      </c>
      <c r="C102" s="5" t="s">
        <v>1269</v>
      </c>
      <c r="D102" s="5" t="s">
        <v>558</v>
      </c>
      <c r="E102" s="5" t="s">
        <v>559</v>
      </c>
      <c r="J102" s="145">
        <v>8200</v>
      </c>
      <c r="K102" s="145">
        <v>8200</v>
      </c>
      <c r="O102" s="5" t="s">
        <v>190</v>
      </c>
      <c r="P102" s="5" t="s">
        <v>847</v>
      </c>
    </row>
    <row r="103" spans="1:16" ht="15.75" thickBot="1" x14ac:dyDescent="0.3">
      <c r="A103" s="279" t="s">
        <v>1839</v>
      </c>
      <c r="B103" s="5" t="s">
        <v>1736</v>
      </c>
      <c r="C103" s="5" t="s">
        <v>1269</v>
      </c>
      <c r="D103" s="5" t="s">
        <v>558</v>
      </c>
      <c r="E103" s="5" t="s">
        <v>559</v>
      </c>
      <c r="J103" s="145">
        <v>8300</v>
      </c>
      <c r="K103" s="145">
        <v>8300</v>
      </c>
      <c r="O103" s="5" t="s">
        <v>190</v>
      </c>
      <c r="P103" s="5" t="s">
        <v>847</v>
      </c>
    </row>
    <row r="104" spans="1:16" ht="15.75" thickBot="1" x14ac:dyDescent="0.3">
      <c r="A104" s="279" t="s">
        <v>1840</v>
      </c>
      <c r="B104" s="5" t="s">
        <v>1737</v>
      </c>
      <c r="C104" s="5" t="s">
        <v>1269</v>
      </c>
      <c r="D104" s="5" t="s">
        <v>558</v>
      </c>
      <c r="E104" s="5" t="s">
        <v>559</v>
      </c>
      <c r="J104" s="145">
        <v>8301</v>
      </c>
      <c r="K104" s="145">
        <v>8301</v>
      </c>
      <c r="O104" s="5" t="s">
        <v>190</v>
      </c>
      <c r="P104" s="5" t="s">
        <v>847</v>
      </c>
    </row>
    <row r="105" spans="1:16" ht="15.75" thickBot="1" x14ac:dyDescent="0.3">
      <c r="A105" s="5" t="s">
        <v>1841</v>
      </c>
      <c r="B105" s="279" t="s">
        <v>1738</v>
      </c>
      <c r="C105" s="5" t="s">
        <v>1269</v>
      </c>
      <c r="D105" s="5" t="s">
        <v>558</v>
      </c>
      <c r="E105" s="5" t="s">
        <v>559</v>
      </c>
      <c r="J105" s="145">
        <v>8302</v>
      </c>
      <c r="K105" s="145">
        <v>8302</v>
      </c>
      <c r="O105" s="5" t="s">
        <v>190</v>
      </c>
      <c r="P105" s="5" t="s">
        <v>847</v>
      </c>
    </row>
    <row r="106" spans="1:16" ht="15.75" thickBot="1" x14ac:dyDescent="0.3">
      <c r="A106" s="279" t="s">
        <v>1842</v>
      </c>
      <c r="B106" s="279" t="s">
        <v>1739</v>
      </c>
      <c r="C106" s="5" t="s">
        <v>1269</v>
      </c>
      <c r="D106" s="5" t="s">
        <v>558</v>
      </c>
      <c r="E106" s="5" t="s">
        <v>559</v>
      </c>
      <c r="J106" s="145">
        <v>88</v>
      </c>
      <c r="K106" s="145">
        <v>88</v>
      </c>
      <c r="O106" s="5" t="s">
        <v>190</v>
      </c>
      <c r="P106" s="5" t="s">
        <v>847</v>
      </c>
    </row>
    <row r="107" spans="1:16" ht="15.75" thickBot="1" x14ac:dyDescent="0.3">
      <c r="A107" s="279" t="s">
        <v>1843</v>
      </c>
      <c r="B107" s="5" t="s">
        <v>1740</v>
      </c>
      <c r="C107" s="5" t="s">
        <v>1269</v>
      </c>
      <c r="D107" s="5" t="s">
        <v>558</v>
      </c>
      <c r="E107" s="5" t="s">
        <v>559</v>
      </c>
      <c r="J107" s="145">
        <v>9</v>
      </c>
      <c r="K107" s="145">
        <v>9</v>
      </c>
      <c r="O107" s="5" t="s">
        <v>190</v>
      </c>
      <c r="P107" s="5" t="s">
        <v>847</v>
      </c>
    </row>
    <row r="108" spans="1:16" ht="15.75" thickBot="1" x14ac:dyDescent="0.3">
      <c r="A108" s="279" t="s">
        <v>1741</v>
      </c>
      <c r="B108" s="5" t="s">
        <v>1754</v>
      </c>
      <c r="C108" s="5" t="s">
        <v>1269</v>
      </c>
      <c r="D108" s="5" t="s">
        <v>558</v>
      </c>
      <c r="E108" s="5" t="s">
        <v>559</v>
      </c>
      <c r="J108" s="145">
        <v>902</v>
      </c>
      <c r="K108" s="145">
        <v>902</v>
      </c>
      <c r="O108" s="5" t="s">
        <v>190</v>
      </c>
      <c r="P108" s="5" t="s">
        <v>847</v>
      </c>
    </row>
    <row r="109" spans="1:16" x14ac:dyDescent="0.25">
      <c r="A109" s="5" t="s">
        <v>1625</v>
      </c>
      <c r="B109" s="5" t="s">
        <v>1624</v>
      </c>
      <c r="C109" s="5" t="s">
        <v>1270</v>
      </c>
      <c r="D109" s="5" t="s">
        <v>558</v>
      </c>
      <c r="E109" s="5" t="s">
        <v>508</v>
      </c>
      <c r="O109" s="5" t="s">
        <v>190</v>
      </c>
      <c r="P109" s="5" t="s">
        <v>847</v>
      </c>
    </row>
    <row r="110" spans="1:16" x14ac:dyDescent="0.25">
      <c r="A110" s="5" t="s">
        <v>1626</v>
      </c>
      <c r="B110" s="5" t="s">
        <v>1622</v>
      </c>
      <c r="C110" s="5" t="s">
        <v>1270</v>
      </c>
      <c r="D110" s="5" t="s">
        <v>566</v>
      </c>
      <c r="G110" s="5" t="s">
        <v>508</v>
      </c>
      <c r="P110" s="5" t="s">
        <v>847</v>
      </c>
    </row>
    <row r="111" spans="1:16" x14ac:dyDescent="0.25">
      <c r="A111" s="5" t="s">
        <v>1627</v>
      </c>
      <c r="B111" s="5" t="s">
        <v>1623</v>
      </c>
      <c r="C111" s="5" t="s">
        <v>1270</v>
      </c>
      <c r="D111" s="5" t="s">
        <v>558</v>
      </c>
      <c r="E111" s="5" t="s">
        <v>585</v>
      </c>
      <c r="P111" s="5" t="s">
        <v>847</v>
      </c>
    </row>
    <row r="112" spans="1:16" x14ac:dyDescent="0.25">
      <c r="A112" s="5" t="s">
        <v>2304</v>
      </c>
      <c r="B112" s="5" t="s">
        <v>2299</v>
      </c>
      <c r="C112" s="5" t="s">
        <v>1270</v>
      </c>
      <c r="D112" s="5" t="s">
        <v>558</v>
      </c>
      <c r="E112" s="5" t="s">
        <v>567</v>
      </c>
      <c r="J112" s="145">
        <v>10123</v>
      </c>
      <c r="K112" s="145">
        <v>10123</v>
      </c>
      <c r="O112" s="5" t="s">
        <v>189</v>
      </c>
      <c r="P112" s="5" t="s">
        <v>847</v>
      </c>
    </row>
    <row r="113" spans="1:16" x14ac:dyDescent="0.25">
      <c r="A113" s="5" t="s">
        <v>1755</v>
      </c>
      <c r="B113" s="5" t="s">
        <v>1742</v>
      </c>
      <c r="C113" s="5" t="s">
        <v>1270</v>
      </c>
      <c r="D113" s="5" t="s">
        <v>558</v>
      </c>
      <c r="E113" s="5" t="s">
        <v>567</v>
      </c>
      <c r="J113" s="145">
        <v>111</v>
      </c>
      <c r="K113" s="145">
        <v>111</v>
      </c>
      <c r="O113" s="5" t="s">
        <v>189</v>
      </c>
      <c r="P113" s="5" t="s">
        <v>847</v>
      </c>
    </row>
    <row r="114" spans="1:16" x14ac:dyDescent="0.25">
      <c r="A114" s="5" t="s">
        <v>1756</v>
      </c>
      <c r="B114" s="5" t="s">
        <v>1664</v>
      </c>
      <c r="C114" s="5" t="s">
        <v>1270</v>
      </c>
      <c r="D114" s="5" t="s">
        <v>558</v>
      </c>
      <c r="E114" s="5" t="s">
        <v>567</v>
      </c>
      <c r="J114" s="145">
        <v>123</v>
      </c>
      <c r="K114" s="145">
        <v>123</v>
      </c>
      <c r="O114" s="5" t="s">
        <v>189</v>
      </c>
      <c r="P114" s="5" t="s">
        <v>847</v>
      </c>
    </row>
    <row r="115" spans="1:16" x14ac:dyDescent="0.25">
      <c r="A115" s="5" t="s">
        <v>1757</v>
      </c>
      <c r="B115" s="5" t="s">
        <v>1665</v>
      </c>
      <c r="C115" s="5" t="s">
        <v>1270</v>
      </c>
      <c r="D115" s="5" t="s">
        <v>558</v>
      </c>
      <c r="E115" s="5" t="s">
        <v>567</v>
      </c>
      <c r="J115" s="145">
        <v>135</v>
      </c>
      <c r="K115" s="145">
        <v>135</v>
      </c>
      <c r="O115" s="5" t="s">
        <v>189</v>
      </c>
      <c r="P115" s="5" t="s">
        <v>847</v>
      </c>
    </row>
    <row r="116" spans="1:16" x14ac:dyDescent="0.25">
      <c r="A116" s="5" t="s">
        <v>1758</v>
      </c>
      <c r="B116" s="5" t="s">
        <v>1666</v>
      </c>
      <c r="C116" s="5" t="s">
        <v>1270</v>
      </c>
      <c r="D116" s="5" t="s">
        <v>558</v>
      </c>
      <c r="E116" s="5" t="s">
        <v>567</v>
      </c>
      <c r="J116" s="145">
        <v>139</v>
      </c>
      <c r="K116" s="145">
        <v>139</v>
      </c>
      <c r="O116" s="5" t="s">
        <v>189</v>
      </c>
      <c r="P116" s="5" t="s">
        <v>847</v>
      </c>
    </row>
    <row r="117" spans="1:16" x14ac:dyDescent="0.25">
      <c r="A117" s="5" t="s">
        <v>1759</v>
      </c>
      <c r="B117" s="5" t="s">
        <v>1667</v>
      </c>
      <c r="C117" s="5" t="s">
        <v>1270</v>
      </c>
      <c r="D117" s="5" t="s">
        <v>558</v>
      </c>
      <c r="E117" s="5" t="s">
        <v>567</v>
      </c>
      <c r="J117" s="145">
        <v>161</v>
      </c>
      <c r="K117" s="145">
        <v>161</v>
      </c>
      <c r="O117" s="5" t="s">
        <v>189</v>
      </c>
      <c r="P117" s="5" t="s">
        <v>847</v>
      </c>
    </row>
    <row r="118" spans="1:16" x14ac:dyDescent="0.25">
      <c r="A118" s="5" t="s">
        <v>1760</v>
      </c>
      <c r="B118" s="5" t="s">
        <v>1668</v>
      </c>
      <c r="C118" s="5" t="s">
        <v>1270</v>
      </c>
      <c r="D118" s="5" t="s">
        <v>558</v>
      </c>
      <c r="E118" s="5" t="s">
        <v>567</v>
      </c>
      <c r="J118" s="145">
        <v>162</v>
      </c>
      <c r="K118" s="145">
        <v>162</v>
      </c>
      <c r="O118" s="5" t="s">
        <v>189</v>
      </c>
      <c r="P118" s="5" t="s">
        <v>847</v>
      </c>
    </row>
    <row r="119" spans="1:16" x14ac:dyDescent="0.25">
      <c r="A119" s="5" t="s">
        <v>1761</v>
      </c>
      <c r="B119" s="5" t="s">
        <v>1669</v>
      </c>
      <c r="C119" s="5" t="s">
        <v>1270</v>
      </c>
      <c r="D119" s="5" t="s">
        <v>558</v>
      </c>
      <c r="E119" s="5" t="s">
        <v>567</v>
      </c>
      <c r="J119" s="145">
        <v>16666</v>
      </c>
      <c r="K119" s="145">
        <v>16666</v>
      </c>
      <c r="O119" s="5" t="s">
        <v>189</v>
      </c>
      <c r="P119" s="5" t="s">
        <v>847</v>
      </c>
    </row>
    <row r="120" spans="1:16" x14ac:dyDescent="0.25">
      <c r="A120" s="5" t="s">
        <v>1762</v>
      </c>
      <c r="B120" s="5" t="s">
        <v>1670</v>
      </c>
      <c r="C120" s="5" t="s">
        <v>1270</v>
      </c>
      <c r="D120" s="5" t="s">
        <v>558</v>
      </c>
      <c r="E120" s="5" t="s">
        <v>567</v>
      </c>
      <c r="J120" s="145">
        <v>16667</v>
      </c>
      <c r="K120" s="145">
        <v>16667</v>
      </c>
      <c r="O120" s="5" t="s">
        <v>189</v>
      </c>
      <c r="P120" s="5" t="s">
        <v>847</v>
      </c>
    </row>
    <row r="121" spans="1:16" x14ac:dyDescent="0.25">
      <c r="A121" s="5" t="s">
        <v>1763</v>
      </c>
      <c r="B121" s="5" t="s">
        <v>1671</v>
      </c>
      <c r="C121" s="5" t="s">
        <v>1270</v>
      </c>
      <c r="D121" s="5" t="s">
        <v>558</v>
      </c>
      <c r="E121" s="5" t="s">
        <v>567</v>
      </c>
      <c r="J121" s="145">
        <v>1688</v>
      </c>
      <c r="K121" s="145">
        <v>1688</v>
      </c>
      <c r="O121" s="5" t="s">
        <v>189</v>
      </c>
      <c r="P121" s="5" t="s">
        <v>847</v>
      </c>
    </row>
    <row r="122" spans="1:16" x14ac:dyDescent="0.25">
      <c r="A122" s="5" t="s">
        <v>1764</v>
      </c>
      <c r="B122" s="5" t="s">
        <v>1672</v>
      </c>
      <c r="C122" s="5" t="s">
        <v>1270</v>
      </c>
      <c r="D122" s="5" t="s">
        <v>558</v>
      </c>
      <c r="E122" s="5" t="s">
        <v>567</v>
      </c>
      <c r="J122" s="145">
        <v>17778</v>
      </c>
      <c r="K122" s="145">
        <v>17778</v>
      </c>
      <c r="O122" s="5" t="s">
        <v>189</v>
      </c>
      <c r="P122" s="5" t="s">
        <v>847</v>
      </c>
    </row>
    <row r="123" spans="1:16" x14ac:dyDescent="0.25">
      <c r="A123" s="5" t="s">
        <v>2305</v>
      </c>
      <c r="B123" s="5" t="s">
        <v>2300</v>
      </c>
      <c r="C123" s="5" t="s">
        <v>1270</v>
      </c>
      <c r="D123" s="5" t="s">
        <v>558</v>
      </c>
      <c r="E123" s="5" t="s">
        <v>567</v>
      </c>
      <c r="J123" s="145">
        <v>17790</v>
      </c>
      <c r="K123" s="145">
        <v>17790</v>
      </c>
      <c r="O123" s="5" t="s">
        <v>189</v>
      </c>
      <c r="P123" s="5" t="s">
        <v>847</v>
      </c>
    </row>
    <row r="124" spans="1:16" x14ac:dyDescent="0.25">
      <c r="A124" s="5" t="s">
        <v>1765</v>
      </c>
      <c r="B124" s="5" t="s">
        <v>1743</v>
      </c>
      <c r="C124" s="5" t="s">
        <v>1270</v>
      </c>
      <c r="D124" s="5" t="s">
        <v>558</v>
      </c>
      <c r="E124" s="5" t="s">
        <v>567</v>
      </c>
      <c r="J124" s="145">
        <v>2049</v>
      </c>
      <c r="K124" s="145">
        <v>2049</v>
      </c>
      <c r="O124" s="5" t="s">
        <v>189</v>
      </c>
      <c r="P124" s="5" t="s">
        <v>847</v>
      </c>
    </row>
    <row r="125" spans="1:16" x14ac:dyDescent="0.25">
      <c r="A125" s="5" t="s">
        <v>1766</v>
      </c>
      <c r="B125" s="5" t="s">
        <v>1744</v>
      </c>
      <c r="C125" s="5" t="s">
        <v>1270</v>
      </c>
      <c r="D125" s="5" t="s">
        <v>558</v>
      </c>
      <c r="E125" s="5" t="s">
        <v>567</v>
      </c>
      <c r="J125" s="145">
        <v>21</v>
      </c>
      <c r="K125" s="145">
        <v>21</v>
      </c>
      <c r="O125" s="5" t="s">
        <v>189</v>
      </c>
      <c r="P125" s="5" t="s">
        <v>847</v>
      </c>
    </row>
    <row r="126" spans="1:16" x14ac:dyDescent="0.25">
      <c r="A126" s="5" t="s">
        <v>1767</v>
      </c>
      <c r="B126" s="5" t="s">
        <v>1673</v>
      </c>
      <c r="C126" s="5" t="s">
        <v>1270</v>
      </c>
      <c r="D126" s="5" t="s">
        <v>558</v>
      </c>
      <c r="E126" s="5" t="s">
        <v>567</v>
      </c>
      <c r="J126" s="145">
        <v>22</v>
      </c>
      <c r="K126" s="145">
        <v>22</v>
      </c>
      <c r="O126" s="5" t="s">
        <v>189</v>
      </c>
      <c r="P126" s="5" t="s">
        <v>847</v>
      </c>
    </row>
    <row r="127" spans="1:16" x14ac:dyDescent="0.25">
      <c r="A127" s="5" t="s">
        <v>1768</v>
      </c>
      <c r="B127" s="5" t="s">
        <v>1674</v>
      </c>
      <c r="C127" s="5" t="s">
        <v>1270</v>
      </c>
      <c r="D127" s="5" t="s">
        <v>558</v>
      </c>
      <c r="E127" s="5" t="s">
        <v>567</v>
      </c>
      <c r="J127" s="145">
        <v>2233</v>
      </c>
      <c r="K127" s="145">
        <v>2233</v>
      </c>
      <c r="O127" s="5" t="s">
        <v>189</v>
      </c>
      <c r="P127" s="5" t="s">
        <v>847</v>
      </c>
    </row>
    <row r="128" spans="1:16" x14ac:dyDescent="0.25">
      <c r="A128" s="5" t="s">
        <v>1769</v>
      </c>
      <c r="B128" s="5" t="s">
        <v>1745</v>
      </c>
      <c r="C128" s="5" t="s">
        <v>1270</v>
      </c>
      <c r="D128" s="5" t="s">
        <v>558</v>
      </c>
      <c r="E128" s="5" t="s">
        <v>567</v>
      </c>
      <c r="J128" s="145">
        <v>25</v>
      </c>
      <c r="K128" s="145">
        <v>25</v>
      </c>
      <c r="O128" s="5" t="s">
        <v>189</v>
      </c>
      <c r="P128" s="5" t="s">
        <v>847</v>
      </c>
    </row>
    <row r="129" spans="1:16" x14ac:dyDescent="0.25">
      <c r="A129" s="5" t="s">
        <v>1770</v>
      </c>
      <c r="B129" s="5" t="s">
        <v>1675</v>
      </c>
      <c r="C129" s="5" t="s">
        <v>1270</v>
      </c>
      <c r="D129" s="5" t="s">
        <v>558</v>
      </c>
      <c r="E129" s="5" t="s">
        <v>567</v>
      </c>
      <c r="J129" s="145">
        <v>31031</v>
      </c>
      <c r="K129" s="145">
        <v>31031</v>
      </c>
      <c r="O129" s="5" t="s">
        <v>189</v>
      </c>
      <c r="P129" s="5" t="s">
        <v>847</v>
      </c>
    </row>
    <row r="130" spans="1:16" x14ac:dyDescent="0.25">
      <c r="A130" s="5" t="s">
        <v>1771</v>
      </c>
      <c r="B130" s="5" t="s">
        <v>1676</v>
      </c>
      <c r="C130" s="5" t="s">
        <v>1270</v>
      </c>
      <c r="D130" s="5" t="s">
        <v>558</v>
      </c>
      <c r="E130" s="5" t="s">
        <v>567</v>
      </c>
      <c r="J130" s="145">
        <v>3260</v>
      </c>
      <c r="K130" s="145">
        <v>3260</v>
      </c>
      <c r="O130" s="5" t="s">
        <v>189</v>
      </c>
      <c r="P130" s="5" t="s">
        <v>847</v>
      </c>
    </row>
    <row r="131" spans="1:16" x14ac:dyDescent="0.25">
      <c r="A131" s="5" t="s">
        <v>1772</v>
      </c>
      <c r="B131" s="5" t="s">
        <v>1677</v>
      </c>
      <c r="C131" s="5" t="s">
        <v>1270</v>
      </c>
      <c r="D131" s="5" t="s">
        <v>558</v>
      </c>
      <c r="E131" s="5" t="s">
        <v>567</v>
      </c>
      <c r="J131" s="145">
        <v>3268</v>
      </c>
      <c r="K131" s="145">
        <v>3268</v>
      </c>
      <c r="O131" s="5" t="s">
        <v>189</v>
      </c>
      <c r="P131" s="5" t="s">
        <v>847</v>
      </c>
    </row>
    <row r="132" spans="1:16" x14ac:dyDescent="0.25">
      <c r="A132" s="5" t="s">
        <v>1773</v>
      </c>
      <c r="B132" s="5" t="s">
        <v>1678</v>
      </c>
      <c r="C132" s="5" t="s">
        <v>1270</v>
      </c>
      <c r="D132" s="5" t="s">
        <v>558</v>
      </c>
      <c r="E132" s="5" t="s">
        <v>567</v>
      </c>
      <c r="J132" s="145">
        <v>3269</v>
      </c>
      <c r="K132" s="145">
        <v>3269</v>
      </c>
      <c r="O132" s="5" t="s">
        <v>189</v>
      </c>
      <c r="P132" s="5" t="s">
        <v>847</v>
      </c>
    </row>
    <row r="133" spans="1:16" x14ac:dyDescent="0.25">
      <c r="A133" s="5" t="s">
        <v>2362</v>
      </c>
      <c r="B133" s="5" t="s">
        <v>2363</v>
      </c>
      <c r="C133" s="5" t="s">
        <v>1270</v>
      </c>
      <c r="D133" s="5" t="s">
        <v>558</v>
      </c>
      <c r="E133" s="5" t="s">
        <v>567</v>
      </c>
      <c r="J133" s="145">
        <v>3306</v>
      </c>
      <c r="K133" s="145">
        <v>3306</v>
      </c>
      <c r="O133" s="5" t="s">
        <v>189</v>
      </c>
      <c r="P133" s="5" t="s">
        <v>847</v>
      </c>
    </row>
    <row r="134" spans="1:16" x14ac:dyDescent="0.25">
      <c r="A134" s="5" t="s">
        <v>2306</v>
      </c>
      <c r="B134" s="5" t="s">
        <v>2295</v>
      </c>
      <c r="C134" s="5" t="s">
        <v>1270</v>
      </c>
      <c r="D134" s="5" t="s">
        <v>558</v>
      </c>
      <c r="E134" s="5" t="s">
        <v>567</v>
      </c>
      <c r="J134" s="145">
        <v>3389</v>
      </c>
      <c r="K134" s="145">
        <v>3389</v>
      </c>
      <c r="O134" s="5" t="s">
        <v>189</v>
      </c>
      <c r="P134" s="5" t="s">
        <v>847</v>
      </c>
    </row>
    <row r="135" spans="1:16" x14ac:dyDescent="0.25">
      <c r="A135" s="5" t="s">
        <v>1774</v>
      </c>
      <c r="B135" s="5" t="s">
        <v>1679</v>
      </c>
      <c r="C135" s="5" t="s">
        <v>1270</v>
      </c>
      <c r="D135" s="5" t="s">
        <v>558</v>
      </c>
      <c r="E135" s="5" t="s">
        <v>567</v>
      </c>
      <c r="J135" s="145">
        <v>389</v>
      </c>
      <c r="K135" s="145">
        <v>389</v>
      </c>
      <c r="O135" s="5" t="s">
        <v>189</v>
      </c>
      <c r="P135" s="5" t="s">
        <v>847</v>
      </c>
    </row>
    <row r="136" spans="1:16" x14ac:dyDescent="0.25">
      <c r="A136" s="5" t="s">
        <v>1775</v>
      </c>
      <c r="B136" s="5" t="s">
        <v>1680</v>
      </c>
      <c r="C136" s="5" t="s">
        <v>1270</v>
      </c>
      <c r="D136" s="5" t="s">
        <v>558</v>
      </c>
      <c r="E136" s="5" t="s">
        <v>567</v>
      </c>
      <c r="J136" s="145">
        <v>427</v>
      </c>
      <c r="K136" s="145">
        <v>427</v>
      </c>
      <c r="O136" s="5" t="s">
        <v>189</v>
      </c>
      <c r="P136" s="5" t="s">
        <v>847</v>
      </c>
    </row>
    <row r="137" spans="1:16" ht="15.75" thickBot="1" x14ac:dyDescent="0.3">
      <c r="A137" s="5" t="s">
        <v>2307</v>
      </c>
      <c r="B137" s="5" t="s">
        <v>2294</v>
      </c>
      <c r="C137" s="5" t="s">
        <v>1270</v>
      </c>
      <c r="D137" s="5" t="s">
        <v>558</v>
      </c>
      <c r="E137" s="5" t="s">
        <v>567</v>
      </c>
      <c r="J137" s="145">
        <v>43</v>
      </c>
      <c r="K137" s="145">
        <v>43</v>
      </c>
      <c r="O137" s="5" t="s">
        <v>189</v>
      </c>
      <c r="P137" s="5" t="s">
        <v>847</v>
      </c>
    </row>
    <row r="138" spans="1:16" ht="15.75" thickBot="1" x14ac:dyDescent="0.3">
      <c r="A138" s="5" t="s">
        <v>2471</v>
      </c>
      <c r="B138" s="279" t="s">
        <v>2470</v>
      </c>
      <c r="C138" s="5" t="s">
        <v>1270</v>
      </c>
      <c r="D138" s="5" t="s">
        <v>558</v>
      </c>
      <c r="E138" s="5" t="s">
        <v>567</v>
      </c>
      <c r="J138" s="145">
        <v>43891</v>
      </c>
      <c r="K138" s="145">
        <v>43891</v>
      </c>
      <c r="O138" s="5" t="s">
        <v>189</v>
      </c>
      <c r="P138" s="5" t="s">
        <v>847</v>
      </c>
    </row>
    <row r="139" spans="1:16" x14ac:dyDescent="0.25">
      <c r="A139" s="5" t="s">
        <v>1776</v>
      </c>
      <c r="B139" s="5" t="s">
        <v>1681</v>
      </c>
      <c r="C139" s="5" t="s">
        <v>1270</v>
      </c>
      <c r="D139" s="5" t="s">
        <v>558</v>
      </c>
      <c r="E139" s="5" t="s">
        <v>567</v>
      </c>
      <c r="J139" s="145">
        <v>44046</v>
      </c>
      <c r="K139" s="145">
        <v>44046</v>
      </c>
      <c r="O139" s="5" t="s">
        <v>189</v>
      </c>
      <c r="P139" s="5" t="s">
        <v>847</v>
      </c>
    </row>
    <row r="140" spans="1:16" x14ac:dyDescent="0.25">
      <c r="A140" s="5" t="s">
        <v>1777</v>
      </c>
      <c r="B140" s="5" t="s">
        <v>1682</v>
      </c>
      <c r="C140" s="5" t="s">
        <v>1270</v>
      </c>
      <c r="D140" s="5" t="s">
        <v>558</v>
      </c>
      <c r="E140" s="5" t="s">
        <v>567</v>
      </c>
      <c r="J140" s="145">
        <v>443</v>
      </c>
      <c r="K140" s="145">
        <v>443</v>
      </c>
      <c r="O140" s="5" t="s">
        <v>189</v>
      </c>
      <c r="P140" s="5" t="s">
        <v>847</v>
      </c>
    </row>
    <row r="141" spans="1:16" x14ac:dyDescent="0.25">
      <c r="A141" s="5" t="s">
        <v>1778</v>
      </c>
      <c r="B141" s="5" t="s">
        <v>1683</v>
      </c>
      <c r="C141" s="5" t="s">
        <v>1270</v>
      </c>
      <c r="D141" s="5" t="s">
        <v>558</v>
      </c>
      <c r="E141" s="5" t="s">
        <v>567</v>
      </c>
      <c r="J141" s="145">
        <v>445</v>
      </c>
      <c r="K141" s="145">
        <v>445</v>
      </c>
      <c r="O141" s="5" t="s">
        <v>189</v>
      </c>
      <c r="P141" s="5" t="s">
        <v>847</v>
      </c>
    </row>
    <row r="142" spans="1:16" x14ac:dyDescent="0.25">
      <c r="A142" s="5" t="s">
        <v>1779</v>
      </c>
      <c r="B142" s="5" t="s">
        <v>1684</v>
      </c>
      <c r="C142" s="5" t="s">
        <v>1270</v>
      </c>
      <c r="D142" s="5" t="s">
        <v>558</v>
      </c>
      <c r="E142" s="5" t="s">
        <v>567</v>
      </c>
      <c r="J142" s="145">
        <v>464</v>
      </c>
      <c r="K142" s="145">
        <v>464</v>
      </c>
      <c r="O142" s="5" t="s">
        <v>189</v>
      </c>
      <c r="P142" s="5" t="s">
        <v>847</v>
      </c>
    </row>
    <row r="143" spans="1:16" x14ac:dyDescent="0.25">
      <c r="A143" s="5" t="s">
        <v>1780</v>
      </c>
      <c r="B143" s="5" t="s">
        <v>1685</v>
      </c>
      <c r="C143" s="5" t="s">
        <v>1270</v>
      </c>
      <c r="D143" s="5" t="s">
        <v>558</v>
      </c>
      <c r="E143" s="5" t="s">
        <v>567</v>
      </c>
      <c r="J143" s="145">
        <v>49152</v>
      </c>
      <c r="K143" s="145">
        <v>65535</v>
      </c>
      <c r="O143" s="5" t="s">
        <v>189</v>
      </c>
      <c r="P143" s="5" t="s">
        <v>847</v>
      </c>
    </row>
    <row r="144" spans="1:16" x14ac:dyDescent="0.25">
      <c r="A144" s="5" t="s">
        <v>2308</v>
      </c>
      <c r="B144" s="5" t="s">
        <v>2301</v>
      </c>
      <c r="C144" s="5" t="s">
        <v>1270</v>
      </c>
      <c r="D144" s="5" t="s">
        <v>558</v>
      </c>
      <c r="E144" s="5" t="s">
        <v>567</v>
      </c>
      <c r="J144" s="145">
        <v>5000</v>
      </c>
      <c r="K144" s="145">
        <v>6000</v>
      </c>
      <c r="O144" s="5" t="s">
        <v>189</v>
      </c>
      <c r="P144" s="5" t="s">
        <v>847</v>
      </c>
    </row>
    <row r="145" spans="1:16" x14ac:dyDescent="0.25">
      <c r="A145" s="5" t="s">
        <v>1781</v>
      </c>
      <c r="B145" s="5" t="s">
        <v>1686</v>
      </c>
      <c r="C145" s="5" t="s">
        <v>1270</v>
      </c>
      <c r="D145" s="5" t="s">
        <v>558</v>
      </c>
      <c r="E145" s="5" t="s">
        <v>567</v>
      </c>
      <c r="J145" s="145">
        <v>514</v>
      </c>
      <c r="K145" s="145">
        <v>514</v>
      </c>
      <c r="O145" s="5" t="s">
        <v>189</v>
      </c>
      <c r="P145" s="5" t="s">
        <v>847</v>
      </c>
    </row>
    <row r="146" spans="1:16" x14ac:dyDescent="0.25">
      <c r="A146" s="5" t="s">
        <v>1782</v>
      </c>
      <c r="B146" s="5" t="s">
        <v>1687</v>
      </c>
      <c r="C146" s="5" t="s">
        <v>1270</v>
      </c>
      <c r="D146" s="5" t="s">
        <v>558</v>
      </c>
      <c r="E146" s="5" t="s">
        <v>567</v>
      </c>
      <c r="J146" s="145">
        <v>53</v>
      </c>
      <c r="K146" s="145">
        <v>53</v>
      </c>
      <c r="O146" s="5" t="s">
        <v>189</v>
      </c>
      <c r="P146" s="5" t="s">
        <v>847</v>
      </c>
    </row>
    <row r="147" spans="1:16" x14ac:dyDescent="0.25">
      <c r="A147" s="5" t="s">
        <v>1783</v>
      </c>
      <c r="B147" s="5" t="s">
        <v>1688</v>
      </c>
      <c r="C147" s="5" t="s">
        <v>1270</v>
      </c>
      <c r="D147" s="5" t="s">
        <v>558</v>
      </c>
      <c r="E147" s="5" t="s">
        <v>567</v>
      </c>
      <c r="J147" s="145">
        <v>547</v>
      </c>
      <c r="K147" s="145">
        <v>547</v>
      </c>
      <c r="O147" s="5" t="s">
        <v>189</v>
      </c>
      <c r="P147" s="5" t="s">
        <v>847</v>
      </c>
    </row>
    <row r="148" spans="1:16" x14ac:dyDescent="0.25">
      <c r="A148" s="5" t="s">
        <v>1784</v>
      </c>
      <c r="B148" s="5" t="s">
        <v>1689</v>
      </c>
      <c r="C148" s="5" t="s">
        <v>1270</v>
      </c>
      <c r="D148" s="5" t="s">
        <v>558</v>
      </c>
      <c r="E148" s="5" t="s">
        <v>567</v>
      </c>
      <c r="J148" s="145">
        <v>5671</v>
      </c>
      <c r="K148" s="145">
        <v>5671</v>
      </c>
      <c r="O148" s="5" t="s">
        <v>189</v>
      </c>
      <c r="P148" s="5" t="s">
        <v>847</v>
      </c>
    </row>
    <row r="149" spans="1:16" x14ac:dyDescent="0.25">
      <c r="A149" s="5" t="s">
        <v>1785</v>
      </c>
      <c r="B149" s="5" t="s">
        <v>1690</v>
      </c>
      <c r="C149" s="5" t="s">
        <v>1270</v>
      </c>
      <c r="D149" s="5" t="s">
        <v>558</v>
      </c>
      <c r="E149" s="5" t="s">
        <v>567</v>
      </c>
      <c r="J149" s="145">
        <v>5900</v>
      </c>
      <c r="K149" s="145">
        <v>5964</v>
      </c>
      <c r="O149" s="5" t="s">
        <v>189</v>
      </c>
      <c r="P149" s="5" t="s">
        <v>847</v>
      </c>
    </row>
    <row r="150" spans="1:16" x14ac:dyDescent="0.25">
      <c r="A150" s="5" t="s">
        <v>1786</v>
      </c>
      <c r="B150" s="5" t="s">
        <v>1691</v>
      </c>
      <c r="C150" s="5" t="s">
        <v>1270</v>
      </c>
      <c r="D150" s="5" t="s">
        <v>558</v>
      </c>
      <c r="E150" s="5" t="s">
        <v>567</v>
      </c>
      <c r="J150" s="145">
        <v>5985</v>
      </c>
      <c r="K150" s="145">
        <v>5985</v>
      </c>
      <c r="O150" s="5" t="s">
        <v>189</v>
      </c>
      <c r="P150" s="5" t="s">
        <v>847</v>
      </c>
    </row>
    <row r="151" spans="1:16" x14ac:dyDescent="0.25">
      <c r="A151" s="5" t="s">
        <v>1787</v>
      </c>
      <c r="B151" s="5" t="s">
        <v>1692</v>
      </c>
      <c r="C151" s="5" t="s">
        <v>1270</v>
      </c>
      <c r="D151" s="5" t="s">
        <v>558</v>
      </c>
      <c r="E151" s="5" t="s">
        <v>567</v>
      </c>
      <c r="J151" s="145">
        <v>5986</v>
      </c>
      <c r="K151" s="145">
        <v>5986</v>
      </c>
      <c r="O151" s="5" t="s">
        <v>189</v>
      </c>
      <c r="P151" s="5" t="s">
        <v>847</v>
      </c>
    </row>
    <row r="152" spans="1:16" x14ac:dyDescent="0.25">
      <c r="A152" s="5" t="s">
        <v>1788</v>
      </c>
      <c r="B152" s="5" t="s">
        <v>1693</v>
      </c>
      <c r="C152" s="5" t="s">
        <v>1270</v>
      </c>
      <c r="D152" s="5" t="s">
        <v>558</v>
      </c>
      <c r="E152" s="5" t="s">
        <v>567</v>
      </c>
      <c r="J152" s="145">
        <v>5988</v>
      </c>
      <c r="K152" s="145">
        <v>5988</v>
      </c>
      <c r="O152" s="5" t="s">
        <v>189</v>
      </c>
      <c r="P152" s="5" t="s">
        <v>847</v>
      </c>
    </row>
    <row r="153" spans="1:16" x14ac:dyDescent="0.25">
      <c r="A153" s="5" t="s">
        <v>1789</v>
      </c>
      <c r="B153" s="5" t="s">
        <v>1694</v>
      </c>
      <c r="C153" s="5" t="s">
        <v>1270</v>
      </c>
      <c r="D153" s="5" t="s">
        <v>558</v>
      </c>
      <c r="E153" s="5" t="s">
        <v>567</v>
      </c>
      <c r="J153" s="145">
        <v>5989</v>
      </c>
      <c r="K153" s="145">
        <v>5989</v>
      </c>
      <c r="O153" s="5" t="s">
        <v>189</v>
      </c>
      <c r="P153" s="5" t="s">
        <v>847</v>
      </c>
    </row>
    <row r="154" spans="1:16" x14ac:dyDescent="0.25">
      <c r="A154" s="5" t="s">
        <v>1790</v>
      </c>
      <c r="B154" s="5" t="s">
        <v>1695</v>
      </c>
      <c r="C154" s="5" t="s">
        <v>1270</v>
      </c>
      <c r="D154" s="5" t="s">
        <v>558</v>
      </c>
      <c r="E154" s="5" t="s">
        <v>567</v>
      </c>
      <c r="J154" s="145">
        <v>636</v>
      </c>
      <c r="K154" s="145">
        <v>636</v>
      </c>
      <c r="O154" s="5" t="s">
        <v>189</v>
      </c>
      <c r="P154" s="5" t="s">
        <v>847</v>
      </c>
    </row>
    <row r="155" spans="1:16" x14ac:dyDescent="0.25">
      <c r="A155" s="5" t="s">
        <v>1791</v>
      </c>
      <c r="B155" s="5" t="s">
        <v>1696</v>
      </c>
      <c r="C155" s="5" t="s">
        <v>1270</v>
      </c>
      <c r="D155" s="5" t="s">
        <v>558</v>
      </c>
      <c r="E155" s="5" t="s">
        <v>567</v>
      </c>
      <c r="J155" s="145">
        <v>6500</v>
      </c>
      <c r="K155" s="145">
        <v>6500</v>
      </c>
      <c r="O155" s="5" t="s">
        <v>189</v>
      </c>
      <c r="P155" s="5" t="s">
        <v>847</v>
      </c>
    </row>
    <row r="156" spans="1:16" x14ac:dyDescent="0.25">
      <c r="A156" s="5" t="s">
        <v>2365</v>
      </c>
      <c r="B156" s="5" t="s">
        <v>2364</v>
      </c>
      <c r="C156" s="5" t="s">
        <v>1270</v>
      </c>
      <c r="D156" s="5" t="s">
        <v>558</v>
      </c>
      <c r="E156" s="5" t="s">
        <v>567</v>
      </c>
      <c r="J156" s="145">
        <v>743</v>
      </c>
      <c r="K156" s="145">
        <v>743</v>
      </c>
      <c r="O156" s="5" t="s">
        <v>189</v>
      </c>
      <c r="P156" s="5" t="s">
        <v>847</v>
      </c>
    </row>
    <row r="157" spans="1:16" x14ac:dyDescent="0.25">
      <c r="A157" s="5" t="s">
        <v>1792</v>
      </c>
      <c r="B157" s="5" t="s">
        <v>1697</v>
      </c>
      <c r="C157" s="5" t="s">
        <v>1270</v>
      </c>
      <c r="D157" s="5" t="s">
        <v>558</v>
      </c>
      <c r="E157" s="5" t="s">
        <v>567</v>
      </c>
      <c r="J157" s="145">
        <v>80</v>
      </c>
      <c r="K157" s="145">
        <v>80</v>
      </c>
      <c r="O157" s="5" t="s">
        <v>189</v>
      </c>
      <c r="P157" s="5" t="s">
        <v>847</v>
      </c>
    </row>
    <row r="158" spans="1:16" x14ac:dyDescent="0.25">
      <c r="A158" s="5" t="s">
        <v>1793</v>
      </c>
      <c r="B158" s="5" t="s">
        <v>1698</v>
      </c>
      <c r="C158" s="5" t="s">
        <v>1270</v>
      </c>
      <c r="D158" s="5" t="s">
        <v>558</v>
      </c>
      <c r="E158" s="5" t="s">
        <v>567</v>
      </c>
      <c r="J158" s="145">
        <v>8000</v>
      </c>
      <c r="K158" s="145">
        <v>8000</v>
      </c>
      <c r="O158" s="5" t="s">
        <v>189</v>
      </c>
      <c r="P158" s="5" t="s">
        <v>847</v>
      </c>
    </row>
    <row r="159" spans="1:16" x14ac:dyDescent="0.25">
      <c r="A159" s="5" t="s">
        <v>2309</v>
      </c>
      <c r="B159" s="5" t="s">
        <v>2296</v>
      </c>
      <c r="C159" s="5" t="s">
        <v>1270</v>
      </c>
      <c r="D159" s="5" t="s">
        <v>558</v>
      </c>
      <c r="E159" s="5" t="s">
        <v>567</v>
      </c>
      <c r="J159" s="145">
        <v>8014</v>
      </c>
      <c r="K159" s="145">
        <v>8014</v>
      </c>
      <c r="O159" s="5" t="s">
        <v>189</v>
      </c>
      <c r="P159" s="5" t="s">
        <v>847</v>
      </c>
    </row>
    <row r="160" spans="1:16" x14ac:dyDescent="0.25">
      <c r="A160" s="5" t="s">
        <v>1794</v>
      </c>
      <c r="B160" s="5" t="s">
        <v>1699</v>
      </c>
      <c r="C160" s="5" t="s">
        <v>1270</v>
      </c>
      <c r="D160" s="5" t="s">
        <v>558</v>
      </c>
      <c r="E160" s="5" t="s">
        <v>567</v>
      </c>
      <c r="J160" s="145">
        <v>8080</v>
      </c>
      <c r="K160" s="145">
        <v>8080</v>
      </c>
      <c r="O160" s="5" t="s">
        <v>189</v>
      </c>
      <c r="P160" s="5" t="s">
        <v>847</v>
      </c>
    </row>
    <row r="161" spans="1:16" x14ac:dyDescent="0.25">
      <c r="A161" s="5" t="s">
        <v>1795</v>
      </c>
      <c r="B161" s="5" t="s">
        <v>1746</v>
      </c>
      <c r="C161" s="5" t="s">
        <v>1270</v>
      </c>
      <c r="D161" s="5" t="s">
        <v>558</v>
      </c>
      <c r="E161" s="5" t="s">
        <v>567</v>
      </c>
      <c r="J161" s="145">
        <v>8081</v>
      </c>
      <c r="K161" s="145">
        <v>8081</v>
      </c>
      <c r="O161" s="5" t="s">
        <v>189</v>
      </c>
      <c r="P161" s="5" t="s">
        <v>847</v>
      </c>
    </row>
    <row r="162" spans="1:16" x14ac:dyDescent="0.25">
      <c r="A162" s="5" t="s">
        <v>1796</v>
      </c>
      <c r="B162" s="5" t="s">
        <v>1747</v>
      </c>
      <c r="C162" s="5" t="s">
        <v>1270</v>
      </c>
      <c r="D162" s="5" t="s">
        <v>558</v>
      </c>
      <c r="E162" s="5" t="s">
        <v>567</v>
      </c>
      <c r="J162" s="145">
        <v>8084</v>
      </c>
      <c r="K162" s="145">
        <v>8084</v>
      </c>
      <c r="O162" s="5" t="s">
        <v>189</v>
      </c>
      <c r="P162" s="5" t="s">
        <v>847</v>
      </c>
    </row>
    <row r="163" spans="1:16" x14ac:dyDescent="0.25">
      <c r="A163" s="5" t="s">
        <v>1797</v>
      </c>
      <c r="B163" s="5" t="s">
        <v>1700</v>
      </c>
      <c r="C163" s="5" t="s">
        <v>1270</v>
      </c>
      <c r="D163" s="5" t="s">
        <v>558</v>
      </c>
      <c r="E163" s="5" t="s">
        <v>567</v>
      </c>
      <c r="J163" s="145">
        <v>8100</v>
      </c>
      <c r="K163" s="145">
        <v>8100</v>
      </c>
      <c r="O163" s="5" t="s">
        <v>189</v>
      </c>
      <c r="P163" s="5" t="s">
        <v>847</v>
      </c>
    </row>
    <row r="164" spans="1:16" x14ac:dyDescent="0.25">
      <c r="A164" s="5" t="s">
        <v>1798</v>
      </c>
      <c r="B164" s="5" t="s">
        <v>1701</v>
      </c>
      <c r="C164" s="5" t="s">
        <v>1270</v>
      </c>
      <c r="D164" s="5" t="s">
        <v>558</v>
      </c>
      <c r="E164" s="5" t="s">
        <v>567</v>
      </c>
      <c r="J164" s="145">
        <v>8200</v>
      </c>
      <c r="K164" s="145">
        <v>8200</v>
      </c>
      <c r="O164" s="5" t="s">
        <v>189</v>
      </c>
      <c r="P164" s="5" t="s">
        <v>847</v>
      </c>
    </row>
    <row r="165" spans="1:16" x14ac:dyDescent="0.25">
      <c r="A165" s="5" t="s">
        <v>1799</v>
      </c>
      <c r="B165" s="5" t="s">
        <v>1702</v>
      </c>
      <c r="C165" s="5" t="s">
        <v>1270</v>
      </c>
      <c r="D165" s="5" t="s">
        <v>558</v>
      </c>
      <c r="E165" s="5" t="s">
        <v>567</v>
      </c>
      <c r="J165" s="145">
        <v>8300</v>
      </c>
      <c r="K165" s="145">
        <v>8300</v>
      </c>
      <c r="O165" s="5" t="s">
        <v>189</v>
      </c>
      <c r="P165" s="5" t="s">
        <v>847</v>
      </c>
    </row>
    <row r="166" spans="1:16" x14ac:dyDescent="0.25">
      <c r="A166" s="5" t="s">
        <v>2310</v>
      </c>
      <c r="B166" s="5" t="s">
        <v>2297</v>
      </c>
      <c r="C166" s="5" t="s">
        <v>1270</v>
      </c>
      <c r="D166" s="5" t="s">
        <v>558</v>
      </c>
      <c r="E166" s="5" t="s">
        <v>567</v>
      </c>
      <c r="J166" s="145">
        <v>8530</v>
      </c>
      <c r="K166" s="145">
        <v>8530</v>
      </c>
      <c r="O166" s="5" t="s">
        <v>189</v>
      </c>
      <c r="P166" s="5" t="s">
        <v>847</v>
      </c>
    </row>
    <row r="167" spans="1:16" x14ac:dyDescent="0.25">
      <c r="A167" s="5" t="s">
        <v>2311</v>
      </c>
      <c r="B167" s="5" t="s">
        <v>2298</v>
      </c>
      <c r="C167" s="5" t="s">
        <v>1270</v>
      </c>
      <c r="D167" s="5" t="s">
        <v>558</v>
      </c>
      <c r="E167" s="5" t="s">
        <v>567</v>
      </c>
      <c r="J167" s="145">
        <v>8531</v>
      </c>
      <c r="K167" s="145">
        <v>8531</v>
      </c>
      <c r="O167" s="5" t="s">
        <v>189</v>
      </c>
      <c r="P167" s="5" t="s">
        <v>847</v>
      </c>
    </row>
    <row r="168" spans="1:16" x14ac:dyDescent="0.25">
      <c r="A168" s="5" t="s">
        <v>1800</v>
      </c>
      <c r="B168" s="5" t="s">
        <v>1703</v>
      </c>
      <c r="C168" s="5" t="s">
        <v>1270</v>
      </c>
      <c r="D168" s="5" t="s">
        <v>558</v>
      </c>
      <c r="E168" s="5" t="s">
        <v>567</v>
      </c>
      <c r="J168" s="145">
        <v>88</v>
      </c>
      <c r="K168" s="145">
        <v>88</v>
      </c>
      <c r="O168" s="5" t="s">
        <v>189</v>
      </c>
      <c r="P168" s="5" t="s">
        <v>847</v>
      </c>
    </row>
    <row r="169" spans="1:16" x14ac:dyDescent="0.25">
      <c r="A169" s="5" t="s">
        <v>1801</v>
      </c>
      <c r="B169" s="5" t="s">
        <v>1704</v>
      </c>
      <c r="C169" s="5" t="s">
        <v>1270</v>
      </c>
      <c r="D169" s="5" t="s">
        <v>558</v>
      </c>
      <c r="E169" s="5" t="s">
        <v>567</v>
      </c>
      <c r="J169" s="145">
        <v>8889</v>
      </c>
      <c r="K169" s="145">
        <v>8889</v>
      </c>
      <c r="O169" s="5" t="s">
        <v>189</v>
      </c>
      <c r="P169" s="5" t="s">
        <v>847</v>
      </c>
    </row>
    <row r="170" spans="1:16" x14ac:dyDescent="0.25">
      <c r="A170" s="5" t="s">
        <v>1803</v>
      </c>
      <c r="B170" s="5" t="s">
        <v>1705</v>
      </c>
      <c r="C170" s="5" t="s">
        <v>1270</v>
      </c>
      <c r="D170" s="5" t="s">
        <v>558</v>
      </c>
      <c r="E170" s="5" t="s">
        <v>567</v>
      </c>
      <c r="J170" s="145">
        <v>9000</v>
      </c>
      <c r="K170" s="145">
        <v>9000</v>
      </c>
      <c r="O170" s="5" t="s">
        <v>189</v>
      </c>
      <c r="P170" s="5" t="s">
        <v>847</v>
      </c>
    </row>
    <row r="171" spans="1:16" x14ac:dyDescent="0.25">
      <c r="A171" s="5" t="s">
        <v>1802</v>
      </c>
      <c r="B171" s="5" t="s">
        <v>1706</v>
      </c>
      <c r="C171" s="5" t="s">
        <v>1270</v>
      </c>
      <c r="D171" s="5" t="s">
        <v>558</v>
      </c>
      <c r="E171" s="5" t="s">
        <v>567</v>
      </c>
      <c r="J171" s="145">
        <v>9000</v>
      </c>
      <c r="K171" s="145">
        <v>9100</v>
      </c>
      <c r="O171" s="5" t="s">
        <v>189</v>
      </c>
      <c r="P171" s="5" t="s">
        <v>847</v>
      </c>
    </row>
    <row r="172" spans="1:16" x14ac:dyDescent="0.25">
      <c r="A172" s="5" t="s">
        <v>1804</v>
      </c>
      <c r="B172" s="5" t="s">
        <v>1707</v>
      </c>
      <c r="C172" s="5" t="s">
        <v>1270</v>
      </c>
      <c r="D172" s="5" t="s">
        <v>558</v>
      </c>
      <c r="E172" s="5" t="s">
        <v>567</v>
      </c>
      <c r="J172" s="145">
        <v>902</v>
      </c>
      <c r="K172" s="145">
        <v>902</v>
      </c>
      <c r="O172" s="5" t="s">
        <v>189</v>
      </c>
      <c r="P172" s="5" t="s">
        <v>847</v>
      </c>
    </row>
    <row r="173" spans="1:16" x14ac:dyDescent="0.25">
      <c r="A173" s="5" t="s">
        <v>1805</v>
      </c>
      <c r="B173" s="5" t="s">
        <v>1708</v>
      </c>
      <c r="C173" s="5" t="s">
        <v>1270</v>
      </c>
      <c r="D173" s="5" t="s">
        <v>558</v>
      </c>
      <c r="E173" s="5" t="s">
        <v>567</v>
      </c>
      <c r="J173" s="145">
        <v>903</v>
      </c>
      <c r="K173" s="145">
        <v>903</v>
      </c>
      <c r="O173" s="5" t="s">
        <v>189</v>
      </c>
      <c r="P173" s="5" t="s">
        <v>847</v>
      </c>
    </row>
    <row r="174" spans="1:16" x14ac:dyDescent="0.25">
      <c r="A174" s="5" t="s">
        <v>1806</v>
      </c>
      <c r="B174" s="5" t="s">
        <v>1709</v>
      </c>
      <c r="C174" s="5" t="s">
        <v>1270</v>
      </c>
      <c r="D174" s="5" t="s">
        <v>558</v>
      </c>
      <c r="E174" s="5" t="s">
        <v>567</v>
      </c>
      <c r="J174" s="145">
        <v>9080</v>
      </c>
      <c r="K174" s="145">
        <v>9080</v>
      </c>
      <c r="O174" s="5" t="s">
        <v>189</v>
      </c>
      <c r="P174" s="5" t="s">
        <v>847</v>
      </c>
    </row>
    <row r="175" spans="1:16" x14ac:dyDescent="0.25">
      <c r="A175" s="5" t="s">
        <v>1807</v>
      </c>
      <c r="B175" s="5" t="s">
        <v>1710</v>
      </c>
      <c r="C175" s="5" t="s">
        <v>1270</v>
      </c>
      <c r="D175" s="5" t="s">
        <v>558</v>
      </c>
      <c r="E175" s="5" t="s">
        <v>567</v>
      </c>
      <c r="J175" s="145">
        <v>9084</v>
      </c>
      <c r="K175" s="145">
        <v>9084</v>
      </c>
      <c r="O175" s="5" t="s">
        <v>189</v>
      </c>
      <c r="P175" s="5" t="s">
        <v>847</v>
      </c>
    </row>
    <row r="176" spans="1:16" x14ac:dyDescent="0.25">
      <c r="A176" s="5" t="s">
        <v>1808</v>
      </c>
      <c r="B176" s="5" t="s">
        <v>1748</v>
      </c>
      <c r="C176" s="5" t="s">
        <v>1270</v>
      </c>
      <c r="D176" s="5" t="s">
        <v>558</v>
      </c>
      <c r="E176" s="5" t="s">
        <v>567</v>
      </c>
      <c r="J176" s="145">
        <v>9087</v>
      </c>
      <c r="K176" s="145">
        <v>9087</v>
      </c>
      <c r="O176" s="5" t="s">
        <v>189</v>
      </c>
      <c r="P176" s="5" t="s">
        <v>847</v>
      </c>
    </row>
    <row r="177" spans="1:16" x14ac:dyDescent="0.25">
      <c r="A177" s="5" t="s">
        <v>1809</v>
      </c>
      <c r="B177" s="5" t="s">
        <v>1711</v>
      </c>
      <c r="C177" s="5" t="s">
        <v>1270</v>
      </c>
      <c r="D177" s="5" t="s">
        <v>558</v>
      </c>
      <c r="E177" s="5" t="s">
        <v>567</v>
      </c>
      <c r="J177" s="145">
        <v>9389</v>
      </c>
      <c r="K177" s="145">
        <v>9389</v>
      </c>
      <c r="O177" s="5" t="s">
        <v>189</v>
      </c>
      <c r="P177" s="5" t="s">
        <v>847</v>
      </c>
    </row>
    <row r="178" spans="1:16" x14ac:dyDescent="0.25">
      <c r="A178" s="5" t="s">
        <v>2357</v>
      </c>
      <c r="B178" s="5" t="s">
        <v>2357</v>
      </c>
      <c r="C178" s="5" t="s">
        <v>1270</v>
      </c>
      <c r="D178" s="5" t="s">
        <v>558</v>
      </c>
      <c r="E178" s="5" t="s">
        <v>567</v>
      </c>
      <c r="J178" s="145">
        <v>49152</v>
      </c>
      <c r="K178" s="145">
        <v>65535</v>
      </c>
      <c r="O178" s="5" t="s">
        <v>189</v>
      </c>
      <c r="P178" s="5" t="s">
        <v>847</v>
      </c>
    </row>
    <row r="179" spans="1:16" x14ac:dyDescent="0.25">
      <c r="A179" s="5" t="s">
        <v>1810</v>
      </c>
      <c r="B179" s="5" t="s">
        <v>1749</v>
      </c>
      <c r="C179" s="5" t="s">
        <v>1270</v>
      </c>
      <c r="D179" s="5" t="s">
        <v>558</v>
      </c>
      <c r="E179" s="5" t="s">
        <v>559</v>
      </c>
      <c r="J179" s="145">
        <v>111</v>
      </c>
      <c r="K179" s="145">
        <v>111</v>
      </c>
      <c r="O179" s="5" t="s">
        <v>190</v>
      </c>
      <c r="P179" s="5" t="s">
        <v>847</v>
      </c>
    </row>
    <row r="180" spans="1:16" x14ac:dyDescent="0.25">
      <c r="A180" s="5" t="s">
        <v>1811</v>
      </c>
      <c r="B180" s="5" t="s">
        <v>1712</v>
      </c>
      <c r="C180" s="5" t="s">
        <v>1270</v>
      </c>
      <c r="D180" s="5" t="s">
        <v>558</v>
      </c>
      <c r="E180" s="5" t="s">
        <v>559</v>
      </c>
      <c r="J180" s="145">
        <v>123</v>
      </c>
      <c r="K180" s="145">
        <v>123</v>
      </c>
      <c r="O180" s="5" t="s">
        <v>190</v>
      </c>
      <c r="P180" s="5" t="s">
        <v>847</v>
      </c>
    </row>
    <row r="181" spans="1:16" x14ac:dyDescent="0.25">
      <c r="A181" s="5" t="s">
        <v>1812</v>
      </c>
      <c r="B181" s="5" t="s">
        <v>1750</v>
      </c>
      <c r="C181" s="5" t="s">
        <v>1270</v>
      </c>
      <c r="D181" s="5" t="s">
        <v>558</v>
      </c>
      <c r="E181" s="5" t="s">
        <v>559</v>
      </c>
      <c r="J181" s="145">
        <v>12321</v>
      </c>
      <c r="K181" s="145">
        <v>12321</v>
      </c>
      <c r="O181" s="5" t="s">
        <v>190</v>
      </c>
      <c r="P181" s="5" t="s">
        <v>847</v>
      </c>
    </row>
    <row r="182" spans="1:16" x14ac:dyDescent="0.25">
      <c r="A182" s="5" t="s">
        <v>1813</v>
      </c>
      <c r="B182" s="5" t="s">
        <v>1713</v>
      </c>
      <c r="C182" s="5" t="s">
        <v>1270</v>
      </c>
      <c r="D182" s="5" t="s">
        <v>558</v>
      </c>
      <c r="E182" s="5" t="s">
        <v>559</v>
      </c>
      <c r="J182" s="145">
        <v>12345</v>
      </c>
      <c r="K182" s="145">
        <v>12345</v>
      </c>
      <c r="O182" s="5" t="s">
        <v>190</v>
      </c>
      <c r="P182" s="5" t="s">
        <v>847</v>
      </c>
    </row>
    <row r="183" spans="1:16" x14ac:dyDescent="0.25">
      <c r="A183" s="5" t="s">
        <v>1814</v>
      </c>
      <c r="B183" s="5" t="s">
        <v>1714</v>
      </c>
      <c r="C183" s="5" t="s">
        <v>1270</v>
      </c>
      <c r="D183" s="5" t="s">
        <v>558</v>
      </c>
      <c r="E183" s="5" t="s">
        <v>559</v>
      </c>
      <c r="J183" s="145">
        <v>137</v>
      </c>
      <c r="K183" s="145">
        <v>137</v>
      </c>
      <c r="O183" s="5" t="s">
        <v>190</v>
      </c>
      <c r="P183" s="5" t="s">
        <v>847</v>
      </c>
    </row>
    <row r="184" spans="1:16" x14ac:dyDescent="0.25">
      <c r="A184" s="5" t="s">
        <v>2312</v>
      </c>
      <c r="B184" s="5" t="s">
        <v>2292</v>
      </c>
      <c r="C184" s="5" t="s">
        <v>1270</v>
      </c>
      <c r="D184" s="5" t="s">
        <v>558</v>
      </c>
      <c r="E184" s="5" t="s">
        <v>559</v>
      </c>
      <c r="J184" s="145">
        <v>154</v>
      </c>
      <c r="K184" s="145">
        <v>154</v>
      </c>
      <c r="O184" s="5" t="s">
        <v>190</v>
      </c>
      <c r="P184" s="5" t="s">
        <v>847</v>
      </c>
    </row>
    <row r="185" spans="1:16" x14ac:dyDescent="0.25">
      <c r="A185" s="5" t="s">
        <v>1815</v>
      </c>
      <c r="B185" s="5" t="s">
        <v>1715</v>
      </c>
      <c r="C185" s="5" t="s">
        <v>1270</v>
      </c>
      <c r="D185" s="5" t="s">
        <v>558</v>
      </c>
      <c r="E185" s="5" t="s">
        <v>559</v>
      </c>
      <c r="J185" s="145">
        <v>161</v>
      </c>
      <c r="K185" s="145">
        <v>161</v>
      </c>
      <c r="O185" s="5" t="s">
        <v>190</v>
      </c>
      <c r="P185" s="5" t="s">
        <v>847</v>
      </c>
    </row>
    <row r="186" spans="1:16" x14ac:dyDescent="0.25">
      <c r="A186" s="5" t="s">
        <v>2313</v>
      </c>
      <c r="B186" s="5" t="s">
        <v>2293</v>
      </c>
      <c r="C186" s="5" t="s">
        <v>1270</v>
      </c>
      <c r="D186" s="5" t="s">
        <v>558</v>
      </c>
      <c r="E186" s="5" t="s">
        <v>559</v>
      </c>
      <c r="J186" s="145">
        <v>162</v>
      </c>
      <c r="K186" s="145">
        <v>162</v>
      </c>
      <c r="O186" s="5" t="s">
        <v>190</v>
      </c>
      <c r="P186" s="5" t="s">
        <v>847</v>
      </c>
    </row>
    <row r="187" spans="1:16" x14ac:dyDescent="0.25">
      <c r="A187" s="5" t="s">
        <v>1816</v>
      </c>
      <c r="B187" s="5" t="s">
        <v>1716</v>
      </c>
      <c r="C187" s="5" t="s">
        <v>1270</v>
      </c>
      <c r="D187" s="5" t="s">
        <v>558</v>
      </c>
      <c r="E187" s="5" t="s">
        <v>559</v>
      </c>
      <c r="J187" s="145">
        <v>16666</v>
      </c>
      <c r="K187" s="145">
        <v>16666</v>
      </c>
      <c r="O187" s="5" t="s">
        <v>190</v>
      </c>
      <c r="P187" s="5" t="s">
        <v>847</v>
      </c>
    </row>
    <row r="188" spans="1:16" x14ac:dyDescent="0.25">
      <c r="A188" s="5" t="s">
        <v>1817</v>
      </c>
      <c r="B188" s="5" t="s">
        <v>1717</v>
      </c>
      <c r="C188" s="5" t="s">
        <v>1270</v>
      </c>
      <c r="D188" s="5" t="s">
        <v>558</v>
      </c>
      <c r="E188" s="5" t="s">
        <v>559</v>
      </c>
      <c r="J188" s="145">
        <v>16667</v>
      </c>
      <c r="K188" s="145">
        <v>16667</v>
      </c>
      <c r="O188" s="5" t="s">
        <v>190</v>
      </c>
      <c r="P188" s="5" t="s">
        <v>847</v>
      </c>
    </row>
    <row r="189" spans="1:16" x14ac:dyDescent="0.25">
      <c r="A189" s="5" t="s">
        <v>1818</v>
      </c>
      <c r="B189" s="5" t="s">
        <v>1718</v>
      </c>
      <c r="C189" s="5" t="s">
        <v>1270</v>
      </c>
      <c r="D189" s="5" t="s">
        <v>558</v>
      </c>
      <c r="E189" s="5" t="s">
        <v>559</v>
      </c>
      <c r="J189" s="145">
        <v>1812</v>
      </c>
      <c r="K189" s="145">
        <v>1812</v>
      </c>
      <c r="O189" s="5" t="s">
        <v>190</v>
      </c>
      <c r="P189" s="5" t="s">
        <v>847</v>
      </c>
    </row>
    <row r="190" spans="1:16" x14ac:dyDescent="0.25">
      <c r="A190" s="5" t="s">
        <v>1819</v>
      </c>
      <c r="B190" s="5" t="s">
        <v>1719</v>
      </c>
      <c r="C190" s="5" t="s">
        <v>1270</v>
      </c>
      <c r="D190" s="5" t="s">
        <v>558</v>
      </c>
      <c r="E190" s="5" t="s">
        <v>559</v>
      </c>
      <c r="J190" s="145">
        <v>1813</v>
      </c>
      <c r="K190" s="145">
        <v>1813</v>
      </c>
      <c r="O190" s="5" t="s">
        <v>190</v>
      </c>
      <c r="P190" s="5" t="s">
        <v>847</v>
      </c>
    </row>
    <row r="191" spans="1:16" x14ac:dyDescent="0.25">
      <c r="A191" s="5" t="s">
        <v>1820</v>
      </c>
      <c r="B191" s="5" t="s">
        <v>1751</v>
      </c>
      <c r="C191" s="5" t="s">
        <v>1270</v>
      </c>
      <c r="D191" s="5" t="s">
        <v>558</v>
      </c>
      <c r="E191" s="5" t="s">
        <v>559</v>
      </c>
      <c r="J191" s="145">
        <v>2049</v>
      </c>
      <c r="K191" s="145">
        <v>2049</v>
      </c>
      <c r="O191" s="5" t="s">
        <v>190</v>
      </c>
      <c r="P191" s="5" t="s">
        <v>847</v>
      </c>
    </row>
    <row r="192" spans="1:16" x14ac:dyDescent="0.25">
      <c r="A192" s="5" t="s">
        <v>1821</v>
      </c>
      <c r="B192" s="5" t="s">
        <v>1720</v>
      </c>
      <c r="C192" s="5" t="s">
        <v>1270</v>
      </c>
      <c r="D192" s="5" t="s">
        <v>558</v>
      </c>
      <c r="E192" s="5" t="s">
        <v>559</v>
      </c>
      <c r="J192" s="145">
        <v>23451</v>
      </c>
      <c r="K192" s="145">
        <v>23451</v>
      </c>
      <c r="O192" s="5" t="s">
        <v>190</v>
      </c>
      <c r="P192" s="5" t="s">
        <v>847</v>
      </c>
    </row>
    <row r="193" spans="1:16" x14ac:dyDescent="0.25">
      <c r="A193" s="5" t="s">
        <v>1822</v>
      </c>
      <c r="B193" s="5" t="s">
        <v>1721</v>
      </c>
      <c r="C193" s="5" t="s">
        <v>1270</v>
      </c>
      <c r="D193" s="5" t="s">
        <v>558</v>
      </c>
      <c r="E193" s="5" t="s">
        <v>559</v>
      </c>
      <c r="J193" s="145">
        <v>3268</v>
      </c>
      <c r="K193" s="145">
        <v>3268</v>
      </c>
      <c r="O193" s="5" t="s">
        <v>190</v>
      </c>
      <c r="P193" s="5" t="s">
        <v>847</v>
      </c>
    </row>
    <row r="194" spans="1:16" x14ac:dyDescent="0.25">
      <c r="A194" s="5" t="s">
        <v>1823</v>
      </c>
      <c r="B194" s="5" t="s">
        <v>1752</v>
      </c>
      <c r="C194" s="5" t="s">
        <v>1270</v>
      </c>
      <c r="D194" s="5" t="s">
        <v>558</v>
      </c>
      <c r="E194" s="5" t="s">
        <v>559</v>
      </c>
      <c r="J194" s="145">
        <v>3391</v>
      </c>
      <c r="K194" s="145">
        <v>3391</v>
      </c>
      <c r="O194" s="5" t="s">
        <v>190</v>
      </c>
      <c r="P194" s="5" t="s">
        <v>847</v>
      </c>
    </row>
    <row r="195" spans="1:16" x14ac:dyDescent="0.25">
      <c r="A195" s="5" t="s">
        <v>1824</v>
      </c>
      <c r="B195" s="5" t="s">
        <v>1722</v>
      </c>
      <c r="C195" s="5" t="s">
        <v>1270</v>
      </c>
      <c r="D195" s="5" t="s">
        <v>558</v>
      </c>
      <c r="E195" s="5" t="s">
        <v>559</v>
      </c>
      <c r="J195" s="145">
        <v>389</v>
      </c>
      <c r="K195" s="145">
        <v>389</v>
      </c>
      <c r="O195" s="5" t="s">
        <v>190</v>
      </c>
      <c r="P195" s="5" t="s">
        <v>847</v>
      </c>
    </row>
    <row r="196" spans="1:16" x14ac:dyDescent="0.25">
      <c r="A196" s="5" t="s">
        <v>1825</v>
      </c>
      <c r="B196" s="5" t="s">
        <v>1723</v>
      </c>
      <c r="C196" s="5" t="s">
        <v>1270</v>
      </c>
      <c r="D196" s="5" t="s">
        <v>558</v>
      </c>
      <c r="E196" s="5" t="s">
        <v>559</v>
      </c>
      <c r="J196" s="145">
        <v>427</v>
      </c>
      <c r="K196" s="145">
        <v>427</v>
      </c>
      <c r="O196" s="5" t="s">
        <v>190</v>
      </c>
      <c r="P196" s="5" t="s">
        <v>847</v>
      </c>
    </row>
    <row r="197" spans="1:16" x14ac:dyDescent="0.25">
      <c r="A197" s="5" t="s">
        <v>1826</v>
      </c>
      <c r="B197" s="5" t="s">
        <v>1724</v>
      </c>
      <c r="C197" s="5" t="s">
        <v>1270</v>
      </c>
      <c r="D197" s="5" t="s">
        <v>558</v>
      </c>
      <c r="E197" s="5" t="s">
        <v>559</v>
      </c>
      <c r="J197" s="145">
        <v>464</v>
      </c>
      <c r="K197" s="145">
        <v>464</v>
      </c>
      <c r="O197" s="5" t="s">
        <v>190</v>
      </c>
      <c r="P197" s="5" t="s">
        <v>847</v>
      </c>
    </row>
    <row r="198" spans="1:16" x14ac:dyDescent="0.25">
      <c r="A198" s="5" t="s">
        <v>1827</v>
      </c>
      <c r="B198" s="5" t="s">
        <v>1753</v>
      </c>
      <c r="C198" s="5" t="s">
        <v>1270</v>
      </c>
      <c r="D198" s="5" t="s">
        <v>558</v>
      </c>
      <c r="E198" s="5" t="s">
        <v>559</v>
      </c>
      <c r="J198" s="145">
        <v>5001</v>
      </c>
      <c r="K198" s="145">
        <v>5001</v>
      </c>
      <c r="O198" s="5" t="s">
        <v>190</v>
      </c>
      <c r="P198" s="5" t="s">
        <v>847</v>
      </c>
    </row>
    <row r="199" spans="1:16" x14ac:dyDescent="0.25">
      <c r="A199" s="5" t="s">
        <v>1828</v>
      </c>
      <c r="B199" s="5" t="s">
        <v>1725</v>
      </c>
      <c r="C199" s="5" t="s">
        <v>1270</v>
      </c>
      <c r="D199" s="5" t="s">
        <v>558</v>
      </c>
      <c r="E199" s="5" t="s">
        <v>559</v>
      </c>
      <c r="J199" s="145">
        <v>514</v>
      </c>
      <c r="K199" s="145">
        <v>514</v>
      </c>
      <c r="O199" s="5" t="s">
        <v>190</v>
      </c>
      <c r="P199" s="5" t="s">
        <v>847</v>
      </c>
    </row>
    <row r="200" spans="1:16" x14ac:dyDescent="0.25">
      <c r="A200" s="5" t="s">
        <v>1829</v>
      </c>
      <c r="B200" s="5" t="s">
        <v>1726</v>
      </c>
      <c r="C200" s="5" t="s">
        <v>1270</v>
      </c>
      <c r="D200" s="5" t="s">
        <v>558</v>
      </c>
      <c r="E200" s="5" t="s">
        <v>559</v>
      </c>
      <c r="J200" s="145">
        <v>53</v>
      </c>
      <c r="K200" s="145">
        <v>53</v>
      </c>
      <c r="O200" s="5" t="s">
        <v>190</v>
      </c>
      <c r="P200" s="5" t="s">
        <v>847</v>
      </c>
    </row>
    <row r="201" spans="1:16" x14ac:dyDescent="0.25">
      <c r="A201" s="5" t="s">
        <v>1830</v>
      </c>
      <c r="B201" s="5" t="s">
        <v>1727</v>
      </c>
      <c r="C201" s="5" t="s">
        <v>1270</v>
      </c>
      <c r="D201" s="5" t="s">
        <v>558</v>
      </c>
      <c r="E201" s="5" t="s">
        <v>559</v>
      </c>
      <c r="J201" s="145">
        <v>547</v>
      </c>
      <c r="K201" s="145">
        <v>547</v>
      </c>
      <c r="O201" s="5" t="s">
        <v>190</v>
      </c>
      <c r="P201" s="5" t="s">
        <v>847</v>
      </c>
    </row>
    <row r="202" spans="1:16" ht="15.75" thickBot="1" x14ac:dyDescent="0.3">
      <c r="A202" s="5" t="s">
        <v>1831</v>
      </c>
      <c r="B202" s="5" t="s">
        <v>1728</v>
      </c>
      <c r="C202" s="5" t="s">
        <v>1270</v>
      </c>
      <c r="D202" s="5" t="s">
        <v>558</v>
      </c>
      <c r="E202" s="5" t="s">
        <v>559</v>
      </c>
      <c r="J202" s="145">
        <v>5985</v>
      </c>
      <c r="K202" s="145">
        <v>5985</v>
      </c>
      <c r="O202" s="5" t="s">
        <v>190</v>
      </c>
      <c r="P202" s="5" t="s">
        <v>847</v>
      </c>
    </row>
    <row r="203" spans="1:16" ht="15.75" thickBot="1" x14ac:dyDescent="0.3">
      <c r="A203" s="279" t="s">
        <v>1832</v>
      </c>
      <c r="B203" s="5" t="s">
        <v>1729</v>
      </c>
      <c r="C203" s="5" t="s">
        <v>1270</v>
      </c>
      <c r="D203" s="5" t="s">
        <v>558</v>
      </c>
      <c r="E203" s="5" t="s">
        <v>559</v>
      </c>
      <c r="J203" s="145">
        <v>5986</v>
      </c>
      <c r="K203" s="145">
        <v>5986</v>
      </c>
      <c r="O203" s="5" t="s">
        <v>190</v>
      </c>
      <c r="P203" s="5" t="s">
        <v>847</v>
      </c>
    </row>
    <row r="204" spans="1:16" ht="15.75" thickBot="1" x14ac:dyDescent="0.3">
      <c r="A204" s="279" t="s">
        <v>1833</v>
      </c>
      <c r="B204" s="5" t="s">
        <v>1730</v>
      </c>
      <c r="C204" s="5" t="s">
        <v>1270</v>
      </c>
      <c r="D204" s="5" t="s">
        <v>558</v>
      </c>
      <c r="E204" s="5" t="s">
        <v>559</v>
      </c>
      <c r="J204" s="145">
        <v>6500</v>
      </c>
      <c r="K204" s="145">
        <v>6500</v>
      </c>
      <c r="O204" s="5" t="s">
        <v>190</v>
      </c>
      <c r="P204" s="5" t="s">
        <v>847</v>
      </c>
    </row>
    <row r="205" spans="1:16" ht="15.75" thickBot="1" x14ac:dyDescent="0.3">
      <c r="A205" s="5" t="s">
        <v>1834</v>
      </c>
      <c r="B205" s="5" t="s">
        <v>1731</v>
      </c>
      <c r="C205" s="5" t="s">
        <v>1270</v>
      </c>
      <c r="D205" s="5" t="s">
        <v>558</v>
      </c>
      <c r="E205" s="5" t="s">
        <v>559</v>
      </c>
      <c r="J205" s="145">
        <v>68</v>
      </c>
      <c r="K205" s="145">
        <v>68</v>
      </c>
      <c r="O205" s="5" t="s">
        <v>190</v>
      </c>
      <c r="P205" s="5" t="s">
        <v>847</v>
      </c>
    </row>
    <row r="206" spans="1:16" ht="15.75" thickBot="1" x14ac:dyDescent="0.3">
      <c r="A206" s="279" t="s">
        <v>1835</v>
      </c>
      <c r="B206" s="5" t="s">
        <v>1732</v>
      </c>
      <c r="C206" s="5" t="s">
        <v>1270</v>
      </c>
      <c r="D206" s="5" t="s">
        <v>558</v>
      </c>
      <c r="E206" s="5" t="s">
        <v>559</v>
      </c>
      <c r="J206" s="145">
        <v>6999</v>
      </c>
      <c r="K206" s="145">
        <v>6999</v>
      </c>
      <c r="O206" s="5" t="s">
        <v>190</v>
      </c>
      <c r="P206" s="5" t="s">
        <v>847</v>
      </c>
    </row>
    <row r="207" spans="1:16" ht="15.75" thickBot="1" x14ac:dyDescent="0.3">
      <c r="A207" s="279" t="s">
        <v>1836</v>
      </c>
      <c r="B207" s="5" t="s">
        <v>1733</v>
      </c>
      <c r="C207" s="5" t="s">
        <v>1270</v>
      </c>
      <c r="D207" s="5" t="s">
        <v>558</v>
      </c>
      <c r="E207" s="5" t="s">
        <v>559</v>
      </c>
      <c r="J207" s="145">
        <v>80</v>
      </c>
      <c r="K207" s="145">
        <v>80</v>
      </c>
      <c r="O207" s="5" t="s">
        <v>190</v>
      </c>
      <c r="P207" s="5" t="s">
        <v>847</v>
      </c>
    </row>
    <row r="208" spans="1:16" ht="15.75" thickBot="1" x14ac:dyDescent="0.3">
      <c r="A208" s="279" t="s">
        <v>1837</v>
      </c>
      <c r="B208" s="5" t="s">
        <v>1734</v>
      </c>
      <c r="C208" s="5" t="s">
        <v>1270</v>
      </c>
      <c r="D208" s="5" t="s">
        <v>558</v>
      </c>
      <c r="E208" s="5" t="s">
        <v>559</v>
      </c>
      <c r="J208" s="145">
        <v>8100</v>
      </c>
      <c r="K208" s="145">
        <v>8100</v>
      </c>
      <c r="O208" s="5" t="s">
        <v>190</v>
      </c>
      <c r="P208" s="5" t="s">
        <v>847</v>
      </c>
    </row>
    <row r="209" spans="1:16" ht="15.75" thickBot="1" x14ac:dyDescent="0.3">
      <c r="A209" s="279" t="s">
        <v>1838</v>
      </c>
      <c r="B209" s="5" t="s">
        <v>1735</v>
      </c>
      <c r="C209" s="5" t="s">
        <v>1270</v>
      </c>
      <c r="D209" s="5" t="s">
        <v>558</v>
      </c>
      <c r="E209" s="5" t="s">
        <v>559</v>
      </c>
      <c r="J209" s="145">
        <v>8200</v>
      </c>
      <c r="K209" s="145">
        <v>8200</v>
      </c>
      <c r="O209" s="5" t="s">
        <v>190</v>
      </c>
      <c r="P209" s="5" t="s">
        <v>847</v>
      </c>
    </row>
    <row r="210" spans="1:16" ht="15.75" thickBot="1" x14ac:dyDescent="0.3">
      <c r="A210" s="279" t="s">
        <v>1839</v>
      </c>
      <c r="B210" s="5" t="s">
        <v>1736</v>
      </c>
      <c r="C210" s="5" t="s">
        <v>1270</v>
      </c>
      <c r="D210" s="5" t="s">
        <v>558</v>
      </c>
      <c r="E210" s="5" t="s">
        <v>559</v>
      </c>
      <c r="J210" s="145">
        <v>8300</v>
      </c>
      <c r="K210" s="145">
        <v>8300</v>
      </c>
      <c r="O210" s="5" t="s">
        <v>190</v>
      </c>
      <c r="P210" s="5" t="s">
        <v>847</v>
      </c>
    </row>
    <row r="211" spans="1:16" ht="15.75" thickBot="1" x14ac:dyDescent="0.3">
      <c r="A211" s="279" t="s">
        <v>1840</v>
      </c>
      <c r="B211" s="5" t="s">
        <v>1737</v>
      </c>
      <c r="C211" s="5" t="s">
        <v>1270</v>
      </c>
      <c r="D211" s="5" t="s">
        <v>558</v>
      </c>
      <c r="E211" s="5" t="s">
        <v>559</v>
      </c>
      <c r="J211" s="145">
        <v>8301</v>
      </c>
      <c r="K211" s="145">
        <v>8301</v>
      </c>
      <c r="O211" s="5" t="s">
        <v>190</v>
      </c>
      <c r="P211" s="5" t="s">
        <v>847</v>
      </c>
    </row>
    <row r="212" spans="1:16" ht="15.75" thickBot="1" x14ac:dyDescent="0.3">
      <c r="A212" s="5" t="s">
        <v>1841</v>
      </c>
      <c r="B212" s="279" t="s">
        <v>1738</v>
      </c>
      <c r="C212" s="5" t="s">
        <v>1270</v>
      </c>
      <c r="D212" s="5" t="s">
        <v>558</v>
      </c>
      <c r="E212" s="5" t="s">
        <v>559</v>
      </c>
      <c r="J212" s="145">
        <v>8302</v>
      </c>
      <c r="K212" s="145">
        <v>8302</v>
      </c>
      <c r="O212" s="5" t="s">
        <v>190</v>
      </c>
      <c r="P212" s="5" t="s">
        <v>847</v>
      </c>
    </row>
    <row r="213" spans="1:16" ht="15.75" thickBot="1" x14ac:dyDescent="0.3">
      <c r="A213" s="279" t="s">
        <v>1842</v>
      </c>
      <c r="B213" s="279" t="s">
        <v>1739</v>
      </c>
      <c r="C213" s="5" t="s">
        <v>1270</v>
      </c>
      <c r="D213" s="5" t="s">
        <v>558</v>
      </c>
      <c r="E213" s="5" t="s">
        <v>559</v>
      </c>
      <c r="J213" s="145">
        <v>88</v>
      </c>
      <c r="K213" s="145">
        <v>88</v>
      </c>
      <c r="O213" s="5" t="s">
        <v>190</v>
      </c>
      <c r="P213" s="5" t="s">
        <v>847</v>
      </c>
    </row>
    <row r="214" spans="1:16" ht="15.75" thickBot="1" x14ac:dyDescent="0.3">
      <c r="A214" s="279" t="s">
        <v>1843</v>
      </c>
      <c r="B214" s="5" t="s">
        <v>1740</v>
      </c>
      <c r="C214" s="5" t="s">
        <v>1270</v>
      </c>
      <c r="D214" s="5" t="s">
        <v>558</v>
      </c>
      <c r="E214" s="5" t="s">
        <v>559</v>
      </c>
      <c r="J214" s="145">
        <v>9</v>
      </c>
      <c r="K214" s="145">
        <v>9</v>
      </c>
      <c r="O214" s="5" t="s">
        <v>190</v>
      </c>
      <c r="P214" s="5" t="s">
        <v>847</v>
      </c>
    </row>
    <row r="215" spans="1:16" ht="15.75" thickBot="1" x14ac:dyDescent="0.3">
      <c r="A215" s="279" t="s">
        <v>1741</v>
      </c>
      <c r="B215" s="5" t="s">
        <v>1754</v>
      </c>
      <c r="C215" s="5" t="s">
        <v>1270</v>
      </c>
      <c r="D215" s="5" t="s">
        <v>558</v>
      </c>
      <c r="E215" s="5" t="s">
        <v>559</v>
      </c>
      <c r="J215" s="145">
        <v>902</v>
      </c>
      <c r="K215" s="145">
        <v>902</v>
      </c>
      <c r="O215" s="5" t="s">
        <v>190</v>
      </c>
      <c r="P215" s="5" t="s">
        <v>847</v>
      </c>
    </row>
    <row r="216" spans="1:16" x14ac:dyDescent="0.25">
      <c r="A216" s="5" t="s">
        <v>1625</v>
      </c>
      <c r="B216" s="5" t="s">
        <v>1624</v>
      </c>
      <c r="C216" s="5" t="s">
        <v>1272</v>
      </c>
      <c r="D216" s="5" t="s">
        <v>558</v>
      </c>
      <c r="E216" s="5" t="s">
        <v>508</v>
      </c>
      <c r="O216" s="5" t="s">
        <v>190</v>
      </c>
      <c r="P216" s="5" t="s">
        <v>847</v>
      </c>
    </row>
    <row r="217" spans="1:16" x14ac:dyDescent="0.25">
      <c r="A217" s="5" t="s">
        <v>1626</v>
      </c>
      <c r="B217" s="5" t="s">
        <v>1622</v>
      </c>
      <c r="C217" s="5" t="s">
        <v>1272</v>
      </c>
      <c r="D217" s="5" t="s">
        <v>566</v>
      </c>
      <c r="G217" s="5" t="s">
        <v>508</v>
      </c>
      <c r="P217" s="5" t="s">
        <v>847</v>
      </c>
    </row>
    <row r="218" spans="1:16" x14ac:dyDescent="0.25">
      <c r="A218" s="5" t="s">
        <v>1627</v>
      </c>
      <c r="B218" s="5" t="s">
        <v>1623</v>
      </c>
      <c r="C218" s="5" t="s">
        <v>1272</v>
      </c>
      <c r="D218" s="5" t="s">
        <v>558</v>
      </c>
      <c r="E218" s="5" t="s">
        <v>585</v>
      </c>
      <c r="P218" s="5" t="s">
        <v>847</v>
      </c>
    </row>
    <row r="219" spans="1:16" x14ac:dyDescent="0.25">
      <c r="A219" s="5" t="s">
        <v>1625</v>
      </c>
      <c r="B219" s="5" t="s">
        <v>1624</v>
      </c>
      <c r="C219" s="5" t="s">
        <v>1273</v>
      </c>
      <c r="D219" s="5" t="s">
        <v>558</v>
      </c>
      <c r="E219" s="5" t="s">
        <v>508</v>
      </c>
      <c r="O219" s="5" t="s">
        <v>190</v>
      </c>
      <c r="P219" s="5" t="s">
        <v>847</v>
      </c>
    </row>
    <row r="220" spans="1:16" x14ac:dyDescent="0.25">
      <c r="A220" s="5" t="s">
        <v>1626</v>
      </c>
      <c r="B220" s="5" t="s">
        <v>1622</v>
      </c>
      <c r="C220" s="5" t="s">
        <v>1273</v>
      </c>
      <c r="D220" s="5" t="s">
        <v>566</v>
      </c>
      <c r="G220" s="5" t="s">
        <v>508</v>
      </c>
      <c r="P220" s="5" t="s">
        <v>847</v>
      </c>
    </row>
    <row r="221" spans="1:16" x14ac:dyDescent="0.25">
      <c r="A221" s="5" t="s">
        <v>1627</v>
      </c>
      <c r="B221" s="5" t="s">
        <v>1623</v>
      </c>
      <c r="C221" s="5" t="s">
        <v>1273</v>
      </c>
      <c r="D221" s="5" t="s">
        <v>558</v>
      </c>
      <c r="E221" s="5" t="s">
        <v>585</v>
      </c>
      <c r="P221" s="5" t="s">
        <v>847</v>
      </c>
    </row>
    <row r="222" spans="1:16" x14ac:dyDescent="0.25">
      <c r="A222" s="5" t="s">
        <v>1625</v>
      </c>
      <c r="B222" s="5" t="s">
        <v>1624</v>
      </c>
      <c r="C222" s="5" t="s">
        <v>1271</v>
      </c>
      <c r="D222" s="5" t="s">
        <v>558</v>
      </c>
      <c r="E222" s="5" t="s">
        <v>508</v>
      </c>
      <c r="O222" s="5" t="s">
        <v>190</v>
      </c>
      <c r="P222" s="5" t="s">
        <v>847</v>
      </c>
    </row>
    <row r="223" spans="1:16" x14ac:dyDescent="0.25">
      <c r="A223" s="5" t="s">
        <v>1626</v>
      </c>
      <c r="B223" s="5" t="s">
        <v>1622</v>
      </c>
      <c r="C223" s="5" t="s">
        <v>1271</v>
      </c>
      <c r="D223" s="5" t="s">
        <v>566</v>
      </c>
      <c r="G223" s="5" t="s">
        <v>508</v>
      </c>
      <c r="P223" s="5" t="s">
        <v>847</v>
      </c>
    </row>
    <row r="224" spans="1:16" x14ac:dyDescent="0.25">
      <c r="A224" s="5" t="s">
        <v>1627</v>
      </c>
      <c r="B224" s="5" t="s">
        <v>1623</v>
      </c>
      <c r="C224" s="5" t="s">
        <v>1271</v>
      </c>
      <c r="D224" s="5" t="s">
        <v>558</v>
      </c>
      <c r="E224" s="5" t="s">
        <v>585</v>
      </c>
      <c r="P224" s="5" t="s">
        <v>847</v>
      </c>
    </row>
    <row r="225" spans="1:16" x14ac:dyDescent="0.25">
      <c r="A225" s="5" t="s">
        <v>1778</v>
      </c>
      <c r="B225" s="5" t="s">
        <v>1683</v>
      </c>
      <c r="C225" s="5" t="s">
        <v>1271</v>
      </c>
      <c r="D225" s="5" t="s">
        <v>558</v>
      </c>
      <c r="E225" s="5" t="s">
        <v>567</v>
      </c>
      <c r="J225" s="145">
        <v>445</v>
      </c>
      <c r="K225" s="145">
        <v>445</v>
      </c>
      <c r="O225" s="5" t="s">
        <v>189</v>
      </c>
      <c r="P225" s="5" t="s">
        <v>847</v>
      </c>
    </row>
    <row r="226" spans="1:16" x14ac:dyDescent="0.25">
      <c r="A226" s="5" t="s">
        <v>1766</v>
      </c>
      <c r="B226" s="5" t="s">
        <v>1744</v>
      </c>
      <c r="C226" s="5" t="s">
        <v>1271</v>
      </c>
      <c r="D226" s="5" t="s">
        <v>558</v>
      </c>
      <c r="E226" s="5" t="s">
        <v>567</v>
      </c>
      <c r="J226" s="145">
        <v>21</v>
      </c>
      <c r="K226" s="145">
        <v>21</v>
      </c>
      <c r="O226" s="5" t="s">
        <v>189</v>
      </c>
      <c r="P226" s="5" t="s">
        <v>847</v>
      </c>
    </row>
    <row r="227" spans="1:16" x14ac:dyDescent="0.25">
      <c r="A227" s="5" t="s">
        <v>1755</v>
      </c>
      <c r="B227" s="5" t="s">
        <v>1742</v>
      </c>
      <c r="C227" s="5" t="s">
        <v>1271</v>
      </c>
      <c r="D227" s="5" t="s">
        <v>558</v>
      </c>
      <c r="E227" s="5" t="s">
        <v>567</v>
      </c>
      <c r="J227" s="145">
        <v>111</v>
      </c>
      <c r="K227" s="145">
        <v>111</v>
      </c>
      <c r="O227" s="5" t="s">
        <v>189</v>
      </c>
      <c r="P227" s="5" t="s">
        <v>847</v>
      </c>
    </row>
    <row r="228" spans="1:16" x14ac:dyDescent="0.25">
      <c r="A228" s="5" t="s">
        <v>1765</v>
      </c>
      <c r="B228" s="5" t="s">
        <v>1743</v>
      </c>
      <c r="C228" s="5" t="s">
        <v>1271</v>
      </c>
      <c r="D228" s="5" t="s">
        <v>558</v>
      </c>
      <c r="E228" s="5" t="s">
        <v>567</v>
      </c>
      <c r="J228" s="145">
        <v>2049</v>
      </c>
      <c r="K228" s="145">
        <v>2049</v>
      </c>
      <c r="O228" s="5" t="s">
        <v>189</v>
      </c>
      <c r="P228" s="5" t="s">
        <v>847</v>
      </c>
    </row>
    <row r="229" spans="1:16" x14ac:dyDescent="0.25">
      <c r="A229" s="5" t="s">
        <v>1767</v>
      </c>
      <c r="B229" s="5" t="s">
        <v>1673</v>
      </c>
      <c r="C229" s="5" t="s">
        <v>1271</v>
      </c>
      <c r="D229" s="5" t="s">
        <v>558</v>
      </c>
      <c r="E229" s="5" t="s">
        <v>567</v>
      </c>
      <c r="J229" s="145">
        <v>22</v>
      </c>
      <c r="K229" s="145">
        <v>22</v>
      </c>
      <c r="O229" s="5" t="s">
        <v>189</v>
      </c>
      <c r="P229" s="5" t="s">
        <v>847</v>
      </c>
    </row>
    <row r="230" spans="1:16" x14ac:dyDescent="0.25">
      <c r="A230" s="5" t="s">
        <v>1792</v>
      </c>
      <c r="B230" s="5" t="s">
        <v>1697</v>
      </c>
      <c r="C230" s="5" t="s">
        <v>1271</v>
      </c>
      <c r="D230" s="5" t="s">
        <v>558</v>
      </c>
      <c r="E230" s="5" t="s">
        <v>567</v>
      </c>
      <c r="J230" s="145">
        <v>80</v>
      </c>
      <c r="K230" s="145">
        <v>80</v>
      </c>
      <c r="O230" s="5" t="s">
        <v>189</v>
      </c>
      <c r="P230" s="5" t="s">
        <v>847</v>
      </c>
    </row>
    <row r="231" spans="1:16" x14ac:dyDescent="0.25">
      <c r="A231" s="5" t="s">
        <v>1777</v>
      </c>
      <c r="B231" s="5" t="s">
        <v>1682</v>
      </c>
      <c r="C231" s="5" t="s">
        <v>1271</v>
      </c>
      <c r="D231" s="5" t="s">
        <v>558</v>
      </c>
      <c r="E231" s="5" t="s">
        <v>567</v>
      </c>
      <c r="J231" s="145">
        <v>443</v>
      </c>
      <c r="K231" s="145">
        <v>443</v>
      </c>
      <c r="O231" s="5" t="s">
        <v>189</v>
      </c>
      <c r="P231" s="5" t="s">
        <v>847</v>
      </c>
    </row>
    <row r="232" spans="1:16" x14ac:dyDescent="0.25">
      <c r="A232" s="5" t="s">
        <v>1810</v>
      </c>
      <c r="B232" s="5" t="s">
        <v>1749</v>
      </c>
      <c r="C232" s="5" t="s">
        <v>1271</v>
      </c>
      <c r="D232" s="5" t="s">
        <v>558</v>
      </c>
      <c r="E232" s="5" t="s">
        <v>559</v>
      </c>
      <c r="J232" s="145">
        <v>111</v>
      </c>
      <c r="K232" s="145">
        <v>111</v>
      </c>
      <c r="O232" s="5" t="s">
        <v>190</v>
      </c>
      <c r="P232" s="5" t="s">
        <v>847</v>
      </c>
    </row>
    <row r="233" spans="1:16" x14ac:dyDescent="0.25">
      <c r="A233" s="5" t="s">
        <v>1820</v>
      </c>
      <c r="B233" s="5" t="s">
        <v>1751</v>
      </c>
      <c r="C233" s="5" t="s">
        <v>1271</v>
      </c>
      <c r="D233" s="5" t="s">
        <v>558</v>
      </c>
      <c r="E233" s="5" t="s">
        <v>559</v>
      </c>
      <c r="J233" s="145">
        <v>2049</v>
      </c>
      <c r="K233" s="145">
        <v>2049</v>
      </c>
      <c r="O233" s="5" t="s">
        <v>190</v>
      </c>
      <c r="P233" s="5" t="s">
        <v>847</v>
      </c>
    </row>
    <row r="234" spans="1:16" x14ac:dyDescent="0.25">
      <c r="A234" s="5" t="s">
        <v>1625</v>
      </c>
      <c r="B234" s="5" t="s">
        <v>1624</v>
      </c>
      <c r="C234" s="5" t="s">
        <v>846</v>
      </c>
      <c r="D234" s="5" t="s">
        <v>558</v>
      </c>
      <c r="E234" s="5" t="s">
        <v>508</v>
      </c>
      <c r="O234" s="5" t="s">
        <v>190</v>
      </c>
      <c r="P234" s="5" t="s">
        <v>847</v>
      </c>
    </row>
    <row r="235" spans="1:16" x14ac:dyDescent="0.25">
      <c r="A235" s="5" t="s">
        <v>1626</v>
      </c>
      <c r="B235" s="5" t="s">
        <v>1622</v>
      </c>
      <c r="C235" s="5" t="s">
        <v>846</v>
      </c>
      <c r="D235" s="5" t="s">
        <v>558</v>
      </c>
      <c r="G235" s="5" t="s">
        <v>508</v>
      </c>
      <c r="P235" s="5" t="s">
        <v>847</v>
      </c>
    </row>
    <row r="236" spans="1:16" x14ac:dyDescent="0.25">
      <c r="A236" s="5" t="s">
        <v>1627</v>
      </c>
      <c r="B236" s="5" t="s">
        <v>1623</v>
      </c>
      <c r="C236" s="5" t="s">
        <v>846</v>
      </c>
      <c r="D236" s="5" t="s">
        <v>558</v>
      </c>
      <c r="E236" s="5" t="s">
        <v>585</v>
      </c>
      <c r="P236" s="5" t="s">
        <v>847</v>
      </c>
    </row>
    <row r="237" spans="1:16" x14ac:dyDescent="0.25">
      <c r="A237" s="5" t="s">
        <v>1640</v>
      </c>
      <c r="B237" s="5" t="s">
        <v>1637</v>
      </c>
      <c r="C237" s="5" t="s">
        <v>846</v>
      </c>
      <c r="D237" s="5" t="s">
        <v>558</v>
      </c>
      <c r="E237" s="5" t="s">
        <v>567</v>
      </c>
      <c r="J237" s="145">
        <v>22</v>
      </c>
      <c r="K237" s="145">
        <v>22</v>
      </c>
      <c r="O237" s="5" t="s">
        <v>189</v>
      </c>
      <c r="P237" s="5" t="s">
        <v>847</v>
      </c>
    </row>
    <row r="238" spans="1:16" x14ac:dyDescent="0.25">
      <c r="A238" s="5" t="s">
        <v>1641</v>
      </c>
      <c r="B238" s="5" t="s">
        <v>1639</v>
      </c>
      <c r="C238" s="5" t="s">
        <v>846</v>
      </c>
      <c r="D238" s="5" t="s">
        <v>558</v>
      </c>
      <c r="E238" s="5" t="s">
        <v>567</v>
      </c>
      <c r="J238" s="145">
        <v>80</v>
      </c>
      <c r="K238" s="145">
        <v>80</v>
      </c>
      <c r="O238" s="5" t="s">
        <v>189</v>
      </c>
      <c r="P238" s="5" t="s">
        <v>847</v>
      </c>
    </row>
    <row r="239" spans="1:16" ht="15.75" thickBot="1" x14ac:dyDescent="0.3">
      <c r="A239" s="5" t="s">
        <v>1642</v>
      </c>
      <c r="B239" s="5" t="s">
        <v>1638</v>
      </c>
      <c r="C239" s="5" t="s">
        <v>846</v>
      </c>
      <c r="D239" s="5" t="s">
        <v>558</v>
      </c>
      <c r="E239" s="5" t="s">
        <v>567</v>
      </c>
      <c r="J239" s="145">
        <v>443</v>
      </c>
      <c r="K239" s="145">
        <v>443</v>
      </c>
      <c r="O239" s="5" t="s">
        <v>189</v>
      </c>
      <c r="P239" s="5" t="s">
        <v>847</v>
      </c>
    </row>
    <row r="240" spans="1:16" ht="15.75" thickBot="1" x14ac:dyDescent="0.3">
      <c r="A240" s="279" t="s">
        <v>1777</v>
      </c>
      <c r="B240" s="279" t="s">
        <v>1682</v>
      </c>
      <c r="C240" s="5" t="s">
        <v>846</v>
      </c>
      <c r="D240" s="5" t="s">
        <v>558</v>
      </c>
      <c r="E240" s="5" t="s">
        <v>567</v>
      </c>
      <c r="J240" s="145">
        <v>443</v>
      </c>
      <c r="K240" s="145">
        <v>443</v>
      </c>
      <c r="O240" s="5" t="s">
        <v>189</v>
      </c>
      <c r="P240" s="5" t="s">
        <v>847</v>
      </c>
    </row>
    <row r="241" spans="1:16" ht="15.75" thickBot="1" x14ac:dyDescent="0.3">
      <c r="A241" s="279" t="s">
        <v>1792</v>
      </c>
      <c r="B241" s="279" t="s">
        <v>1697</v>
      </c>
      <c r="C241" s="5" t="s">
        <v>846</v>
      </c>
      <c r="D241" s="5" t="s">
        <v>558</v>
      </c>
      <c r="E241" s="5" t="s">
        <v>567</v>
      </c>
      <c r="J241" s="145">
        <v>80</v>
      </c>
      <c r="K241" s="145">
        <v>80</v>
      </c>
      <c r="O241" s="5" t="s">
        <v>189</v>
      </c>
      <c r="P241" s="5" t="s">
        <v>847</v>
      </c>
    </row>
    <row r="242" spans="1:16" ht="15.75" thickBot="1" x14ac:dyDescent="0.3">
      <c r="A242" s="279" t="s">
        <v>1781</v>
      </c>
      <c r="B242" s="279" t="s">
        <v>1686</v>
      </c>
      <c r="C242" s="5" t="s">
        <v>846</v>
      </c>
      <c r="D242" s="5" t="s">
        <v>558</v>
      </c>
      <c r="E242" s="5" t="s">
        <v>567</v>
      </c>
      <c r="J242" s="145">
        <v>514</v>
      </c>
      <c r="K242" s="145">
        <v>514</v>
      </c>
      <c r="O242" s="5" t="s">
        <v>189</v>
      </c>
      <c r="P242" s="5" t="s">
        <v>847</v>
      </c>
    </row>
    <row r="243" spans="1:16" ht="15.75" thickBot="1" x14ac:dyDescent="0.3">
      <c r="A243" s="279" t="s">
        <v>1759</v>
      </c>
      <c r="B243" s="279" t="s">
        <v>1667</v>
      </c>
      <c r="C243" s="5" t="s">
        <v>846</v>
      </c>
      <c r="D243" s="5" t="s">
        <v>558</v>
      </c>
      <c r="E243" s="5" t="s">
        <v>567</v>
      </c>
      <c r="J243" s="145">
        <v>161</v>
      </c>
      <c r="K243" s="145">
        <v>161</v>
      </c>
      <c r="O243" s="5" t="s">
        <v>189</v>
      </c>
      <c r="P243" s="5" t="s">
        <v>847</v>
      </c>
    </row>
    <row r="244" spans="1:16" ht="15.75" thickBot="1" x14ac:dyDescent="0.3">
      <c r="A244" s="282" t="s">
        <v>1760</v>
      </c>
      <c r="B244" s="282" t="s">
        <v>1668</v>
      </c>
      <c r="C244" s="5" t="s">
        <v>846</v>
      </c>
      <c r="D244" s="5" t="s">
        <v>558</v>
      </c>
      <c r="E244" s="5" t="s">
        <v>567</v>
      </c>
      <c r="J244" s="145">
        <v>162</v>
      </c>
      <c r="K244" s="145">
        <v>162</v>
      </c>
      <c r="O244" s="5" t="s">
        <v>189</v>
      </c>
      <c r="P244" s="5" t="s">
        <v>847</v>
      </c>
    </row>
    <row r="245" spans="1:16" ht="15.75" thickBot="1" x14ac:dyDescent="0.3">
      <c r="A245" s="280" t="s">
        <v>1769</v>
      </c>
      <c r="B245" s="280" t="s">
        <v>1745</v>
      </c>
      <c r="C245" s="5" t="s">
        <v>846</v>
      </c>
      <c r="D245" s="5" t="s">
        <v>558</v>
      </c>
      <c r="E245" s="5" t="s">
        <v>567</v>
      </c>
      <c r="J245" s="145">
        <v>25</v>
      </c>
      <c r="K245" s="145">
        <v>25</v>
      </c>
      <c r="O245" s="5" t="s">
        <v>189</v>
      </c>
      <c r="P245" s="5" t="s">
        <v>847</v>
      </c>
    </row>
    <row r="246" spans="1:16" ht="15.75" thickBot="1" x14ac:dyDescent="0.3">
      <c r="A246" s="279" t="s">
        <v>1828</v>
      </c>
      <c r="B246" s="279" t="s">
        <v>1725</v>
      </c>
      <c r="C246" s="5" t="s">
        <v>846</v>
      </c>
      <c r="D246" s="5" t="s">
        <v>558</v>
      </c>
      <c r="E246" s="5" t="s">
        <v>559</v>
      </c>
      <c r="J246" s="145">
        <v>514</v>
      </c>
      <c r="K246" s="145">
        <v>514</v>
      </c>
      <c r="O246" s="5" t="s">
        <v>190</v>
      </c>
      <c r="P246" s="5" t="s">
        <v>847</v>
      </c>
    </row>
    <row r="247" spans="1:16" ht="15.75" thickBot="1" x14ac:dyDescent="0.3">
      <c r="A247" s="282" t="s">
        <v>1818</v>
      </c>
      <c r="B247" s="282" t="s">
        <v>1718</v>
      </c>
      <c r="C247" s="5" t="s">
        <v>846</v>
      </c>
      <c r="D247" s="5" t="s">
        <v>558</v>
      </c>
      <c r="E247" s="5" t="s">
        <v>559</v>
      </c>
      <c r="J247" s="145">
        <v>1812</v>
      </c>
      <c r="K247" s="145">
        <v>1812</v>
      </c>
      <c r="O247" s="5" t="s">
        <v>190</v>
      </c>
      <c r="P247" s="5" t="s">
        <v>847</v>
      </c>
    </row>
    <row r="248" spans="1:16" s="343" customFormat="1" x14ac:dyDescent="0.25">
      <c r="A248" s="394" t="s">
        <v>1819</v>
      </c>
      <c r="B248" s="394" t="s">
        <v>1719</v>
      </c>
      <c r="C248" s="343" t="s">
        <v>846</v>
      </c>
      <c r="D248" s="343" t="s">
        <v>558</v>
      </c>
      <c r="E248" s="343" t="s">
        <v>559</v>
      </c>
      <c r="J248" s="513">
        <v>1813</v>
      </c>
      <c r="K248" s="513">
        <v>1813</v>
      </c>
      <c r="O248" s="343" t="s">
        <v>190</v>
      </c>
      <c r="P248" s="343" t="s">
        <v>847</v>
      </c>
    </row>
    <row r="249" spans="1:16" x14ac:dyDescent="0.25">
      <c r="A249" s="5" t="s">
        <v>1625</v>
      </c>
      <c r="B249" s="5" t="s">
        <v>1624</v>
      </c>
      <c r="C249" s="5" t="s">
        <v>2565</v>
      </c>
      <c r="D249" s="5" t="s">
        <v>558</v>
      </c>
      <c r="E249" s="5" t="s">
        <v>508</v>
      </c>
      <c r="O249" s="5" t="s">
        <v>190</v>
      </c>
    </row>
    <row r="250" spans="1:16" x14ac:dyDescent="0.25">
      <c r="A250" s="5" t="s">
        <v>1626</v>
      </c>
      <c r="B250" s="5" t="s">
        <v>1622</v>
      </c>
      <c r="C250" s="5" t="s">
        <v>2565</v>
      </c>
      <c r="D250" s="5" t="s">
        <v>566</v>
      </c>
      <c r="G250" s="5" t="s">
        <v>508</v>
      </c>
    </row>
    <row r="251" spans="1:16" x14ac:dyDescent="0.25">
      <c r="A251" s="5" t="s">
        <v>1627</v>
      </c>
      <c r="B251" s="5" t="s">
        <v>1623</v>
      </c>
      <c r="C251" s="5" t="s">
        <v>2565</v>
      </c>
      <c r="D251" s="5" t="s">
        <v>558</v>
      </c>
      <c r="E251" s="5" t="s">
        <v>585</v>
      </c>
    </row>
    <row r="252" spans="1:16" x14ac:dyDescent="0.25">
      <c r="A252" s="5" t="s">
        <v>2304</v>
      </c>
      <c r="B252" s="5" t="s">
        <v>2299</v>
      </c>
      <c r="C252" s="5" t="s">
        <v>2565</v>
      </c>
      <c r="D252" s="5" t="s">
        <v>558</v>
      </c>
      <c r="E252" s="5" t="s">
        <v>567</v>
      </c>
      <c r="J252" s="145">
        <v>10123</v>
      </c>
      <c r="K252" s="145">
        <v>10123</v>
      </c>
      <c r="O252" s="5" t="s">
        <v>189</v>
      </c>
    </row>
    <row r="253" spans="1:16" x14ac:dyDescent="0.25">
      <c r="A253" s="5" t="s">
        <v>3038</v>
      </c>
      <c r="B253" s="5" t="s">
        <v>3015</v>
      </c>
      <c r="C253" s="5" t="s">
        <v>2565</v>
      </c>
      <c r="D253" s="5" t="s">
        <v>558</v>
      </c>
      <c r="E253" s="5" t="s">
        <v>567</v>
      </c>
      <c r="J253" s="145">
        <v>10250</v>
      </c>
      <c r="K253" s="145">
        <v>10250</v>
      </c>
      <c r="O253" s="5" t="s">
        <v>189</v>
      </c>
    </row>
    <row r="254" spans="1:16" x14ac:dyDescent="0.25">
      <c r="A254" s="5" t="s">
        <v>1755</v>
      </c>
      <c r="B254" s="5" t="s">
        <v>1742</v>
      </c>
      <c r="C254" s="5" t="s">
        <v>2565</v>
      </c>
      <c r="D254" s="5" t="s">
        <v>558</v>
      </c>
      <c r="E254" s="5" t="s">
        <v>567</v>
      </c>
      <c r="J254" s="145">
        <v>111</v>
      </c>
      <c r="K254" s="145">
        <v>111</v>
      </c>
      <c r="O254" s="5" t="s">
        <v>189</v>
      </c>
    </row>
    <row r="255" spans="1:16" x14ac:dyDescent="0.25">
      <c r="A255" s="5" t="s">
        <v>1756</v>
      </c>
      <c r="B255" s="5" t="s">
        <v>1664</v>
      </c>
      <c r="C255" s="5" t="s">
        <v>2565</v>
      </c>
      <c r="D255" s="5" t="s">
        <v>558</v>
      </c>
      <c r="E255" s="5" t="s">
        <v>567</v>
      </c>
      <c r="J255" s="145">
        <v>123</v>
      </c>
      <c r="K255" s="145">
        <v>123</v>
      </c>
      <c r="O255" s="5" t="s">
        <v>189</v>
      </c>
    </row>
    <row r="256" spans="1:16" x14ac:dyDescent="0.25">
      <c r="A256" s="5" t="s">
        <v>1757</v>
      </c>
      <c r="B256" s="5" t="s">
        <v>1665</v>
      </c>
      <c r="C256" s="5" t="s">
        <v>2565</v>
      </c>
      <c r="D256" s="5" t="s">
        <v>558</v>
      </c>
      <c r="E256" s="5" t="s">
        <v>567</v>
      </c>
      <c r="J256" s="145">
        <v>135</v>
      </c>
      <c r="K256" s="145">
        <v>135</v>
      </c>
      <c r="O256" s="5" t="s">
        <v>189</v>
      </c>
    </row>
    <row r="257" spans="1:15" x14ac:dyDescent="0.25">
      <c r="A257" s="5" t="s">
        <v>1758</v>
      </c>
      <c r="B257" s="5" t="s">
        <v>1666</v>
      </c>
      <c r="C257" s="5" t="s">
        <v>2565</v>
      </c>
      <c r="D257" s="5" t="s">
        <v>558</v>
      </c>
      <c r="E257" s="5" t="s">
        <v>567</v>
      </c>
      <c r="J257" s="145">
        <v>139</v>
      </c>
      <c r="K257" s="145">
        <v>139</v>
      </c>
      <c r="O257" s="5" t="s">
        <v>189</v>
      </c>
    </row>
    <row r="258" spans="1:15" x14ac:dyDescent="0.25">
      <c r="A258" s="5" t="s">
        <v>1759</v>
      </c>
      <c r="B258" s="5" t="s">
        <v>1667</v>
      </c>
      <c r="C258" s="5" t="s">
        <v>2565</v>
      </c>
      <c r="D258" s="5" t="s">
        <v>558</v>
      </c>
      <c r="E258" s="5" t="s">
        <v>567</v>
      </c>
      <c r="J258" s="145">
        <v>161</v>
      </c>
      <c r="K258" s="145">
        <v>161</v>
      </c>
      <c r="O258" s="5" t="s">
        <v>189</v>
      </c>
    </row>
    <row r="259" spans="1:15" x14ac:dyDescent="0.25">
      <c r="A259" s="5" t="s">
        <v>1760</v>
      </c>
      <c r="B259" s="5" t="s">
        <v>1668</v>
      </c>
      <c r="C259" s="5" t="s">
        <v>2565</v>
      </c>
      <c r="D259" s="5" t="s">
        <v>558</v>
      </c>
      <c r="E259" s="5" t="s">
        <v>567</v>
      </c>
      <c r="J259" s="145">
        <v>162</v>
      </c>
      <c r="K259" s="145">
        <v>162</v>
      </c>
      <c r="O259" s="5" t="s">
        <v>189</v>
      </c>
    </row>
    <row r="260" spans="1:15" x14ac:dyDescent="0.25">
      <c r="A260" s="5" t="s">
        <v>1761</v>
      </c>
      <c r="B260" s="5" t="s">
        <v>1669</v>
      </c>
      <c r="C260" s="5" t="s">
        <v>2565</v>
      </c>
      <c r="D260" s="5" t="s">
        <v>558</v>
      </c>
      <c r="E260" s="5" t="s">
        <v>567</v>
      </c>
      <c r="J260" s="145">
        <v>16666</v>
      </c>
      <c r="K260" s="145">
        <v>16666</v>
      </c>
      <c r="O260" s="5" t="s">
        <v>189</v>
      </c>
    </row>
    <row r="261" spans="1:15" x14ac:dyDescent="0.25">
      <c r="A261" s="5" t="s">
        <v>1762</v>
      </c>
      <c r="B261" s="5" t="s">
        <v>1670</v>
      </c>
      <c r="C261" s="5" t="s">
        <v>2565</v>
      </c>
      <c r="D261" s="5" t="s">
        <v>558</v>
      </c>
      <c r="E261" s="5" t="s">
        <v>567</v>
      </c>
      <c r="J261" s="145">
        <v>16667</v>
      </c>
      <c r="K261" s="145">
        <v>16667</v>
      </c>
      <c r="O261" s="5" t="s">
        <v>189</v>
      </c>
    </row>
    <row r="262" spans="1:15" x14ac:dyDescent="0.25">
      <c r="A262" s="5" t="s">
        <v>1763</v>
      </c>
      <c r="B262" s="5" t="s">
        <v>1671</v>
      </c>
      <c r="C262" s="5" t="s">
        <v>2565</v>
      </c>
      <c r="D262" s="5" t="s">
        <v>558</v>
      </c>
      <c r="E262" s="5" t="s">
        <v>567</v>
      </c>
      <c r="J262" s="145">
        <v>1688</v>
      </c>
      <c r="K262" s="145">
        <v>1688</v>
      </c>
      <c r="O262" s="5" t="s">
        <v>189</v>
      </c>
    </row>
    <row r="263" spans="1:15" x14ac:dyDescent="0.25">
      <c r="A263" s="5" t="s">
        <v>1764</v>
      </c>
      <c r="B263" s="5" t="s">
        <v>1672</v>
      </c>
      <c r="C263" s="5" t="s">
        <v>2565</v>
      </c>
      <c r="D263" s="5" t="s">
        <v>558</v>
      </c>
      <c r="E263" s="5" t="s">
        <v>567</v>
      </c>
      <c r="J263" s="145">
        <v>17778</v>
      </c>
      <c r="K263" s="145">
        <v>17778</v>
      </c>
      <c r="O263" s="5" t="s">
        <v>189</v>
      </c>
    </row>
    <row r="264" spans="1:15" x14ac:dyDescent="0.25">
      <c r="A264" s="5" t="s">
        <v>2305</v>
      </c>
      <c r="B264" s="5" t="s">
        <v>2300</v>
      </c>
      <c r="C264" s="5" t="s">
        <v>2565</v>
      </c>
      <c r="D264" s="5" t="s">
        <v>558</v>
      </c>
      <c r="E264" s="5" t="s">
        <v>567</v>
      </c>
      <c r="J264" s="145">
        <v>17790</v>
      </c>
      <c r="K264" s="145">
        <v>17790</v>
      </c>
      <c r="O264" s="5" t="s">
        <v>189</v>
      </c>
    </row>
    <row r="265" spans="1:15" x14ac:dyDescent="0.25">
      <c r="A265" s="5" t="s">
        <v>3039</v>
      </c>
      <c r="B265" s="5" t="s">
        <v>3016</v>
      </c>
      <c r="C265" s="5" t="s">
        <v>2565</v>
      </c>
      <c r="D265" s="5" t="s">
        <v>558</v>
      </c>
      <c r="E265" s="5" t="s">
        <v>567</v>
      </c>
      <c r="J265" s="145">
        <v>179</v>
      </c>
      <c r="K265" s="145">
        <v>179</v>
      </c>
      <c r="O265" s="5" t="s">
        <v>189</v>
      </c>
    </row>
    <row r="266" spans="1:15" x14ac:dyDescent="0.25">
      <c r="A266" s="5" t="s">
        <v>1765</v>
      </c>
      <c r="B266" s="5" t="s">
        <v>1743</v>
      </c>
      <c r="C266" s="5" t="s">
        <v>2565</v>
      </c>
      <c r="D266" s="5" t="s">
        <v>558</v>
      </c>
      <c r="E266" s="5" t="s">
        <v>567</v>
      </c>
      <c r="J266" s="145">
        <v>2049</v>
      </c>
      <c r="K266" s="145">
        <v>2049</v>
      </c>
      <c r="O266" s="5" t="s">
        <v>189</v>
      </c>
    </row>
    <row r="267" spans="1:15" x14ac:dyDescent="0.25">
      <c r="A267" s="5" t="s">
        <v>3040</v>
      </c>
      <c r="B267" s="5" t="s">
        <v>3017</v>
      </c>
      <c r="C267" s="5" t="s">
        <v>2565</v>
      </c>
      <c r="D267" s="5" t="s">
        <v>558</v>
      </c>
      <c r="E267" s="5" t="s">
        <v>567</v>
      </c>
      <c r="J267" s="145">
        <v>2068</v>
      </c>
      <c r="K267" s="145">
        <v>2068</v>
      </c>
      <c r="O267" s="5" t="s">
        <v>189</v>
      </c>
    </row>
    <row r="268" spans="1:15" x14ac:dyDescent="0.25">
      <c r="A268" s="5" t="s">
        <v>1766</v>
      </c>
      <c r="B268" s="5" t="s">
        <v>1744</v>
      </c>
      <c r="C268" s="5" t="s">
        <v>2565</v>
      </c>
      <c r="D268" s="5" t="s">
        <v>558</v>
      </c>
      <c r="E268" s="5" t="s">
        <v>567</v>
      </c>
      <c r="J268" s="145">
        <v>21</v>
      </c>
      <c r="K268" s="145">
        <v>21</v>
      </c>
      <c r="O268" s="5" t="s">
        <v>189</v>
      </c>
    </row>
    <row r="269" spans="1:15" x14ac:dyDescent="0.25">
      <c r="A269" s="5" t="s">
        <v>1767</v>
      </c>
      <c r="B269" s="5" t="s">
        <v>1673</v>
      </c>
      <c r="C269" s="5" t="s">
        <v>2565</v>
      </c>
      <c r="D269" s="5" t="s">
        <v>558</v>
      </c>
      <c r="E269" s="5" t="s">
        <v>567</v>
      </c>
      <c r="J269" s="145">
        <v>22</v>
      </c>
      <c r="K269" s="145">
        <v>22</v>
      </c>
      <c r="O269" s="5" t="s">
        <v>189</v>
      </c>
    </row>
    <row r="270" spans="1:15" x14ac:dyDescent="0.25">
      <c r="A270" s="5" t="s">
        <v>1768</v>
      </c>
      <c r="B270" s="5" t="s">
        <v>1674</v>
      </c>
      <c r="C270" s="5" t="s">
        <v>2565</v>
      </c>
      <c r="D270" s="5" t="s">
        <v>558</v>
      </c>
      <c r="E270" s="5" t="s">
        <v>567</v>
      </c>
      <c r="J270" s="145">
        <v>2233</v>
      </c>
      <c r="K270" s="145">
        <v>2233</v>
      </c>
      <c r="O270" s="5" t="s">
        <v>189</v>
      </c>
    </row>
    <row r="271" spans="1:15" x14ac:dyDescent="0.25">
      <c r="A271" s="5" t="s">
        <v>3041</v>
      </c>
      <c r="B271" s="5" t="s">
        <v>3018</v>
      </c>
      <c r="C271" s="5" t="s">
        <v>2565</v>
      </c>
      <c r="D271" s="5" t="s">
        <v>558</v>
      </c>
      <c r="E271" s="5" t="s">
        <v>567</v>
      </c>
      <c r="J271" s="145">
        <v>2443</v>
      </c>
      <c r="K271" s="145">
        <v>2443</v>
      </c>
      <c r="O271" s="5" t="s">
        <v>189</v>
      </c>
    </row>
    <row r="272" spans="1:15" x14ac:dyDescent="0.25">
      <c r="A272" s="5" t="s">
        <v>3042</v>
      </c>
      <c r="B272" s="5" t="s">
        <v>3019</v>
      </c>
      <c r="C272" s="5" t="s">
        <v>2565</v>
      </c>
      <c r="D272" s="5" t="s">
        <v>558</v>
      </c>
      <c r="E272" s="5" t="s">
        <v>567</v>
      </c>
      <c r="J272" s="145">
        <v>2479</v>
      </c>
      <c r="K272" s="145">
        <v>2479</v>
      </c>
      <c r="O272" s="5" t="s">
        <v>189</v>
      </c>
    </row>
    <row r="273" spans="1:15" x14ac:dyDescent="0.25">
      <c r="A273" s="5" t="s">
        <v>1769</v>
      </c>
      <c r="B273" s="5" t="s">
        <v>1745</v>
      </c>
      <c r="C273" s="5" t="s">
        <v>2565</v>
      </c>
      <c r="D273" s="5" t="s">
        <v>558</v>
      </c>
      <c r="E273" s="5" t="s">
        <v>567</v>
      </c>
      <c r="J273" s="145">
        <v>25</v>
      </c>
      <c r="K273" s="145">
        <v>25</v>
      </c>
      <c r="O273" s="5" t="s">
        <v>189</v>
      </c>
    </row>
    <row r="274" spans="1:15" x14ac:dyDescent="0.25">
      <c r="A274" s="5" t="s">
        <v>1770</v>
      </c>
      <c r="B274" s="5" t="s">
        <v>1675</v>
      </c>
      <c r="C274" s="5" t="s">
        <v>2565</v>
      </c>
      <c r="D274" s="5" t="s">
        <v>558</v>
      </c>
      <c r="E274" s="5" t="s">
        <v>567</v>
      </c>
      <c r="J274" s="145">
        <v>31031</v>
      </c>
      <c r="K274" s="145">
        <v>31031</v>
      </c>
      <c r="O274" s="5" t="s">
        <v>189</v>
      </c>
    </row>
    <row r="275" spans="1:15" x14ac:dyDescent="0.25">
      <c r="A275" s="5" t="s">
        <v>1771</v>
      </c>
      <c r="B275" s="5" t="s">
        <v>1676</v>
      </c>
      <c r="C275" s="5" t="s">
        <v>2565</v>
      </c>
      <c r="D275" s="5" t="s">
        <v>558</v>
      </c>
      <c r="E275" s="5" t="s">
        <v>567</v>
      </c>
      <c r="J275" s="145">
        <v>3260</v>
      </c>
      <c r="K275" s="145">
        <v>3260</v>
      </c>
      <c r="O275" s="5" t="s">
        <v>189</v>
      </c>
    </row>
    <row r="276" spans="1:15" x14ac:dyDescent="0.25">
      <c r="A276" s="5" t="s">
        <v>1772</v>
      </c>
      <c r="B276" s="5" t="s">
        <v>1677</v>
      </c>
      <c r="C276" s="5" t="s">
        <v>2565</v>
      </c>
      <c r="D276" s="5" t="s">
        <v>558</v>
      </c>
      <c r="E276" s="5" t="s">
        <v>567</v>
      </c>
      <c r="J276" s="145">
        <v>3268</v>
      </c>
      <c r="K276" s="145">
        <v>3268</v>
      </c>
      <c r="O276" s="5" t="s">
        <v>189</v>
      </c>
    </row>
    <row r="277" spans="1:15" x14ac:dyDescent="0.25">
      <c r="A277" s="5" t="s">
        <v>1773</v>
      </c>
      <c r="B277" s="5" t="s">
        <v>1678</v>
      </c>
      <c r="C277" s="5" t="s">
        <v>2565</v>
      </c>
      <c r="D277" s="5" t="s">
        <v>558</v>
      </c>
      <c r="E277" s="5" t="s">
        <v>567</v>
      </c>
      <c r="J277" s="145">
        <v>3269</v>
      </c>
      <c r="K277" s="145">
        <v>3269</v>
      </c>
      <c r="O277" s="5" t="s">
        <v>189</v>
      </c>
    </row>
    <row r="278" spans="1:15" x14ac:dyDescent="0.25">
      <c r="A278" s="5" t="s">
        <v>2362</v>
      </c>
      <c r="B278" s="5" t="s">
        <v>2363</v>
      </c>
      <c r="C278" s="5" t="s">
        <v>2565</v>
      </c>
      <c r="D278" s="5" t="s">
        <v>558</v>
      </c>
      <c r="E278" s="5" t="s">
        <v>567</v>
      </c>
      <c r="J278" s="145">
        <v>3306</v>
      </c>
      <c r="K278" s="145">
        <v>3306</v>
      </c>
      <c r="O278" s="5" t="s">
        <v>189</v>
      </c>
    </row>
    <row r="279" spans="1:15" x14ac:dyDescent="0.25">
      <c r="A279" s="5" t="s">
        <v>2306</v>
      </c>
      <c r="B279" s="5" t="s">
        <v>2295</v>
      </c>
      <c r="C279" s="5" t="s">
        <v>2565</v>
      </c>
      <c r="D279" s="5" t="s">
        <v>558</v>
      </c>
      <c r="E279" s="5" t="s">
        <v>567</v>
      </c>
      <c r="J279" s="145">
        <v>3389</v>
      </c>
      <c r="K279" s="145">
        <v>3389</v>
      </c>
      <c r="O279" s="5" t="s">
        <v>189</v>
      </c>
    </row>
    <row r="280" spans="1:15" x14ac:dyDescent="0.25">
      <c r="A280" s="5" t="s">
        <v>1774</v>
      </c>
      <c r="B280" s="5" t="s">
        <v>1679</v>
      </c>
      <c r="C280" s="5" t="s">
        <v>2565</v>
      </c>
      <c r="D280" s="5" t="s">
        <v>558</v>
      </c>
      <c r="E280" s="5" t="s">
        <v>567</v>
      </c>
      <c r="J280" s="145">
        <v>389</v>
      </c>
      <c r="K280" s="145">
        <v>389</v>
      </c>
      <c r="O280" s="5" t="s">
        <v>189</v>
      </c>
    </row>
    <row r="281" spans="1:15" x14ac:dyDescent="0.25">
      <c r="A281" s="5" t="s">
        <v>1775</v>
      </c>
      <c r="B281" s="5" t="s">
        <v>1680</v>
      </c>
      <c r="C281" s="5" t="s">
        <v>2565</v>
      </c>
      <c r="D281" s="5" t="s">
        <v>558</v>
      </c>
      <c r="E281" s="5" t="s">
        <v>567</v>
      </c>
      <c r="J281" s="145">
        <v>427</v>
      </c>
      <c r="K281" s="145">
        <v>427</v>
      </c>
      <c r="O281" s="5" t="s">
        <v>189</v>
      </c>
    </row>
    <row r="282" spans="1:15" x14ac:dyDescent="0.25">
      <c r="A282" s="5" t="s">
        <v>2307</v>
      </c>
      <c r="B282" s="5" t="s">
        <v>2294</v>
      </c>
      <c r="C282" s="5" t="s">
        <v>2565</v>
      </c>
      <c r="D282" s="5" t="s">
        <v>558</v>
      </c>
      <c r="E282" s="5" t="s">
        <v>567</v>
      </c>
      <c r="J282" s="145">
        <v>43</v>
      </c>
      <c r="K282" s="145">
        <v>43</v>
      </c>
      <c r="O282" s="5" t="s">
        <v>189</v>
      </c>
    </row>
    <row r="283" spans="1:15" x14ac:dyDescent="0.25">
      <c r="A283" s="5" t="s">
        <v>2471</v>
      </c>
      <c r="B283" s="5" t="s">
        <v>2470</v>
      </c>
      <c r="C283" s="5" t="s">
        <v>2565</v>
      </c>
      <c r="D283" s="5" t="s">
        <v>558</v>
      </c>
      <c r="E283" s="5" t="s">
        <v>567</v>
      </c>
      <c r="J283" s="145">
        <v>43891</v>
      </c>
      <c r="K283" s="145">
        <v>43891</v>
      </c>
      <c r="O283" s="5" t="s">
        <v>189</v>
      </c>
    </row>
    <row r="284" spans="1:15" x14ac:dyDescent="0.25">
      <c r="A284" s="5" t="s">
        <v>1776</v>
      </c>
      <c r="B284" s="5" t="s">
        <v>1681</v>
      </c>
      <c r="C284" s="5" t="s">
        <v>2565</v>
      </c>
      <c r="D284" s="5" t="s">
        <v>558</v>
      </c>
      <c r="E284" s="5" t="s">
        <v>567</v>
      </c>
      <c r="J284" s="145">
        <v>44046</v>
      </c>
      <c r="K284" s="145">
        <v>44046</v>
      </c>
      <c r="O284" s="5" t="s">
        <v>189</v>
      </c>
    </row>
    <row r="285" spans="1:15" x14ac:dyDescent="0.25">
      <c r="A285" s="5" t="s">
        <v>1777</v>
      </c>
      <c r="B285" s="5" t="s">
        <v>1682</v>
      </c>
      <c r="C285" s="5" t="s">
        <v>2565</v>
      </c>
      <c r="D285" s="5" t="s">
        <v>558</v>
      </c>
      <c r="E285" s="5" t="s">
        <v>567</v>
      </c>
      <c r="J285" s="145">
        <v>443</v>
      </c>
      <c r="K285" s="145">
        <v>443</v>
      </c>
      <c r="O285" s="5" t="s">
        <v>189</v>
      </c>
    </row>
    <row r="286" spans="1:15" x14ac:dyDescent="0.25">
      <c r="A286" s="5" t="s">
        <v>1778</v>
      </c>
      <c r="B286" s="5" t="s">
        <v>1683</v>
      </c>
      <c r="C286" s="5" t="s">
        <v>2565</v>
      </c>
      <c r="D286" s="5" t="s">
        <v>558</v>
      </c>
      <c r="E286" s="5" t="s">
        <v>567</v>
      </c>
      <c r="J286" s="145">
        <v>445</v>
      </c>
      <c r="K286" s="145">
        <v>445</v>
      </c>
      <c r="O286" s="5" t="s">
        <v>189</v>
      </c>
    </row>
    <row r="287" spans="1:15" x14ac:dyDescent="0.25">
      <c r="A287" s="5" t="s">
        <v>1779</v>
      </c>
      <c r="B287" s="5" t="s">
        <v>1684</v>
      </c>
      <c r="C287" s="5" t="s">
        <v>2565</v>
      </c>
      <c r="D287" s="5" t="s">
        <v>558</v>
      </c>
      <c r="E287" s="5" t="s">
        <v>567</v>
      </c>
      <c r="J287" s="145">
        <v>464</v>
      </c>
      <c r="K287" s="145">
        <v>464</v>
      </c>
      <c r="O287" s="5" t="s">
        <v>189</v>
      </c>
    </row>
    <row r="288" spans="1:15" x14ac:dyDescent="0.25">
      <c r="A288" s="5" t="s">
        <v>1780</v>
      </c>
      <c r="B288" s="5" t="s">
        <v>1685</v>
      </c>
      <c r="C288" s="5" t="s">
        <v>2565</v>
      </c>
      <c r="D288" s="5" t="s">
        <v>558</v>
      </c>
      <c r="E288" s="5" t="s">
        <v>567</v>
      </c>
      <c r="J288" s="145">
        <v>49152</v>
      </c>
      <c r="K288" s="145">
        <v>65535</v>
      </c>
      <c r="O288" s="5" t="s">
        <v>189</v>
      </c>
    </row>
    <row r="289" spans="1:15" x14ac:dyDescent="0.25">
      <c r="A289" s="5" t="s">
        <v>3388</v>
      </c>
      <c r="B289" s="5" t="s">
        <v>3389</v>
      </c>
      <c r="C289" s="5" t="s">
        <v>2565</v>
      </c>
      <c r="D289" s="5" t="s">
        <v>558</v>
      </c>
      <c r="E289" s="5" t="s">
        <v>567</v>
      </c>
      <c r="J289" s="145">
        <v>1024</v>
      </c>
      <c r="K289" s="145">
        <v>65535</v>
      </c>
      <c r="O289" s="5" t="s">
        <v>189</v>
      </c>
    </row>
    <row r="290" spans="1:15" x14ac:dyDescent="0.25">
      <c r="A290" s="5" t="s">
        <v>2308</v>
      </c>
      <c r="B290" s="5" t="s">
        <v>2301</v>
      </c>
      <c r="C290" s="5" t="s">
        <v>2565</v>
      </c>
      <c r="D290" s="5" t="s">
        <v>558</v>
      </c>
      <c r="E290" s="5" t="s">
        <v>567</v>
      </c>
      <c r="J290" s="145">
        <v>5000</v>
      </c>
      <c r="K290" s="145">
        <v>6000</v>
      </c>
      <c r="O290" s="5" t="s">
        <v>189</v>
      </c>
    </row>
    <row r="291" spans="1:15" x14ac:dyDescent="0.25">
      <c r="A291" s="5" t="s">
        <v>1781</v>
      </c>
      <c r="B291" s="5" t="s">
        <v>1686</v>
      </c>
      <c r="C291" s="5" t="s">
        <v>2565</v>
      </c>
      <c r="D291" s="5" t="s">
        <v>558</v>
      </c>
      <c r="E291" s="5" t="s">
        <v>567</v>
      </c>
      <c r="J291" s="145">
        <v>514</v>
      </c>
      <c r="K291" s="145">
        <v>514</v>
      </c>
      <c r="O291" s="5" t="s">
        <v>189</v>
      </c>
    </row>
    <row r="292" spans="1:15" x14ac:dyDescent="0.25">
      <c r="A292" s="5" t="s">
        <v>1782</v>
      </c>
      <c r="B292" s="5" t="s">
        <v>1687</v>
      </c>
      <c r="C292" s="5" t="s">
        <v>2565</v>
      </c>
      <c r="D292" s="5" t="s">
        <v>558</v>
      </c>
      <c r="E292" s="5" t="s">
        <v>567</v>
      </c>
      <c r="J292" s="145">
        <v>53</v>
      </c>
      <c r="K292" s="145">
        <v>53</v>
      </c>
      <c r="O292" s="5" t="s">
        <v>189</v>
      </c>
    </row>
    <row r="293" spans="1:15" x14ac:dyDescent="0.25">
      <c r="A293" s="5" t="s">
        <v>1783</v>
      </c>
      <c r="B293" s="5" t="s">
        <v>1688</v>
      </c>
      <c r="C293" s="5" t="s">
        <v>2565</v>
      </c>
      <c r="D293" s="5" t="s">
        <v>558</v>
      </c>
      <c r="E293" s="5" t="s">
        <v>567</v>
      </c>
      <c r="J293" s="145">
        <v>547</v>
      </c>
      <c r="K293" s="145">
        <v>547</v>
      </c>
      <c r="O293" s="5" t="s">
        <v>189</v>
      </c>
    </row>
    <row r="294" spans="1:15" x14ac:dyDescent="0.25">
      <c r="A294" s="5" t="s">
        <v>1784</v>
      </c>
      <c r="B294" s="5" t="s">
        <v>1689</v>
      </c>
      <c r="C294" s="5" t="s">
        <v>2565</v>
      </c>
      <c r="D294" s="5" t="s">
        <v>558</v>
      </c>
      <c r="E294" s="5" t="s">
        <v>567</v>
      </c>
      <c r="J294" s="145">
        <v>5671</v>
      </c>
      <c r="K294" s="145">
        <v>5671</v>
      </c>
      <c r="O294" s="5" t="s">
        <v>189</v>
      </c>
    </row>
    <row r="295" spans="1:15" x14ac:dyDescent="0.25">
      <c r="A295" s="5" t="s">
        <v>1785</v>
      </c>
      <c r="B295" s="5" t="s">
        <v>1690</v>
      </c>
      <c r="C295" s="5" t="s">
        <v>2565</v>
      </c>
      <c r="D295" s="5" t="s">
        <v>558</v>
      </c>
      <c r="E295" s="5" t="s">
        <v>567</v>
      </c>
      <c r="J295" s="145">
        <v>5900</v>
      </c>
      <c r="K295" s="145">
        <v>5964</v>
      </c>
      <c r="O295" s="5" t="s">
        <v>189</v>
      </c>
    </row>
    <row r="296" spans="1:15" x14ac:dyDescent="0.25">
      <c r="A296" s="5" t="s">
        <v>1786</v>
      </c>
      <c r="B296" s="5" t="s">
        <v>1691</v>
      </c>
      <c r="C296" s="5" t="s">
        <v>2565</v>
      </c>
      <c r="D296" s="5" t="s">
        <v>558</v>
      </c>
      <c r="E296" s="5" t="s">
        <v>567</v>
      </c>
      <c r="J296" s="145">
        <v>5985</v>
      </c>
      <c r="K296" s="145">
        <v>5985</v>
      </c>
      <c r="O296" s="5" t="s">
        <v>189</v>
      </c>
    </row>
    <row r="297" spans="1:15" x14ac:dyDescent="0.25">
      <c r="A297" s="5" t="s">
        <v>1787</v>
      </c>
      <c r="B297" s="5" t="s">
        <v>1692</v>
      </c>
      <c r="C297" s="5" t="s">
        <v>2565</v>
      </c>
      <c r="D297" s="5" t="s">
        <v>558</v>
      </c>
      <c r="E297" s="5" t="s">
        <v>567</v>
      </c>
      <c r="J297" s="145">
        <v>5986</v>
      </c>
      <c r="K297" s="145">
        <v>5986</v>
      </c>
      <c r="O297" s="5" t="s">
        <v>189</v>
      </c>
    </row>
    <row r="298" spans="1:15" x14ac:dyDescent="0.25">
      <c r="A298" s="5" t="s">
        <v>1788</v>
      </c>
      <c r="B298" s="5" t="s">
        <v>1693</v>
      </c>
      <c r="C298" s="5" t="s">
        <v>2565</v>
      </c>
      <c r="D298" s="5" t="s">
        <v>558</v>
      </c>
      <c r="E298" s="5" t="s">
        <v>567</v>
      </c>
      <c r="J298" s="145">
        <v>5988</v>
      </c>
      <c r="K298" s="145">
        <v>5988</v>
      </c>
      <c r="O298" s="5" t="s">
        <v>189</v>
      </c>
    </row>
    <row r="299" spans="1:15" x14ac:dyDescent="0.25">
      <c r="A299" s="5" t="s">
        <v>1789</v>
      </c>
      <c r="B299" s="5" t="s">
        <v>1694</v>
      </c>
      <c r="C299" s="5" t="s">
        <v>2565</v>
      </c>
      <c r="D299" s="5" t="s">
        <v>558</v>
      </c>
      <c r="E299" s="5" t="s">
        <v>567</v>
      </c>
      <c r="J299" s="145">
        <v>5989</v>
      </c>
      <c r="K299" s="145">
        <v>5989</v>
      </c>
      <c r="O299" s="5" t="s">
        <v>189</v>
      </c>
    </row>
    <row r="300" spans="1:15" x14ac:dyDescent="0.25">
      <c r="A300" s="5" t="s">
        <v>1790</v>
      </c>
      <c r="B300" s="5" t="s">
        <v>1695</v>
      </c>
      <c r="C300" s="5" t="s">
        <v>2565</v>
      </c>
      <c r="D300" s="5" t="s">
        <v>558</v>
      </c>
      <c r="E300" s="5" t="s">
        <v>567</v>
      </c>
      <c r="J300" s="145">
        <v>636</v>
      </c>
      <c r="K300" s="145">
        <v>636</v>
      </c>
      <c r="O300" s="5" t="s">
        <v>189</v>
      </c>
    </row>
    <row r="301" spans="1:15" x14ac:dyDescent="0.25">
      <c r="A301" s="5" t="s">
        <v>3043</v>
      </c>
      <c r="B301" s="5" t="s">
        <v>3020</v>
      </c>
      <c r="C301" s="5" t="s">
        <v>2565</v>
      </c>
      <c r="D301" s="5" t="s">
        <v>558</v>
      </c>
      <c r="E301" s="5" t="s">
        <v>567</v>
      </c>
      <c r="J301" s="145">
        <v>6443</v>
      </c>
      <c r="K301" s="145">
        <v>6443</v>
      </c>
      <c r="O301" s="5" t="s">
        <v>189</v>
      </c>
    </row>
    <row r="302" spans="1:15" x14ac:dyDescent="0.25">
      <c r="A302" s="5" t="s">
        <v>1791</v>
      </c>
      <c r="B302" s="5" t="s">
        <v>1696</v>
      </c>
      <c r="C302" s="5" t="s">
        <v>2565</v>
      </c>
      <c r="D302" s="5" t="s">
        <v>558</v>
      </c>
      <c r="E302" s="5" t="s">
        <v>567</v>
      </c>
      <c r="J302" s="145">
        <v>6500</v>
      </c>
      <c r="K302" s="145">
        <v>6500</v>
      </c>
      <c r="O302" s="5" t="s">
        <v>189</v>
      </c>
    </row>
    <row r="303" spans="1:15" x14ac:dyDescent="0.25">
      <c r="A303" s="5" t="s">
        <v>2365</v>
      </c>
      <c r="B303" s="5" t="s">
        <v>2364</v>
      </c>
      <c r="C303" s="5" t="s">
        <v>2565</v>
      </c>
      <c r="D303" s="5" t="s">
        <v>558</v>
      </c>
      <c r="E303" s="5" t="s">
        <v>567</v>
      </c>
      <c r="J303" s="145">
        <v>743</v>
      </c>
      <c r="K303" s="145">
        <v>743</v>
      </c>
      <c r="O303" s="5" t="s">
        <v>189</v>
      </c>
    </row>
    <row r="304" spans="1:15" x14ac:dyDescent="0.25">
      <c r="A304" s="5" t="s">
        <v>1792</v>
      </c>
      <c r="B304" s="5" t="s">
        <v>1697</v>
      </c>
      <c r="C304" s="5" t="s">
        <v>2565</v>
      </c>
      <c r="D304" s="5" t="s">
        <v>558</v>
      </c>
      <c r="E304" s="5" t="s">
        <v>567</v>
      </c>
      <c r="J304" s="145">
        <v>80</v>
      </c>
      <c r="K304" s="145">
        <v>80</v>
      </c>
      <c r="O304" s="5" t="s">
        <v>189</v>
      </c>
    </row>
    <row r="305" spans="1:15" x14ac:dyDescent="0.25">
      <c r="A305" s="5" t="s">
        <v>1793</v>
      </c>
      <c r="B305" s="5" t="s">
        <v>1698</v>
      </c>
      <c r="C305" s="5" t="s">
        <v>2565</v>
      </c>
      <c r="D305" s="5" t="s">
        <v>558</v>
      </c>
      <c r="E305" s="5" t="s">
        <v>567</v>
      </c>
      <c r="J305" s="145">
        <v>8000</v>
      </c>
      <c r="K305" s="145">
        <v>8000</v>
      </c>
      <c r="O305" s="5" t="s">
        <v>189</v>
      </c>
    </row>
    <row r="306" spans="1:15" x14ac:dyDescent="0.25">
      <c r="A306" s="5" t="s">
        <v>2309</v>
      </c>
      <c r="B306" s="5" t="s">
        <v>2296</v>
      </c>
      <c r="C306" s="5" t="s">
        <v>2565</v>
      </c>
      <c r="D306" s="5" t="s">
        <v>558</v>
      </c>
      <c r="E306" s="5" t="s">
        <v>567</v>
      </c>
      <c r="J306" s="145">
        <v>8014</v>
      </c>
      <c r="K306" s="145">
        <v>8014</v>
      </c>
      <c r="O306" s="5" t="s">
        <v>189</v>
      </c>
    </row>
    <row r="307" spans="1:15" x14ac:dyDescent="0.25">
      <c r="A307" s="5" t="s">
        <v>1794</v>
      </c>
      <c r="B307" s="5" t="s">
        <v>1699</v>
      </c>
      <c r="C307" s="5" t="s">
        <v>2565</v>
      </c>
      <c r="D307" s="5" t="s">
        <v>558</v>
      </c>
      <c r="E307" s="5" t="s">
        <v>567</v>
      </c>
      <c r="J307" s="145">
        <v>8080</v>
      </c>
      <c r="K307" s="145">
        <v>8080</v>
      </c>
      <c r="O307" s="5" t="s">
        <v>189</v>
      </c>
    </row>
    <row r="308" spans="1:15" x14ac:dyDescent="0.25">
      <c r="A308" s="5" t="s">
        <v>1795</v>
      </c>
      <c r="B308" s="5" t="s">
        <v>1746</v>
      </c>
      <c r="C308" s="5" t="s">
        <v>2565</v>
      </c>
      <c r="D308" s="5" t="s">
        <v>558</v>
      </c>
      <c r="E308" s="5" t="s">
        <v>567</v>
      </c>
      <c r="J308" s="145">
        <v>8081</v>
      </c>
      <c r="K308" s="145">
        <v>8081</v>
      </c>
      <c r="O308" s="5" t="s">
        <v>189</v>
      </c>
    </row>
    <row r="309" spans="1:15" x14ac:dyDescent="0.25">
      <c r="A309" s="5" t="s">
        <v>1796</v>
      </c>
      <c r="B309" s="5" t="s">
        <v>1747</v>
      </c>
      <c r="C309" s="5" t="s">
        <v>2565</v>
      </c>
      <c r="D309" s="5" t="s">
        <v>558</v>
      </c>
      <c r="E309" s="5" t="s">
        <v>567</v>
      </c>
      <c r="J309" s="145">
        <v>8084</v>
      </c>
      <c r="K309" s="145">
        <v>8084</v>
      </c>
      <c r="O309" s="5" t="s">
        <v>189</v>
      </c>
    </row>
    <row r="310" spans="1:15" x14ac:dyDescent="0.25">
      <c r="A310" s="5" t="s">
        <v>1797</v>
      </c>
      <c r="B310" s="5" t="s">
        <v>1700</v>
      </c>
      <c r="C310" s="5" t="s">
        <v>2565</v>
      </c>
      <c r="D310" s="5" t="s">
        <v>558</v>
      </c>
      <c r="E310" s="5" t="s">
        <v>567</v>
      </c>
      <c r="J310" s="145">
        <v>8100</v>
      </c>
      <c r="K310" s="145">
        <v>8100</v>
      </c>
      <c r="O310" s="5" t="s">
        <v>189</v>
      </c>
    </row>
    <row r="311" spans="1:15" x14ac:dyDescent="0.25">
      <c r="A311" s="5" t="s">
        <v>1798</v>
      </c>
      <c r="B311" s="5" t="s">
        <v>1701</v>
      </c>
      <c r="C311" s="5" t="s">
        <v>2565</v>
      </c>
      <c r="D311" s="5" t="s">
        <v>558</v>
      </c>
      <c r="E311" s="5" t="s">
        <v>567</v>
      </c>
      <c r="J311" s="145">
        <v>8200</v>
      </c>
      <c r="K311" s="145">
        <v>8200</v>
      </c>
      <c r="O311" s="5" t="s">
        <v>189</v>
      </c>
    </row>
    <row r="312" spans="1:15" x14ac:dyDescent="0.25">
      <c r="A312" s="5" t="s">
        <v>1799</v>
      </c>
      <c r="B312" s="5" t="s">
        <v>1702</v>
      </c>
      <c r="C312" s="5" t="s">
        <v>2565</v>
      </c>
      <c r="D312" s="5" t="s">
        <v>558</v>
      </c>
      <c r="E312" s="5" t="s">
        <v>567</v>
      </c>
      <c r="J312" s="145">
        <v>8300</v>
      </c>
      <c r="K312" s="145">
        <v>8300</v>
      </c>
      <c r="O312" s="5" t="s">
        <v>189</v>
      </c>
    </row>
    <row r="313" spans="1:15" x14ac:dyDescent="0.25">
      <c r="A313" s="5" t="s">
        <v>2310</v>
      </c>
      <c r="B313" s="5" t="s">
        <v>2297</v>
      </c>
      <c r="C313" s="5" t="s">
        <v>2565</v>
      </c>
      <c r="D313" s="5" t="s">
        <v>558</v>
      </c>
      <c r="E313" s="5" t="s">
        <v>567</v>
      </c>
      <c r="J313" s="145">
        <v>8530</v>
      </c>
      <c r="K313" s="145">
        <v>8530</v>
      </c>
      <c r="O313" s="5" t="s">
        <v>189</v>
      </c>
    </row>
    <row r="314" spans="1:15" x14ac:dyDescent="0.25">
      <c r="A314" s="5" t="s">
        <v>2311</v>
      </c>
      <c r="B314" s="5" t="s">
        <v>2298</v>
      </c>
      <c r="C314" s="5" t="s">
        <v>2565</v>
      </c>
      <c r="D314" s="5" t="s">
        <v>558</v>
      </c>
      <c r="E314" s="5" t="s">
        <v>567</v>
      </c>
      <c r="J314" s="145">
        <v>8531</v>
      </c>
      <c r="K314" s="145">
        <v>8531</v>
      </c>
      <c r="O314" s="5" t="s">
        <v>189</v>
      </c>
    </row>
    <row r="315" spans="1:15" x14ac:dyDescent="0.25">
      <c r="A315" s="5" t="s">
        <v>1800</v>
      </c>
      <c r="B315" s="5" t="s">
        <v>1703</v>
      </c>
      <c r="C315" s="5" t="s">
        <v>2565</v>
      </c>
      <c r="D315" s="5" t="s">
        <v>558</v>
      </c>
      <c r="E315" s="5" t="s">
        <v>567</v>
      </c>
      <c r="J315" s="145">
        <v>88</v>
      </c>
      <c r="K315" s="145">
        <v>88</v>
      </c>
      <c r="O315" s="5" t="s">
        <v>189</v>
      </c>
    </row>
    <row r="316" spans="1:15" x14ac:dyDescent="0.25">
      <c r="A316" s="5" t="s">
        <v>1801</v>
      </c>
      <c r="B316" s="5" t="s">
        <v>1704</v>
      </c>
      <c r="C316" s="5" t="s">
        <v>2565</v>
      </c>
      <c r="D316" s="5" t="s">
        <v>558</v>
      </c>
      <c r="E316" s="5" t="s">
        <v>567</v>
      </c>
      <c r="J316" s="145">
        <v>8889</v>
      </c>
      <c r="K316" s="145">
        <v>8889</v>
      </c>
      <c r="O316" s="5" t="s">
        <v>189</v>
      </c>
    </row>
    <row r="317" spans="1:15" x14ac:dyDescent="0.25">
      <c r="A317" s="5" t="s">
        <v>1802</v>
      </c>
      <c r="B317" s="5" t="s">
        <v>1706</v>
      </c>
      <c r="C317" s="5" t="s">
        <v>2565</v>
      </c>
      <c r="D317" s="5" t="s">
        <v>558</v>
      </c>
      <c r="E317" s="5" t="s">
        <v>567</v>
      </c>
      <c r="J317" s="145">
        <v>9000</v>
      </c>
      <c r="K317" s="145">
        <v>9100</v>
      </c>
      <c r="O317" s="5" t="s">
        <v>189</v>
      </c>
    </row>
    <row r="318" spans="1:15" x14ac:dyDescent="0.25">
      <c r="A318" s="5" t="s">
        <v>1803</v>
      </c>
      <c r="B318" s="5" t="s">
        <v>1705</v>
      </c>
      <c r="C318" s="5" t="s">
        <v>2565</v>
      </c>
      <c r="D318" s="5" t="s">
        <v>558</v>
      </c>
      <c r="E318" s="5" t="s">
        <v>567</v>
      </c>
      <c r="J318" s="145">
        <v>9000</v>
      </c>
      <c r="K318" s="145">
        <v>9000</v>
      </c>
      <c r="O318" s="5" t="s">
        <v>189</v>
      </c>
    </row>
    <row r="319" spans="1:15" x14ac:dyDescent="0.25">
      <c r="A319" s="5" t="s">
        <v>1804</v>
      </c>
      <c r="B319" s="5" t="s">
        <v>1707</v>
      </c>
      <c r="C319" s="5" t="s">
        <v>2565</v>
      </c>
      <c r="D319" s="5" t="s">
        <v>558</v>
      </c>
      <c r="E319" s="5" t="s">
        <v>567</v>
      </c>
      <c r="J319" s="145">
        <v>902</v>
      </c>
      <c r="K319" s="145">
        <v>902</v>
      </c>
      <c r="O319" s="5" t="s">
        <v>189</v>
      </c>
    </row>
    <row r="320" spans="1:15" x14ac:dyDescent="0.25">
      <c r="A320" s="5" t="s">
        <v>1805</v>
      </c>
      <c r="B320" s="5" t="s">
        <v>1708</v>
      </c>
      <c r="C320" s="5" t="s">
        <v>2565</v>
      </c>
      <c r="D320" s="5" t="s">
        <v>558</v>
      </c>
      <c r="E320" s="5" t="s">
        <v>567</v>
      </c>
      <c r="J320" s="145">
        <v>903</v>
      </c>
      <c r="K320" s="145">
        <v>903</v>
      </c>
      <c r="O320" s="5" t="s">
        <v>189</v>
      </c>
    </row>
    <row r="321" spans="1:15" x14ac:dyDescent="0.25">
      <c r="A321" s="5" t="s">
        <v>1806</v>
      </c>
      <c r="B321" s="5" t="s">
        <v>1709</v>
      </c>
      <c r="C321" s="5" t="s">
        <v>2565</v>
      </c>
      <c r="D321" s="5" t="s">
        <v>558</v>
      </c>
      <c r="E321" s="5" t="s">
        <v>567</v>
      </c>
      <c r="J321" s="145">
        <v>9080</v>
      </c>
      <c r="K321" s="145">
        <v>9080</v>
      </c>
      <c r="O321" s="5" t="s">
        <v>189</v>
      </c>
    </row>
    <row r="322" spans="1:15" x14ac:dyDescent="0.25">
      <c r="A322" s="5" t="s">
        <v>1807</v>
      </c>
      <c r="B322" s="5" t="s">
        <v>1710</v>
      </c>
      <c r="C322" s="5" t="s">
        <v>2565</v>
      </c>
      <c r="D322" s="5" t="s">
        <v>558</v>
      </c>
      <c r="E322" s="5" t="s">
        <v>567</v>
      </c>
      <c r="J322" s="145">
        <v>9084</v>
      </c>
      <c r="K322" s="145">
        <v>9084</v>
      </c>
      <c r="O322" s="5" t="s">
        <v>189</v>
      </c>
    </row>
    <row r="323" spans="1:15" x14ac:dyDescent="0.25">
      <c r="A323" s="5" t="s">
        <v>1808</v>
      </c>
      <c r="B323" s="5" t="s">
        <v>1748</v>
      </c>
      <c r="C323" s="5" t="s">
        <v>2565</v>
      </c>
      <c r="D323" s="5" t="s">
        <v>558</v>
      </c>
      <c r="E323" s="5" t="s">
        <v>567</v>
      </c>
      <c r="J323" s="145">
        <v>9087</v>
      </c>
      <c r="K323" s="145">
        <v>9087</v>
      </c>
      <c r="O323" s="5" t="s">
        <v>189</v>
      </c>
    </row>
    <row r="324" spans="1:15" x14ac:dyDescent="0.25">
      <c r="A324" s="5" t="s">
        <v>1809</v>
      </c>
      <c r="B324" s="5" t="s">
        <v>1711</v>
      </c>
      <c r="C324" s="5" t="s">
        <v>2565</v>
      </c>
      <c r="D324" s="5" t="s">
        <v>558</v>
      </c>
      <c r="E324" s="5" t="s">
        <v>567</v>
      </c>
      <c r="J324" s="145">
        <v>9389</v>
      </c>
      <c r="K324" s="145">
        <v>9389</v>
      </c>
      <c r="O324" s="5" t="s">
        <v>189</v>
      </c>
    </row>
    <row r="325" spans="1:15" x14ac:dyDescent="0.25">
      <c r="A325" s="5" t="s">
        <v>1810</v>
      </c>
      <c r="B325" s="5" t="s">
        <v>1749</v>
      </c>
      <c r="C325" s="5" t="s">
        <v>2565</v>
      </c>
      <c r="D325" s="5" t="s">
        <v>558</v>
      </c>
      <c r="E325" s="5" t="s">
        <v>559</v>
      </c>
      <c r="J325" s="145">
        <v>111</v>
      </c>
      <c r="K325" s="145">
        <v>111</v>
      </c>
      <c r="O325" s="5" t="s">
        <v>190</v>
      </c>
    </row>
    <row r="326" spans="1:15" x14ac:dyDescent="0.25">
      <c r="A326" s="5" t="s">
        <v>1811</v>
      </c>
      <c r="B326" s="5" t="s">
        <v>1712</v>
      </c>
      <c r="C326" s="5" t="s">
        <v>2565</v>
      </c>
      <c r="D326" s="5" t="s">
        <v>558</v>
      </c>
      <c r="E326" s="5" t="s">
        <v>559</v>
      </c>
      <c r="J326" s="145">
        <v>123</v>
      </c>
      <c r="K326" s="145">
        <v>123</v>
      </c>
      <c r="O326" s="5" t="s">
        <v>190</v>
      </c>
    </row>
    <row r="327" spans="1:15" x14ac:dyDescent="0.25">
      <c r="A327" s="5" t="s">
        <v>1812</v>
      </c>
      <c r="B327" s="5" t="s">
        <v>1750</v>
      </c>
      <c r="C327" s="5" t="s">
        <v>2565</v>
      </c>
      <c r="D327" s="5" t="s">
        <v>558</v>
      </c>
      <c r="E327" s="5" t="s">
        <v>559</v>
      </c>
      <c r="J327" s="145">
        <v>12321</v>
      </c>
      <c r="K327" s="145">
        <v>12321</v>
      </c>
      <c r="O327" s="5" t="s">
        <v>190</v>
      </c>
    </row>
    <row r="328" spans="1:15" x14ac:dyDescent="0.25">
      <c r="A328" s="5" t="s">
        <v>1813</v>
      </c>
      <c r="B328" s="5" t="s">
        <v>1713</v>
      </c>
      <c r="C328" s="5" t="s">
        <v>2565</v>
      </c>
      <c r="D328" s="5" t="s">
        <v>558</v>
      </c>
      <c r="E328" s="5" t="s">
        <v>559</v>
      </c>
      <c r="J328" s="145">
        <v>12345</v>
      </c>
      <c r="K328" s="145">
        <v>12345</v>
      </c>
      <c r="O328" s="5" t="s">
        <v>190</v>
      </c>
    </row>
    <row r="329" spans="1:15" x14ac:dyDescent="0.25">
      <c r="A329" s="5" t="s">
        <v>1814</v>
      </c>
      <c r="B329" s="5" t="s">
        <v>1714</v>
      </c>
      <c r="C329" s="5" t="s">
        <v>2565</v>
      </c>
      <c r="D329" s="5" t="s">
        <v>558</v>
      </c>
      <c r="E329" s="5" t="s">
        <v>559</v>
      </c>
      <c r="J329" s="145">
        <v>137</v>
      </c>
      <c r="K329" s="145">
        <v>137</v>
      </c>
      <c r="O329" s="5" t="s">
        <v>190</v>
      </c>
    </row>
    <row r="330" spans="1:15" x14ac:dyDescent="0.25">
      <c r="A330" s="5" t="s">
        <v>2312</v>
      </c>
      <c r="B330" s="5" t="s">
        <v>2292</v>
      </c>
      <c r="C330" s="5" t="s">
        <v>2565</v>
      </c>
      <c r="D330" s="5" t="s">
        <v>558</v>
      </c>
      <c r="E330" s="5" t="s">
        <v>559</v>
      </c>
      <c r="J330" s="145">
        <v>154</v>
      </c>
      <c r="K330" s="145">
        <v>154</v>
      </c>
      <c r="O330" s="5" t="s">
        <v>190</v>
      </c>
    </row>
    <row r="331" spans="1:15" x14ac:dyDescent="0.25">
      <c r="A331" s="5" t="s">
        <v>1815</v>
      </c>
      <c r="B331" s="5" t="s">
        <v>1715</v>
      </c>
      <c r="C331" s="5" t="s">
        <v>2565</v>
      </c>
      <c r="D331" s="5" t="s">
        <v>558</v>
      </c>
      <c r="E331" s="5" t="s">
        <v>559</v>
      </c>
      <c r="J331" s="145">
        <v>161</v>
      </c>
      <c r="K331" s="145">
        <v>161</v>
      </c>
      <c r="O331" s="5" t="s">
        <v>190</v>
      </c>
    </row>
    <row r="332" spans="1:15" x14ac:dyDescent="0.25">
      <c r="A332" s="5" t="s">
        <v>2313</v>
      </c>
      <c r="B332" s="5" t="s">
        <v>2293</v>
      </c>
      <c r="C332" s="5" t="s">
        <v>2565</v>
      </c>
      <c r="D332" s="5" t="s">
        <v>558</v>
      </c>
      <c r="E332" s="5" t="s">
        <v>559</v>
      </c>
      <c r="J332" s="145">
        <v>162</v>
      </c>
      <c r="K332" s="145">
        <v>162</v>
      </c>
      <c r="O332" s="5" t="s">
        <v>190</v>
      </c>
    </row>
    <row r="333" spans="1:15" x14ac:dyDescent="0.25">
      <c r="A333" s="5" t="s">
        <v>1816</v>
      </c>
      <c r="B333" s="5" t="s">
        <v>1716</v>
      </c>
      <c r="C333" s="5" t="s">
        <v>2565</v>
      </c>
      <c r="D333" s="5" t="s">
        <v>558</v>
      </c>
      <c r="E333" s="5" t="s">
        <v>559</v>
      </c>
      <c r="J333" s="145">
        <v>16666</v>
      </c>
      <c r="K333" s="145">
        <v>16666</v>
      </c>
      <c r="O333" s="5" t="s">
        <v>190</v>
      </c>
    </row>
    <row r="334" spans="1:15" x14ac:dyDescent="0.25">
      <c r="A334" s="5" t="s">
        <v>1817</v>
      </c>
      <c r="B334" s="5" t="s">
        <v>1717</v>
      </c>
      <c r="C334" s="5" t="s">
        <v>2565</v>
      </c>
      <c r="D334" s="5" t="s">
        <v>558</v>
      </c>
      <c r="E334" s="5" t="s">
        <v>559</v>
      </c>
      <c r="J334" s="145">
        <v>16667</v>
      </c>
      <c r="K334" s="145">
        <v>16667</v>
      </c>
      <c r="O334" s="5" t="s">
        <v>190</v>
      </c>
    </row>
    <row r="335" spans="1:15" x14ac:dyDescent="0.25">
      <c r="A335" s="5" t="s">
        <v>1818</v>
      </c>
      <c r="B335" s="5" t="s">
        <v>1718</v>
      </c>
      <c r="C335" s="5" t="s">
        <v>2565</v>
      </c>
      <c r="D335" s="5" t="s">
        <v>558</v>
      </c>
      <c r="E335" s="5" t="s">
        <v>559</v>
      </c>
      <c r="J335" s="145">
        <v>1812</v>
      </c>
      <c r="K335" s="145">
        <v>1812</v>
      </c>
      <c r="O335" s="5" t="s">
        <v>190</v>
      </c>
    </row>
    <row r="336" spans="1:15" x14ac:dyDescent="0.25">
      <c r="A336" s="5" t="s">
        <v>1819</v>
      </c>
      <c r="B336" s="5" t="s">
        <v>1719</v>
      </c>
      <c r="C336" s="5" t="s">
        <v>2565</v>
      </c>
      <c r="D336" s="5" t="s">
        <v>558</v>
      </c>
      <c r="E336" s="5" t="s">
        <v>559</v>
      </c>
      <c r="J336" s="145">
        <v>1813</v>
      </c>
      <c r="K336" s="145">
        <v>1813</v>
      </c>
      <c r="O336" s="5" t="s">
        <v>190</v>
      </c>
    </row>
    <row r="337" spans="1:15" x14ac:dyDescent="0.25">
      <c r="A337" s="5" t="s">
        <v>1820</v>
      </c>
      <c r="B337" s="5" t="s">
        <v>1751</v>
      </c>
      <c r="C337" s="5" t="s">
        <v>2565</v>
      </c>
      <c r="D337" s="5" t="s">
        <v>558</v>
      </c>
      <c r="E337" s="5" t="s">
        <v>559</v>
      </c>
      <c r="J337" s="145">
        <v>2049</v>
      </c>
      <c r="K337" s="145">
        <v>2049</v>
      </c>
      <c r="O337" s="5" t="s">
        <v>190</v>
      </c>
    </row>
    <row r="338" spans="1:15" x14ac:dyDescent="0.25">
      <c r="A338" s="5" t="s">
        <v>1821</v>
      </c>
      <c r="B338" s="5" t="s">
        <v>1720</v>
      </c>
      <c r="C338" s="5" t="s">
        <v>2565</v>
      </c>
      <c r="D338" s="5" t="s">
        <v>558</v>
      </c>
      <c r="E338" s="5" t="s">
        <v>559</v>
      </c>
      <c r="J338" s="145">
        <v>23451</v>
      </c>
      <c r="K338" s="145">
        <v>23451</v>
      </c>
      <c r="O338" s="5" t="s">
        <v>190</v>
      </c>
    </row>
    <row r="339" spans="1:15" x14ac:dyDescent="0.25">
      <c r="A339" s="5" t="s">
        <v>1822</v>
      </c>
      <c r="B339" s="5" t="s">
        <v>1721</v>
      </c>
      <c r="C339" s="5" t="s">
        <v>2565</v>
      </c>
      <c r="D339" s="5" t="s">
        <v>558</v>
      </c>
      <c r="E339" s="5" t="s">
        <v>559</v>
      </c>
      <c r="J339" s="145">
        <v>3268</v>
      </c>
      <c r="K339" s="145">
        <v>3268</v>
      </c>
      <c r="O339" s="5" t="s">
        <v>190</v>
      </c>
    </row>
    <row r="340" spans="1:15" x14ac:dyDescent="0.25">
      <c r="A340" s="5" t="s">
        <v>1823</v>
      </c>
      <c r="B340" s="5" t="s">
        <v>1752</v>
      </c>
      <c r="C340" s="5" t="s">
        <v>2565</v>
      </c>
      <c r="D340" s="5" t="s">
        <v>558</v>
      </c>
      <c r="E340" s="5" t="s">
        <v>559</v>
      </c>
      <c r="J340" s="145">
        <v>3391</v>
      </c>
      <c r="K340" s="145">
        <v>3391</v>
      </c>
      <c r="O340" s="5" t="s">
        <v>190</v>
      </c>
    </row>
    <row r="341" spans="1:15" x14ac:dyDescent="0.25">
      <c r="A341" s="5" t="s">
        <v>1824</v>
      </c>
      <c r="B341" s="5" t="s">
        <v>1722</v>
      </c>
      <c r="C341" s="5" t="s">
        <v>2565</v>
      </c>
      <c r="D341" s="5" t="s">
        <v>558</v>
      </c>
      <c r="E341" s="5" t="s">
        <v>559</v>
      </c>
      <c r="J341" s="145">
        <v>389</v>
      </c>
      <c r="K341" s="145">
        <v>389</v>
      </c>
      <c r="O341" s="5" t="s">
        <v>190</v>
      </c>
    </row>
    <row r="342" spans="1:15" x14ac:dyDescent="0.25">
      <c r="A342" s="5" t="s">
        <v>1825</v>
      </c>
      <c r="B342" s="5" t="s">
        <v>1723</v>
      </c>
      <c r="C342" s="5" t="s">
        <v>2565</v>
      </c>
      <c r="D342" s="5" t="s">
        <v>558</v>
      </c>
      <c r="E342" s="5" t="s">
        <v>559</v>
      </c>
      <c r="J342" s="145">
        <v>427</v>
      </c>
      <c r="K342" s="145">
        <v>427</v>
      </c>
      <c r="O342" s="5" t="s">
        <v>190</v>
      </c>
    </row>
    <row r="343" spans="1:15" x14ac:dyDescent="0.25">
      <c r="A343" s="5" t="s">
        <v>1826</v>
      </c>
      <c r="B343" s="5" t="s">
        <v>1724</v>
      </c>
      <c r="C343" s="5" t="s">
        <v>2565</v>
      </c>
      <c r="D343" s="5" t="s">
        <v>558</v>
      </c>
      <c r="E343" s="5" t="s">
        <v>559</v>
      </c>
      <c r="J343" s="145">
        <v>464</v>
      </c>
      <c r="K343" s="145">
        <v>464</v>
      </c>
      <c r="O343" s="5" t="s">
        <v>190</v>
      </c>
    </row>
    <row r="344" spans="1:15" x14ac:dyDescent="0.25">
      <c r="A344" s="5" t="s">
        <v>3044</v>
      </c>
      <c r="B344" s="5" t="s">
        <v>3021</v>
      </c>
      <c r="C344" s="5" t="s">
        <v>2565</v>
      </c>
      <c r="D344" s="5" t="s">
        <v>558</v>
      </c>
      <c r="E344" s="5" t="s">
        <v>559</v>
      </c>
      <c r="J344" s="145">
        <v>4789</v>
      </c>
      <c r="K344" s="145">
        <v>4789</v>
      </c>
      <c r="O344" s="5" t="s">
        <v>190</v>
      </c>
    </row>
    <row r="345" spans="1:15" x14ac:dyDescent="0.25">
      <c r="A345" s="5" t="s">
        <v>1827</v>
      </c>
      <c r="B345" s="5" t="s">
        <v>1753</v>
      </c>
      <c r="C345" s="5" t="s">
        <v>2565</v>
      </c>
      <c r="D345" s="5" t="s">
        <v>558</v>
      </c>
      <c r="E345" s="5" t="s">
        <v>559</v>
      </c>
      <c r="J345" s="145">
        <v>5001</v>
      </c>
      <c r="K345" s="145">
        <v>5001</v>
      </c>
      <c r="O345" s="5" t="s">
        <v>190</v>
      </c>
    </row>
    <row r="346" spans="1:15" x14ac:dyDescent="0.25">
      <c r="A346" s="5" t="s">
        <v>1828</v>
      </c>
      <c r="B346" s="5" t="s">
        <v>1725</v>
      </c>
      <c r="C346" s="5" t="s">
        <v>2565</v>
      </c>
      <c r="D346" s="5" t="s">
        <v>558</v>
      </c>
      <c r="E346" s="5" t="s">
        <v>559</v>
      </c>
      <c r="J346" s="145">
        <v>514</v>
      </c>
      <c r="K346" s="145">
        <v>514</v>
      </c>
      <c r="O346" s="5" t="s">
        <v>190</v>
      </c>
    </row>
    <row r="347" spans="1:15" x14ac:dyDescent="0.25">
      <c r="A347" s="5" t="s">
        <v>1829</v>
      </c>
      <c r="B347" s="5" t="s">
        <v>1726</v>
      </c>
      <c r="C347" s="5" t="s">
        <v>2565</v>
      </c>
      <c r="D347" s="5" t="s">
        <v>558</v>
      </c>
      <c r="E347" s="5" t="s">
        <v>559</v>
      </c>
      <c r="J347" s="145">
        <v>53</v>
      </c>
      <c r="K347" s="145">
        <v>53</v>
      </c>
      <c r="O347" s="5" t="s">
        <v>190</v>
      </c>
    </row>
    <row r="348" spans="1:15" x14ac:dyDescent="0.25">
      <c r="A348" s="5" t="s">
        <v>1830</v>
      </c>
      <c r="B348" s="5" t="s">
        <v>1727</v>
      </c>
      <c r="C348" s="5" t="s">
        <v>2565</v>
      </c>
      <c r="D348" s="5" t="s">
        <v>558</v>
      </c>
      <c r="E348" s="5" t="s">
        <v>559</v>
      </c>
      <c r="J348" s="145">
        <v>547</v>
      </c>
      <c r="K348" s="145">
        <v>547</v>
      </c>
      <c r="O348" s="5" t="s">
        <v>190</v>
      </c>
    </row>
    <row r="349" spans="1:15" x14ac:dyDescent="0.25">
      <c r="A349" s="5" t="s">
        <v>1831</v>
      </c>
      <c r="B349" s="5" t="s">
        <v>1728</v>
      </c>
      <c r="C349" s="5" t="s">
        <v>2565</v>
      </c>
      <c r="D349" s="5" t="s">
        <v>558</v>
      </c>
      <c r="E349" s="5" t="s">
        <v>559</v>
      </c>
      <c r="J349" s="145">
        <v>5985</v>
      </c>
      <c r="K349" s="145">
        <v>5985</v>
      </c>
      <c r="O349" s="5" t="s">
        <v>190</v>
      </c>
    </row>
    <row r="350" spans="1:15" x14ac:dyDescent="0.25">
      <c r="A350" s="5" t="s">
        <v>1832</v>
      </c>
      <c r="B350" s="5" t="s">
        <v>1729</v>
      </c>
      <c r="C350" s="5" t="s">
        <v>2565</v>
      </c>
      <c r="D350" s="5" t="s">
        <v>558</v>
      </c>
      <c r="E350" s="5" t="s">
        <v>559</v>
      </c>
      <c r="J350" s="145">
        <v>5986</v>
      </c>
      <c r="K350" s="145">
        <v>5986</v>
      </c>
      <c r="O350" s="5" t="s">
        <v>190</v>
      </c>
    </row>
    <row r="351" spans="1:15" x14ac:dyDescent="0.25">
      <c r="A351" s="5" t="s">
        <v>3045</v>
      </c>
      <c r="B351" s="5" t="s">
        <v>3022</v>
      </c>
      <c r="C351" s="5" t="s">
        <v>2565</v>
      </c>
      <c r="D351" s="5" t="s">
        <v>558</v>
      </c>
      <c r="E351" s="5" t="s">
        <v>559</v>
      </c>
      <c r="J351" s="145">
        <v>623</v>
      </c>
      <c r="K351" s="145">
        <v>623</v>
      </c>
      <c r="O351" s="5" t="s">
        <v>190</v>
      </c>
    </row>
    <row r="352" spans="1:15" x14ac:dyDescent="0.25">
      <c r="A352" s="5" t="s">
        <v>3046</v>
      </c>
      <c r="B352" s="5" t="s">
        <v>3023</v>
      </c>
      <c r="C352" s="5" t="s">
        <v>2565</v>
      </c>
      <c r="D352" s="5" t="s">
        <v>558</v>
      </c>
      <c r="E352" s="5" t="s">
        <v>559</v>
      </c>
      <c r="J352" s="145">
        <v>636</v>
      </c>
      <c r="K352" s="145">
        <v>636</v>
      </c>
      <c r="O352" s="5" t="s">
        <v>190</v>
      </c>
    </row>
    <row r="353" spans="1:15" x14ac:dyDescent="0.25">
      <c r="A353" s="5" t="s">
        <v>1833</v>
      </c>
      <c r="B353" s="5" t="s">
        <v>1730</v>
      </c>
      <c r="C353" s="5" t="s">
        <v>2565</v>
      </c>
      <c r="D353" s="5" t="s">
        <v>558</v>
      </c>
      <c r="E353" s="5" t="s">
        <v>559</v>
      </c>
      <c r="J353" s="145">
        <v>6500</v>
      </c>
      <c r="K353" s="145">
        <v>6500</v>
      </c>
      <c r="O353" s="5" t="s">
        <v>190</v>
      </c>
    </row>
    <row r="354" spans="1:15" x14ac:dyDescent="0.25">
      <c r="A354" s="5" t="s">
        <v>1834</v>
      </c>
      <c r="B354" s="5" t="s">
        <v>1731</v>
      </c>
      <c r="C354" s="5" t="s">
        <v>2565</v>
      </c>
      <c r="D354" s="5" t="s">
        <v>558</v>
      </c>
      <c r="E354" s="5" t="s">
        <v>559</v>
      </c>
      <c r="J354" s="145">
        <v>68</v>
      </c>
      <c r="K354" s="145">
        <v>68</v>
      </c>
      <c r="O354" s="5" t="s">
        <v>190</v>
      </c>
    </row>
    <row r="355" spans="1:15" x14ac:dyDescent="0.25">
      <c r="A355" s="5" t="s">
        <v>1835</v>
      </c>
      <c r="B355" s="5" t="s">
        <v>1732</v>
      </c>
      <c r="C355" s="5" t="s">
        <v>2565</v>
      </c>
      <c r="D355" s="5" t="s">
        <v>558</v>
      </c>
      <c r="E355" s="5" t="s">
        <v>559</v>
      </c>
      <c r="J355" s="145">
        <v>6999</v>
      </c>
      <c r="K355" s="145">
        <v>6999</v>
      </c>
      <c r="O355" s="5" t="s">
        <v>190</v>
      </c>
    </row>
    <row r="356" spans="1:15" x14ac:dyDescent="0.25">
      <c r="A356" s="5" t="s">
        <v>1836</v>
      </c>
      <c r="B356" s="5" t="s">
        <v>1733</v>
      </c>
      <c r="C356" s="5" t="s">
        <v>2565</v>
      </c>
      <c r="D356" s="5" t="s">
        <v>558</v>
      </c>
      <c r="E356" s="5" t="s">
        <v>559</v>
      </c>
      <c r="J356" s="145">
        <v>80</v>
      </c>
      <c r="K356" s="145">
        <v>80</v>
      </c>
      <c r="O356" s="5" t="s">
        <v>190</v>
      </c>
    </row>
    <row r="357" spans="1:15" x14ac:dyDescent="0.25">
      <c r="A357" s="5" t="s">
        <v>1837</v>
      </c>
      <c r="B357" s="5" t="s">
        <v>1734</v>
      </c>
      <c r="C357" s="5" t="s">
        <v>2565</v>
      </c>
      <c r="D357" s="5" t="s">
        <v>558</v>
      </c>
      <c r="E357" s="5" t="s">
        <v>559</v>
      </c>
      <c r="J357" s="145">
        <v>8100</v>
      </c>
      <c r="K357" s="145">
        <v>8100</v>
      </c>
      <c r="O357" s="5" t="s">
        <v>190</v>
      </c>
    </row>
    <row r="358" spans="1:15" x14ac:dyDescent="0.25">
      <c r="A358" s="5" t="s">
        <v>1838</v>
      </c>
      <c r="B358" s="5" t="s">
        <v>1735</v>
      </c>
      <c r="C358" s="5" t="s">
        <v>2565</v>
      </c>
      <c r="D358" s="5" t="s">
        <v>558</v>
      </c>
      <c r="E358" s="5" t="s">
        <v>559</v>
      </c>
      <c r="J358" s="145">
        <v>8200</v>
      </c>
      <c r="K358" s="145">
        <v>8200</v>
      </c>
      <c r="O358" s="5" t="s">
        <v>190</v>
      </c>
    </row>
    <row r="359" spans="1:15" x14ac:dyDescent="0.25">
      <c r="A359" s="5" t="s">
        <v>1839</v>
      </c>
      <c r="B359" s="5" t="s">
        <v>1736</v>
      </c>
      <c r="C359" s="5" t="s">
        <v>2565</v>
      </c>
      <c r="D359" s="5" t="s">
        <v>558</v>
      </c>
      <c r="E359" s="5" t="s">
        <v>559</v>
      </c>
      <c r="J359" s="145">
        <v>8300</v>
      </c>
      <c r="K359" s="145">
        <v>8300</v>
      </c>
      <c r="O359" s="5" t="s">
        <v>190</v>
      </c>
    </row>
    <row r="360" spans="1:15" x14ac:dyDescent="0.25">
      <c r="A360" s="5" t="s">
        <v>1840</v>
      </c>
      <c r="B360" s="5" t="s">
        <v>1737</v>
      </c>
      <c r="C360" s="5" t="s">
        <v>2565</v>
      </c>
      <c r="D360" s="5" t="s">
        <v>558</v>
      </c>
      <c r="E360" s="5" t="s">
        <v>559</v>
      </c>
      <c r="J360" s="145">
        <v>8301</v>
      </c>
      <c r="K360" s="145">
        <v>8301</v>
      </c>
      <c r="O360" s="5" t="s">
        <v>190</v>
      </c>
    </row>
    <row r="361" spans="1:15" x14ac:dyDescent="0.25">
      <c r="A361" s="5" t="s">
        <v>1841</v>
      </c>
      <c r="B361" s="5" t="s">
        <v>1738</v>
      </c>
      <c r="C361" s="5" t="s">
        <v>2565</v>
      </c>
      <c r="D361" s="5" t="s">
        <v>558</v>
      </c>
      <c r="E361" s="5" t="s">
        <v>559</v>
      </c>
      <c r="J361" s="145">
        <v>8302</v>
      </c>
      <c r="K361" s="145">
        <v>8302</v>
      </c>
      <c r="O361" s="5" t="s">
        <v>190</v>
      </c>
    </row>
    <row r="362" spans="1:15" x14ac:dyDescent="0.25">
      <c r="A362" s="5" t="s">
        <v>1842</v>
      </c>
      <c r="B362" s="5" t="s">
        <v>1739</v>
      </c>
      <c r="C362" s="5" t="s">
        <v>2565</v>
      </c>
      <c r="D362" s="5" t="s">
        <v>558</v>
      </c>
      <c r="E362" s="5" t="s">
        <v>559</v>
      </c>
      <c r="J362" s="145">
        <v>88</v>
      </c>
      <c r="K362" s="145">
        <v>88</v>
      </c>
      <c r="O362" s="5" t="s">
        <v>190</v>
      </c>
    </row>
    <row r="363" spans="1:15" x14ac:dyDescent="0.25">
      <c r="A363" s="5" t="s">
        <v>1843</v>
      </c>
      <c r="B363" s="5" t="s">
        <v>1740</v>
      </c>
      <c r="C363" s="5" t="s">
        <v>2565</v>
      </c>
      <c r="D363" s="5" t="s">
        <v>558</v>
      </c>
      <c r="E363" s="5" t="s">
        <v>559</v>
      </c>
      <c r="J363" s="145">
        <v>9</v>
      </c>
      <c r="K363" s="145">
        <v>9</v>
      </c>
      <c r="O363" s="5" t="s">
        <v>190</v>
      </c>
    </row>
    <row r="364" spans="1:15" x14ac:dyDescent="0.25">
      <c r="A364" s="5" t="s">
        <v>1741</v>
      </c>
      <c r="B364" s="5" t="s">
        <v>1754</v>
      </c>
      <c r="C364" s="5" t="s">
        <v>2565</v>
      </c>
      <c r="D364" s="5" t="s">
        <v>558</v>
      </c>
      <c r="E364" s="5" t="s">
        <v>559</v>
      </c>
      <c r="J364" s="145">
        <v>902</v>
      </c>
      <c r="K364" s="145">
        <v>902</v>
      </c>
      <c r="O364" s="5" t="s">
        <v>190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>
          <x14:formula1>
            <xm:f>data_validation!$Y$2:$Y$14</xm:f>
          </x14:formula1>
          <xm:sqref>E2:E364</xm:sqref>
        </x14:dataValidation>
        <x14:dataValidation type="list" allowBlank="1" showInputMessage="1" showErrorMessage="1">
          <x14:formula1>
            <xm:f>data_validation!$H$2:$H$3</xm:f>
          </x14:formula1>
          <xm:sqref>F2:F364 O2:O364</xm:sqref>
        </x14:dataValidation>
        <x14:dataValidation type="list" allowBlank="1" showInputMessage="1" showErrorMessage="1">
          <x14:formula1>
            <xm:f>data_validation!$Z$2:$Z$5</xm:f>
          </x14:formula1>
          <xm:sqref>G2:G364</xm:sqref>
        </x14:dataValidation>
        <x14:dataValidation type="list" allowBlank="1" showInputMessage="1" showErrorMessage="1">
          <x14:formula1>
            <xm:f>data_validation!$AB$2:$AB$8</xm:f>
          </x14:formula1>
          <xm:sqref>L2:L364</xm:sqref>
        </x14:dataValidation>
        <x14:dataValidation type="list" allowBlank="1" showInputMessage="1" showErrorMessage="1">
          <x14:formula1>
            <xm:f>data_validation!$AC$2:$AC$10</xm:f>
          </x14:formula1>
          <xm:sqref>M2:M364</xm:sqref>
        </x14:dataValidation>
        <x14:dataValidation type="list" allowBlank="1" showInputMessage="1" showErrorMessage="1">
          <x14:formula1>
            <xm:f>data_validation!$AA$2:$AA$14</xm:f>
          </x14:formula1>
          <xm:sqref>N2:N364</xm:sqref>
        </x14:dataValidation>
        <x14:dataValidation type="list" allowBlank="1" showInputMessage="1" showErrorMessage="1">
          <x14:formula1>
            <xm:f>data_validation!$X$2:$X$4</xm:f>
          </x14:formula1>
          <xm:sqref>D2:D364</xm:sqref>
        </x14:dataValidation>
        <x14:dataValidation type="list" allowBlank="1" showInputMessage="1" showErrorMessage="1">
          <x14:formula1>
            <xm:f>filter!$A:$A</xm:f>
          </x14:formula1>
          <xm:sqref>B234:B239</xm:sqref>
        </x14:dataValidation>
        <x14:dataValidation type="list" allowBlank="1" showInputMessage="1" showErrorMessage="1">
          <x14:formula1>
            <xm:f>filter!$A:$A</xm:f>
          </x14:formula1>
          <xm:sqref>B214:B224</xm:sqref>
        </x14:dataValidation>
        <x14:dataValidation type="list" allowBlank="1" showInputMessage="1" showErrorMessage="1">
          <x14:formula1>
            <xm:f>filter!$A:$A</xm:f>
          </x14:formula1>
          <xm:sqref>B206:B211</xm:sqref>
        </x14:dataValidation>
        <x14:dataValidation type="list" allowBlank="1" showInputMessage="1" showErrorMessage="1">
          <x14:formula1>
            <xm:f>filter!$A:$A</xm:f>
          </x14:formula1>
          <xm:sqref>B32:B97</xm:sqref>
        </x14:dataValidation>
        <x14:dataValidation type="list" allowBlank="1" showInputMessage="1" showErrorMessage="1">
          <x14:formula1>
            <xm:f>filter!$A:$A</xm:f>
          </x14:formula1>
          <xm:sqref>B99:B104</xm:sqref>
        </x14:dataValidation>
        <x14:dataValidation type="list" allowBlank="1" showInputMessage="1" showErrorMessage="1">
          <x14:formula1>
            <xm:f>filter!$A:$A</xm:f>
          </x14:formula1>
          <xm:sqref>B2:B30</xm:sqref>
        </x14:dataValidation>
        <x14:dataValidation type="list" allowBlank="1" showInputMessage="1" showErrorMessage="1">
          <x14:formula1>
            <xm:f>filter!$A:$A</xm:f>
          </x14:formula1>
          <xm:sqref>B107:B137</xm:sqref>
        </x14:dataValidation>
        <x14:dataValidation type="list" allowBlank="1" showInputMessage="1" showErrorMessage="1">
          <x14:formula1>
            <xm:f>filter!$A:$A</xm:f>
          </x14:formula1>
          <xm:sqref>B139:B204</xm:sqref>
        </x14:dataValidation>
        <x14:dataValidation type="list" allowBlank="1" showInputMessage="1" showErrorMessage="1">
          <x14:formula1>
            <xm:f>filter!$A:$A</xm:f>
          </x14:formula1>
          <xm:sqref>B249:B364</xm:sqref>
        </x14:dataValidation>
        <x14:dataValidation type="list" allowBlank="1" showInputMessage="1" showErrorMessage="1">
          <x14:formula1>
            <xm:f>tenant!$A:$A</xm:f>
          </x14:formula1>
          <xm:sqref>C2:C364</xm:sqref>
        </x14:dataValidation>
      </x14:dataValidations>
    </ext>
  </extLst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71"/>
  <sheetViews>
    <sheetView workbookViewId="0">
      <selection activeCell="B1" sqref="B1"/>
    </sheetView>
  </sheetViews>
  <sheetFormatPr defaultColWidth="11.5703125" defaultRowHeight="15" x14ac:dyDescent="0.25"/>
  <cols>
    <col min="1" max="1" width="40.140625" bestFit="1" customWidth="1"/>
    <col min="2" max="2" width="58.140625" bestFit="1" customWidth="1"/>
    <col min="3" max="3" width="27.5703125" customWidth="1"/>
    <col min="4" max="4" width="18.7109375" customWidth="1"/>
    <col min="5" max="8" width="20.7109375" customWidth="1"/>
  </cols>
  <sheetData>
    <row r="1" spans="1:10" x14ac:dyDescent="0.25">
      <c r="A1" t="s">
        <v>196</v>
      </c>
      <c r="B1" t="s">
        <v>220</v>
      </c>
      <c r="C1" t="s">
        <v>244</v>
      </c>
      <c r="D1" t="s">
        <v>365</v>
      </c>
      <c r="E1" t="s">
        <v>503</v>
      </c>
      <c r="F1" t="s">
        <v>509</v>
      </c>
      <c r="G1" t="s">
        <v>510</v>
      </c>
      <c r="H1" t="s">
        <v>511</v>
      </c>
      <c r="I1" t="s">
        <v>473</v>
      </c>
      <c r="J1" t="s">
        <v>2930</v>
      </c>
    </row>
    <row r="2" spans="1:10" x14ac:dyDescent="0.25">
      <c r="A2" s="5" t="s">
        <v>2360</v>
      </c>
      <c r="B2" s="5" t="s">
        <v>3145</v>
      </c>
      <c r="C2" s="5" t="s">
        <v>846</v>
      </c>
      <c r="D2" s="5" t="s">
        <v>232</v>
      </c>
      <c r="E2" s="5"/>
      <c r="F2" s="5"/>
      <c r="G2" s="5"/>
      <c r="H2" s="5"/>
      <c r="I2" s="5" t="s">
        <v>847</v>
      </c>
      <c r="J2" s="5"/>
    </row>
    <row r="3" spans="1:10" x14ac:dyDescent="0.25">
      <c r="A3" s="5" t="s">
        <v>1630</v>
      </c>
      <c r="B3" s="5" t="s">
        <v>1629</v>
      </c>
      <c r="C3" s="5" t="s">
        <v>846</v>
      </c>
      <c r="D3" s="5" t="s">
        <v>251</v>
      </c>
      <c r="E3" s="5"/>
      <c r="F3" s="5"/>
      <c r="G3" s="5"/>
      <c r="H3" s="5"/>
      <c r="I3" s="5" t="s">
        <v>847</v>
      </c>
      <c r="J3" s="5"/>
    </row>
    <row r="4" spans="1:10" x14ac:dyDescent="0.25">
      <c r="A4" s="5" t="s">
        <v>1630</v>
      </c>
      <c r="B4" s="5" t="s">
        <v>1629</v>
      </c>
      <c r="C4" s="5" t="s">
        <v>1272</v>
      </c>
      <c r="D4" s="5" t="s">
        <v>251</v>
      </c>
      <c r="E4" s="5"/>
      <c r="F4" s="5"/>
      <c r="G4" s="5"/>
      <c r="H4" s="5"/>
      <c r="I4" s="5" t="s">
        <v>847</v>
      </c>
      <c r="J4" s="5" t="s">
        <v>2931</v>
      </c>
    </row>
    <row r="5" spans="1:10" x14ac:dyDescent="0.25">
      <c r="A5" s="5" t="s">
        <v>1630</v>
      </c>
      <c r="B5" s="5" t="s">
        <v>1629</v>
      </c>
      <c r="C5" s="5" t="s">
        <v>1273</v>
      </c>
      <c r="D5" s="5" t="s">
        <v>251</v>
      </c>
      <c r="E5" s="5"/>
      <c r="F5" s="5"/>
      <c r="G5" s="5"/>
      <c r="H5" s="5"/>
      <c r="I5" s="5" t="s">
        <v>847</v>
      </c>
      <c r="J5" s="5" t="s">
        <v>2931</v>
      </c>
    </row>
    <row r="6" spans="1:10" x14ac:dyDescent="0.25">
      <c r="A6" s="5" t="s">
        <v>2479</v>
      </c>
      <c r="B6" s="5" t="s">
        <v>2482</v>
      </c>
      <c r="C6" s="5" t="s">
        <v>1269</v>
      </c>
      <c r="D6" s="5" t="s">
        <v>251</v>
      </c>
      <c r="E6" s="5"/>
      <c r="F6" s="5"/>
      <c r="G6" s="5"/>
      <c r="H6" s="5"/>
      <c r="I6" s="5" t="s">
        <v>847</v>
      </c>
      <c r="J6" s="5" t="s">
        <v>2931</v>
      </c>
    </row>
    <row r="7" spans="1:10" x14ac:dyDescent="0.25">
      <c r="A7" s="5" t="s">
        <v>2480</v>
      </c>
      <c r="B7" s="5" t="s">
        <v>2483</v>
      </c>
      <c r="C7" s="5" t="s">
        <v>1269</v>
      </c>
      <c r="D7" s="5" t="s">
        <v>251</v>
      </c>
      <c r="E7" s="5"/>
      <c r="F7" s="5"/>
      <c r="G7" s="5"/>
      <c r="H7" s="5"/>
      <c r="I7" s="5" t="s">
        <v>847</v>
      </c>
      <c r="J7" s="5" t="s">
        <v>2931</v>
      </c>
    </row>
    <row r="8" spans="1:10" x14ac:dyDescent="0.25">
      <c r="A8" s="5" t="s">
        <v>2481</v>
      </c>
      <c r="B8" s="5" t="s">
        <v>2484</v>
      </c>
      <c r="C8" s="5" t="s">
        <v>1269</v>
      </c>
      <c r="D8" s="5" t="s">
        <v>251</v>
      </c>
      <c r="E8" s="5"/>
      <c r="F8" s="5"/>
      <c r="G8" s="5"/>
      <c r="H8" s="5"/>
      <c r="I8" s="5" t="s">
        <v>847</v>
      </c>
      <c r="J8" s="5" t="s">
        <v>2931</v>
      </c>
    </row>
    <row r="9" spans="1:10" x14ac:dyDescent="0.25">
      <c r="A9" s="5" t="s">
        <v>2485</v>
      </c>
      <c r="B9" s="5" t="s">
        <v>2486</v>
      </c>
      <c r="C9" s="5" t="s">
        <v>1269</v>
      </c>
      <c r="D9" s="5" t="s">
        <v>251</v>
      </c>
      <c r="E9" s="5"/>
      <c r="F9" s="5"/>
      <c r="G9" s="5"/>
      <c r="H9" s="5"/>
      <c r="I9" s="5" t="s">
        <v>847</v>
      </c>
      <c r="J9" s="5" t="s">
        <v>2931</v>
      </c>
    </row>
    <row r="10" spans="1:10" x14ac:dyDescent="0.25">
      <c r="A10" s="5" t="s">
        <v>2488</v>
      </c>
      <c r="B10" s="5" t="s">
        <v>3155</v>
      </c>
      <c r="C10" s="5" t="s">
        <v>1269</v>
      </c>
      <c r="D10" s="5" t="s">
        <v>251</v>
      </c>
      <c r="E10" s="5"/>
      <c r="F10" s="5"/>
      <c r="G10" s="5"/>
      <c r="H10" s="5"/>
      <c r="I10" s="5" t="s">
        <v>847</v>
      </c>
      <c r="J10" s="5" t="s">
        <v>2931</v>
      </c>
    </row>
    <row r="11" spans="1:10" x14ac:dyDescent="0.25">
      <c r="A11" s="5" t="s">
        <v>3036</v>
      </c>
      <c r="B11" s="5"/>
      <c r="C11" s="5" t="s">
        <v>1269</v>
      </c>
      <c r="D11" s="5" t="s">
        <v>251</v>
      </c>
      <c r="E11" s="5"/>
      <c r="F11" s="5"/>
      <c r="G11" s="5"/>
      <c r="H11" s="5"/>
      <c r="I11" s="5" t="s">
        <v>847</v>
      </c>
      <c r="J11" s="5" t="s">
        <v>2931</v>
      </c>
    </row>
    <row r="12" spans="1:10" x14ac:dyDescent="0.25">
      <c r="A12" s="5" t="s">
        <v>2444</v>
      </c>
      <c r="B12" s="5" t="s">
        <v>2446</v>
      </c>
      <c r="C12" s="5" t="s">
        <v>1269</v>
      </c>
      <c r="D12" s="5" t="s">
        <v>251</v>
      </c>
      <c r="E12" s="5"/>
      <c r="F12" s="5"/>
      <c r="G12" s="5"/>
      <c r="H12" s="5"/>
      <c r="I12" s="5" t="s">
        <v>847</v>
      </c>
      <c r="J12" s="5" t="s">
        <v>2931</v>
      </c>
    </row>
    <row r="13" spans="1:10" x14ac:dyDescent="0.25">
      <c r="A13" s="5" t="s">
        <v>3033</v>
      </c>
      <c r="B13" s="5"/>
      <c r="C13" s="5" t="s">
        <v>1269</v>
      </c>
      <c r="D13" s="5" t="s">
        <v>251</v>
      </c>
      <c r="E13" s="5"/>
      <c r="F13" s="5"/>
      <c r="G13" s="5"/>
      <c r="H13" s="5"/>
      <c r="I13" s="5" t="s">
        <v>847</v>
      </c>
      <c r="J13" s="5" t="s">
        <v>2931</v>
      </c>
    </row>
    <row r="14" spans="1:10" x14ac:dyDescent="0.25">
      <c r="A14" s="5" t="s">
        <v>3035</v>
      </c>
      <c r="B14" s="5"/>
      <c r="C14" s="5" t="s">
        <v>1269</v>
      </c>
      <c r="D14" s="5" t="s">
        <v>251</v>
      </c>
      <c r="E14" s="5"/>
      <c r="F14" s="5"/>
      <c r="G14" s="5"/>
      <c r="H14" s="5"/>
      <c r="I14" s="5" t="s">
        <v>847</v>
      </c>
      <c r="J14" s="5" t="s">
        <v>2931</v>
      </c>
    </row>
    <row r="15" spans="1:10" x14ac:dyDescent="0.25">
      <c r="A15" s="5" t="s">
        <v>3032</v>
      </c>
      <c r="B15" s="5"/>
      <c r="C15" s="5" t="s">
        <v>1269</v>
      </c>
      <c r="D15" s="5" t="s">
        <v>251</v>
      </c>
      <c r="E15" s="5"/>
      <c r="F15" s="5"/>
      <c r="G15" s="5"/>
      <c r="H15" s="5"/>
      <c r="I15" s="5" t="s">
        <v>847</v>
      </c>
      <c r="J15" s="5" t="s">
        <v>2931</v>
      </c>
    </row>
    <row r="16" spans="1:10" x14ac:dyDescent="0.25">
      <c r="A16" s="5" t="s">
        <v>3034</v>
      </c>
      <c r="B16" s="5"/>
      <c r="C16" s="5" t="s">
        <v>1269</v>
      </c>
      <c r="D16" s="5" t="s">
        <v>251</v>
      </c>
      <c r="E16" s="5"/>
      <c r="F16" s="5"/>
      <c r="G16" s="5"/>
      <c r="H16" s="5"/>
      <c r="I16" s="5" t="s">
        <v>847</v>
      </c>
      <c r="J16" s="5" t="s">
        <v>2931</v>
      </c>
    </row>
    <row r="17" spans="1:10" x14ac:dyDescent="0.25">
      <c r="A17" s="5" t="s">
        <v>3037</v>
      </c>
      <c r="B17" s="5"/>
      <c r="C17" s="5" t="s">
        <v>1269</v>
      </c>
      <c r="D17" s="5" t="s">
        <v>251</v>
      </c>
      <c r="E17" s="5"/>
      <c r="F17" s="5"/>
      <c r="G17" s="5"/>
      <c r="H17" s="5"/>
      <c r="I17" s="5" t="s">
        <v>847</v>
      </c>
      <c r="J17" s="5" t="s">
        <v>2931</v>
      </c>
    </row>
    <row r="18" spans="1:10" x14ac:dyDescent="0.25">
      <c r="A18" s="5" t="s">
        <v>1630</v>
      </c>
      <c r="B18" s="5" t="s">
        <v>1629</v>
      </c>
      <c r="C18" s="5" t="s">
        <v>1269</v>
      </c>
      <c r="D18" s="5" t="s">
        <v>251</v>
      </c>
      <c r="E18" s="5"/>
      <c r="F18" s="5"/>
      <c r="G18" s="5"/>
      <c r="H18" s="5"/>
      <c r="I18" s="5" t="s">
        <v>847</v>
      </c>
      <c r="J18" s="5" t="s">
        <v>2931</v>
      </c>
    </row>
    <row r="19" spans="1:10" x14ac:dyDescent="0.25">
      <c r="A19" s="5" t="s">
        <v>2212</v>
      </c>
      <c r="B19" s="5"/>
      <c r="C19" s="5" t="s">
        <v>1269</v>
      </c>
      <c r="D19" s="5" t="s">
        <v>251</v>
      </c>
      <c r="E19" s="5"/>
      <c r="F19" s="5"/>
      <c r="G19" s="5"/>
      <c r="H19" s="5"/>
      <c r="I19" s="5" t="s">
        <v>847</v>
      </c>
      <c r="J19" s="5" t="s">
        <v>2931</v>
      </c>
    </row>
    <row r="20" spans="1:10" x14ac:dyDescent="0.25">
      <c r="A20" s="5" t="s">
        <v>2404</v>
      </c>
      <c r="B20" s="5" t="s">
        <v>2420</v>
      </c>
      <c r="C20" s="5" t="s">
        <v>1269</v>
      </c>
      <c r="D20" s="5" t="s">
        <v>251</v>
      </c>
      <c r="E20" s="5"/>
      <c r="F20" s="5"/>
      <c r="G20" s="5"/>
      <c r="H20" s="5"/>
      <c r="I20" s="5" t="s">
        <v>847</v>
      </c>
      <c r="J20" s="5" t="s">
        <v>2931</v>
      </c>
    </row>
    <row r="21" spans="1:10" x14ac:dyDescent="0.25">
      <c r="A21" s="5" t="s">
        <v>2403</v>
      </c>
      <c r="B21" s="5" t="s">
        <v>2419</v>
      </c>
      <c r="C21" s="5" t="s">
        <v>1269</v>
      </c>
      <c r="D21" s="5" t="s">
        <v>251</v>
      </c>
      <c r="E21" s="5"/>
      <c r="F21" s="5"/>
      <c r="G21" s="5"/>
      <c r="H21" s="5"/>
      <c r="I21" s="5" t="s">
        <v>847</v>
      </c>
      <c r="J21" s="5" t="s">
        <v>2931</v>
      </c>
    </row>
    <row r="22" spans="1:10" x14ac:dyDescent="0.25">
      <c r="A22" s="5" t="s">
        <v>2443</v>
      </c>
      <c r="B22" s="5" t="s">
        <v>2445</v>
      </c>
      <c r="C22" s="5" t="s">
        <v>1269</v>
      </c>
      <c r="D22" s="5" t="s">
        <v>251</v>
      </c>
      <c r="E22" s="5"/>
      <c r="F22" s="5"/>
      <c r="G22" s="5"/>
      <c r="H22" s="5"/>
      <c r="I22" s="5" t="s">
        <v>847</v>
      </c>
      <c r="J22" s="5" t="s">
        <v>2931</v>
      </c>
    </row>
    <row r="23" spans="1:10" x14ac:dyDescent="0.25">
      <c r="A23" s="5" t="s">
        <v>2411</v>
      </c>
      <c r="B23" s="5" t="s">
        <v>2424</v>
      </c>
      <c r="C23" s="5" t="s">
        <v>1269</v>
      </c>
      <c r="D23" s="5" t="s">
        <v>251</v>
      </c>
      <c r="E23" s="5"/>
      <c r="F23" s="5"/>
      <c r="G23" s="5"/>
      <c r="H23" s="5"/>
      <c r="I23" s="5" t="s">
        <v>847</v>
      </c>
      <c r="J23" s="5" t="s">
        <v>2931</v>
      </c>
    </row>
    <row r="24" spans="1:10" x14ac:dyDescent="0.25">
      <c r="A24" s="5" t="s">
        <v>2402</v>
      </c>
      <c r="B24" s="5" t="s">
        <v>2418</v>
      </c>
      <c r="C24" s="5" t="s">
        <v>1269</v>
      </c>
      <c r="D24" s="5" t="s">
        <v>251</v>
      </c>
      <c r="E24" s="5"/>
      <c r="F24" s="5"/>
      <c r="G24" s="5"/>
      <c r="H24" s="5"/>
      <c r="I24" s="5" t="s">
        <v>847</v>
      </c>
      <c r="J24" s="5" t="s">
        <v>2931</v>
      </c>
    </row>
    <row r="25" spans="1:10" x14ac:dyDescent="0.25">
      <c r="A25" s="5" t="s">
        <v>2400</v>
      </c>
      <c r="B25" s="5" t="s">
        <v>2413</v>
      </c>
      <c r="C25" s="5" t="s">
        <v>1269</v>
      </c>
      <c r="D25" s="5" t="s">
        <v>251</v>
      </c>
      <c r="E25" s="5"/>
      <c r="F25" s="5"/>
      <c r="G25" s="5"/>
      <c r="H25" s="5"/>
      <c r="I25" s="5" t="s">
        <v>847</v>
      </c>
      <c r="J25" s="5" t="s">
        <v>2931</v>
      </c>
    </row>
    <row r="26" spans="1:10" x14ac:dyDescent="0.25">
      <c r="A26" s="5" t="s">
        <v>2468</v>
      </c>
      <c r="B26" s="5" t="s">
        <v>2469</v>
      </c>
      <c r="C26" s="5" t="s">
        <v>1269</v>
      </c>
      <c r="D26" s="5" t="s">
        <v>251</v>
      </c>
      <c r="E26" s="5"/>
      <c r="F26" s="5"/>
      <c r="G26" s="5"/>
      <c r="H26" s="5"/>
      <c r="I26" s="5" t="s">
        <v>847</v>
      </c>
      <c r="J26" s="5" t="s">
        <v>2931</v>
      </c>
    </row>
    <row r="27" spans="1:10" x14ac:dyDescent="0.25">
      <c r="A27" s="5" t="s">
        <v>2406</v>
      </c>
      <c r="B27" s="5" t="s">
        <v>2422</v>
      </c>
      <c r="C27" s="5" t="s">
        <v>1269</v>
      </c>
      <c r="D27" s="5" t="s">
        <v>251</v>
      </c>
      <c r="E27" s="5"/>
      <c r="F27" s="5"/>
      <c r="G27" s="5"/>
      <c r="H27" s="5"/>
      <c r="I27" s="5" t="s">
        <v>847</v>
      </c>
      <c r="J27" s="5" t="s">
        <v>2931</v>
      </c>
    </row>
    <row r="28" spans="1:10" x14ac:dyDescent="0.25">
      <c r="A28" s="5" t="s">
        <v>2409</v>
      </c>
      <c r="B28" s="5" t="s">
        <v>2417</v>
      </c>
      <c r="C28" s="5" t="s">
        <v>1269</v>
      </c>
      <c r="D28" s="5" t="s">
        <v>251</v>
      </c>
      <c r="E28" s="5"/>
      <c r="F28" s="5"/>
      <c r="G28" s="5"/>
      <c r="H28" s="5"/>
      <c r="I28" s="5" t="s">
        <v>847</v>
      </c>
      <c r="J28" s="5" t="s">
        <v>2931</v>
      </c>
    </row>
    <row r="29" spans="1:10" x14ac:dyDescent="0.25">
      <c r="A29" s="5" t="s">
        <v>2399</v>
      </c>
      <c r="B29" s="5" t="s">
        <v>2412</v>
      </c>
      <c r="C29" s="5" t="s">
        <v>1269</v>
      </c>
      <c r="D29" s="5" t="s">
        <v>251</v>
      </c>
      <c r="E29" s="5"/>
      <c r="F29" s="5"/>
      <c r="G29" s="5"/>
      <c r="H29" s="5"/>
      <c r="I29" s="5" t="s">
        <v>847</v>
      </c>
      <c r="J29" s="5" t="s">
        <v>2931</v>
      </c>
    </row>
    <row r="30" spans="1:10" x14ac:dyDescent="0.25">
      <c r="A30" s="5" t="s">
        <v>2401</v>
      </c>
      <c r="B30" s="5" t="s">
        <v>2414</v>
      </c>
      <c r="C30" s="5" t="s">
        <v>1269</v>
      </c>
      <c r="D30" s="5" t="s">
        <v>251</v>
      </c>
      <c r="E30" s="5"/>
      <c r="F30" s="5"/>
      <c r="G30" s="5"/>
      <c r="H30" s="5"/>
      <c r="I30" s="5" t="s">
        <v>847</v>
      </c>
      <c r="J30" s="5" t="s">
        <v>2931</v>
      </c>
    </row>
    <row r="31" spans="1:10" x14ac:dyDescent="0.25">
      <c r="A31" s="5" t="s">
        <v>2408</v>
      </c>
      <c r="B31" s="5" t="s">
        <v>2416</v>
      </c>
      <c r="C31" s="5" t="s">
        <v>1269</v>
      </c>
      <c r="D31" s="5" t="s">
        <v>251</v>
      </c>
      <c r="E31" s="5"/>
      <c r="F31" s="5"/>
      <c r="G31" s="5"/>
      <c r="H31" s="5"/>
      <c r="I31" s="5" t="s">
        <v>847</v>
      </c>
      <c r="J31" s="5" t="s">
        <v>2931</v>
      </c>
    </row>
    <row r="32" spans="1:10" x14ac:dyDescent="0.25">
      <c r="A32" s="5" t="s">
        <v>2405</v>
      </c>
      <c r="B32" s="5" t="s">
        <v>2421</v>
      </c>
      <c r="C32" s="5" t="s">
        <v>1269</v>
      </c>
      <c r="D32" s="5" t="s">
        <v>251</v>
      </c>
      <c r="E32" s="5"/>
      <c r="F32" s="5"/>
      <c r="G32" s="5"/>
      <c r="H32" s="5"/>
      <c r="I32" s="5" t="s">
        <v>847</v>
      </c>
      <c r="J32" s="5" t="s">
        <v>2931</v>
      </c>
    </row>
    <row r="33" spans="1:10" x14ac:dyDescent="0.25">
      <c r="A33" s="5" t="s">
        <v>2410</v>
      </c>
      <c r="B33" s="5" t="s">
        <v>2423</v>
      </c>
      <c r="C33" s="5" t="s">
        <v>1269</v>
      </c>
      <c r="D33" s="5" t="s">
        <v>251</v>
      </c>
      <c r="E33" s="5"/>
      <c r="F33" s="5"/>
      <c r="G33" s="5"/>
      <c r="H33" s="5"/>
      <c r="I33" s="5" t="s">
        <v>847</v>
      </c>
      <c r="J33" s="5" t="s">
        <v>2931</v>
      </c>
    </row>
    <row r="34" spans="1:10" x14ac:dyDescent="0.25">
      <c r="A34" s="5" t="s">
        <v>2407</v>
      </c>
      <c r="B34" s="5" t="s">
        <v>2415</v>
      </c>
      <c r="C34" s="5" t="s">
        <v>1269</v>
      </c>
      <c r="D34" s="5" t="s">
        <v>251</v>
      </c>
      <c r="E34" s="5"/>
      <c r="F34" s="5"/>
      <c r="G34" s="5"/>
      <c r="H34" s="5"/>
      <c r="I34" s="5" t="s">
        <v>847</v>
      </c>
      <c r="J34" s="5" t="s">
        <v>2931</v>
      </c>
    </row>
    <row r="35" spans="1:10" x14ac:dyDescent="0.25">
      <c r="A35" s="5" t="s">
        <v>2479</v>
      </c>
      <c r="B35" s="5" t="s">
        <v>2482</v>
      </c>
      <c r="C35" s="5" t="s">
        <v>1270</v>
      </c>
      <c r="D35" s="5" t="s">
        <v>251</v>
      </c>
      <c r="E35" s="5"/>
      <c r="F35" s="5"/>
      <c r="G35" s="5"/>
      <c r="H35" s="5"/>
      <c r="I35" s="5" t="s">
        <v>847</v>
      </c>
      <c r="J35" s="5" t="s">
        <v>2931</v>
      </c>
    </row>
    <row r="36" spans="1:10" x14ac:dyDescent="0.25">
      <c r="A36" s="5" t="s">
        <v>2480</v>
      </c>
      <c r="B36" s="5" t="s">
        <v>2483</v>
      </c>
      <c r="C36" s="5" t="s">
        <v>1270</v>
      </c>
      <c r="D36" s="5" t="s">
        <v>251</v>
      </c>
      <c r="E36" s="5"/>
      <c r="F36" s="5"/>
      <c r="G36" s="5"/>
      <c r="H36" s="5"/>
      <c r="I36" s="5" t="s">
        <v>847</v>
      </c>
      <c r="J36" s="5" t="s">
        <v>2931</v>
      </c>
    </row>
    <row r="37" spans="1:10" x14ac:dyDescent="0.25">
      <c r="A37" s="5" t="s">
        <v>2481</v>
      </c>
      <c r="B37" s="5" t="s">
        <v>2484</v>
      </c>
      <c r="C37" s="5" t="s">
        <v>1270</v>
      </c>
      <c r="D37" s="5" t="s">
        <v>251</v>
      </c>
      <c r="E37" s="5"/>
      <c r="F37" s="5"/>
      <c r="G37" s="5"/>
      <c r="H37" s="5"/>
      <c r="I37" s="5" t="s">
        <v>847</v>
      </c>
      <c r="J37" s="5" t="s">
        <v>2931</v>
      </c>
    </row>
    <row r="38" spans="1:10" x14ac:dyDescent="0.25">
      <c r="A38" s="5" t="s">
        <v>2466</v>
      </c>
      <c r="B38" s="5" t="s">
        <v>2415</v>
      </c>
      <c r="C38" s="5" t="s">
        <v>1270</v>
      </c>
      <c r="D38" s="5" t="s">
        <v>251</v>
      </c>
      <c r="E38" s="5"/>
      <c r="F38" s="5"/>
      <c r="G38" s="5"/>
      <c r="H38" s="5"/>
      <c r="I38" s="5" t="s">
        <v>847</v>
      </c>
      <c r="J38" s="5" t="s">
        <v>2931</v>
      </c>
    </row>
    <row r="39" spans="1:10" x14ac:dyDescent="0.25">
      <c r="A39" s="5" t="s">
        <v>2467</v>
      </c>
      <c r="B39" s="5" t="s">
        <v>2415</v>
      </c>
      <c r="C39" s="5" t="s">
        <v>1270</v>
      </c>
      <c r="D39" s="5" t="s">
        <v>251</v>
      </c>
      <c r="E39" s="5"/>
      <c r="F39" s="5"/>
      <c r="G39" s="5"/>
      <c r="H39" s="5"/>
      <c r="I39" s="5" t="s">
        <v>847</v>
      </c>
      <c r="J39" s="5" t="s">
        <v>2931</v>
      </c>
    </row>
    <row r="40" spans="1:10" x14ac:dyDescent="0.25">
      <c r="A40" s="5" t="s">
        <v>2488</v>
      </c>
      <c r="B40" s="5"/>
      <c r="C40" s="5" t="s">
        <v>1270</v>
      </c>
      <c r="D40" s="5" t="s">
        <v>251</v>
      </c>
      <c r="E40" s="5"/>
      <c r="F40" s="5"/>
      <c r="G40" s="5"/>
      <c r="H40" s="5"/>
      <c r="I40" s="5" t="s">
        <v>847</v>
      </c>
      <c r="J40" s="5" t="s">
        <v>2931</v>
      </c>
    </row>
    <row r="41" spans="1:10" x14ac:dyDescent="0.25">
      <c r="A41" s="5" t="s">
        <v>2444</v>
      </c>
      <c r="B41" s="5" t="s">
        <v>2446</v>
      </c>
      <c r="C41" s="5" t="s">
        <v>1270</v>
      </c>
      <c r="D41" s="5" t="s">
        <v>251</v>
      </c>
      <c r="E41" s="5"/>
      <c r="F41" s="5"/>
      <c r="G41" s="5"/>
      <c r="H41" s="5"/>
      <c r="I41" s="5" t="s">
        <v>847</v>
      </c>
      <c r="J41" s="5" t="s">
        <v>2931</v>
      </c>
    </row>
    <row r="42" spans="1:10" x14ac:dyDescent="0.25">
      <c r="A42" s="5" t="s">
        <v>1630</v>
      </c>
      <c r="B42" s="5" t="s">
        <v>1629</v>
      </c>
      <c r="C42" s="5" t="s">
        <v>1270</v>
      </c>
      <c r="D42" s="5" t="s">
        <v>251</v>
      </c>
      <c r="E42" s="5"/>
      <c r="F42" s="5"/>
      <c r="G42" s="5"/>
      <c r="H42" s="5"/>
      <c r="I42" s="5" t="s">
        <v>847</v>
      </c>
      <c r="J42" s="5" t="s">
        <v>2931</v>
      </c>
    </row>
    <row r="43" spans="1:10" x14ac:dyDescent="0.25">
      <c r="A43" s="5" t="s">
        <v>2406</v>
      </c>
      <c r="B43" s="5" t="s">
        <v>2422</v>
      </c>
      <c r="C43" s="5" t="s">
        <v>1270</v>
      </c>
      <c r="D43" s="5" t="s">
        <v>251</v>
      </c>
      <c r="E43" s="5"/>
      <c r="F43" s="5"/>
      <c r="G43" s="5"/>
      <c r="H43" s="5"/>
      <c r="I43" s="5" t="s">
        <v>847</v>
      </c>
      <c r="J43" s="5" t="s">
        <v>2931</v>
      </c>
    </row>
    <row r="44" spans="1:10" x14ac:dyDescent="0.25">
      <c r="A44" s="5" t="s">
        <v>2404</v>
      </c>
      <c r="B44" s="5" t="s">
        <v>2420</v>
      </c>
      <c r="C44" s="5" t="s">
        <v>1270</v>
      </c>
      <c r="D44" s="5" t="s">
        <v>251</v>
      </c>
      <c r="E44" s="5"/>
      <c r="F44" s="5"/>
      <c r="G44" s="5"/>
      <c r="H44" s="5"/>
      <c r="I44" s="5" t="s">
        <v>847</v>
      </c>
      <c r="J44" s="5" t="s">
        <v>2931</v>
      </c>
    </row>
    <row r="45" spans="1:10" x14ac:dyDescent="0.25">
      <c r="A45" s="5" t="s">
        <v>2405</v>
      </c>
      <c r="B45" s="5" t="s">
        <v>2421</v>
      </c>
      <c r="C45" s="5" t="s">
        <v>1270</v>
      </c>
      <c r="D45" s="5" t="s">
        <v>251</v>
      </c>
      <c r="E45" s="5"/>
      <c r="F45" s="5"/>
      <c r="G45" s="5"/>
      <c r="H45" s="5"/>
      <c r="I45" s="5" t="s">
        <v>847</v>
      </c>
      <c r="J45" s="5" t="s">
        <v>2931</v>
      </c>
    </row>
    <row r="46" spans="1:10" x14ac:dyDescent="0.25">
      <c r="A46" s="5" t="s">
        <v>2443</v>
      </c>
      <c r="B46" s="5" t="s">
        <v>2445</v>
      </c>
      <c r="C46" s="5" t="s">
        <v>1270</v>
      </c>
      <c r="D46" s="5" t="s">
        <v>251</v>
      </c>
      <c r="E46" s="5"/>
      <c r="F46" s="5"/>
      <c r="G46" s="5"/>
      <c r="H46" s="5"/>
      <c r="I46" s="5" t="s">
        <v>847</v>
      </c>
      <c r="J46" s="5" t="s">
        <v>2931</v>
      </c>
    </row>
    <row r="47" spans="1:10" x14ac:dyDescent="0.25">
      <c r="A47" s="5" t="s">
        <v>2411</v>
      </c>
      <c r="B47" s="5" t="s">
        <v>2424</v>
      </c>
      <c r="C47" s="5" t="s">
        <v>1270</v>
      </c>
      <c r="D47" s="5" t="s">
        <v>251</v>
      </c>
      <c r="E47" s="5"/>
      <c r="F47" s="5"/>
      <c r="G47" s="5"/>
      <c r="H47" s="5"/>
      <c r="I47" s="5" t="s">
        <v>847</v>
      </c>
      <c r="J47" s="5" t="s">
        <v>2931</v>
      </c>
    </row>
    <row r="48" spans="1:10" x14ac:dyDescent="0.25">
      <c r="A48" s="5" t="s">
        <v>2403</v>
      </c>
      <c r="B48" s="5" t="s">
        <v>2419</v>
      </c>
      <c r="C48" s="5" t="s">
        <v>1270</v>
      </c>
      <c r="D48" s="5" t="s">
        <v>251</v>
      </c>
      <c r="E48" s="5"/>
      <c r="F48" s="5"/>
      <c r="G48" s="5"/>
      <c r="H48" s="5"/>
      <c r="I48" s="5" t="s">
        <v>847</v>
      </c>
      <c r="J48" s="5" t="s">
        <v>2931</v>
      </c>
    </row>
    <row r="49" spans="1:10" x14ac:dyDescent="0.25">
      <c r="A49" s="5" t="s">
        <v>2410</v>
      </c>
      <c r="B49" s="5" t="s">
        <v>2423</v>
      </c>
      <c r="C49" s="5" t="s">
        <v>1270</v>
      </c>
      <c r="D49" s="5" t="s">
        <v>251</v>
      </c>
      <c r="E49" s="5"/>
      <c r="F49" s="5"/>
      <c r="G49" s="5"/>
      <c r="H49" s="5"/>
      <c r="I49" s="5" t="s">
        <v>847</v>
      </c>
      <c r="J49" s="5" t="s">
        <v>2931</v>
      </c>
    </row>
    <row r="50" spans="1:10" x14ac:dyDescent="0.25">
      <c r="A50" s="5" t="s">
        <v>2402</v>
      </c>
      <c r="B50" s="5" t="s">
        <v>2418</v>
      </c>
      <c r="C50" s="5" t="s">
        <v>1270</v>
      </c>
      <c r="D50" s="5" t="s">
        <v>251</v>
      </c>
      <c r="E50" s="5"/>
      <c r="F50" s="5"/>
      <c r="G50" s="5"/>
      <c r="H50" s="5"/>
      <c r="I50" s="5" t="s">
        <v>847</v>
      </c>
      <c r="J50" s="5" t="s">
        <v>2931</v>
      </c>
    </row>
    <row r="51" spans="1:10" s="342" customFormat="1" x14ac:dyDescent="0.25">
      <c r="A51" s="343" t="s">
        <v>1630</v>
      </c>
      <c r="B51" s="343" t="s">
        <v>1629</v>
      </c>
      <c r="C51" s="343" t="s">
        <v>1271</v>
      </c>
      <c r="D51" s="343" t="s">
        <v>251</v>
      </c>
      <c r="E51" s="343"/>
      <c r="F51" s="343"/>
      <c r="G51" s="343"/>
      <c r="H51" s="343"/>
      <c r="I51" s="343" t="s">
        <v>847</v>
      </c>
      <c r="J51" s="343" t="s">
        <v>2931</v>
      </c>
    </row>
    <row r="52" spans="1:10" x14ac:dyDescent="0.25">
      <c r="A52" s="5" t="s">
        <v>3188</v>
      </c>
      <c r="B52" s="5" t="s">
        <v>1629</v>
      </c>
      <c r="C52" s="5" t="s">
        <v>2565</v>
      </c>
      <c r="D52" s="5" t="s">
        <v>232</v>
      </c>
      <c r="E52" s="5"/>
      <c r="F52" s="5"/>
      <c r="G52" s="5"/>
      <c r="H52" s="5"/>
      <c r="I52" s="5"/>
      <c r="J52" s="5"/>
    </row>
    <row r="53" spans="1:10" x14ac:dyDescent="0.25">
      <c r="A53" s="5" t="s">
        <v>3189</v>
      </c>
      <c r="B53" s="5" t="s">
        <v>2482</v>
      </c>
      <c r="C53" s="5" t="s">
        <v>2565</v>
      </c>
      <c r="D53" s="5" t="s">
        <v>232</v>
      </c>
      <c r="E53" s="5"/>
      <c r="F53" s="5"/>
      <c r="G53" s="5"/>
      <c r="H53" s="5"/>
      <c r="I53" s="5"/>
      <c r="J53" s="5"/>
    </row>
    <row r="54" spans="1:10" x14ac:dyDescent="0.25">
      <c r="A54" s="5" t="s">
        <v>3190</v>
      </c>
      <c r="B54" s="5" t="s">
        <v>2483</v>
      </c>
      <c r="C54" s="5" t="s">
        <v>2565</v>
      </c>
      <c r="D54" s="5" t="s">
        <v>232</v>
      </c>
      <c r="E54" s="5"/>
      <c r="F54" s="5"/>
      <c r="G54" s="5"/>
      <c r="H54" s="5"/>
      <c r="I54" s="5"/>
      <c r="J54" s="5"/>
    </row>
    <row r="55" spans="1:10" x14ac:dyDescent="0.25">
      <c r="A55" s="5" t="s">
        <v>3191</v>
      </c>
      <c r="B55" s="5" t="s">
        <v>2484</v>
      </c>
      <c r="C55" s="5" t="s">
        <v>2565</v>
      </c>
      <c r="D55" s="5" t="s">
        <v>232</v>
      </c>
      <c r="E55" s="5"/>
      <c r="F55" s="5"/>
      <c r="G55" s="5"/>
      <c r="H55" s="5"/>
      <c r="I55" s="5"/>
      <c r="J55" s="5"/>
    </row>
    <row r="56" spans="1:10" x14ac:dyDescent="0.25">
      <c r="A56" s="5" t="s">
        <v>3192</v>
      </c>
      <c r="B56" s="5" t="s">
        <v>2486</v>
      </c>
      <c r="C56" s="5" t="s">
        <v>2565</v>
      </c>
      <c r="D56" s="5" t="s">
        <v>232</v>
      </c>
      <c r="E56" s="5"/>
      <c r="F56" s="5"/>
      <c r="G56" s="5"/>
      <c r="H56" s="5"/>
      <c r="I56" s="5"/>
      <c r="J56" s="5"/>
    </row>
    <row r="57" spans="1:10" x14ac:dyDescent="0.25">
      <c r="A57" s="5" t="s">
        <v>3193</v>
      </c>
      <c r="B57" s="5" t="s">
        <v>2446</v>
      </c>
      <c r="C57" s="5" t="s">
        <v>2565</v>
      </c>
      <c r="D57" s="5" t="s">
        <v>232</v>
      </c>
      <c r="E57" s="5"/>
      <c r="F57" s="5"/>
      <c r="G57" s="5"/>
      <c r="H57" s="5"/>
      <c r="I57" s="5"/>
      <c r="J57" s="5"/>
    </row>
    <row r="58" spans="1:10" x14ac:dyDescent="0.25">
      <c r="A58" s="5" t="s">
        <v>3194</v>
      </c>
      <c r="B58" s="5" t="s">
        <v>3158</v>
      </c>
      <c r="C58" s="5" t="s">
        <v>2565</v>
      </c>
      <c r="D58" s="5" t="s">
        <v>232</v>
      </c>
      <c r="E58" s="5"/>
      <c r="F58" s="5"/>
      <c r="G58" s="5"/>
      <c r="H58" s="5"/>
      <c r="I58" s="5"/>
      <c r="J58" s="5"/>
    </row>
    <row r="59" spans="1:10" x14ac:dyDescent="0.25">
      <c r="A59" s="5" t="s">
        <v>3195</v>
      </c>
      <c r="B59" s="5" t="s">
        <v>3156</v>
      </c>
      <c r="C59" s="5" t="s">
        <v>2565</v>
      </c>
      <c r="D59" s="5" t="s">
        <v>232</v>
      </c>
      <c r="E59" s="5"/>
      <c r="F59" s="5"/>
      <c r="G59" s="5"/>
      <c r="H59" s="5"/>
      <c r="I59" s="5"/>
      <c r="J59" s="5"/>
    </row>
    <row r="60" spans="1:10" x14ac:dyDescent="0.25">
      <c r="A60" s="5" t="s">
        <v>3196</v>
      </c>
      <c r="B60" s="5" t="s">
        <v>3157</v>
      </c>
      <c r="C60" s="5" t="s">
        <v>2565</v>
      </c>
      <c r="D60" s="5" t="s">
        <v>232</v>
      </c>
      <c r="E60" s="5"/>
      <c r="F60" s="5"/>
      <c r="G60" s="5"/>
      <c r="H60" s="5"/>
      <c r="I60" s="5"/>
      <c r="J60" s="5"/>
    </row>
    <row r="61" spans="1:10" x14ac:dyDescent="0.25">
      <c r="A61" s="5" t="s">
        <v>3197</v>
      </c>
      <c r="B61" s="5" t="s">
        <v>2445</v>
      </c>
      <c r="C61" s="5" t="s">
        <v>2565</v>
      </c>
      <c r="D61" s="5" t="s">
        <v>232</v>
      </c>
      <c r="E61" s="5"/>
      <c r="F61" s="5"/>
      <c r="G61" s="5"/>
      <c r="H61" s="5"/>
      <c r="I61" s="5"/>
      <c r="J61" s="5"/>
    </row>
    <row r="62" spans="1:10" x14ac:dyDescent="0.25">
      <c r="A62" s="5" t="s">
        <v>3198</v>
      </c>
      <c r="B62" s="5" t="s">
        <v>2424</v>
      </c>
      <c r="C62" s="5" t="s">
        <v>2565</v>
      </c>
      <c r="D62" s="5" t="s">
        <v>232</v>
      </c>
      <c r="E62" s="5"/>
      <c r="F62" s="5"/>
      <c r="G62" s="5"/>
      <c r="H62" s="5"/>
      <c r="I62" s="5"/>
      <c r="J62" s="5"/>
    </row>
    <row r="63" spans="1:10" x14ac:dyDescent="0.25">
      <c r="A63" s="5" t="s">
        <v>3199</v>
      </c>
      <c r="B63" s="5" t="s">
        <v>2418</v>
      </c>
      <c r="C63" s="5" t="s">
        <v>2565</v>
      </c>
      <c r="D63" s="5" t="s">
        <v>232</v>
      </c>
      <c r="E63" s="5"/>
      <c r="F63" s="5"/>
      <c r="G63" s="5"/>
      <c r="H63" s="5"/>
      <c r="I63" s="5"/>
      <c r="J63" s="5"/>
    </row>
    <row r="64" spans="1:10" x14ac:dyDescent="0.25">
      <c r="A64" s="5" t="s">
        <v>3200</v>
      </c>
      <c r="B64" s="5" t="s">
        <v>2469</v>
      </c>
      <c r="C64" s="5" t="s">
        <v>2561</v>
      </c>
      <c r="D64" s="5" t="s">
        <v>251</v>
      </c>
      <c r="E64" s="5"/>
      <c r="F64" s="5"/>
      <c r="G64" s="5"/>
      <c r="H64" s="5"/>
      <c r="I64" s="5"/>
      <c r="J64" s="5"/>
    </row>
    <row r="65" spans="1:10" x14ac:dyDescent="0.25">
      <c r="A65" s="5" t="s">
        <v>3201</v>
      </c>
      <c r="B65" s="271" t="s">
        <v>2423</v>
      </c>
      <c r="C65" s="5" t="s">
        <v>2565</v>
      </c>
      <c r="D65" s="5" t="s">
        <v>232</v>
      </c>
      <c r="E65" s="5"/>
      <c r="F65" s="5"/>
      <c r="G65" s="5"/>
      <c r="H65" s="5"/>
      <c r="I65" s="5"/>
      <c r="J65" s="5"/>
    </row>
    <row r="66" spans="1:10" x14ac:dyDescent="0.25">
      <c r="A66" s="271" t="s">
        <v>3202</v>
      </c>
      <c r="B66" s="271" t="s">
        <v>2421</v>
      </c>
      <c r="C66" s="5" t="s">
        <v>2565</v>
      </c>
      <c r="D66" s="5" t="s">
        <v>232</v>
      </c>
      <c r="E66" s="5"/>
      <c r="F66" s="5"/>
      <c r="G66" s="5"/>
      <c r="H66" s="5"/>
      <c r="I66" s="5"/>
      <c r="J66" s="5"/>
    </row>
    <row r="67" spans="1:10" x14ac:dyDescent="0.25">
      <c r="A67" s="5" t="s">
        <v>3203</v>
      </c>
      <c r="B67" s="5" t="s">
        <v>3159</v>
      </c>
      <c r="C67" s="5" t="s">
        <v>2565</v>
      </c>
      <c r="D67" s="5" t="s">
        <v>232</v>
      </c>
      <c r="E67" s="5"/>
      <c r="F67" s="5"/>
      <c r="G67" s="5"/>
      <c r="H67" s="5"/>
      <c r="I67" s="5"/>
      <c r="J67" s="5"/>
    </row>
    <row r="68" spans="1:10" x14ac:dyDescent="0.25">
      <c r="A68" s="5" t="s">
        <v>3379</v>
      </c>
      <c r="B68" s="5" t="s">
        <v>3381</v>
      </c>
      <c r="C68" s="5" t="s">
        <v>2565</v>
      </c>
      <c r="D68" s="5" t="s">
        <v>232</v>
      </c>
      <c r="E68" s="5"/>
      <c r="F68" s="5"/>
      <c r="G68" s="5"/>
      <c r="H68" s="5"/>
      <c r="I68" s="5"/>
      <c r="J68" s="5"/>
    </row>
    <row r="69" spans="1:10" x14ac:dyDescent="0.25">
      <c r="A69" s="5" t="s">
        <v>3380</v>
      </c>
      <c r="B69" s="5" t="s">
        <v>3382</v>
      </c>
      <c r="C69" s="5" t="s">
        <v>2565</v>
      </c>
      <c r="D69" s="5" t="s">
        <v>232</v>
      </c>
      <c r="E69" s="5"/>
      <c r="F69" s="5"/>
      <c r="G69" s="5"/>
      <c r="H69" s="5"/>
      <c r="I69" s="5"/>
      <c r="J69" s="5"/>
    </row>
    <row r="70" spans="1:10" x14ac:dyDescent="0.25">
      <c r="A70" s="5" t="s">
        <v>3393</v>
      </c>
      <c r="B70" s="5" t="s">
        <v>3395</v>
      </c>
      <c r="C70" s="5" t="s">
        <v>2565</v>
      </c>
      <c r="D70" s="5" t="s">
        <v>232</v>
      </c>
      <c r="E70" s="5"/>
      <c r="F70" s="5"/>
      <c r="G70" s="5"/>
      <c r="H70" s="5"/>
      <c r="I70" s="5"/>
      <c r="J70" s="5"/>
    </row>
    <row r="71" spans="1:10" x14ac:dyDescent="0.25">
      <c r="A71" s="5" t="s">
        <v>3394</v>
      </c>
      <c r="B71" s="5" t="s">
        <v>3396</v>
      </c>
      <c r="C71" s="5" t="s">
        <v>2565</v>
      </c>
      <c r="D71" s="5" t="s">
        <v>232</v>
      </c>
      <c r="E71" s="5"/>
      <c r="F71" s="5"/>
      <c r="G71" s="5"/>
      <c r="H71" s="5"/>
      <c r="I71" s="5"/>
      <c r="J71" s="5"/>
    </row>
  </sheetData>
  <dataValidations count="1">
    <dataValidation type="list" allowBlank="1" showInputMessage="1" showErrorMessage="1" sqref="A66">
      <formula1>$A:$A</formula1>
    </dataValidation>
  </dataValidations>
  <pageMargins left="0.75" right="0.75" top="1" bottom="1" header="0.5" footer="0.5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data_validation!$S$2:$S$5</xm:f>
          </x14:formula1>
          <xm:sqref>D2:D71</xm:sqref>
        </x14:dataValidation>
        <x14:dataValidation type="list" allowBlank="1" showInputMessage="1" showErrorMessage="1">
          <x14:formula1>
            <xm:f>data_validation!$V$2:$V$6</xm:f>
          </x14:formula1>
          <xm:sqref>E2:E71</xm:sqref>
        </x14:dataValidation>
        <x14:dataValidation type="list" allowBlank="1" showInputMessage="1" showErrorMessage="1">
          <x14:formula1>
            <xm:f>data_validation!$W$2:$W$24</xm:f>
          </x14:formula1>
          <xm:sqref>G2:G71</xm:sqref>
        </x14:dataValidation>
        <x14:dataValidation type="list" allowBlank="1" showInputMessage="1" showErrorMessage="1">
          <x14:formula1>
            <xm:f>tenant!$A:$A</xm:f>
          </x14:formula1>
          <xm:sqref>C2:C71</xm:sqref>
        </x14:dataValidation>
      </x14:dataValidations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K285"/>
  <sheetViews>
    <sheetView topLeftCell="A178" zoomScale="70" zoomScaleNormal="70" workbookViewId="0">
      <selection activeCell="G205" sqref="G205"/>
    </sheetView>
  </sheetViews>
  <sheetFormatPr defaultColWidth="11.5703125" defaultRowHeight="15" x14ac:dyDescent="0.25"/>
  <cols>
    <col min="1" max="1" width="40.140625" style="5" bestFit="1" customWidth="1"/>
    <col min="2" max="2" width="42.42578125" style="5" bestFit="1" customWidth="1"/>
    <col min="3" max="3" width="26" style="5" customWidth="1"/>
    <col min="4" max="4" width="58.85546875" style="5" bestFit="1" customWidth="1"/>
    <col min="5" max="5" width="14.28515625" style="5" customWidth="1"/>
    <col min="6" max="6" width="20.140625" style="5" bestFit="1" customWidth="1"/>
    <col min="7" max="7" width="19.7109375" style="5" customWidth="1"/>
    <col min="8" max="8" width="20.42578125" style="5" customWidth="1"/>
    <col min="9" max="9" width="18.7109375" style="5" customWidth="1"/>
    <col min="10" max="10" width="24.7109375" style="5" customWidth="1"/>
    <col min="11" max="16384" width="11.5703125" style="5"/>
  </cols>
  <sheetData>
    <row r="1" spans="1:11" x14ac:dyDescent="0.25">
      <c r="A1" s="5" t="s">
        <v>196</v>
      </c>
      <c r="B1" s="5" t="s">
        <v>415</v>
      </c>
      <c r="C1" s="5" t="s">
        <v>244</v>
      </c>
      <c r="D1" t="s">
        <v>220</v>
      </c>
      <c r="E1" s="5" t="s">
        <v>503</v>
      </c>
      <c r="F1" s="5" t="s">
        <v>536</v>
      </c>
      <c r="G1" s="5" t="s">
        <v>535</v>
      </c>
      <c r="H1" s="5" t="s">
        <v>367</v>
      </c>
      <c r="I1" s="5" t="s">
        <v>509</v>
      </c>
      <c r="J1" s="5" t="s">
        <v>510</v>
      </c>
      <c r="K1" s="5" t="s">
        <v>473</v>
      </c>
    </row>
    <row r="2" spans="1:11" x14ac:dyDescent="0.25">
      <c r="A2" s="5" t="s">
        <v>15</v>
      </c>
      <c r="B2" s="5" t="s">
        <v>15</v>
      </c>
      <c r="C2" s="5" t="s">
        <v>2565</v>
      </c>
      <c r="F2" s="5" t="s">
        <v>189</v>
      </c>
      <c r="G2" s="5" t="s">
        <v>189</v>
      </c>
      <c r="H2" s="5" t="s">
        <v>15</v>
      </c>
      <c r="K2" s="5" t="s">
        <v>847</v>
      </c>
    </row>
    <row r="3" spans="1:11" x14ac:dyDescent="0.25">
      <c r="A3" s="270" t="s">
        <v>15</v>
      </c>
      <c r="B3" s="271" t="s">
        <v>15</v>
      </c>
      <c r="C3" s="271" t="s">
        <v>2565</v>
      </c>
      <c r="D3" s="271"/>
      <c r="E3" s="271"/>
      <c r="F3" s="271" t="s">
        <v>189</v>
      </c>
      <c r="G3" s="271" t="s">
        <v>189</v>
      </c>
      <c r="H3" s="271" t="s">
        <v>15</v>
      </c>
      <c r="K3" s="5" t="s">
        <v>847</v>
      </c>
    </row>
    <row r="4" spans="1:11" x14ac:dyDescent="0.25">
      <c r="A4" s="270" t="s">
        <v>1628</v>
      </c>
      <c r="B4" s="271" t="s">
        <v>1630</v>
      </c>
      <c r="C4" s="271" t="s">
        <v>846</v>
      </c>
      <c r="D4" s="271" t="s">
        <v>1631</v>
      </c>
      <c r="E4" s="271"/>
      <c r="F4" s="271" t="s">
        <v>189</v>
      </c>
      <c r="G4" s="271" t="s">
        <v>189</v>
      </c>
      <c r="H4" s="271" t="s">
        <v>1624</v>
      </c>
      <c r="K4" s="5" t="s">
        <v>847</v>
      </c>
    </row>
    <row r="5" spans="1:11" x14ac:dyDescent="0.25">
      <c r="A5" s="270" t="s">
        <v>1628</v>
      </c>
      <c r="B5" s="271" t="s">
        <v>1635</v>
      </c>
      <c r="C5" s="271" t="s">
        <v>846</v>
      </c>
      <c r="D5" s="271" t="s">
        <v>1636</v>
      </c>
      <c r="E5" s="271"/>
      <c r="F5" s="271" t="s">
        <v>189</v>
      </c>
      <c r="G5" s="271" t="s">
        <v>189</v>
      </c>
      <c r="H5" s="271" t="s">
        <v>1624</v>
      </c>
      <c r="K5" s="5" t="s">
        <v>847</v>
      </c>
    </row>
    <row r="6" spans="1:11" x14ac:dyDescent="0.25">
      <c r="A6" s="270" t="s">
        <v>2456</v>
      </c>
      <c r="B6" s="271" t="s">
        <v>2360</v>
      </c>
      <c r="C6" s="271" t="s">
        <v>846</v>
      </c>
      <c r="D6" s="271" t="s">
        <v>3145</v>
      </c>
      <c r="E6" s="271"/>
      <c r="F6" s="271" t="s">
        <v>189</v>
      </c>
      <c r="G6" s="271" t="s">
        <v>189</v>
      </c>
      <c r="H6" s="271" t="s">
        <v>1682</v>
      </c>
      <c r="K6" s="5" t="s">
        <v>847</v>
      </c>
    </row>
    <row r="7" spans="1:11" x14ac:dyDescent="0.25">
      <c r="A7" s="270" t="s">
        <v>1628</v>
      </c>
      <c r="B7" s="271" t="s">
        <v>1630</v>
      </c>
      <c r="C7" s="271" t="s">
        <v>1272</v>
      </c>
      <c r="D7" s="271" t="s">
        <v>1631</v>
      </c>
      <c r="E7" s="271"/>
      <c r="F7" s="271" t="s">
        <v>189</v>
      </c>
      <c r="G7" s="271" t="s">
        <v>189</v>
      </c>
      <c r="H7" s="271" t="s">
        <v>1624</v>
      </c>
      <c r="K7" s="5" t="s">
        <v>847</v>
      </c>
    </row>
    <row r="8" spans="1:11" x14ac:dyDescent="0.25">
      <c r="A8" s="270" t="s">
        <v>1628</v>
      </c>
      <c r="B8" s="271" t="s">
        <v>1630</v>
      </c>
      <c r="C8" s="271" t="s">
        <v>1273</v>
      </c>
      <c r="D8" s="271" t="s">
        <v>1631</v>
      </c>
      <c r="E8" s="271"/>
      <c r="F8" s="271" t="s">
        <v>189</v>
      </c>
      <c r="G8" s="271" t="s">
        <v>189</v>
      </c>
      <c r="H8" s="271" t="s">
        <v>1624</v>
      </c>
      <c r="K8" s="5" t="s">
        <v>847</v>
      </c>
    </row>
    <row r="9" spans="1:11" x14ac:dyDescent="0.25">
      <c r="A9" s="270" t="s">
        <v>2453</v>
      </c>
      <c r="B9" s="271" t="s">
        <v>3033</v>
      </c>
      <c r="C9" s="271" t="s">
        <v>1269</v>
      </c>
      <c r="D9" s="271"/>
      <c r="E9" s="271"/>
      <c r="F9" s="271" t="s">
        <v>189</v>
      </c>
      <c r="G9" s="271" t="s">
        <v>189</v>
      </c>
      <c r="H9" s="271" t="s">
        <v>1673</v>
      </c>
      <c r="K9" s="5" t="s">
        <v>847</v>
      </c>
    </row>
    <row r="10" spans="1:11" x14ac:dyDescent="0.25">
      <c r="A10" s="270" t="s">
        <v>2456</v>
      </c>
      <c r="B10" s="271" t="s">
        <v>2479</v>
      </c>
      <c r="C10" s="271" t="s">
        <v>1269</v>
      </c>
      <c r="D10" s="271"/>
      <c r="E10" s="271"/>
      <c r="F10" s="271" t="s">
        <v>189</v>
      </c>
      <c r="G10" s="271" t="s">
        <v>189</v>
      </c>
      <c r="H10" s="271" t="s">
        <v>1682</v>
      </c>
      <c r="K10" s="5" t="s">
        <v>847</v>
      </c>
    </row>
    <row r="11" spans="1:11" x14ac:dyDescent="0.25">
      <c r="A11" s="270" t="s">
        <v>2453</v>
      </c>
      <c r="B11" s="271" t="s">
        <v>2479</v>
      </c>
      <c r="C11" s="271" t="s">
        <v>1269</v>
      </c>
      <c r="D11" s="271"/>
      <c r="E11" s="271"/>
      <c r="F11" s="271" t="s">
        <v>189</v>
      </c>
      <c r="G11" s="271" t="s">
        <v>189</v>
      </c>
      <c r="H11" s="271" t="s">
        <v>1673</v>
      </c>
      <c r="K11" s="5" t="s">
        <v>847</v>
      </c>
    </row>
    <row r="12" spans="1:11" x14ac:dyDescent="0.25">
      <c r="A12" s="270" t="s">
        <v>2454</v>
      </c>
      <c r="B12" s="271" t="s">
        <v>2481</v>
      </c>
      <c r="C12" s="271" t="s">
        <v>1269</v>
      </c>
      <c r="D12" s="271" t="s">
        <v>2484</v>
      </c>
      <c r="E12" s="271"/>
      <c r="F12" s="271" t="s">
        <v>189</v>
      </c>
      <c r="G12" s="271" t="s">
        <v>189</v>
      </c>
      <c r="H12" s="271" t="s">
        <v>2295</v>
      </c>
      <c r="K12" s="5" t="s">
        <v>847</v>
      </c>
    </row>
    <row r="13" spans="1:11" x14ac:dyDescent="0.25">
      <c r="A13" s="270" t="s">
        <v>2453</v>
      </c>
      <c r="B13" s="271" t="s">
        <v>2480</v>
      </c>
      <c r="C13" s="271" t="s">
        <v>1269</v>
      </c>
      <c r="D13" s="271" t="s">
        <v>2483</v>
      </c>
      <c r="E13" s="271"/>
      <c r="F13" s="271" t="s">
        <v>189</v>
      </c>
      <c r="G13" s="271" t="s">
        <v>189</v>
      </c>
      <c r="H13" s="271" t="s">
        <v>1673</v>
      </c>
      <c r="K13" s="5" t="s">
        <v>847</v>
      </c>
    </row>
    <row r="14" spans="1:11" x14ac:dyDescent="0.25">
      <c r="A14" s="270" t="s">
        <v>1628</v>
      </c>
      <c r="B14" s="271" t="s">
        <v>1630</v>
      </c>
      <c r="C14" s="271" t="s">
        <v>1269</v>
      </c>
      <c r="D14" s="271" t="s">
        <v>1631</v>
      </c>
      <c r="E14" s="271"/>
      <c r="F14" s="271" t="s">
        <v>189</v>
      </c>
      <c r="G14" s="271" t="s">
        <v>189</v>
      </c>
      <c r="H14" s="271" t="s">
        <v>1624</v>
      </c>
      <c r="K14" s="5" t="s">
        <v>847</v>
      </c>
    </row>
    <row r="15" spans="1:11" x14ac:dyDescent="0.25">
      <c r="A15" s="270" t="s">
        <v>2213</v>
      </c>
      <c r="B15" s="271" t="s">
        <v>2212</v>
      </c>
      <c r="C15" s="271" t="s">
        <v>1269</v>
      </c>
      <c r="D15" s="271"/>
      <c r="E15" s="271"/>
      <c r="F15" s="271" t="s">
        <v>189</v>
      </c>
      <c r="G15" s="271" t="s">
        <v>189</v>
      </c>
      <c r="H15" s="271" t="s">
        <v>1624</v>
      </c>
      <c r="K15" s="5" t="s">
        <v>847</v>
      </c>
    </row>
    <row r="16" spans="1:11" x14ac:dyDescent="0.25">
      <c r="A16" s="270" t="s">
        <v>3146</v>
      </c>
      <c r="B16" s="271" t="s">
        <v>3032</v>
      </c>
      <c r="C16" s="271" t="s">
        <v>1269</v>
      </c>
      <c r="D16" s="271"/>
      <c r="E16" s="271"/>
      <c r="F16" s="271" t="s">
        <v>189</v>
      </c>
      <c r="G16" s="271" t="s">
        <v>189</v>
      </c>
      <c r="H16" s="271" t="s">
        <v>3016</v>
      </c>
      <c r="K16" s="5" t="s">
        <v>847</v>
      </c>
    </row>
    <row r="17" spans="1:11" x14ac:dyDescent="0.25">
      <c r="A17" s="270" t="s">
        <v>3146</v>
      </c>
      <c r="B17" s="271" t="s">
        <v>3032</v>
      </c>
      <c r="C17" s="271" t="s">
        <v>1269</v>
      </c>
      <c r="D17" s="271"/>
      <c r="E17" s="271"/>
      <c r="F17" s="271" t="s">
        <v>189</v>
      </c>
      <c r="G17" s="271" t="s">
        <v>189</v>
      </c>
      <c r="H17" s="271" t="s">
        <v>3019</v>
      </c>
      <c r="K17" s="5" t="s">
        <v>847</v>
      </c>
    </row>
    <row r="18" spans="1:11" x14ac:dyDescent="0.25">
      <c r="A18" s="270" t="s">
        <v>3146</v>
      </c>
      <c r="B18" s="271" t="s">
        <v>3032</v>
      </c>
      <c r="C18" s="271" t="s">
        <v>1269</v>
      </c>
      <c r="D18" s="271"/>
      <c r="E18" s="271"/>
      <c r="F18" s="271" t="s">
        <v>189</v>
      </c>
      <c r="G18" s="271" t="s">
        <v>189</v>
      </c>
      <c r="H18" s="271" t="s">
        <v>3020</v>
      </c>
      <c r="K18" s="5" t="s">
        <v>847</v>
      </c>
    </row>
    <row r="19" spans="1:11" x14ac:dyDescent="0.25">
      <c r="A19" s="270" t="s">
        <v>3146</v>
      </c>
      <c r="B19" s="271" t="s">
        <v>3032</v>
      </c>
      <c r="C19" s="271" t="s">
        <v>1269</v>
      </c>
      <c r="D19" s="271"/>
      <c r="E19" s="271"/>
      <c r="F19" s="271" t="s">
        <v>189</v>
      </c>
      <c r="G19" s="271" t="s">
        <v>189</v>
      </c>
      <c r="H19" s="271" t="s">
        <v>1701</v>
      </c>
      <c r="K19" s="5" t="s">
        <v>847</v>
      </c>
    </row>
    <row r="20" spans="1:11" x14ac:dyDescent="0.25">
      <c r="A20" s="270" t="s">
        <v>3146</v>
      </c>
      <c r="B20" s="271" t="s">
        <v>3032</v>
      </c>
      <c r="C20" s="271" t="s">
        <v>1269</v>
      </c>
      <c r="D20" s="271"/>
      <c r="E20" s="271"/>
      <c r="F20" s="271" t="s">
        <v>189</v>
      </c>
      <c r="G20" s="271" t="s">
        <v>189</v>
      </c>
      <c r="H20" s="271" t="s">
        <v>3021</v>
      </c>
      <c r="K20" s="5" t="s">
        <v>847</v>
      </c>
    </row>
    <row r="21" spans="1:11" x14ac:dyDescent="0.25">
      <c r="A21" s="270" t="s">
        <v>3147</v>
      </c>
      <c r="B21" s="271" t="s">
        <v>3034</v>
      </c>
      <c r="C21" s="271" t="s">
        <v>1269</v>
      </c>
      <c r="D21" s="271"/>
      <c r="E21" s="271"/>
      <c r="F21" s="271" t="s">
        <v>189</v>
      </c>
      <c r="G21" s="271" t="s">
        <v>189</v>
      </c>
      <c r="H21" s="271" t="s">
        <v>3015</v>
      </c>
      <c r="K21" s="5" t="s">
        <v>847</v>
      </c>
    </row>
    <row r="22" spans="1:11" x14ac:dyDescent="0.25">
      <c r="A22" s="270" t="s">
        <v>3147</v>
      </c>
      <c r="B22" s="271" t="s">
        <v>3034</v>
      </c>
      <c r="C22" s="271" t="s">
        <v>1269</v>
      </c>
      <c r="D22" s="271"/>
      <c r="E22" s="271"/>
      <c r="F22" s="271" t="s">
        <v>189</v>
      </c>
      <c r="G22" s="271" t="s">
        <v>189</v>
      </c>
      <c r="H22" s="271" t="s">
        <v>3016</v>
      </c>
      <c r="K22" s="5" t="s">
        <v>847</v>
      </c>
    </row>
    <row r="23" spans="1:11" x14ac:dyDescent="0.25">
      <c r="A23" s="270" t="s">
        <v>3147</v>
      </c>
      <c r="B23" s="271" t="s">
        <v>3034</v>
      </c>
      <c r="C23" s="271" t="s">
        <v>1269</v>
      </c>
      <c r="D23" s="271"/>
      <c r="E23" s="271"/>
      <c r="F23" s="271" t="s">
        <v>189</v>
      </c>
      <c r="G23" s="271" t="s">
        <v>189</v>
      </c>
      <c r="H23" s="271" t="s">
        <v>3021</v>
      </c>
      <c r="K23" s="5" t="s">
        <v>847</v>
      </c>
    </row>
    <row r="24" spans="1:11" x14ac:dyDescent="0.25">
      <c r="A24" s="270" t="s">
        <v>3148</v>
      </c>
      <c r="B24" s="271" t="s">
        <v>3035</v>
      </c>
      <c r="C24" s="271" t="s">
        <v>1269</v>
      </c>
      <c r="D24" s="271"/>
      <c r="E24" s="271"/>
      <c r="F24" s="271" t="s">
        <v>189</v>
      </c>
      <c r="G24" s="271" t="s">
        <v>189</v>
      </c>
      <c r="H24" s="271" t="s">
        <v>1690</v>
      </c>
      <c r="K24" s="5" t="s">
        <v>847</v>
      </c>
    </row>
    <row r="25" spans="1:11" x14ac:dyDescent="0.25">
      <c r="A25" s="270" t="s">
        <v>3148</v>
      </c>
      <c r="B25" s="271" t="s">
        <v>3035</v>
      </c>
      <c r="C25" s="271" t="s">
        <v>1269</v>
      </c>
      <c r="D25" s="271"/>
      <c r="E25" s="271"/>
      <c r="F25" s="271" t="s">
        <v>189</v>
      </c>
      <c r="G25" s="271" t="s">
        <v>189</v>
      </c>
      <c r="H25" s="271" t="s">
        <v>2364</v>
      </c>
      <c r="K25" s="5" t="s">
        <v>847</v>
      </c>
    </row>
    <row r="26" spans="1:11" x14ac:dyDescent="0.25">
      <c r="A26" s="270" t="s">
        <v>3148</v>
      </c>
      <c r="B26" s="271" t="s">
        <v>3035</v>
      </c>
      <c r="C26" s="271" t="s">
        <v>1269</v>
      </c>
      <c r="D26" s="271"/>
      <c r="E26" s="271"/>
      <c r="F26" s="271" t="s">
        <v>189</v>
      </c>
      <c r="G26" s="271" t="s">
        <v>189</v>
      </c>
      <c r="H26" s="271" t="s">
        <v>1707</v>
      </c>
      <c r="K26" s="5" t="s">
        <v>847</v>
      </c>
    </row>
    <row r="27" spans="1:11" x14ac:dyDescent="0.25">
      <c r="A27" s="270" t="s">
        <v>3148</v>
      </c>
      <c r="B27" s="271" t="s">
        <v>3035</v>
      </c>
      <c r="C27" s="271" t="s">
        <v>1269</v>
      </c>
      <c r="D27" s="271"/>
      <c r="E27" s="271"/>
      <c r="F27" s="271" t="s">
        <v>189</v>
      </c>
      <c r="G27" s="271" t="s">
        <v>189</v>
      </c>
      <c r="H27" s="271" t="s">
        <v>1708</v>
      </c>
      <c r="K27" s="5" t="s">
        <v>847</v>
      </c>
    </row>
    <row r="28" spans="1:11" x14ac:dyDescent="0.25">
      <c r="A28" s="270" t="s">
        <v>2456</v>
      </c>
      <c r="B28" s="271" t="s">
        <v>3035</v>
      </c>
      <c r="C28" s="271" t="s">
        <v>1269</v>
      </c>
      <c r="D28" s="271"/>
      <c r="E28" s="271"/>
      <c r="F28" s="271" t="s">
        <v>189</v>
      </c>
      <c r="G28" s="271" t="s">
        <v>189</v>
      </c>
      <c r="H28" s="271" t="s">
        <v>1682</v>
      </c>
      <c r="K28" s="5" t="s">
        <v>847</v>
      </c>
    </row>
    <row r="29" spans="1:11" x14ac:dyDescent="0.25">
      <c r="A29" s="270" t="s">
        <v>2472</v>
      </c>
      <c r="B29" s="271" t="s">
        <v>2468</v>
      </c>
      <c r="C29" s="271" t="s">
        <v>1269</v>
      </c>
      <c r="D29" s="271" t="s">
        <v>2469</v>
      </c>
      <c r="E29" s="271"/>
      <c r="F29" s="271" t="s">
        <v>189</v>
      </c>
      <c r="G29" s="271" t="s">
        <v>189</v>
      </c>
      <c r="H29" s="271" t="s">
        <v>2470</v>
      </c>
      <c r="K29" s="5" t="s">
        <v>847</v>
      </c>
    </row>
    <row r="30" spans="1:11" x14ac:dyDescent="0.25">
      <c r="A30" s="270" t="s">
        <v>3149</v>
      </c>
      <c r="B30" s="271" t="s">
        <v>3037</v>
      </c>
      <c r="C30" s="271" t="s">
        <v>1269</v>
      </c>
      <c r="D30" s="271"/>
      <c r="E30" s="271"/>
      <c r="F30" s="271" t="s">
        <v>189</v>
      </c>
      <c r="G30" s="271" t="s">
        <v>189</v>
      </c>
      <c r="H30" s="271" t="s">
        <v>1691</v>
      </c>
      <c r="K30" s="5" t="s">
        <v>847</v>
      </c>
    </row>
    <row r="31" spans="1:11" x14ac:dyDescent="0.25">
      <c r="A31" s="270" t="s">
        <v>3149</v>
      </c>
      <c r="B31" s="271" t="s">
        <v>3037</v>
      </c>
      <c r="C31" s="271" t="s">
        <v>1269</v>
      </c>
      <c r="D31" s="271"/>
      <c r="E31" s="271"/>
      <c r="F31" s="271" t="s">
        <v>189</v>
      </c>
      <c r="G31" s="271" t="s">
        <v>189</v>
      </c>
      <c r="H31" s="271" t="s">
        <v>1692</v>
      </c>
      <c r="K31" s="5" t="s">
        <v>847</v>
      </c>
    </row>
    <row r="32" spans="1:11" x14ac:dyDescent="0.25">
      <c r="A32" s="270" t="s">
        <v>3149</v>
      </c>
      <c r="B32" s="271" t="s">
        <v>3037</v>
      </c>
      <c r="C32" s="271" t="s">
        <v>1269</v>
      </c>
      <c r="D32" s="271"/>
      <c r="E32" s="271"/>
      <c r="F32" s="271" t="s">
        <v>189</v>
      </c>
      <c r="G32" s="271" t="s">
        <v>189</v>
      </c>
      <c r="H32" s="271" t="s">
        <v>1697</v>
      </c>
      <c r="K32" s="5" t="s">
        <v>847</v>
      </c>
    </row>
    <row r="33" spans="1:11" x14ac:dyDescent="0.25">
      <c r="A33" s="270" t="s">
        <v>3148</v>
      </c>
      <c r="B33" s="271" t="s">
        <v>2485</v>
      </c>
      <c r="C33" s="271" t="s">
        <v>1269</v>
      </c>
      <c r="D33" s="271"/>
      <c r="E33" s="271"/>
      <c r="F33" s="271" t="s">
        <v>189</v>
      </c>
      <c r="G33" s="271" t="s">
        <v>189</v>
      </c>
      <c r="H33" s="271" t="s">
        <v>1707</v>
      </c>
      <c r="K33" s="5" t="s">
        <v>847</v>
      </c>
    </row>
    <row r="34" spans="1:11" x14ac:dyDescent="0.25">
      <c r="A34" s="270" t="s">
        <v>3148</v>
      </c>
      <c r="B34" s="271" t="s">
        <v>2485</v>
      </c>
      <c r="C34" s="271" t="s">
        <v>1269</v>
      </c>
      <c r="D34" s="271"/>
      <c r="E34" s="271"/>
      <c r="F34" s="271" t="s">
        <v>189</v>
      </c>
      <c r="G34" s="271" t="s">
        <v>189</v>
      </c>
      <c r="H34" s="271" t="s">
        <v>1708</v>
      </c>
      <c r="K34" s="5" t="s">
        <v>847</v>
      </c>
    </row>
    <row r="35" spans="1:11" x14ac:dyDescent="0.25">
      <c r="A35" s="270" t="s">
        <v>2456</v>
      </c>
      <c r="B35" s="271" t="s">
        <v>2485</v>
      </c>
      <c r="C35" s="271" t="s">
        <v>1269</v>
      </c>
      <c r="D35" s="271"/>
      <c r="E35" s="271"/>
      <c r="F35" s="271" t="s">
        <v>189</v>
      </c>
      <c r="G35" s="271" t="s">
        <v>189</v>
      </c>
      <c r="H35" s="271" t="s">
        <v>1682</v>
      </c>
      <c r="K35" s="5" t="s">
        <v>847</v>
      </c>
    </row>
    <row r="36" spans="1:11" x14ac:dyDescent="0.25">
      <c r="A36" s="270" t="s">
        <v>2449</v>
      </c>
      <c r="B36" s="271" t="s">
        <v>2444</v>
      </c>
      <c r="C36" s="271" t="s">
        <v>1269</v>
      </c>
      <c r="D36" s="271"/>
      <c r="E36" s="271"/>
      <c r="F36" s="271" t="s">
        <v>189</v>
      </c>
      <c r="G36" s="271" t="s">
        <v>189</v>
      </c>
      <c r="H36" s="271" t="s">
        <v>1685</v>
      </c>
      <c r="K36" s="5" t="s">
        <v>847</v>
      </c>
    </row>
    <row r="37" spans="1:11" x14ac:dyDescent="0.25">
      <c r="A37" s="270" t="s">
        <v>2449</v>
      </c>
      <c r="B37" s="271" t="s">
        <v>2443</v>
      </c>
      <c r="C37" s="271" t="s">
        <v>1269</v>
      </c>
      <c r="D37" s="271" t="s">
        <v>2445</v>
      </c>
      <c r="E37" s="271"/>
      <c r="F37" s="271" t="s">
        <v>189</v>
      </c>
      <c r="G37" s="271" t="s">
        <v>189</v>
      </c>
      <c r="H37" s="271" t="s">
        <v>1665</v>
      </c>
      <c r="K37" s="5" t="s">
        <v>847</v>
      </c>
    </row>
    <row r="38" spans="1:11" x14ac:dyDescent="0.25">
      <c r="A38" s="270" t="s">
        <v>2449</v>
      </c>
      <c r="B38" s="271" t="s">
        <v>2443</v>
      </c>
      <c r="C38" s="271" t="s">
        <v>1269</v>
      </c>
      <c r="D38" s="271" t="s">
        <v>2445</v>
      </c>
      <c r="E38" s="271"/>
      <c r="F38" s="271" t="s">
        <v>189</v>
      </c>
      <c r="G38" s="271" t="s">
        <v>189</v>
      </c>
      <c r="H38" s="271" t="s">
        <v>1666</v>
      </c>
      <c r="K38" s="5" t="s">
        <v>847</v>
      </c>
    </row>
    <row r="39" spans="1:11" x14ac:dyDescent="0.25">
      <c r="A39" s="270" t="s">
        <v>2449</v>
      </c>
      <c r="B39" s="271" t="s">
        <v>2443</v>
      </c>
      <c r="C39" s="271" t="s">
        <v>1269</v>
      </c>
      <c r="D39" s="271" t="s">
        <v>2445</v>
      </c>
      <c r="E39" s="271"/>
      <c r="F39" s="271" t="s">
        <v>189</v>
      </c>
      <c r="G39" s="271" t="s">
        <v>189</v>
      </c>
      <c r="H39" s="271" t="s">
        <v>1677</v>
      </c>
      <c r="K39" s="5" t="s">
        <v>847</v>
      </c>
    </row>
    <row r="40" spans="1:11" x14ac:dyDescent="0.25">
      <c r="A40" s="270" t="s">
        <v>2449</v>
      </c>
      <c r="B40" s="271" t="s">
        <v>2443</v>
      </c>
      <c r="C40" s="271" t="s">
        <v>1269</v>
      </c>
      <c r="D40" s="271" t="s">
        <v>2445</v>
      </c>
      <c r="E40" s="271"/>
      <c r="F40" s="271" t="s">
        <v>189</v>
      </c>
      <c r="G40" s="271" t="s">
        <v>189</v>
      </c>
      <c r="H40" s="271" t="s">
        <v>1678</v>
      </c>
      <c r="K40" s="5" t="s">
        <v>847</v>
      </c>
    </row>
    <row r="41" spans="1:11" x14ac:dyDescent="0.25">
      <c r="A41" s="270" t="s">
        <v>2449</v>
      </c>
      <c r="B41" s="271" t="s">
        <v>2443</v>
      </c>
      <c r="C41" s="271" t="s">
        <v>1269</v>
      </c>
      <c r="D41" s="271" t="s">
        <v>2445</v>
      </c>
      <c r="E41" s="271"/>
      <c r="F41" s="271" t="s">
        <v>189</v>
      </c>
      <c r="G41" s="271" t="s">
        <v>189</v>
      </c>
      <c r="H41" s="271" t="s">
        <v>1679</v>
      </c>
      <c r="K41" s="5" t="s">
        <v>847</v>
      </c>
    </row>
    <row r="42" spans="1:11" x14ac:dyDescent="0.25">
      <c r="A42" s="270" t="s">
        <v>2449</v>
      </c>
      <c r="B42" s="271" t="s">
        <v>2443</v>
      </c>
      <c r="C42" s="271" t="s">
        <v>1269</v>
      </c>
      <c r="D42" s="271" t="s">
        <v>2445</v>
      </c>
      <c r="E42" s="271"/>
      <c r="F42" s="271" t="s">
        <v>189</v>
      </c>
      <c r="G42" s="271" t="s">
        <v>189</v>
      </c>
      <c r="H42" s="271" t="s">
        <v>1683</v>
      </c>
      <c r="K42" s="5" t="s">
        <v>847</v>
      </c>
    </row>
    <row r="43" spans="1:11" x14ac:dyDescent="0.25">
      <c r="A43" s="270" t="s">
        <v>2449</v>
      </c>
      <c r="B43" s="271" t="s">
        <v>2443</v>
      </c>
      <c r="C43" s="271" t="s">
        <v>1269</v>
      </c>
      <c r="D43" s="271" t="s">
        <v>2445</v>
      </c>
      <c r="E43" s="271"/>
      <c r="F43" s="271" t="s">
        <v>189</v>
      </c>
      <c r="G43" s="271" t="s">
        <v>189</v>
      </c>
      <c r="H43" s="271" t="s">
        <v>1684</v>
      </c>
      <c r="K43" s="5" t="s">
        <v>847</v>
      </c>
    </row>
    <row r="44" spans="1:11" x14ac:dyDescent="0.25">
      <c r="A44" s="270" t="s">
        <v>2449</v>
      </c>
      <c r="B44" s="271" t="s">
        <v>2443</v>
      </c>
      <c r="C44" s="271" t="s">
        <v>1269</v>
      </c>
      <c r="D44" s="271" t="s">
        <v>2445</v>
      </c>
      <c r="E44" s="271"/>
      <c r="F44" s="271" t="s">
        <v>189</v>
      </c>
      <c r="G44" s="271" t="s">
        <v>189</v>
      </c>
      <c r="H44" s="271" t="s">
        <v>1685</v>
      </c>
      <c r="K44" s="5" t="s">
        <v>847</v>
      </c>
    </row>
    <row r="45" spans="1:11" x14ac:dyDescent="0.25">
      <c r="A45" s="270" t="s">
        <v>2449</v>
      </c>
      <c r="B45" s="271" t="s">
        <v>2443</v>
      </c>
      <c r="C45" s="271" t="s">
        <v>1269</v>
      </c>
      <c r="D45" s="271" t="s">
        <v>2445</v>
      </c>
      <c r="E45" s="271"/>
      <c r="F45" s="271" t="s">
        <v>189</v>
      </c>
      <c r="G45" s="271" t="s">
        <v>189</v>
      </c>
      <c r="H45" s="271" t="s">
        <v>1695</v>
      </c>
      <c r="K45" s="5" t="s">
        <v>847</v>
      </c>
    </row>
    <row r="46" spans="1:11" x14ac:dyDescent="0.25">
      <c r="A46" s="270" t="s">
        <v>2449</v>
      </c>
      <c r="B46" s="271" t="s">
        <v>2443</v>
      </c>
      <c r="C46" s="271" t="s">
        <v>1269</v>
      </c>
      <c r="D46" s="271" t="s">
        <v>2445</v>
      </c>
      <c r="E46" s="271"/>
      <c r="F46" s="271" t="s">
        <v>189</v>
      </c>
      <c r="G46" s="271" t="s">
        <v>189</v>
      </c>
      <c r="H46" s="271" t="s">
        <v>1703</v>
      </c>
      <c r="K46" s="5" t="s">
        <v>847</v>
      </c>
    </row>
    <row r="47" spans="1:11" x14ac:dyDescent="0.25">
      <c r="A47" s="270" t="s">
        <v>2449</v>
      </c>
      <c r="B47" s="271" t="s">
        <v>2443</v>
      </c>
      <c r="C47" s="271" t="s">
        <v>1269</v>
      </c>
      <c r="D47" s="271" t="s">
        <v>2445</v>
      </c>
      <c r="E47" s="271"/>
      <c r="F47" s="271" t="s">
        <v>189</v>
      </c>
      <c r="G47" s="271" t="s">
        <v>189</v>
      </c>
      <c r="H47" s="271" t="s">
        <v>1722</v>
      </c>
      <c r="K47" s="5" t="s">
        <v>847</v>
      </c>
    </row>
    <row r="48" spans="1:11" x14ac:dyDescent="0.25">
      <c r="A48" s="270" t="s">
        <v>2449</v>
      </c>
      <c r="B48" s="271" t="s">
        <v>2443</v>
      </c>
      <c r="C48" s="271" t="s">
        <v>1269</v>
      </c>
      <c r="D48" s="271" t="s">
        <v>2445</v>
      </c>
      <c r="E48" s="271"/>
      <c r="F48" s="271" t="s">
        <v>189</v>
      </c>
      <c r="G48" s="271" t="s">
        <v>189</v>
      </c>
      <c r="H48" s="271" t="s">
        <v>1724</v>
      </c>
      <c r="K48" s="5" t="s">
        <v>847</v>
      </c>
    </row>
    <row r="49" spans="1:11" x14ac:dyDescent="0.25">
      <c r="A49" s="270" t="s">
        <v>2449</v>
      </c>
      <c r="B49" s="271" t="s">
        <v>2443</v>
      </c>
      <c r="C49" s="271" t="s">
        <v>1269</v>
      </c>
      <c r="D49" s="271" t="s">
        <v>2445</v>
      </c>
      <c r="E49" s="271"/>
      <c r="F49" s="271" t="s">
        <v>189</v>
      </c>
      <c r="G49" s="271" t="s">
        <v>189</v>
      </c>
      <c r="H49" s="271" t="s">
        <v>3023</v>
      </c>
      <c r="K49" s="5" t="s">
        <v>847</v>
      </c>
    </row>
    <row r="50" spans="1:11" x14ac:dyDescent="0.25">
      <c r="A50" s="270" t="s">
        <v>2449</v>
      </c>
      <c r="B50" s="271" t="s">
        <v>2443</v>
      </c>
      <c r="C50" s="271" t="s">
        <v>1269</v>
      </c>
      <c r="D50" s="271" t="s">
        <v>2445</v>
      </c>
      <c r="E50" s="271"/>
      <c r="F50" s="271" t="s">
        <v>189</v>
      </c>
      <c r="G50" s="271" t="s">
        <v>189</v>
      </c>
      <c r="H50" s="271" t="s">
        <v>1739</v>
      </c>
      <c r="K50" s="5" t="s">
        <v>847</v>
      </c>
    </row>
    <row r="51" spans="1:11" x14ac:dyDescent="0.25">
      <c r="A51" s="270" t="s">
        <v>2448</v>
      </c>
      <c r="B51" s="271" t="s">
        <v>2443</v>
      </c>
      <c r="C51" s="271" t="s">
        <v>1269</v>
      </c>
      <c r="D51" s="271" t="s">
        <v>2445</v>
      </c>
      <c r="E51" s="271"/>
      <c r="F51" s="271" t="s">
        <v>189</v>
      </c>
      <c r="G51" s="271" t="s">
        <v>189</v>
      </c>
      <c r="H51" s="271" t="s">
        <v>1687</v>
      </c>
      <c r="K51" s="5" t="s">
        <v>847</v>
      </c>
    </row>
    <row r="52" spans="1:11" x14ac:dyDescent="0.25">
      <c r="A52" s="270" t="s">
        <v>2448</v>
      </c>
      <c r="B52" s="271" t="s">
        <v>2443</v>
      </c>
      <c r="C52" s="271" t="s">
        <v>1269</v>
      </c>
      <c r="D52" s="271" t="s">
        <v>2445</v>
      </c>
      <c r="E52" s="271"/>
      <c r="F52" s="271" t="s">
        <v>189</v>
      </c>
      <c r="G52" s="271" t="s">
        <v>189</v>
      </c>
      <c r="H52" s="271" t="s">
        <v>1726</v>
      </c>
      <c r="K52" s="5" t="s">
        <v>847</v>
      </c>
    </row>
    <row r="53" spans="1:11" x14ac:dyDescent="0.25">
      <c r="A53" s="270" t="s">
        <v>2452</v>
      </c>
      <c r="B53" s="271" t="s">
        <v>2443</v>
      </c>
      <c r="C53" s="271" t="s">
        <v>1269</v>
      </c>
      <c r="D53" s="271" t="s">
        <v>2445</v>
      </c>
      <c r="E53" s="271"/>
      <c r="F53" s="271" t="s">
        <v>189</v>
      </c>
      <c r="G53" s="271" t="s">
        <v>189</v>
      </c>
      <c r="H53" s="271" t="s">
        <v>1623</v>
      </c>
      <c r="K53" s="5" t="s">
        <v>847</v>
      </c>
    </row>
    <row r="54" spans="1:11" x14ac:dyDescent="0.25">
      <c r="A54" s="270" t="s">
        <v>2447</v>
      </c>
      <c r="B54" s="271" t="s">
        <v>2443</v>
      </c>
      <c r="C54" s="271" t="s">
        <v>1269</v>
      </c>
      <c r="D54" s="271" t="s">
        <v>2445</v>
      </c>
      <c r="E54" s="271"/>
      <c r="F54" s="271" t="s">
        <v>189</v>
      </c>
      <c r="G54" s="271" t="s">
        <v>189</v>
      </c>
      <c r="H54" s="271" t="s">
        <v>1712</v>
      </c>
      <c r="K54" s="5" t="s">
        <v>847</v>
      </c>
    </row>
    <row r="55" spans="1:11" x14ac:dyDescent="0.25">
      <c r="A55" s="270" t="s">
        <v>2451</v>
      </c>
      <c r="B55" s="271" t="s">
        <v>2443</v>
      </c>
      <c r="C55" s="271" t="s">
        <v>1269</v>
      </c>
      <c r="D55" s="271" t="s">
        <v>2445</v>
      </c>
      <c r="E55" s="271"/>
      <c r="F55" s="271" t="s">
        <v>189</v>
      </c>
      <c r="G55" s="271" t="s">
        <v>189</v>
      </c>
      <c r="H55" s="271" t="s">
        <v>1719</v>
      </c>
      <c r="K55" s="5" t="s">
        <v>847</v>
      </c>
    </row>
    <row r="56" spans="1:11" x14ac:dyDescent="0.25">
      <c r="A56" s="270" t="s">
        <v>2450</v>
      </c>
      <c r="B56" s="271" t="s">
        <v>2443</v>
      </c>
      <c r="C56" s="271" t="s">
        <v>1269</v>
      </c>
      <c r="D56" s="271" t="s">
        <v>2445</v>
      </c>
      <c r="E56" s="271"/>
      <c r="F56" s="271" t="s">
        <v>189</v>
      </c>
      <c r="G56" s="271" t="s">
        <v>189</v>
      </c>
      <c r="H56" s="271" t="s">
        <v>1718</v>
      </c>
      <c r="K56" s="5" t="s">
        <v>847</v>
      </c>
    </row>
    <row r="57" spans="1:11" x14ac:dyDescent="0.25">
      <c r="A57" s="270" t="s">
        <v>3150</v>
      </c>
      <c r="B57" s="271" t="s">
        <v>2443</v>
      </c>
      <c r="C57" s="271" t="s">
        <v>1269</v>
      </c>
      <c r="D57" s="271"/>
      <c r="E57" s="271"/>
      <c r="F57" s="271" t="s">
        <v>189</v>
      </c>
      <c r="G57" s="271" t="s">
        <v>189</v>
      </c>
      <c r="H57" s="271" t="s">
        <v>1711</v>
      </c>
      <c r="K57" s="5" t="s">
        <v>847</v>
      </c>
    </row>
    <row r="58" spans="1:11" x14ac:dyDescent="0.25">
      <c r="A58" s="270" t="s">
        <v>2459</v>
      </c>
      <c r="B58" s="271" t="s">
        <v>2443</v>
      </c>
      <c r="C58" s="271" t="s">
        <v>1269</v>
      </c>
      <c r="D58" s="271" t="s">
        <v>2445</v>
      </c>
      <c r="E58" s="271"/>
      <c r="F58" s="271" t="s">
        <v>189</v>
      </c>
      <c r="G58" s="271" t="s">
        <v>189</v>
      </c>
      <c r="H58" s="271" t="s">
        <v>1691</v>
      </c>
      <c r="K58" s="5" t="s">
        <v>847</v>
      </c>
    </row>
    <row r="59" spans="1:11" x14ac:dyDescent="0.25">
      <c r="A59" s="270" t="s">
        <v>2459</v>
      </c>
      <c r="B59" s="271" t="s">
        <v>2443</v>
      </c>
      <c r="C59" s="271" t="s">
        <v>1269</v>
      </c>
      <c r="D59" s="271" t="s">
        <v>2445</v>
      </c>
      <c r="E59" s="271"/>
      <c r="F59" s="271" t="s">
        <v>189</v>
      </c>
      <c r="G59" s="271" t="s">
        <v>189</v>
      </c>
      <c r="H59" s="271" t="s">
        <v>1692</v>
      </c>
      <c r="K59" s="5" t="s">
        <v>847</v>
      </c>
    </row>
    <row r="60" spans="1:11" x14ac:dyDescent="0.25">
      <c r="A60" s="270" t="s">
        <v>2456</v>
      </c>
      <c r="B60" s="271" t="s">
        <v>2404</v>
      </c>
      <c r="C60" s="271" t="s">
        <v>1269</v>
      </c>
      <c r="D60" s="271" t="s">
        <v>2420</v>
      </c>
      <c r="E60" s="271"/>
      <c r="F60" s="271" t="s">
        <v>189</v>
      </c>
      <c r="G60" s="271" t="s">
        <v>189</v>
      </c>
      <c r="H60" s="271" t="s">
        <v>1682</v>
      </c>
      <c r="K60" s="5" t="s">
        <v>847</v>
      </c>
    </row>
    <row r="61" spans="1:11" x14ac:dyDescent="0.25">
      <c r="A61" s="270" t="s">
        <v>3151</v>
      </c>
      <c r="B61" s="271" t="s">
        <v>2404</v>
      </c>
      <c r="C61" s="271" t="s">
        <v>1269</v>
      </c>
      <c r="D61" s="271"/>
      <c r="E61" s="271"/>
      <c r="F61" s="271" t="s">
        <v>189</v>
      </c>
      <c r="G61" s="271" t="s">
        <v>189</v>
      </c>
      <c r="H61" s="271" t="s">
        <v>2297</v>
      </c>
      <c r="K61" s="5" t="s">
        <v>847</v>
      </c>
    </row>
    <row r="62" spans="1:11" x14ac:dyDescent="0.25">
      <c r="A62" s="270" t="s">
        <v>2465</v>
      </c>
      <c r="B62" s="271" t="s">
        <v>2406</v>
      </c>
      <c r="C62" s="271" t="s">
        <v>1269</v>
      </c>
      <c r="D62" s="271" t="s">
        <v>2422</v>
      </c>
      <c r="E62" s="271"/>
      <c r="F62" s="271" t="s">
        <v>189</v>
      </c>
      <c r="G62" s="271" t="s">
        <v>189</v>
      </c>
      <c r="H62" s="271" t="s">
        <v>1699</v>
      </c>
      <c r="K62" s="5" t="s">
        <v>847</v>
      </c>
    </row>
    <row r="63" spans="1:11" x14ac:dyDescent="0.25">
      <c r="A63" s="270" t="s">
        <v>2455</v>
      </c>
      <c r="B63" s="271" t="s">
        <v>2411</v>
      </c>
      <c r="C63" s="271" t="s">
        <v>1269</v>
      </c>
      <c r="D63" s="271" t="s">
        <v>2424</v>
      </c>
      <c r="E63" s="271"/>
      <c r="F63" s="271" t="s">
        <v>189</v>
      </c>
      <c r="G63" s="271" t="s">
        <v>189</v>
      </c>
      <c r="H63" s="271" t="s">
        <v>1697</v>
      </c>
      <c r="K63" s="5" t="s">
        <v>847</v>
      </c>
    </row>
    <row r="64" spans="1:11" x14ac:dyDescent="0.25">
      <c r="A64" s="270" t="s">
        <v>2456</v>
      </c>
      <c r="B64" s="271" t="s">
        <v>2411</v>
      </c>
      <c r="C64" s="271" t="s">
        <v>1269</v>
      </c>
      <c r="D64" s="271" t="s">
        <v>2424</v>
      </c>
      <c r="E64" s="271"/>
      <c r="F64" s="271" t="s">
        <v>189</v>
      </c>
      <c r="G64" s="271" t="s">
        <v>189</v>
      </c>
      <c r="H64" s="271" t="s">
        <v>1682</v>
      </c>
      <c r="K64" s="5" t="s">
        <v>847</v>
      </c>
    </row>
    <row r="65" spans="1:11" x14ac:dyDescent="0.25">
      <c r="A65" s="270" t="s">
        <v>3152</v>
      </c>
      <c r="B65" s="271" t="s">
        <v>2411</v>
      </c>
      <c r="C65" s="271" t="s">
        <v>1269</v>
      </c>
      <c r="D65" s="271"/>
      <c r="E65" s="271"/>
      <c r="F65" s="271" t="s">
        <v>189</v>
      </c>
      <c r="G65" s="271" t="s">
        <v>189</v>
      </c>
      <c r="H65" s="271" t="s">
        <v>1623</v>
      </c>
      <c r="K65" s="5" t="s">
        <v>847</v>
      </c>
    </row>
    <row r="66" spans="1:11" x14ac:dyDescent="0.25">
      <c r="A66" s="270" t="s">
        <v>3153</v>
      </c>
      <c r="B66" s="271" t="s">
        <v>2411</v>
      </c>
      <c r="C66" s="271" t="s">
        <v>1269</v>
      </c>
      <c r="D66" s="271"/>
      <c r="E66" s="271"/>
      <c r="F66" s="271" t="s">
        <v>189</v>
      </c>
      <c r="G66" s="271" t="s">
        <v>189</v>
      </c>
      <c r="H66" s="271" t="s">
        <v>3018</v>
      </c>
      <c r="K66" s="5" t="s">
        <v>847</v>
      </c>
    </row>
    <row r="67" spans="1:11" x14ac:dyDescent="0.25">
      <c r="A67" s="270" t="s">
        <v>3154</v>
      </c>
      <c r="B67" s="271" t="s">
        <v>2411</v>
      </c>
      <c r="C67" s="271" t="s">
        <v>1269</v>
      </c>
      <c r="D67" s="271"/>
      <c r="E67" s="271"/>
      <c r="F67" s="271" t="s">
        <v>189</v>
      </c>
      <c r="G67" s="271" t="s">
        <v>189</v>
      </c>
      <c r="H67" s="271" t="s">
        <v>3017</v>
      </c>
      <c r="K67" s="5" t="s">
        <v>847</v>
      </c>
    </row>
    <row r="68" spans="1:11" x14ac:dyDescent="0.25">
      <c r="A68" s="270" t="s">
        <v>3154</v>
      </c>
      <c r="B68" s="271" t="s">
        <v>2411</v>
      </c>
      <c r="C68" s="271" t="s">
        <v>1269</v>
      </c>
      <c r="D68" s="271"/>
      <c r="E68" s="271"/>
      <c r="F68" s="271" t="s">
        <v>189</v>
      </c>
      <c r="G68" s="271" t="s">
        <v>189</v>
      </c>
      <c r="H68" s="271" t="s">
        <v>3022</v>
      </c>
      <c r="K68" s="5" t="s">
        <v>847</v>
      </c>
    </row>
    <row r="69" spans="1:11" x14ac:dyDescent="0.25">
      <c r="A69" s="270" t="s">
        <v>2454</v>
      </c>
      <c r="B69" s="271" t="s">
        <v>2411</v>
      </c>
      <c r="C69" s="271" t="s">
        <v>1269</v>
      </c>
      <c r="D69" s="271" t="s">
        <v>2424</v>
      </c>
      <c r="E69" s="271"/>
      <c r="F69" s="271" t="s">
        <v>189</v>
      </c>
      <c r="G69" s="271" t="s">
        <v>189</v>
      </c>
      <c r="H69" s="271" t="s">
        <v>2295</v>
      </c>
      <c r="K69" s="5" t="s">
        <v>847</v>
      </c>
    </row>
    <row r="70" spans="1:11" x14ac:dyDescent="0.25">
      <c r="A70" s="270" t="s">
        <v>2453</v>
      </c>
      <c r="B70" s="271" t="s">
        <v>2411</v>
      </c>
      <c r="C70" s="271" t="s">
        <v>1269</v>
      </c>
      <c r="D70" s="271" t="s">
        <v>2424</v>
      </c>
      <c r="E70" s="271"/>
      <c r="F70" s="271" t="s">
        <v>189</v>
      </c>
      <c r="G70" s="271" t="s">
        <v>189</v>
      </c>
      <c r="H70" s="271" t="s">
        <v>1673</v>
      </c>
      <c r="K70" s="5" t="s">
        <v>847</v>
      </c>
    </row>
    <row r="71" spans="1:11" x14ac:dyDescent="0.25">
      <c r="A71" s="270" t="s">
        <v>2459</v>
      </c>
      <c r="B71" s="271" t="s">
        <v>2411</v>
      </c>
      <c r="C71" s="271" t="s">
        <v>1269</v>
      </c>
      <c r="D71" s="271" t="s">
        <v>2424</v>
      </c>
      <c r="E71" s="271"/>
      <c r="F71" s="271" t="s">
        <v>189</v>
      </c>
      <c r="G71" s="271" t="s">
        <v>189</v>
      </c>
      <c r="H71" s="271" t="s">
        <v>1691</v>
      </c>
      <c r="K71" s="5" t="s">
        <v>847</v>
      </c>
    </row>
    <row r="72" spans="1:11" x14ac:dyDescent="0.25">
      <c r="A72" s="270" t="s">
        <v>2459</v>
      </c>
      <c r="B72" s="271" t="s">
        <v>2411</v>
      </c>
      <c r="C72" s="271" t="s">
        <v>1269</v>
      </c>
      <c r="D72" s="271" t="s">
        <v>2424</v>
      </c>
      <c r="E72" s="271"/>
      <c r="F72" s="271" t="s">
        <v>189</v>
      </c>
      <c r="G72" s="271" t="s">
        <v>189</v>
      </c>
      <c r="H72" s="271" t="s">
        <v>1692</v>
      </c>
      <c r="K72" s="5" t="s">
        <v>847</v>
      </c>
    </row>
    <row r="73" spans="1:11" x14ac:dyDescent="0.25">
      <c r="A73" s="270" t="s">
        <v>2489</v>
      </c>
      <c r="B73" s="271" t="s">
        <v>2488</v>
      </c>
      <c r="C73" s="271" t="s">
        <v>1269</v>
      </c>
      <c r="D73" s="271"/>
      <c r="E73" s="271"/>
      <c r="F73" s="271" t="s">
        <v>189</v>
      </c>
      <c r="G73" s="271" t="s">
        <v>189</v>
      </c>
      <c r="H73" s="271" t="s">
        <v>1745</v>
      </c>
      <c r="K73" s="5" t="s">
        <v>847</v>
      </c>
    </row>
    <row r="74" spans="1:11" x14ac:dyDescent="0.25">
      <c r="A74" s="270" t="s">
        <v>2456</v>
      </c>
      <c r="B74" s="271" t="s">
        <v>2408</v>
      </c>
      <c r="C74" s="271" t="s">
        <v>1269</v>
      </c>
      <c r="D74" s="271" t="s">
        <v>2416</v>
      </c>
      <c r="E74" s="271"/>
      <c r="F74" s="271" t="s">
        <v>189</v>
      </c>
      <c r="G74" s="271" t="s">
        <v>189</v>
      </c>
      <c r="H74" s="271" t="s">
        <v>1682</v>
      </c>
      <c r="K74" s="5" t="s">
        <v>847</v>
      </c>
    </row>
    <row r="75" spans="1:11" x14ac:dyDescent="0.25">
      <c r="A75" s="270" t="s">
        <v>2458</v>
      </c>
      <c r="B75" s="271" t="s">
        <v>2408</v>
      </c>
      <c r="C75" s="271" t="s">
        <v>1269</v>
      </c>
      <c r="D75" s="271" t="s">
        <v>2413</v>
      </c>
      <c r="E75" s="271"/>
      <c r="F75" s="271" t="s">
        <v>189</v>
      </c>
      <c r="G75" s="271" t="s">
        <v>189</v>
      </c>
      <c r="H75" s="271" t="s">
        <v>2363</v>
      </c>
      <c r="K75" s="5" t="s">
        <v>847</v>
      </c>
    </row>
    <row r="76" spans="1:11" x14ac:dyDescent="0.25">
      <c r="A76" s="270" t="s">
        <v>2453</v>
      </c>
      <c r="B76" s="271" t="s">
        <v>2408</v>
      </c>
      <c r="C76" s="271" t="s">
        <v>1269</v>
      </c>
      <c r="D76" s="271" t="s">
        <v>2416</v>
      </c>
      <c r="E76" s="271"/>
      <c r="F76" s="271" t="s">
        <v>189</v>
      </c>
      <c r="G76" s="271" t="s">
        <v>189</v>
      </c>
      <c r="H76" s="271" t="s">
        <v>1673</v>
      </c>
      <c r="K76" s="5" t="s">
        <v>847</v>
      </c>
    </row>
    <row r="77" spans="1:11" x14ac:dyDescent="0.25">
      <c r="A77" s="270" t="s">
        <v>2455</v>
      </c>
      <c r="B77" s="271" t="s">
        <v>2400</v>
      </c>
      <c r="C77" s="271" t="s">
        <v>1269</v>
      </c>
      <c r="D77" s="271" t="s">
        <v>2413</v>
      </c>
      <c r="E77" s="271"/>
      <c r="F77" s="271" t="s">
        <v>189</v>
      </c>
      <c r="G77" s="271" t="s">
        <v>189</v>
      </c>
      <c r="H77" s="271" t="s">
        <v>1697</v>
      </c>
      <c r="K77" s="5" t="s">
        <v>847</v>
      </c>
    </row>
    <row r="78" spans="1:11" x14ac:dyDescent="0.25">
      <c r="A78" s="270" t="s">
        <v>2456</v>
      </c>
      <c r="B78" s="271" t="s">
        <v>2400</v>
      </c>
      <c r="C78" s="271" t="s">
        <v>1269</v>
      </c>
      <c r="D78" s="271" t="s">
        <v>2413</v>
      </c>
      <c r="E78" s="271"/>
      <c r="F78" s="271" t="s">
        <v>189</v>
      </c>
      <c r="G78" s="271" t="s">
        <v>189</v>
      </c>
      <c r="H78" s="271" t="s">
        <v>1682</v>
      </c>
      <c r="K78" s="5" t="s">
        <v>847</v>
      </c>
    </row>
    <row r="79" spans="1:11" x14ac:dyDescent="0.25">
      <c r="A79" s="270" t="s">
        <v>2453</v>
      </c>
      <c r="B79" s="271" t="s">
        <v>2400</v>
      </c>
      <c r="C79" s="271" t="s">
        <v>1269</v>
      </c>
      <c r="D79" s="271" t="s">
        <v>2413</v>
      </c>
      <c r="E79" s="271"/>
      <c r="F79" s="271" t="s">
        <v>189</v>
      </c>
      <c r="G79" s="271" t="s">
        <v>189</v>
      </c>
      <c r="H79" s="271" t="s">
        <v>1673</v>
      </c>
      <c r="K79" s="5" t="s">
        <v>847</v>
      </c>
    </row>
    <row r="80" spans="1:11" x14ac:dyDescent="0.25">
      <c r="A80" s="270" t="s">
        <v>2457</v>
      </c>
      <c r="B80" s="271" t="s">
        <v>2400</v>
      </c>
      <c r="C80" s="271" t="s">
        <v>1269</v>
      </c>
      <c r="D80" s="271" t="s">
        <v>2413</v>
      </c>
      <c r="E80" s="271"/>
      <c r="F80" s="271" t="s">
        <v>189</v>
      </c>
      <c r="G80" s="271" t="s">
        <v>189</v>
      </c>
      <c r="H80" s="271" t="s">
        <v>1690</v>
      </c>
      <c r="K80" s="5" t="s">
        <v>847</v>
      </c>
    </row>
    <row r="81" spans="1:11" x14ac:dyDescent="0.25">
      <c r="A81" s="270" t="s">
        <v>2457</v>
      </c>
      <c r="B81" s="271" t="s">
        <v>2400</v>
      </c>
      <c r="C81" s="271" t="s">
        <v>1269</v>
      </c>
      <c r="D81" s="271" t="s">
        <v>2413</v>
      </c>
      <c r="E81" s="271"/>
      <c r="F81" s="271" t="s">
        <v>189</v>
      </c>
      <c r="G81" s="271" t="s">
        <v>189</v>
      </c>
      <c r="H81" s="271" t="s">
        <v>2364</v>
      </c>
      <c r="K81" s="5" t="s">
        <v>847</v>
      </c>
    </row>
    <row r="82" spans="1:11" x14ac:dyDescent="0.25">
      <c r="A82" s="270" t="s">
        <v>2457</v>
      </c>
      <c r="B82" s="271" t="s">
        <v>2400</v>
      </c>
      <c r="C82" s="271" t="s">
        <v>1269</v>
      </c>
      <c r="D82" s="271" t="s">
        <v>2413</v>
      </c>
      <c r="E82" s="271"/>
      <c r="F82" s="271" t="s">
        <v>189</v>
      </c>
      <c r="G82" s="271" t="s">
        <v>189</v>
      </c>
      <c r="H82" s="271" t="s">
        <v>1707</v>
      </c>
      <c r="K82" s="5" t="s">
        <v>847</v>
      </c>
    </row>
    <row r="83" spans="1:11" x14ac:dyDescent="0.25">
      <c r="A83" s="270" t="s">
        <v>2457</v>
      </c>
      <c r="B83" s="271" t="s">
        <v>2400</v>
      </c>
      <c r="C83" s="271" t="s">
        <v>1269</v>
      </c>
      <c r="D83" s="271" t="s">
        <v>2413</v>
      </c>
      <c r="E83" s="271"/>
      <c r="F83" s="271" t="s">
        <v>189</v>
      </c>
      <c r="G83" s="271" t="s">
        <v>189</v>
      </c>
      <c r="H83" s="271" t="s">
        <v>1708</v>
      </c>
      <c r="K83" s="5" t="s">
        <v>847</v>
      </c>
    </row>
    <row r="84" spans="1:11" x14ac:dyDescent="0.25">
      <c r="A84" s="270" t="s">
        <v>2456</v>
      </c>
      <c r="B84" s="271" t="s">
        <v>2409</v>
      </c>
      <c r="C84" s="271" t="s">
        <v>1269</v>
      </c>
      <c r="D84" s="271" t="s">
        <v>2417</v>
      </c>
      <c r="E84" s="271"/>
      <c r="F84" s="271" t="s">
        <v>189</v>
      </c>
      <c r="G84" s="271" t="s">
        <v>189</v>
      </c>
      <c r="H84" s="271" t="s">
        <v>1682</v>
      </c>
      <c r="K84" s="5" t="s">
        <v>847</v>
      </c>
    </row>
    <row r="85" spans="1:11" x14ac:dyDescent="0.25">
      <c r="A85" s="270" t="s">
        <v>2458</v>
      </c>
      <c r="B85" s="271" t="s">
        <v>2409</v>
      </c>
      <c r="C85" s="271" t="s">
        <v>1269</v>
      </c>
      <c r="D85" s="271" t="s">
        <v>2414</v>
      </c>
      <c r="E85" s="271"/>
      <c r="F85" s="271" t="s">
        <v>189</v>
      </c>
      <c r="G85" s="271" t="s">
        <v>189</v>
      </c>
      <c r="H85" s="271" t="s">
        <v>2363</v>
      </c>
      <c r="K85" s="5" t="s">
        <v>847</v>
      </c>
    </row>
    <row r="86" spans="1:11" x14ac:dyDescent="0.25">
      <c r="A86" s="270" t="s">
        <v>2453</v>
      </c>
      <c r="B86" s="271" t="s">
        <v>2409</v>
      </c>
      <c r="C86" s="271" t="s">
        <v>1269</v>
      </c>
      <c r="D86" s="271"/>
      <c r="E86" s="271"/>
      <c r="F86" s="271" t="s">
        <v>189</v>
      </c>
      <c r="G86" s="271" t="s">
        <v>189</v>
      </c>
      <c r="H86" s="271" t="s">
        <v>1673</v>
      </c>
      <c r="K86" s="5" t="s">
        <v>847</v>
      </c>
    </row>
    <row r="87" spans="1:11" x14ac:dyDescent="0.25">
      <c r="A87" s="270" t="s">
        <v>2455</v>
      </c>
      <c r="B87" s="271" t="s">
        <v>2401</v>
      </c>
      <c r="C87" s="271" t="s">
        <v>1269</v>
      </c>
      <c r="D87" s="271" t="s">
        <v>2414</v>
      </c>
      <c r="E87" s="271"/>
      <c r="F87" s="271" t="s">
        <v>189</v>
      </c>
      <c r="G87" s="271" t="s">
        <v>189</v>
      </c>
      <c r="H87" s="271" t="s">
        <v>1697</v>
      </c>
      <c r="K87" s="5" t="s">
        <v>847</v>
      </c>
    </row>
    <row r="88" spans="1:11" x14ac:dyDescent="0.25">
      <c r="A88" s="270" t="s">
        <v>2456</v>
      </c>
      <c r="B88" s="271" t="s">
        <v>2401</v>
      </c>
      <c r="C88" s="271" t="s">
        <v>1269</v>
      </c>
      <c r="D88" s="271" t="s">
        <v>2414</v>
      </c>
      <c r="E88" s="271"/>
      <c r="F88" s="271" t="s">
        <v>189</v>
      </c>
      <c r="G88" s="271" t="s">
        <v>189</v>
      </c>
      <c r="H88" s="271" t="s">
        <v>1682</v>
      </c>
      <c r="K88" s="5" t="s">
        <v>847</v>
      </c>
    </row>
    <row r="89" spans="1:11" x14ac:dyDescent="0.25">
      <c r="A89" s="270" t="s">
        <v>2453</v>
      </c>
      <c r="B89" s="271" t="s">
        <v>2401</v>
      </c>
      <c r="C89" s="271" t="s">
        <v>1269</v>
      </c>
      <c r="D89" s="271" t="s">
        <v>2414</v>
      </c>
      <c r="E89" s="271"/>
      <c r="F89" s="271" t="s">
        <v>189</v>
      </c>
      <c r="G89" s="271" t="s">
        <v>189</v>
      </c>
      <c r="H89" s="271" t="s">
        <v>1673</v>
      </c>
      <c r="K89" s="5" t="s">
        <v>847</v>
      </c>
    </row>
    <row r="90" spans="1:11" x14ac:dyDescent="0.25">
      <c r="A90" s="270" t="s">
        <v>2457</v>
      </c>
      <c r="B90" s="271" t="s">
        <v>2401</v>
      </c>
      <c r="C90" s="271" t="s">
        <v>1269</v>
      </c>
      <c r="D90" s="271" t="s">
        <v>2414</v>
      </c>
      <c r="E90" s="271"/>
      <c r="F90" s="271" t="s">
        <v>189</v>
      </c>
      <c r="G90" s="271" t="s">
        <v>189</v>
      </c>
      <c r="H90" s="271" t="s">
        <v>1690</v>
      </c>
      <c r="K90" s="5" t="s">
        <v>847</v>
      </c>
    </row>
    <row r="91" spans="1:11" x14ac:dyDescent="0.25">
      <c r="A91" s="270" t="s">
        <v>2457</v>
      </c>
      <c r="B91" s="271" t="s">
        <v>2401</v>
      </c>
      <c r="C91" s="271" t="s">
        <v>1269</v>
      </c>
      <c r="D91" s="271" t="s">
        <v>2414</v>
      </c>
      <c r="E91" s="271"/>
      <c r="F91" s="271" t="s">
        <v>189</v>
      </c>
      <c r="G91" s="271" t="s">
        <v>189</v>
      </c>
      <c r="H91" s="271" t="s">
        <v>2364</v>
      </c>
      <c r="K91" s="5" t="s">
        <v>847</v>
      </c>
    </row>
    <row r="92" spans="1:11" x14ac:dyDescent="0.25">
      <c r="A92" s="270" t="s">
        <v>2457</v>
      </c>
      <c r="B92" s="271" t="s">
        <v>2401</v>
      </c>
      <c r="C92" s="271" t="s">
        <v>1269</v>
      </c>
      <c r="D92" s="271" t="s">
        <v>2414</v>
      </c>
      <c r="E92" s="271"/>
      <c r="F92" s="271" t="s">
        <v>189</v>
      </c>
      <c r="G92" s="271" t="s">
        <v>189</v>
      </c>
      <c r="H92" s="271" t="s">
        <v>1707</v>
      </c>
      <c r="K92" s="5" t="s">
        <v>847</v>
      </c>
    </row>
    <row r="93" spans="1:11" x14ac:dyDescent="0.25">
      <c r="A93" s="270" t="s">
        <v>2457</v>
      </c>
      <c r="B93" s="271" t="s">
        <v>2401</v>
      </c>
      <c r="C93" s="271" t="s">
        <v>1269</v>
      </c>
      <c r="D93" s="271" t="s">
        <v>2414</v>
      </c>
      <c r="E93" s="271"/>
      <c r="F93" s="271" t="s">
        <v>189</v>
      </c>
      <c r="G93" s="271" t="s">
        <v>189</v>
      </c>
      <c r="H93" s="271" t="s">
        <v>1708</v>
      </c>
      <c r="K93" s="5" t="s">
        <v>847</v>
      </c>
    </row>
    <row r="94" spans="1:11" x14ac:dyDescent="0.25">
      <c r="A94" s="270" t="s">
        <v>2456</v>
      </c>
      <c r="B94" s="271" t="s">
        <v>3036</v>
      </c>
      <c r="C94" s="271" t="s">
        <v>1269</v>
      </c>
      <c r="D94" s="271"/>
      <c r="E94" s="271"/>
      <c r="F94" s="271" t="s">
        <v>189</v>
      </c>
      <c r="G94" s="271" t="s">
        <v>189</v>
      </c>
      <c r="H94" s="271" t="s">
        <v>1682</v>
      </c>
      <c r="K94" s="5" t="s">
        <v>847</v>
      </c>
    </row>
    <row r="95" spans="1:11" x14ac:dyDescent="0.25">
      <c r="A95" s="270" t="s">
        <v>2455</v>
      </c>
      <c r="B95" s="271" t="s">
        <v>2410</v>
      </c>
      <c r="C95" s="271" t="s">
        <v>1269</v>
      </c>
      <c r="D95" s="271" t="s">
        <v>2423</v>
      </c>
      <c r="E95" s="271"/>
      <c r="F95" s="271" t="s">
        <v>189</v>
      </c>
      <c r="G95" s="271" t="s">
        <v>189</v>
      </c>
      <c r="H95" s="271" t="s">
        <v>1697</v>
      </c>
      <c r="K95" s="5" t="s">
        <v>847</v>
      </c>
    </row>
    <row r="96" spans="1:11" x14ac:dyDescent="0.25">
      <c r="A96" s="270" t="s">
        <v>2456</v>
      </c>
      <c r="B96" s="271" t="s">
        <v>2410</v>
      </c>
      <c r="C96" s="271" t="s">
        <v>1269</v>
      </c>
      <c r="D96" s="271" t="s">
        <v>2423</v>
      </c>
      <c r="E96" s="271"/>
      <c r="F96" s="271" t="s">
        <v>189</v>
      </c>
      <c r="G96" s="271" t="s">
        <v>189</v>
      </c>
      <c r="H96" s="271" t="s">
        <v>1682</v>
      </c>
      <c r="K96" s="5" t="s">
        <v>847</v>
      </c>
    </row>
    <row r="97" spans="1:11" x14ac:dyDescent="0.25">
      <c r="A97" s="270" t="s">
        <v>2452</v>
      </c>
      <c r="B97" s="271" t="s">
        <v>2410</v>
      </c>
      <c r="C97" s="271" t="s">
        <v>1269</v>
      </c>
      <c r="D97" s="271" t="s">
        <v>2423</v>
      </c>
      <c r="E97" s="271"/>
      <c r="F97" s="271" t="s">
        <v>189</v>
      </c>
      <c r="G97" s="271" t="s">
        <v>189</v>
      </c>
      <c r="H97" s="271" t="s">
        <v>1623</v>
      </c>
      <c r="K97" s="5" t="s">
        <v>847</v>
      </c>
    </row>
    <row r="98" spans="1:11" x14ac:dyDescent="0.25">
      <c r="A98" s="270" t="s">
        <v>2461</v>
      </c>
      <c r="B98" s="271" t="s">
        <v>2410</v>
      </c>
      <c r="C98" s="271" t="s">
        <v>1269</v>
      </c>
      <c r="D98" s="271" t="s">
        <v>2423</v>
      </c>
      <c r="E98" s="271"/>
      <c r="F98" s="271" t="s">
        <v>189</v>
      </c>
      <c r="G98" s="271" t="s">
        <v>189</v>
      </c>
      <c r="H98" s="271" t="s">
        <v>1667</v>
      </c>
      <c r="K98" s="5" t="s">
        <v>847</v>
      </c>
    </row>
    <row r="99" spans="1:11" x14ac:dyDescent="0.25">
      <c r="A99" s="270" t="s">
        <v>2461</v>
      </c>
      <c r="B99" s="271" t="s">
        <v>2410</v>
      </c>
      <c r="C99" s="271" t="s">
        <v>1269</v>
      </c>
      <c r="D99" s="271" t="s">
        <v>2423</v>
      </c>
      <c r="E99" s="271"/>
      <c r="F99" s="271" t="s">
        <v>189</v>
      </c>
      <c r="G99" s="271" t="s">
        <v>189</v>
      </c>
      <c r="H99" s="271" t="s">
        <v>1715</v>
      </c>
      <c r="K99" s="5" t="s">
        <v>847</v>
      </c>
    </row>
    <row r="100" spans="1:11" x14ac:dyDescent="0.25">
      <c r="A100" s="270" t="s">
        <v>2453</v>
      </c>
      <c r="B100" s="271" t="s">
        <v>2410</v>
      </c>
      <c r="C100" s="271" t="s">
        <v>1269</v>
      </c>
      <c r="D100" s="271" t="s">
        <v>2423</v>
      </c>
      <c r="E100" s="271"/>
      <c r="F100" s="271" t="s">
        <v>189</v>
      </c>
      <c r="G100" s="271" t="s">
        <v>189</v>
      </c>
      <c r="H100" s="271" t="s">
        <v>1673</v>
      </c>
    </row>
    <row r="101" spans="1:11" x14ac:dyDescent="0.25">
      <c r="A101" s="270" t="s">
        <v>2464</v>
      </c>
      <c r="B101" s="271" t="s">
        <v>2410</v>
      </c>
      <c r="C101" s="271" t="s">
        <v>1269</v>
      </c>
      <c r="D101" s="271" t="s">
        <v>2423</v>
      </c>
      <c r="E101" s="271"/>
      <c r="F101" s="271" t="s">
        <v>189</v>
      </c>
      <c r="G101" s="271" t="s">
        <v>189</v>
      </c>
      <c r="H101" s="271" t="s">
        <v>2300</v>
      </c>
      <c r="K101" s="5" t="s">
        <v>847</v>
      </c>
    </row>
    <row r="102" spans="1:11" x14ac:dyDescent="0.25">
      <c r="A102" s="270" t="s">
        <v>2460</v>
      </c>
      <c r="B102" s="271" t="s">
        <v>2402</v>
      </c>
      <c r="C102" s="271" t="s">
        <v>1269</v>
      </c>
      <c r="D102" s="271" t="s">
        <v>2418</v>
      </c>
      <c r="E102" s="271"/>
      <c r="F102" s="271" t="s">
        <v>189</v>
      </c>
      <c r="G102" s="271" t="s">
        <v>189</v>
      </c>
      <c r="H102" s="271" t="s">
        <v>2293</v>
      </c>
      <c r="K102" s="5" t="s">
        <v>847</v>
      </c>
    </row>
    <row r="103" spans="1:11" x14ac:dyDescent="0.25">
      <c r="A103" s="270" t="s">
        <v>2463</v>
      </c>
      <c r="B103" s="271" t="s">
        <v>2402</v>
      </c>
      <c r="C103" s="271" t="s">
        <v>1269</v>
      </c>
      <c r="D103" s="271" t="s">
        <v>2418</v>
      </c>
      <c r="E103" s="271"/>
      <c r="F103" s="271" t="s">
        <v>189</v>
      </c>
      <c r="G103" s="271" t="s">
        <v>189</v>
      </c>
      <c r="H103" s="271" t="s">
        <v>1672</v>
      </c>
      <c r="K103" s="5" t="s">
        <v>847</v>
      </c>
    </row>
    <row r="104" spans="1:11" x14ac:dyDescent="0.25">
      <c r="A104" s="270" t="s">
        <v>2460</v>
      </c>
      <c r="B104" s="271" t="s">
        <v>2405</v>
      </c>
      <c r="C104" s="271" t="s">
        <v>1269</v>
      </c>
      <c r="D104" s="271" t="s">
        <v>2421</v>
      </c>
      <c r="E104" s="271"/>
      <c r="F104" s="271" t="s">
        <v>189</v>
      </c>
      <c r="G104" s="271" t="s">
        <v>189</v>
      </c>
      <c r="H104" s="271" t="s">
        <v>2293</v>
      </c>
      <c r="K104" s="5" t="s">
        <v>847</v>
      </c>
    </row>
    <row r="105" spans="1:11" x14ac:dyDescent="0.25">
      <c r="A105" s="270" t="s">
        <v>2462</v>
      </c>
      <c r="B105" s="271" t="s">
        <v>2405</v>
      </c>
      <c r="C105" s="271" t="s">
        <v>1269</v>
      </c>
      <c r="D105" s="271" t="s">
        <v>2421</v>
      </c>
      <c r="E105" s="271"/>
      <c r="F105" s="271" t="s">
        <v>189</v>
      </c>
      <c r="G105" s="271" t="s">
        <v>189</v>
      </c>
      <c r="H105" s="271" t="s">
        <v>2292</v>
      </c>
      <c r="K105" s="5" t="s">
        <v>847</v>
      </c>
    </row>
    <row r="106" spans="1:11" x14ac:dyDescent="0.25">
      <c r="A106" s="270" t="s">
        <v>2455</v>
      </c>
      <c r="B106" s="271" t="s">
        <v>2403</v>
      </c>
      <c r="C106" s="271" t="s">
        <v>1269</v>
      </c>
      <c r="D106" s="271" t="s">
        <v>2419</v>
      </c>
      <c r="E106" s="271"/>
      <c r="F106" s="271" t="s">
        <v>189</v>
      </c>
      <c r="G106" s="271" t="s">
        <v>189</v>
      </c>
      <c r="H106" s="271" t="s">
        <v>1697</v>
      </c>
      <c r="K106" s="5" t="s">
        <v>847</v>
      </c>
    </row>
    <row r="107" spans="1:11" x14ac:dyDescent="0.25">
      <c r="A107" s="270" t="s">
        <v>2456</v>
      </c>
      <c r="B107" s="271" t="s">
        <v>2403</v>
      </c>
      <c r="C107" s="271" t="s">
        <v>1269</v>
      </c>
      <c r="D107" s="271" t="s">
        <v>2419</v>
      </c>
      <c r="E107" s="271"/>
      <c r="F107" s="271" t="s">
        <v>189</v>
      </c>
      <c r="G107" s="271" t="s">
        <v>189</v>
      </c>
      <c r="H107" s="271" t="s">
        <v>1682</v>
      </c>
    </row>
    <row r="108" spans="1:11" x14ac:dyDescent="0.25">
      <c r="A108" s="270" t="s">
        <v>2453</v>
      </c>
      <c r="B108" s="271" t="s">
        <v>2403</v>
      </c>
      <c r="C108" s="271" t="s">
        <v>1269</v>
      </c>
      <c r="D108" s="271" t="s">
        <v>2419</v>
      </c>
      <c r="E108" s="271"/>
      <c r="F108" s="271" t="s">
        <v>189</v>
      </c>
      <c r="G108" s="271" t="s">
        <v>189</v>
      </c>
      <c r="H108" s="271" t="s">
        <v>1673</v>
      </c>
      <c r="K108" s="5" t="s">
        <v>847</v>
      </c>
    </row>
    <row r="109" spans="1:11" x14ac:dyDescent="0.25">
      <c r="A109" s="270" t="s">
        <v>2456</v>
      </c>
      <c r="B109" s="271" t="s">
        <v>2407</v>
      </c>
      <c r="C109" s="271" t="s">
        <v>1269</v>
      </c>
      <c r="D109" s="271" t="s">
        <v>2415</v>
      </c>
      <c r="E109" s="271"/>
      <c r="F109" s="271" t="s">
        <v>189</v>
      </c>
      <c r="G109" s="271" t="s">
        <v>189</v>
      </c>
      <c r="H109" s="271" t="s">
        <v>1682</v>
      </c>
      <c r="K109" s="5" t="s">
        <v>847</v>
      </c>
    </row>
    <row r="110" spans="1:11" x14ac:dyDescent="0.25">
      <c r="A110" s="270" t="s">
        <v>2458</v>
      </c>
      <c r="B110" s="271" t="s">
        <v>2407</v>
      </c>
      <c r="C110" s="271" t="s">
        <v>1269</v>
      </c>
      <c r="D110" s="271" t="s">
        <v>2412</v>
      </c>
      <c r="E110" s="271"/>
      <c r="F110" s="271" t="s">
        <v>189</v>
      </c>
      <c r="G110" s="271" t="s">
        <v>189</v>
      </c>
      <c r="H110" s="271" t="s">
        <v>2363</v>
      </c>
      <c r="K110" s="5" t="s">
        <v>847</v>
      </c>
    </row>
    <row r="111" spans="1:11" x14ac:dyDescent="0.25">
      <c r="A111" s="270" t="s">
        <v>2453</v>
      </c>
      <c r="B111" s="271" t="s">
        <v>2407</v>
      </c>
      <c r="C111" s="271" t="s">
        <v>1269</v>
      </c>
      <c r="D111" s="271" t="s">
        <v>2415</v>
      </c>
      <c r="E111" s="271"/>
      <c r="F111" s="271" t="s">
        <v>189</v>
      </c>
      <c r="G111" s="271" t="s">
        <v>189</v>
      </c>
      <c r="H111" s="271" t="s">
        <v>1673</v>
      </c>
      <c r="K111" s="5" t="s">
        <v>847</v>
      </c>
    </row>
    <row r="112" spans="1:11" x14ac:dyDescent="0.25">
      <c r="A112" s="270" t="s">
        <v>2455</v>
      </c>
      <c r="B112" s="271" t="s">
        <v>2399</v>
      </c>
      <c r="C112" s="271" t="s">
        <v>1269</v>
      </c>
      <c r="D112" s="271" t="s">
        <v>2412</v>
      </c>
      <c r="E112" s="271"/>
      <c r="F112" s="271" t="s">
        <v>189</v>
      </c>
      <c r="G112" s="271" t="s">
        <v>189</v>
      </c>
      <c r="H112" s="271" t="s">
        <v>1697</v>
      </c>
      <c r="K112" s="5" t="s">
        <v>847</v>
      </c>
    </row>
    <row r="113" spans="1:11" x14ac:dyDescent="0.25">
      <c r="A113" s="270" t="s">
        <v>2456</v>
      </c>
      <c r="B113" s="271" t="s">
        <v>2399</v>
      </c>
      <c r="C113" s="271" t="s">
        <v>1269</v>
      </c>
      <c r="D113" s="271" t="s">
        <v>2412</v>
      </c>
      <c r="E113" s="271"/>
      <c r="F113" s="271" t="s">
        <v>189</v>
      </c>
      <c r="G113" s="271" t="s">
        <v>189</v>
      </c>
      <c r="H113" s="271" t="s">
        <v>1682</v>
      </c>
      <c r="K113" s="5" t="s">
        <v>847</v>
      </c>
    </row>
    <row r="114" spans="1:11" x14ac:dyDescent="0.25">
      <c r="A114" s="270" t="s">
        <v>2453</v>
      </c>
      <c r="B114" s="271" t="s">
        <v>2399</v>
      </c>
      <c r="C114" s="271" t="s">
        <v>1269</v>
      </c>
      <c r="D114" s="271" t="s">
        <v>2412</v>
      </c>
      <c r="E114" s="271"/>
      <c r="F114" s="271" t="s">
        <v>189</v>
      </c>
      <c r="G114" s="271" t="s">
        <v>189</v>
      </c>
      <c r="H114" s="271" t="s">
        <v>1673</v>
      </c>
      <c r="K114" s="5" t="s">
        <v>847</v>
      </c>
    </row>
    <row r="115" spans="1:11" x14ac:dyDescent="0.25">
      <c r="A115" s="270" t="s">
        <v>2457</v>
      </c>
      <c r="B115" s="271" t="s">
        <v>2399</v>
      </c>
      <c r="C115" s="271" t="s">
        <v>1269</v>
      </c>
      <c r="D115" s="271" t="s">
        <v>2412</v>
      </c>
      <c r="E115" s="271"/>
      <c r="F115" s="271" t="s">
        <v>189</v>
      </c>
      <c r="G115" s="271" t="s">
        <v>189</v>
      </c>
      <c r="H115" s="271" t="s">
        <v>1690</v>
      </c>
      <c r="K115" s="5" t="s">
        <v>847</v>
      </c>
    </row>
    <row r="116" spans="1:11" x14ac:dyDescent="0.25">
      <c r="A116" s="270" t="s">
        <v>2457</v>
      </c>
      <c r="B116" s="271" t="s">
        <v>2399</v>
      </c>
      <c r="C116" s="271" t="s">
        <v>1269</v>
      </c>
      <c r="D116" s="271" t="s">
        <v>2412</v>
      </c>
      <c r="E116" s="271"/>
      <c r="F116" s="271" t="s">
        <v>189</v>
      </c>
      <c r="G116" s="271" t="s">
        <v>189</v>
      </c>
      <c r="H116" s="271" t="s">
        <v>2364</v>
      </c>
      <c r="K116" s="5" t="s">
        <v>847</v>
      </c>
    </row>
    <row r="117" spans="1:11" x14ac:dyDescent="0.25">
      <c r="A117" s="270" t="s">
        <v>2457</v>
      </c>
      <c r="B117" s="271" t="s">
        <v>2399</v>
      </c>
      <c r="C117" s="271" t="s">
        <v>1269</v>
      </c>
      <c r="D117" s="271" t="s">
        <v>2412</v>
      </c>
      <c r="E117" s="271"/>
      <c r="F117" s="271" t="s">
        <v>189</v>
      </c>
      <c r="G117" s="271" t="s">
        <v>189</v>
      </c>
      <c r="H117" s="271" t="s">
        <v>1707</v>
      </c>
      <c r="K117" s="5" t="s">
        <v>847</v>
      </c>
    </row>
    <row r="118" spans="1:11" x14ac:dyDescent="0.25">
      <c r="A118" s="270" t="s">
        <v>2457</v>
      </c>
      <c r="B118" s="271" t="s">
        <v>2399</v>
      </c>
      <c r="C118" s="271" t="s">
        <v>1269</v>
      </c>
      <c r="D118" s="271" t="s">
        <v>2412</v>
      </c>
      <c r="E118" s="271"/>
      <c r="F118" s="271" t="s">
        <v>189</v>
      </c>
      <c r="G118" s="271" t="s">
        <v>189</v>
      </c>
      <c r="H118" s="271" t="s">
        <v>1708</v>
      </c>
    </row>
    <row r="119" spans="1:11" x14ac:dyDescent="0.25">
      <c r="A119" s="270" t="s">
        <v>2456</v>
      </c>
      <c r="B119" s="271" t="s">
        <v>2479</v>
      </c>
      <c r="C119" s="271" t="s">
        <v>1270</v>
      </c>
      <c r="D119" s="271" t="s">
        <v>2482</v>
      </c>
      <c r="E119" s="271"/>
      <c r="F119" s="271" t="s">
        <v>189</v>
      </c>
      <c r="G119" s="271" t="s">
        <v>189</v>
      </c>
      <c r="H119" s="271" t="s">
        <v>1682</v>
      </c>
      <c r="K119" s="5" t="s">
        <v>847</v>
      </c>
    </row>
    <row r="120" spans="1:11" x14ac:dyDescent="0.25">
      <c r="A120" s="270" t="s">
        <v>2453</v>
      </c>
      <c r="B120" s="271" t="s">
        <v>2479</v>
      </c>
      <c r="C120" s="271" t="s">
        <v>1270</v>
      </c>
      <c r="D120" s="271" t="s">
        <v>2482</v>
      </c>
      <c r="E120" s="271"/>
      <c r="F120" s="271" t="s">
        <v>189</v>
      </c>
      <c r="G120" s="271" t="s">
        <v>189</v>
      </c>
      <c r="H120" s="271" t="s">
        <v>1673</v>
      </c>
      <c r="K120" s="5" t="s">
        <v>847</v>
      </c>
    </row>
    <row r="121" spans="1:11" x14ac:dyDescent="0.25">
      <c r="A121" s="270" t="s">
        <v>2454</v>
      </c>
      <c r="B121" s="271" t="s">
        <v>2481</v>
      </c>
      <c r="C121" s="271" t="s">
        <v>1270</v>
      </c>
      <c r="D121" s="271" t="s">
        <v>2484</v>
      </c>
      <c r="E121" s="271"/>
      <c r="F121" s="271" t="s">
        <v>189</v>
      </c>
      <c r="G121" s="271" t="s">
        <v>189</v>
      </c>
      <c r="H121" s="271" t="s">
        <v>2295</v>
      </c>
    </row>
    <row r="122" spans="1:11" x14ac:dyDescent="0.25">
      <c r="A122" s="270" t="s">
        <v>2453</v>
      </c>
      <c r="B122" s="271" t="s">
        <v>2480</v>
      </c>
      <c r="C122" s="271" t="s">
        <v>1270</v>
      </c>
      <c r="D122" s="271" t="s">
        <v>2483</v>
      </c>
      <c r="E122" s="271"/>
      <c r="F122" s="271" t="s">
        <v>189</v>
      </c>
      <c r="G122" s="271" t="s">
        <v>189</v>
      </c>
      <c r="H122" s="271" t="s">
        <v>1673</v>
      </c>
      <c r="K122" s="5" t="s">
        <v>847</v>
      </c>
    </row>
    <row r="123" spans="1:11" x14ac:dyDescent="0.25">
      <c r="A123" s="270" t="s">
        <v>1628</v>
      </c>
      <c r="B123" s="271" t="s">
        <v>1630</v>
      </c>
      <c r="C123" s="271" t="s">
        <v>1270</v>
      </c>
      <c r="D123" s="271" t="s">
        <v>1631</v>
      </c>
      <c r="E123" s="271"/>
      <c r="F123" s="271" t="s">
        <v>189</v>
      </c>
      <c r="G123" s="271" t="s">
        <v>189</v>
      </c>
      <c r="H123" s="271" t="s">
        <v>1624</v>
      </c>
      <c r="K123" s="5" t="s">
        <v>847</v>
      </c>
    </row>
    <row r="124" spans="1:11" x14ac:dyDescent="0.25">
      <c r="A124" s="270" t="s">
        <v>2449</v>
      </c>
      <c r="B124" s="271" t="s">
        <v>2444</v>
      </c>
      <c r="C124" s="271" t="s">
        <v>1270</v>
      </c>
      <c r="D124" s="271"/>
      <c r="E124" s="271"/>
      <c r="F124" s="271" t="s">
        <v>189</v>
      </c>
      <c r="G124" s="271" t="s">
        <v>189</v>
      </c>
      <c r="H124" s="271" t="s">
        <v>1685</v>
      </c>
      <c r="K124" s="5" t="s">
        <v>847</v>
      </c>
    </row>
    <row r="125" spans="1:11" x14ac:dyDescent="0.25">
      <c r="A125" s="270" t="s">
        <v>2449</v>
      </c>
      <c r="B125" s="271" t="s">
        <v>2443</v>
      </c>
      <c r="C125" s="271" t="s">
        <v>1270</v>
      </c>
      <c r="D125" s="271" t="s">
        <v>2445</v>
      </c>
      <c r="E125" s="271"/>
      <c r="F125" s="271" t="s">
        <v>189</v>
      </c>
      <c r="G125" s="271" t="s">
        <v>189</v>
      </c>
      <c r="H125" s="271" t="s">
        <v>1665</v>
      </c>
      <c r="K125" s="5" t="s">
        <v>847</v>
      </c>
    </row>
    <row r="126" spans="1:11" x14ac:dyDescent="0.25">
      <c r="A126" s="270" t="s">
        <v>2449</v>
      </c>
      <c r="B126" s="271" t="s">
        <v>2443</v>
      </c>
      <c r="C126" s="271" t="s">
        <v>1270</v>
      </c>
      <c r="D126" s="271" t="s">
        <v>2445</v>
      </c>
      <c r="E126" s="271"/>
      <c r="F126" s="271" t="s">
        <v>189</v>
      </c>
      <c r="G126" s="271" t="s">
        <v>189</v>
      </c>
      <c r="H126" s="271" t="s">
        <v>1666</v>
      </c>
      <c r="K126" s="5" t="s">
        <v>847</v>
      </c>
    </row>
    <row r="127" spans="1:11" x14ac:dyDescent="0.25">
      <c r="A127" s="270" t="s">
        <v>2449</v>
      </c>
      <c r="B127" s="271" t="s">
        <v>2443</v>
      </c>
      <c r="C127" s="271" t="s">
        <v>1270</v>
      </c>
      <c r="D127" s="271" t="s">
        <v>2445</v>
      </c>
      <c r="E127" s="271"/>
      <c r="F127" s="271" t="s">
        <v>189</v>
      </c>
      <c r="G127" s="271" t="s">
        <v>189</v>
      </c>
      <c r="H127" s="271" t="s">
        <v>1677</v>
      </c>
      <c r="K127" s="5" t="s">
        <v>847</v>
      </c>
    </row>
    <row r="128" spans="1:11" x14ac:dyDescent="0.25">
      <c r="A128" s="270" t="s">
        <v>2449</v>
      </c>
      <c r="B128" s="271" t="s">
        <v>2443</v>
      </c>
      <c r="C128" s="271" t="s">
        <v>1270</v>
      </c>
      <c r="D128" s="271" t="s">
        <v>2445</v>
      </c>
      <c r="E128" s="271"/>
      <c r="F128" s="271" t="s">
        <v>189</v>
      </c>
      <c r="G128" s="271" t="s">
        <v>189</v>
      </c>
      <c r="H128" s="271" t="s">
        <v>1678</v>
      </c>
    </row>
    <row r="129" spans="1:11" x14ac:dyDescent="0.25">
      <c r="A129" s="270" t="s">
        <v>2449</v>
      </c>
      <c r="B129" s="271" t="s">
        <v>2443</v>
      </c>
      <c r="C129" s="271" t="s">
        <v>1270</v>
      </c>
      <c r="D129" s="271" t="s">
        <v>2445</v>
      </c>
      <c r="E129" s="271"/>
      <c r="F129" s="271" t="s">
        <v>189</v>
      </c>
      <c r="G129" s="271" t="s">
        <v>189</v>
      </c>
      <c r="H129" s="271" t="s">
        <v>1679</v>
      </c>
      <c r="K129" s="5" t="s">
        <v>847</v>
      </c>
    </row>
    <row r="130" spans="1:11" x14ac:dyDescent="0.25">
      <c r="A130" s="270" t="s">
        <v>2449</v>
      </c>
      <c r="B130" s="271" t="s">
        <v>2443</v>
      </c>
      <c r="C130" s="271" t="s">
        <v>1270</v>
      </c>
      <c r="D130" s="271" t="s">
        <v>2445</v>
      </c>
      <c r="E130" s="271"/>
      <c r="F130" s="271" t="s">
        <v>189</v>
      </c>
      <c r="G130" s="271" t="s">
        <v>189</v>
      </c>
      <c r="H130" s="271" t="s">
        <v>1683</v>
      </c>
      <c r="K130" s="5" t="s">
        <v>847</v>
      </c>
    </row>
    <row r="131" spans="1:11" x14ac:dyDescent="0.25">
      <c r="A131" s="270" t="s">
        <v>2449</v>
      </c>
      <c r="B131" s="271" t="s">
        <v>2443</v>
      </c>
      <c r="C131" s="271" t="s">
        <v>1270</v>
      </c>
      <c r="D131" s="271" t="s">
        <v>2445</v>
      </c>
      <c r="E131" s="271"/>
      <c r="F131" s="271" t="s">
        <v>189</v>
      </c>
      <c r="G131" s="271" t="s">
        <v>189</v>
      </c>
      <c r="H131" s="271" t="s">
        <v>1684</v>
      </c>
      <c r="K131" s="5" t="s">
        <v>847</v>
      </c>
    </row>
    <row r="132" spans="1:11" x14ac:dyDescent="0.25">
      <c r="A132" s="270" t="s">
        <v>2449</v>
      </c>
      <c r="B132" s="271" t="s">
        <v>2443</v>
      </c>
      <c r="C132" s="271" t="s">
        <v>1270</v>
      </c>
      <c r="D132" s="271" t="s">
        <v>2445</v>
      </c>
      <c r="E132" s="271"/>
      <c r="F132" s="271" t="s">
        <v>189</v>
      </c>
      <c r="G132" s="271" t="s">
        <v>189</v>
      </c>
      <c r="H132" s="271" t="s">
        <v>1685</v>
      </c>
      <c r="K132" s="5" t="s">
        <v>847</v>
      </c>
    </row>
    <row r="133" spans="1:11" x14ac:dyDescent="0.25">
      <c r="A133" s="270" t="s">
        <v>2449</v>
      </c>
      <c r="B133" s="271" t="s">
        <v>2443</v>
      </c>
      <c r="C133" s="271" t="s">
        <v>1270</v>
      </c>
      <c r="D133" s="271" t="s">
        <v>2445</v>
      </c>
      <c r="E133" s="271"/>
      <c r="F133" s="271" t="s">
        <v>189</v>
      </c>
      <c r="G133" s="271" t="s">
        <v>189</v>
      </c>
      <c r="H133" s="271" t="s">
        <v>1695</v>
      </c>
      <c r="K133" s="5" t="s">
        <v>847</v>
      </c>
    </row>
    <row r="134" spans="1:11" x14ac:dyDescent="0.25">
      <c r="A134" s="270" t="s">
        <v>2449</v>
      </c>
      <c r="B134" s="271" t="s">
        <v>2443</v>
      </c>
      <c r="C134" s="271" t="s">
        <v>1270</v>
      </c>
      <c r="D134" s="271" t="s">
        <v>2445</v>
      </c>
      <c r="E134" s="271"/>
      <c r="F134" s="271" t="s">
        <v>189</v>
      </c>
      <c r="G134" s="271" t="s">
        <v>189</v>
      </c>
      <c r="H134" s="271" t="s">
        <v>1703</v>
      </c>
      <c r="K134" s="5" t="s">
        <v>847</v>
      </c>
    </row>
    <row r="135" spans="1:11" x14ac:dyDescent="0.25">
      <c r="A135" s="270" t="s">
        <v>2449</v>
      </c>
      <c r="B135" s="271" t="s">
        <v>2443</v>
      </c>
      <c r="C135" s="271" t="s">
        <v>1270</v>
      </c>
      <c r="D135" s="271" t="s">
        <v>2445</v>
      </c>
      <c r="E135" s="271"/>
      <c r="F135" s="271" t="s">
        <v>189</v>
      </c>
      <c r="G135" s="271" t="s">
        <v>189</v>
      </c>
      <c r="H135" s="271" t="s">
        <v>1722</v>
      </c>
      <c r="K135" s="5" t="s">
        <v>847</v>
      </c>
    </row>
    <row r="136" spans="1:11" x14ac:dyDescent="0.25">
      <c r="A136" s="270" t="s">
        <v>2449</v>
      </c>
      <c r="B136" s="271" t="s">
        <v>2443</v>
      </c>
      <c r="C136" s="271" t="s">
        <v>1270</v>
      </c>
      <c r="D136" s="271" t="s">
        <v>2445</v>
      </c>
      <c r="E136" s="271"/>
      <c r="F136" s="271" t="s">
        <v>189</v>
      </c>
      <c r="G136" s="271" t="s">
        <v>189</v>
      </c>
      <c r="H136" s="271" t="s">
        <v>1724</v>
      </c>
      <c r="K136" s="5" t="s">
        <v>847</v>
      </c>
    </row>
    <row r="137" spans="1:11" x14ac:dyDescent="0.25">
      <c r="A137" s="270" t="s">
        <v>2449</v>
      </c>
      <c r="B137" s="271" t="s">
        <v>2443</v>
      </c>
      <c r="C137" s="271" t="s">
        <v>1270</v>
      </c>
      <c r="D137" s="271" t="s">
        <v>2445</v>
      </c>
      <c r="E137" s="271"/>
      <c r="F137" s="271" t="s">
        <v>189</v>
      </c>
      <c r="G137" s="271" t="s">
        <v>189</v>
      </c>
      <c r="H137" s="271" t="s">
        <v>3023</v>
      </c>
      <c r="K137" s="5" t="s">
        <v>847</v>
      </c>
    </row>
    <row r="138" spans="1:11" x14ac:dyDescent="0.25">
      <c r="A138" s="270" t="s">
        <v>2449</v>
      </c>
      <c r="B138" s="271" t="s">
        <v>2443</v>
      </c>
      <c r="C138" s="271" t="s">
        <v>1270</v>
      </c>
      <c r="D138" s="271" t="s">
        <v>2445</v>
      </c>
      <c r="E138" s="271"/>
      <c r="F138" s="271" t="s">
        <v>189</v>
      </c>
      <c r="G138" s="271" t="s">
        <v>189</v>
      </c>
      <c r="H138" s="271" t="s">
        <v>1739</v>
      </c>
      <c r="K138" s="5" t="s">
        <v>847</v>
      </c>
    </row>
    <row r="139" spans="1:11" x14ac:dyDescent="0.25">
      <c r="A139" s="270" t="s">
        <v>2448</v>
      </c>
      <c r="B139" s="271" t="s">
        <v>2443</v>
      </c>
      <c r="C139" s="271" t="s">
        <v>1270</v>
      </c>
      <c r="D139" s="271" t="s">
        <v>2445</v>
      </c>
      <c r="E139" s="271"/>
      <c r="F139" s="271" t="s">
        <v>189</v>
      </c>
      <c r="G139" s="271" t="s">
        <v>189</v>
      </c>
      <c r="H139" s="271" t="s">
        <v>1687</v>
      </c>
      <c r="K139" s="5" t="s">
        <v>847</v>
      </c>
    </row>
    <row r="140" spans="1:11" x14ac:dyDescent="0.25">
      <c r="A140" s="270" t="s">
        <v>2448</v>
      </c>
      <c r="B140" s="271" t="s">
        <v>2443</v>
      </c>
      <c r="C140" s="271" t="s">
        <v>1270</v>
      </c>
      <c r="D140" s="271" t="s">
        <v>2445</v>
      </c>
      <c r="E140" s="271"/>
      <c r="F140" s="271" t="s">
        <v>189</v>
      </c>
      <c r="G140" s="271" t="s">
        <v>189</v>
      </c>
      <c r="H140" s="271" t="s">
        <v>1726</v>
      </c>
      <c r="K140" s="5" t="s">
        <v>847</v>
      </c>
    </row>
    <row r="141" spans="1:11" x14ac:dyDescent="0.25">
      <c r="A141" s="270" t="s">
        <v>2452</v>
      </c>
      <c r="B141" s="271" t="s">
        <v>2443</v>
      </c>
      <c r="C141" s="271" t="s">
        <v>1270</v>
      </c>
      <c r="D141" s="271" t="s">
        <v>2445</v>
      </c>
      <c r="E141" s="271"/>
      <c r="F141" s="271" t="s">
        <v>189</v>
      </c>
      <c r="G141" s="271" t="s">
        <v>189</v>
      </c>
      <c r="H141" s="271" t="s">
        <v>1623</v>
      </c>
      <c r="K141" s="5" t="s">
        <v>847</v>
      </c>
    </row>
    <row r="142" spans="1:11" x14ac:dyDescent="0.25">
      <c r="A142" s="270" t="s">
        <v>2447</v>
      </c>
      <c r="B142" s="271" t="s">
        <v>2443</v>
      </c>
      <c r="C142" s="271" t="s">
        <v>1270</v>
      </c>
      <c r="D142" s="271" t="s">
        <v>2445</v>
      </c>
      <c r="E142" s="271"/>
      <c r="F142" s="271" t="s">
        <v>189</v>
      </c>
      <c r="G142" s="271" t="s">
        <v>189</v>
      </c>
      <c r="H142" s="271" t="s">
        <v>1712</v>
      </c>
      <c r="K142" s="5" t="s">
        <v>847</v>
      </c>
    </row>
    <row r="143" spans="1:11" x14ac:dyDescent="0.25">
      <c r="A143" s="270" t="s">
        <v>2451</v>
      </c>
      <c r="B143" s="271" t="s">
        <v>2443</v>
      </c>
      <c r="C143" s="271" t="s">
        <v>1270</v>
      </c>
      <c r="D143" s="271" t="s">
        <v>2445</v>
      </c>
      <c r="E143" s="271"/>
      <c r="F143" s="271" t="s">
        <v>189</v>
      </c>
      <c r="G143" s="271" t="s">
        <v>189</v>
      </c>
      <c r="H143" s="271" t="s">
        <v>1719</v>
      </c>
      <c r="K143" s="5" t="s">
        <v>847</v>
      </c>
    </row>
    <row r="144" spans="1:11" x14ac:dyDescent="0.25">
      <c r="A144" s="270" t="s">
        <v>2450</v>
      </c>
      <c r="B144" s="271" t="s">
        <v>2443</v>
      </c>
      <c r="C144" s="271" t="s">
        <v>1270</v>
      </c>
      <c r="D144" s="271" t="s">
        <v>2445</v>
      </c>
      <c r="E144" s="271"/>
      <c r="F144" s="271" t="s">
        <v>189</v>
      </c>
      <c r="G144" s="271" t="s">
        <v>189</v>
      </c>
      <c r="H144" s="271" t="s">
        <v>1718</v>
      </c>
      <c r="K144" s="5" t="s">
        <v>847</v>
      </c>
    </row>
    <row r="145" spans="1:11" x14ac:dyDescent="0.25">
      <c r="A145" s="270" t="s">
        <v>2459</v>
      </c>
      <c r="B145" s="271" t="s">
        <v>2443</v>
      </c>
      <c r="C145" s="271" t="s">
        <v>1270</v>
      </c>
      <c r="D145" s="271" t="s">
        <v>2445</v>
      </c>
      <c r="E145" s="271"/>
      <c r="F145" s="271" t="s">
        <v>189</v>
      </c>
      <c r="G145" s="271" t="s">
        <v>189</v>
      </c>
      <c r="H145" s="271" t="s">
        <v>1691</v>
      </c>
      <c r="K145" s="5" t="s">
        <v>847</v>
      </c>
    </row>
    <row r="146" spans="1:11" x14ac:dyDescent="0.25">
      <c r="A146" s="270" t="s">
        <v>2459</v>
      </c>
      <c r="B146" s="271" t="s">
        <v>2443</v>
      </c>
      <c r="C146" s="271" t="s">
        <v>1270</v>
      </c>
      <c r="D146" s="271" t="s">
        <v>2445</v>
      </c>
      <c r="E146" s="271"/>
      <c r="F146" s="271" t="s">
        <v>189</v>
      </c>
      <c r="G146" s="271" t="s">
        <v>189</v>
      </c>
      <c r="H146" s="271" t="s">
        <v>1692</v>
      </c>
      <c r="K146" s="5" t="s">
        <v>847</v>
      </c>
    </row>
    <row r="147" spans="1:11" x14ac:dyDescent="0.25">
      <c r="A147" s="270" t="s">
        <v>2456</v>
      </c>
      <c r="B147" s="271" t="s">
        <v>2404</v>
      </c>
      <c r="C147" s="271" t="s">
        <v>1270</v>
      </c>
      <c r="D147" s="271" t="s">
        <v>2420</v>
      </c>
      <c r="E147" s="271"/>
      <c r="F147" s="271" t="s">
        <v>189</v>
      </c>
      <c r="G147" s="271" t="s">
        <v>189</v>
      </c>
      <c r="H147" s="271" t="s">
        <v>1682</v>
      </c>
      <c r="K147" s="5" t="s">
        <v>847</v>
      </c>
    </row>
    <row r="148" spans="1:11" x14ac:dyDescent="0.25">
      <c r="A148" s="270" t="s">
        <v>3151</v>
      </c>
      <c r="B148" s="271" t="s">
        <v>2404</v>
      </c>
      <c r="C148" s="271" t="s">
        <v>1270</v>
      </c>
      <c r="D148" s="271"/>
      <c r="E148" s="271"/>
      <c r="F148" s="271" t="s">
        <v>189</v>
      </c>
      <c r="G148" s="271" t="s">
        <v>189</v>
      </c>
      <c r="H148" s="271" t="s">
        <v>2297</v>
      </c>
      <c r="K148" s="5" t="s">
        <v>847</v>
      </c>
    </row>
    <row r="149" spans="1:11" x14ac:dyDescent="0.25">
      <c r="A149" s="270" t="s">
        <v>2465</v>
      </c>
      <c r="B149" s="271" t="s">
        <v>2406</v>
      </c>
      <c r="C149" s="271" t="s">
        <v>1270</v>
      </c>
      <c r="D149" s="271" t="s">
        <v>2422</v>
      </c>
      <c r="E149" s="271"/>
      <c r="F149" s="271" t="s">
        <v>189</v>
      </c>
      <c r="G149" s="271" t="s">
        <v>189</v>
      </c>
      <c r="H149" s="271" t="s">
        <v>1699</v>
      </c>
      <c r="K149" s="5" t="s">
        <v>847</v>
      </c>
    </row>
    <row r="150" spans="1:11" x14ac:dyDescent="0.25">
      <c r="A150" s="270" t="s">
        <v>2455</v>
      </c>
      <c r="B150" s="271" t="s">
        <v>2411</v>
      </c>
      <c r="C150" s="271" t="s">
        <v>1270</v>
      </c>
      <c r="D150" s="271" t="s">
        <v>2424</v>
      </c>
      <c r="E150" s="271"/>
      <c r="F150" s="271" t="s">
        <v>189</v>
      </c>
      <c r="G150" s="271" t="s">
        <v>189</v>
      </c>
      <c r="H150" s="271" t="s">
        <v>1697</v>
      </c>
    </row>
    <row r="151" spans="1:11" x14ac:dyDescent="0.25">
      <c r="A151" s="270" t="s">
        <v>2456</v>
      </c>
      <c r="B151" s="271" t="s">
        <v>2411</v>
      </c>
      <c r="C151" s="271" t="s">
        <v>1270</v>
      </c>
      <c r="D151" s="271" t="s">
        <v>2424</v>
      </c>
      <c r="E151" s="271"/>
      <c r="F151" s="271" t="s">
        <v>189</v>
      </c>
      <c r="G151" s="271" t="s">
        <v>189</v>
      </c>
      <c r="H151" s="271" t="s">
        <v>1682</v>
      </c>
      <c r="K151" s="5" t="s">
        <v>847</v>
      </c>
    </row>
    <row r="152" spans="1:11" x14ac:dyDescent="0.25">
      <c r="A152" s="270" t="s">
        <v>3152</v>
      </c>
      <c r="B152" s="271" t="s">
        <v>2411</v>
      </c>
      <c r="C152" s="271" t="s">
        <v>1270</v>
      </c>
      <c r="D152" s="271"/>
      <c r="E152" s="271"/>
      <c r="F152" s="271" t="s">
        <v>189</v>
      </c>
      <c r="G152" s="271" t="s">
        <v>189</v>
      </c>
      <c r="H152" s="271" t="s">
        <v>1623</v>
      </c>
      <c r="K152" s="5" t="s">
        <v>847</v>
      </c>
    </row>
    <row r="153" spans="1:11" x14ac:dyDescent="0.25">
      <c r="A153" s="270" t="s">
        <v>3153</v>
      </c>
      <c r="B153" s="271" t="s">
        <v>2411</v>
      </c>
      <c r="C153" s="271" t="s">
        <v>1270</v>
      </c>
      <c r="D153" s="271"/>
      <c r="E153" s="271"/>
      <c r="F153" s="271" t="s">
        <v>189</v>
      </c>
      <c r="G153" s="271" t="s">
        <v>189</v>
      </c>
      <c r="H153" s="271" t="s">
        <v>3018</v>
      </c>
      <c r="K153" s="5" t="s">
        <v>847</v>
      </c>
    </row>
    <row r="154" spans="1:11" x14ac:dyDescent="0.25">
      <c r="A154" s="270" t="s">
        <v>3154</v>
      </c>
      <c r="B154" s="271" t="s">
        <v>2411</v>
      </c>
      <c r="C154" s="271" t="s">
        <v>1270</v>
      </c>
      <c r="D154" s="271"/>
      <c r="E154" s="271"/>
      <c r="F154" s="271" t="s">
        <v>189</v>
      </c>
      <c r="G154" s="271" t="s">
        <v>189</v>
      </c>
      <c r="H154" s="271" t="s">
        <v>3017</v>
      </c>
      <c r="K154" s="5" t="s">
        <v>847</v>
      </c>
    </row>
    <row r="155" spans="1:11" x14ac:dyDescent="0.25">
      <c r="A155" s="270" t="s">
        <v>3154</v>
      </c>
      <c r="B155" s="271" t="s">
        <v>2411</v>
      </c>
      <c r="C155" s="271" t="s">
        <v>1270</v>
      </c>
      <c r="D155" s="271"/>
      <c r="E155" s="271"/>
      <c r="F155" s="271" t="s">
        <v>189</v>
      </c>
      <c r="G155" s="271" t="s">
        <v>189</v>
      </c>
      <c r="H155" s="271" t="s">
        <v>3022</v>
      </c>
      <c r="K155" s="5" t="s">
        <v>847</v>
      </c>
    </row>
    <row r="156" spans="1:11" x14ac:dyDescent="0.25">
      <c r="A156" s="270" t="s">
        <v>2454</v>
      </c>
      <c r="B156" s="271" t="s">
        <v>2411</v>
      </c>
      <c r="C156" s="271" t="s">
        <v>1270</v>
      </c>
      <c r="D156" s="271" t="s">
        <v>2424</v>
      </c>
      <c r="E156" s="271"/>
      <c r="F156" s="271" t="s">
        <v>189</v>
      </c>
      <c r="G156" s="271" t="s">
        <v>189</v>
      </c>
      <c r="H156" s="271" t="s">
        <v>2295</v>
      </c>
      <c r="K156" s="5" t="s">
        <v>847</v>
      </c>
    </row>
    <row r="157" spans="1:11" x14ac:dyDescent="0.25">
      <c r="A157" s="270" t="s">
        <v>2453</v>
      </c>
      <c r="B157" s="271" t="s">
        <v>2411</v>
      </c>
      <c r="C157" s="271" t="s">
        <v>1270</v>
      </c>
      <c r="D157" s="271" t="s">
        <v>2424</v>
      </c>
      <c r="E157" s="271"/>
      <c r="F157" s="271" t="s">
        <v>189</v>
      </c>
      <c r="G157" s="271" t="s">
        <v>189</v>
      </c>
      <c r="H157" s="271" t="s">
        <v>1673</v>
      </c>
      <c r="K157" s="5" t="s">
        <v>847</v>
      </c>
    </row>
    <row r="158" spans="1:11" x14ac:dyDescent="0.25">
      <c r="A158" s="270" t="s">
        <v>2459</v>
      </c>
      <c r="B158" s="271" t="s">
        <v>2411</v>
      </c>
      <c r="C158" s="271" t="s">
        <v>1270</v>
      </c>
      <c r="D158" s="271" t="s">
        <v>2424</v>
      </c>
      <c r="E158" s="271"/>
      <c r="F158" s="271" t="s">
        <v>189</v>
      </c>
      <c r="G158" s="271" t="s">
        <v>189</v>
      </c>
      <c r="H158" s="271" t="s">
        <v>1691</v>
      </c>
      <c r="K158" s="5" t="s">
        <v>847</v>
      </c>
    </row>
    <row r="159" spans="1:11" x14ac:dyDescent="0.25">
      <c r="A159" s="270" t="s">
        <v>2459</v>
      </c>
      <c r="B159" s="271" t="s">
        <v>2411</v>
      </c>
      <c r="C159" s="271" t="s">
        <v>1270</v>
      </c>
      <c r="D159" s="271" t="s">
        <v>2424</v>
      </c>
      <c r="E159" s="271"/>
      <c r="F159" s="271" t="s">
        <v>189</v>
      </c>
      <c r="G159" s="271" t="s">
        <v>189</v>
      </c>
      <c r="H159" s="271" t="s">
        <v>1692</v>
      </c>
      <c r="K159" s="5" t="s">
        <v>847</v>
      </c>
    </row>
    <row r="160" spans="1:11" x14ac:dyDescent="0.25">
      <c r="A160" s="270" t="s">
        <v>2489</v>
      </c>
      <c r="B160" s="271" t="s">
        <v>2488</v>
      </c>
      <c r="C160" s="271" t="s">
        <v>1270</v>
      </c>
      <c r="D160" s="271"/>
      <c r="E160" s="271"/>
      <c r="F160" s="271" t="s">
        <v>189</v>
      </c>
      <c r="G160" s="271" t="s">
        <v>189</v>
      </c>
      <c r="H160" s="271" t="s">
        <v>1745</v>
      </c>
      <c r="K160" s="5" t="s">
        <v>847</v>
      </c>
    </row>
    <row r="161" spans="1:11" x14ac:dyDescent="0.25">
      <c r="A161" s="270" t="s">
        <v>2455</v>
      </c>
      <c r="B161" s="271" t="s">
        <v>2410</v>
      </c>
      <c r="C161" s="271" t="s">
        <v>1270</v>
      </c>
      <c r="D161" s="271" t="s">
        <v>2423</v>
      </c>
      <c r="E161" s="271"/>
      <c r="F161" s="271" t="s">
        <v>189</v>
      </c>
      <c r="G161" s="271" t="s">
        <v>189</v>
      </c>
      <c r="H161" s="271" t="s">
        <v>1697</v>
      </c>
      <c r="K161" s="5" t="s">
        <v>847</v>
      </c>
    </row>
    <row r="162" spans="1:11" x14ac:dyDescent="0.25">
      <c r="A162" s="270" t="s">
        <v>2456</v>
      </c>
      <c r="B162" s="271" t="s">
        <v>2410</v>
      </c>
      <c r="C162" s="271" t="s">
        <v>1270</v>
      </c>
      <c r="D162" s="271" t="s">
        <v>2423</v>
      </c>
      <c r="E162" s="271"/>
      <c r="F162" s="271" t="s">
        <v>189</v>
      </c>
      <c r="G162" s="271" t="s">
        <v>189</v>
      </c>
      <c r="H162" s="271" t="s">
        <v>1682</v>
      </c>
      <c r="K162" s="5" t="s">
        <v>847</v>
      </c>
    </row>
    <row r="163" spans="1:11" x14ac:dyDescent="0.25">
      <c r="A163" s="270" t="s">
        <v>2452</v>
      </c>
      <c r="B163" s="271" t="s">
        <v>2410</v>
      </c>
      <c r="C163" s="271" t="s">
        <v>1270</v>
      </c>
      <c r="D163" s="271" t="s">
        <v>2423</v>
      </c>
      <c r="E163" s="271"/>
      <c r="F163" s="271" t="s">
        <v>189</v>
      </c>
      <c r="G163" s="271" t="s">
        <v>189</v>
      </c>
      <c r="H163" s="271" t="s">
        <v>1623</v>
      </c>
      <c r="K163" s="5" t="s">
        <v>847</v>
      </c>
    </row>
    <row r="164" spans="1:11" x14ac:dyDescent="0.25">
      <c r="A164" s="270" t="s">
        <v>2461</v>
      </c>
      <c r="B164" s="271" t="s">
        <v>2410</v>
      </c>
      <c r="C164" s="271" t="s">
        <v>1270</v>
      </c>
      <c r="D164" s="271" t="s">
        <v>2423</v>
      </c>
      <c r="E164" s="271"/>
      <c r="F164" s="271" t="s">
        <v>189</v>
      </c>
      <c r="G164" s="271" t="s">
        <v>189</v>
      </c>
      <c r="H164" s="271" t="s">
        <v>1667</v>
      </c>
      <c r="K164" s="5" t="s">
        <v>847</v>
      </c>
    </row>
    <row r="165" spans="1:11" x14ac:dyDescent="0.25">
      <c r="A165" s="270" t="s">
        <v>2461</v>
      </c>
      <c r="B165" s="271" t="s">
        <v>2410</v>
      </c>
      <c r="C165" s="271" t="s">
        <v>1270</v>
      </c>
      <c r="D165" s="271" t="s">
        <v>2423</v>
      </c>
      <c r="E165" s="271"/>
      <c r="F165" s="271" t="s">
        <v>189</v>
      </c>
      <c r="G165" s="271" t="s">
        <v>189</v>
      </c>
      <c r="H165" s="271" t="s">
        <v>1715</v>
      </c>
      <c r="K165" s="5" t="s">
        <v>847</v>
      </c>
    </row>
    <row r="166" spans="1:11" x14ac:dyDescent="0.25">
      <c r="A166" s="270" t="s">
        <v>2453</v>
      </c>
      <c r="B166" s="271" t="s">
        <v>2410</v>
      </c>
      <c r="C166" s="271" t="s">
        <v>1270</v>
      </c>
      <c r="D166" s="271" t="s">
        <v>2423</v>
      </c>
      <c r="E166" s="271"/>
      <c r="F166" s="271" t="s">
        <v>189</v>
      </c>
      <c r="G166" s="271" t="s">
        <v>189</v>
      </c>
      <c r="H166" s="271" t="s">
        <v>1673</v>
      </c>
      <c r="K166" s="5" t="s">
        <v>847</v>
      </c>
    </row>
    <row r="167" spans="1:11" x14ac:dyDescent="0.25">
      <c r="A167" s="270" t="s">
        <v>2464</v>
      </c>
      <c r="B167" s="271" t="s">
        <v>2410</v>
      </c>
      <c r="C167" s="271" t="s">
        <v>1270</v>
      </c>
      <c r="D167" s="271" t="s">
        <v>2423</v>
      </c>
      <c r="E167" s="271"/>
      <c r="F167" s="271" t="s">
        <v>189</v>
      </c>
      <c r="G167" s="271" t="s">
        <v>189</v>
      </c>
      <c r="H167" s="271" t="s">
        <v>2300</v>
      </c>
      <c r="K167" s="5" t="s">
        <v>847</v>
      </c>
    </row>
    <row r="168" spans="1:11" x14ac:dyDescent="0.25">
      <c r="A168" s="270" t="s">
        <v>2460</v>
      </c>
      <c r="B168" s="271" t="s">
        <v>2402</v>
      </c>
      <c r="C168" s="271" t="s">
        <v>1270</v>
      </c>
      <c r="D168" s="271" t="s">
        <v>2418</v>
      </c>
      <c r="E168" s="271"/>
      <c r="F168" s="271" t="s">
        <v>189</v>
      </c>
      <c r="G168" s="271" t="s">
        <v>189</v>
      </c>
      <c r="H168" s="271" t="s">
        <v>2293</v>
      </c>
      <c r="K168" s="5" t="s">
        <v>847</v>
      </c>
    </row>
    <row r="169" spans="1:11" x14ac:dyDescent="0.25">
      <c r="A169" s="270" t="s">
        <v>2463</v>
      </c>
      <c r="B169" s="271" t="s">
        <v>2402</v>
      </c>
      <c r="C169" s="271" t="s">
        <v>1270</v>
      </c>
      <c r="D169" s="271" t="s">
        <v>2418</v>
      </c>
      <c r="E169" s="271"/>
      <c r="F169" s="271" t="s">
        <v>189</v>
      </c>
      <c r="G169" s="271" t="s">
        <v>189</v>
      </c>
      <c r="H169" s="271" t="s">
        <v>1672</v>
      </c>
      <c r="K169" s="5" t="s">
        <v>847</v>
      </c>
    </row>
    <row r="170" spans="1:11" x14ac:dyDescent="0.25">
      <c r="A170" s="270" t="s">
        <v>2460</v>
      </c>
      <c r="B170" s="271" t="s">
        <v>2405</v>
      </c>
      <c r="C170" s="271" t="s">
        <v>1270</v>
      </c>
      <c r="D170" s="271" t="s">
        <v>2421</v>
      </c>
      <c r="E170" s="271"/>
      <c r="F170" s="271" t="s">
        <v>189</v>
      </c>
      <c r="G170" s="271" t="s">
        <v>189</v>
      </c>
      <c r="H170" s="271" t="s">
        <v>2293</v>
      </c>
      <c r="K170" s="5" t="s">
        <v>847</v>
      </c>
    </row>
    <row r="171" spans="1:11" x14ac:dyDescent="0.25">
      <c r="A171" s="270" t="s">
        <v>2462</v>
      </c>
      <c r="B171" s="271" t="s">
        <v>2405</v>
      </c>
      <c r="C171" s="271" t="s">
        <v>1270</v>
      </c>
      <c r="D171" s="271" t="s">
        <v>2421</v>
      </c>
      <c r="E171" s="271"/>
      <c r="F171" s="271" t="s">
        <v>189</v>
      </c>
      <c r="G171" s="271" t="s">
        <v>189</v>
      </c>
      <c r="H171" s="271" t="s">
        <v>2292</v>
      </c>
      <c r="K171" s="5" t="s">
        <v>847</v>
      </c>
    </row>
    <row r="172" spans="1:11" x14ac:dyDescent="0.25">
      <c r="A172" s="270" t="s">
        <v>2455</v>
      </c>
      <c r="B172" s="271" t="s">
        <v>2403</v>
      </c>
      <c r="C172" s="271" t="s">
        <v>1270</v>
      </c>
      <c r="D172" s="271" t="s">
        <v>2419</v>
      </c>
      <c r="E172" s="271"/>
      <c r="F172" s="271" t="s">
        <v>189</v>
      </c>
      <c r="G172" s="271" t="s">
        <v>189</v>
      </c>
      <c r="H172" s="271" t="s">
        <v>1697</v>
      </c>
      <c r="K172" s="5" t="s">
        <v>847</v>
      </c>
    </row>
    <row r="173" spans="1:11" x14ac:dyDescent="0.25">
      <c r="A173" s="270" t="s">
        <v>2456</v>
      </c>
      <c r="B173" s="271" t="s">
        <v>2403</v>
      </c>
      <c r="C173" s="271" t="s">
        <v>1270</v>
      </c>
      <c r="D173" s="271" t="s">
        <v>2419</v>
      </c>
      <c r="E173" s="271"/>
      <c r="F173" s="271" t="s">
        <v>189</v>
      </c>
      <c r="G173" s="271" t="s">
        <v>189</v>
      </c>
      <c r="H173" s="271" t="s">
        <v>1682</v>
      </c>
      <c r="K173" s="5" t="s">
        <v>847</v>
      </c>
    </row>
    <row r="174" spans="1:11" x14ac:dyDescent="0.25">
      <c r="A174" s="270" t="s">
        <v>2453</v>
      </c>
      <c r="B174" s="271" t="s">
        <v>2403</v>
      </c>
      <c r="C174" s="271" t="s">
        <v>1270</v>
      </c>
      <c r="D174" s="271" t="s">
        <v>2419</v>
      </c>
      <c r="E174" s="271"/>
      <c r="F174" s="271" t="s">
        <v>189</v>
      </c>
      <c r="G174" s="271" t="s">
        <v>189</v>
      </c>
      <c r="H174" s="271" t="s">
        <v>1673</v>
      </c>
      <c r="K174" s="5" t="s">
        <v>847</v>
      </c>
    </row>
    <row r="175" spans="1:11" x14ac:dyDescent="0.25">
      <c r="A175" s="270" t="s">
        <v>2456</v>
      </c>
      <c r="B175" s="271" t="s">
        <v>2466</v>
      </c>
      <c r="C175" s="271" t="s">
        <v>1270</v>
      </c>
      <c r="D175" s="271"/>
      <c r="E175" s="271"/>
      <c r="F175" s="271" t="s">
        <v>189</v>
      </c>
      <c r="G175" s="271" t="s">
        <v>189</v>
      </c>
      <c r="H175" s="271" t="s">
        <v>1682</v>
      </c>
      <c r="K175" s="5" t="s">
        <v>847</v>
      </c>
    </row>
    <row r="176" spans="1:11" x14ac:dyDescent="0.25">
      <c r="A176" s="270" t="s">
        <v>2458</v>
      </c>
      <c r="B176" s="271" t="s">
        <v>2466</v>
      </c>
      <c r="C176" s="271" t="s">
        <v>1270</v>
      </c>
      <c r="D176" s="271" t="s">
        <v>2412</v>
      </c>
      <c r="E176" s="271"/>
      <c r="F176" s="271" t="s">
        <v>189</v>
      </c>
      <c r="G176" s="271" t="s">
        <v>189</v>
      </c>
      <c r="H176" s="271" t="s">
        <v>2363</v>
      </c>
      <c r="K176" s="5" t="s">
        <v>847</v>
      </c>
    </row>
    <row r="177" spans="1:11" x14ac:dyDescent="0.25">
      <c r="A177" s="270" t="s">
        <v>2453</v>
      </c>
      <c r="B177" s="271" t="s">
        <v>2466</v>
      </c>
      <c r="C177" s="271" t="s">
        <v>1270</v>
      </c>
      <c r="D177" s="271" t="s">
        <v>2412</v>
      </c>
      <c r="E177" s="271"/>
      <c r="F177" s="271" t="s">
        <v>189</v>
      </c>
      <c r="G177" s="271" t="s">
        <v>189</v>
      </c>
      <c r="H177" s="271" t="s">
        <v>1673</v>
      </c>
      <c r="K177" s="5" t="s">
        <v>847</v>
      </c>
    </row>
    <row r="178" spans="1:11" x14ac:dyDescent="0.25">
      <c r="A178" s="270" t="s">
        <v>2457</v>
      </c>
      <c r="B178" s="271" t="s">
        <v>2466</v>
      </c>
      <c r="C178" s="271" t="s">
        <v>1270</v>
      </c>
      <c r="D178" s="271" t="s">
        <v>2412</v>
      </c>
      <c r="E178" s="271"/>
      <c r="F178" s="271" t="s">
        <v>189</v>
      </c>
      <c r="G178" s="271" t="s">
        <v>189</v>
      </c>
      <c r="H178" s="271" t="s">
        <v>1690</v>
      </c>
      <c r="K178" s="5" t="s">
        <v>847</v>
      </c>
    </row>
    <row r="179" spans="1:11" x14ac:dyDescent="0.25">
      <c r="A179" s="270" t="s">
        <v>2457</v>
      </c>
      <c r="B179" s="271" t="s">
        <v>2466</v>
      </c>
      <c r="C179" s="271" t="s">
        <v>1270</v>
      </c>
      <c r="D179" s="271" t="s">
        <v>2412</v>
      </c>
      <c r="E179" s="271"/>
      <c r="F179" s="271" t="s">
        <v>189</v>
      </c>
      <c r="G179" s="271" t="s">
        <v>189</v>
      </c>
      <c r="H179" s="271" t="s">
        <v>2364</v>
      </c>
      <c r="K179" s="5" t="s">
        <v>847</v>
      </c>
    </row>
    <row r="180" spans="1:11" x14ac:dyDescent="0.25">
      <c r="A180" s="270" t="s">
        <v>2457</v>
      </c>
      <c r="B180" s="271" t="s">
        <v>2466</v>
      </c>
      <c r="C180" s="271" t="s">
        <v>1270</v>
      </c>
      <c r="D180" s="271" t="s">
        <v>2412</v>
      </c>
      <c r="E180" s="271"/>
      <c r="F180" s="271" t="s">
        <v>189</v>
      </c>
      <c r="G180" s="271" t="s">
        <v>189</v>
      </c>
      <c r="H180" s="271" t="s">
        <v>1707</v>
      </c>
      <c r="K180" s="5" t="s">
        <v>847</v>
      </c>
    </row>
    <row r="181" spans="1:11" x14ac:dyDescent="0.25">
      <c r="A181" s="270" t="s">
        <v>2457</v>
      </c>
      <c r="B181" s="271" t="s">
        <v>2466</v>
      </c>
      <c r="C181" s="271" t="s">
        <v>1270</v>
      </c>
      <c r="D181" s="271" t="s">
        <v>2412</v>
      </c>
      <c r="E181" s="271"/>
      <c r="F181" s="271" t="s">
        <v>189</v>
      </c>
      <c r="G181" s="271" t="s">
        <v>189</v>
      </c>
      <c r="H181" s="271" t="s">
        <v>1708</v>
      </c>
      <c r="K181" s="5" t="s">
        <v>847</v>
      </c>
    </row>
    <row r="182" spans="1:11" x14ac:dyDescent="0.25">
      <c r="A182" s="270" t="s">
        <v>2456</v>
      </c>
      <c r="B182" s="271" t="s">
        <v>2467</v>
      </c>
      <c r="C182" s="271" t="s">
        <v>1270</v>
      </c>
      <c r="D182" s="271"/>
      <c r="E182" s="271"/>
      <c r="F182" s="271" t="s">
        <v>189</v>
      </c>
      <c r="G182" s="271" t="s">
        <v>189</v>
      </c>
      <c r="H182" s="271" t="s">
        <v>1682</v>
      </c>
      <c r="K182" s="5" t="s">
        <v>847</v>
      </c>
    </row>
    <row r="183" spans="1:11" x14ac:dyDescent="0.25">
      <c r="A183" s="270" t="s">
        <v>2458</v>
      </c>
      <c r="B183" s="271" t="s">
        <v>2467</v>
      </c>
      <c r="C183" s="271" t="s">
        <v>1270</v>
      </c>
      <c r="D183" s="271" t="s">
        <v>2412</v>
      </c>
      <c r="E183" s="271"/>
      <c r="F183" s="271" t="s">
        <v>189</v>
      </c>
      <c r="G183" s="271" t="s">
        <v>189</v>
      </c>
      <c r="H183" s="271" t="s">
        <v>2363</v>
      </c>
      <c r="K183" s="5" t="s">
        <v>847</v>
      </c>
    </row>
    <row r="184" spans="1:11" x14ac:dyDescent="0.25">
      <c r="A184" s="270" t="s">
        <v>2453</v>
      </c>
      <c r="B184" s="271" t="s">
        <v>2467</v>
      </c>
      <c r="C184" s="271" t="s">
        <v>1270</v>
      </c>
      <c r="D184" s="271" t="s">
        <v>2412</v>
      </c>
      <c r="E184" s="271"/>
      <c r="F184" s="271" t="s">
        <v>189</v>
      </c>
      <c r="G184" s="271" t="s">
        <v>189</v>
      </c>
      <c r="H184" s="271" t="s">
        <v>1673</v>
      </c>
      <c r="K184" s="5" t="s">
        <v>847</v>
      </c>
    </row>
    <row r="185" spans="1:11" x14ac:dyDescent="0.25">
      <c r="A185" s="270" t="s">
        <v>2457</v>
      </c>
      <c r="B185" s="271" t="s">
        <v>2467</v>
      </c>
      <c r="C185" s="271" t="s">
        <v>1270</v>
      </c>
      <c r="D185" s="271" t="s">
        <v>2412</v>
      </c>
      <c r="E185" s="271"/>
      <c r="F185" s="271" t="s">
        <v>189</v>
      </c>
      <c r="G185" s="271" t="s">
        <v>189</v>
      </c>
      <c r="H185" s="271" t="s">
        <v>1690</v>
      </c>
      <c r="K185" s="5" t="s">
        <v>847</v>
      </c>
    </row>
    <row r="186" spans="1:11" x14ac:dyDescent="0.25">
      <c r="A186" s="270" t="s">
        <v>2457</v>
      </c>
      <c r="B186" s="271" t="s">
        <v>2467</v>
      </c>
      <c r="C186" s="271" t="s">
        <v>1270</v>
      </c>
      <c r="D186" s="271" t="s">
        <v>2412</v>
      </c>
      <c r="E186" s="271"/>
      <c r="F186" s="271" t="s">
        <v>189</v>
      </c>
      <c r="G186" s="271" t="s">
        <v>189</v>
      </c>
      <c r="H186" s="271" t="s">
        <v>2364</v>
      </c>
      <c r="K186" s="5" t="s">
        <v>847</v>
      </c>
    </row>
    <row r="187" spans="1:11" x14ac:dyDescent="0.25">
      <c r="A187" s="270" t="s">
        <v>2457</v>
      </c>
      <c r="B187" s="271" t="s">
        <v>2467</v>
      </c>
      <c r="C187" s="271" t="s">
        <v>1270</v>
      </c>
      <c r="D187" s="271" t="s">
        <v>2412</v>
      </c>
      <c r="E187" s="271"/>
      <c r="F187" s="271" t="s">
        <v>189</v>
      </c>
      <c r="G187" s="271" t="s">
        <v>189</v>
      </c>
      <c r="H187" s="271" t="s">
        <v>1707</v>
      </c>
      <c r="K187" s="5" t="s">
        <v>847</v>
      </c>
    </row>
    <row r="188" spans="1:11" x14ac:dyDescent="0.25">
      <c r="A188" s="270" t="s">
        <v>2457</v>
      </c>
      <c r="B188" s="271" t="s">
        <v>2467</v>
      </c>
      <c r="C188" s="271" t="s">
        <v>1270</v>
      </c>
      <c r="D188" s="271" t="s">
        <v>2412</v>
      </c>
      <c r="E188" s="271"/>
      <c r="F188" s="271" t="s">
        <v>189</v>
      </c>
      <c r="G188" s="271" t="s">
        <v>189</v>
      </c>
      <c r="H188" s="271" t="s">
        <v>1708</v>
      </c>
      <c r="K188" s="5" t="s">
        <v>847</v>
      </c>
    </row>
    <row r="189" spans="1:11" s="343" customFormat="1" x14ac:dyDescent="0.25">
      <c r="A189" s="492" t="s">
        <v>1628</v>
      </c>
      <c r="B189" s="493" t="s">
        <v>1630</v>
      </c>
      <c r="C189" s="493" t="s">
        <v>1271</v>
      </c>
      <c r="D189" s="493" t="s">
        <v>1631</v>
      </c>
      <c r="E189" s="493"/>
      <c r="F189" s="493" t="s">
        <v>189</v>
      </c>
      <c r="G189" s="493" t="s">
        <v>189</v>
      </c>
      <c r="H189" s="493" t="s">
        <v>1624</v>
      </c>
      <c r="K189" s="5" t="s">
        <v>847</v>
      </c>
    </row>
    <row r="190" spans="1:11" x14ac:dyDescent="0.25">
      <c r="A190" s="494" t="s">
        <v>3217</v>
      </c>
      <c r="B190" s="490" t="s">
        <v>3216</v>
      </c>
      <c r="C190" s="490" t="s">
        <v>2565</v>
      </c>
      <c r="D190" s="490" t="s">
        <v>1631</v>
      </c>
      <c r="E190" s="490"/>
      <c r="F190" s="490" t="s">
        <v>189</v>
      </c>
      <c r="G190" s="490" t="s">
        <v>189</v>
      </c>
      <c r="H190" s="490" t="s">
        <v>1624</v>
      </c>
      <c r="I190" s="490"/>
      <c r="J190" s="490"/>
      <c r="K190" s="491"/>
    </row>
    <row r="191" spans="1:11" x14ac:dyDescent="0.25">
      <c r="A191" s="270" t="s">
        <v>3218</v>
      </c>
      <c r="B191" s="271" t="s">
        <v>3189</v>
      </c>
      <c r="C191" s="271" t="s">
        <v>2565</v>
      </c>
      <c r="D191" s="271" t="s">
        <v>2482</v>
      </c>
      <c r="E191" s="271"/>
      <c r="F191" s="271" t="s">
        <v>189</v>
      </c>
      <c r="G191" s="271" t="s">
        <v>189</v>
      </c>
      <c r="H191" s="271" t="s">
        <v>1682</v>
      </c>
    </row>
    <row r="192" spans="1:11" x14ac:dyDescent="0.25">
      <c r="A192" s="270" t="s">
        <v>3219</v>
      </c>
      <c r="B192" s="271" t="s">
        <v>3189</v>
      </c>
      <c r="C192" s="271" t="s">
        <v>2565</v>
      </c>
      <c r="D192" s="271" t="s">
        <v>2482</v>
      </c>
      <c r="E192" s="271"/>
      <c r="F192" s="271" t="s">
        <v>189</v>
      </c>
      <c r="G192" s="271" t="s">
        <v>189</v>
      </c>
      <c r="H192" s="271" t="s">
        <v>1673</v>
      </c>
    </row>
    <row r="193" spans="1:8" x14ac:dyDescent="0.25">
      <c r="A193" s="270" t="s">
        <v>3220</v>
      </c>
      <c r="B193" s="271" t="s">
        <v>3191</v>
      </c>
      <c r="C193" s="271" t="s">
        <v>2565</v>
      </c>
      <c r="D193" s="271" t="s">
        <v>2484</v>
      </c>
      <c r="E193" s="271"/>
      <c r="F193" s="271" t="s">
        <v>189</v>
      </c>
      <c r="G193" s="271" t="s">
        <v>189</v>
      </c>
      <c r="H193" s="271" t="s">
        <v>2295</v>
      </c>
    </row>
    <row r="194" spans="1:8" x14ac:dyDescent="0.25">
      <c r="A194" s="270" t="s">
        <v>3219</v>
      </c>
      <c r="B194" s="271" t="s">
        <v>3190</v>
      </c>
      <c r="C194" s="271" t="s">
        <v>2565</v>
      </c>
      <c r="D194" s="271" t="s">
        <v>2483</v>
      </c>
      <c r="E194" s="271"/>
      <c r="F194" s="271" t="s">
        <v>189</v>
      </c>
      <c r="G194" s="271" t="s">
        <v>189</v>
      </c>
      <c r="H194" s="271" t="s">
        <v>1673</v>
      </c>
    </row>
    <row r="195" spans="1:8" x14ac:dyDescent="0.25">
      <c r="A195" s="270" t="s">
        <v>3221</v>
      </c>
      <c r="B195" s="271" t="s">
        <v>3192</v>
      </c>
      <c r="C195" s="271" t="s">
        <v>2565</v>
      </c>
      <c r="D195" s="5" t="s">
        <v>2486</v>
      </c>
      <c r="E195" s="271"/>
      <c r="F195" s="271" t="s">
        <v>189</v>
      </c>
      <c r="G195" s="271" t="s">
        <v>189</v>
      </c>
      <c r="H195" s="271" t="s">
        <v>1707</v>
      </c>
    </row>
    <row r="196" spans="1:8" x14ac:dyDescent="0.25">
      <c r="A196" s="270" t="s">
        <v>3221</v>
      </c>
      <c r="B196" s="271" t="s">
        <v>3192</v>
      </c>
      <c r="C196" s="271" t="s">
        <v>2565</v>
      </c>
      <c r="D196" s="5" t="s">
        <v>2486</v>
      </c>
      <c r="E196" s="271"/>
      <c r="F196" s="271" t="s">
        <v>189</v>
      </c>
      <c r="G196" s="271" t="s">
        <v>189</v>
      </c>
      <c r="H196" s="271" t="s">
        <v>1708</v>
      </c>
    </row>
    <row r="197" spans="1:8" x14ac:dyDescent="0.25">
      <c r="A197" s="270" t="s">
        <v>3218</v>
      </c>
      <c r="B197" s="271" t="s">
        <v>3192</v>
      </c>
      <c r="C197" s="271" t="s">
        <v>2565</v>
      </c>
      <c r="D197" s="5" t="s">
        <v>2486</v>
      </c>
      <c r="E197" s="271"/>
      <c r="F197" s="271" t="s">
        <v>189</v>
      </c>
      <c r="G197" s="271" t="s">
        <v>189</v>
      </c>
      <c r="H197" s="271" t="s">
        <v>1682</v>
      </c>
    </row>
    <row r="198" spans="1:8" x14ac:dyDescent="0.25">
      <c r="A198" s="270" t="s">
        <v>3222</v>
      </c>
      <c r="B198" s="271" t="s">
        <v>3193</v>
      </c>
      <c r="C198" s="271" t="s">
        <v>2565</v>
      </c>
      <c r="D198" s="271" t="s">
        <v>2446</v>
      </c>
      <c r="E198" s="271"/>
      <c r="F198" s="271" t="s">
        <v>189</v>
      </c>
      <c r="G198" s="271" t="s">
        <v>189</v>
      </c>
      <c r="H198" s="271" t="s">
        <v>1685</v>
      </c>
    </row>
    <row r="199" spans="1:8" x14ac:dyDescent="0.25">
      <c r="A199" s="270" t="s">
        <v>3221</v>
      </c>
      <c r="B199" s="271" t="s">
        <v>3194</v>
      </c>
      <c r="C199" s="271" t="s">
        <v>2565</v>
      </c>
      <c r="D199" s="5" t="s">
        <v>3158</v>
      </c>
      <c r="E199" s="271"/>
      <c r="F199" s="271" t="s">
        <v>189</v>
      </c>
      <c r="G199" s="271" t="s">
        <v>189</v>
      </c>
      <c r="H199" s="271" t="s">
        <v>1690</v>
      </c>
    </row>
    <row r="200" spans="1:8" x14ac:dyDescent="0.25">
      <c r="A200" s="270" t="s">
        <v>3221</v>
      </c>
      <c r="B200" s="271" t="s">
        <v>3194</v>
      </c>
      <c r="C200" s="271" t="s">
        <v>2565</v>
      </c>
      <c r="D200" s="5" t="s">
        <v>3158</v>
      </c>
      <c r="E200" s="271"/>
      <c r="F200" s="271" t="s">
        <v>189</v>
      </c>
      <c r="G200" s="271" t="s">
        <v>189</v>
      </c>
      <c r="H200" s="271" t="s">
        <v>2364</v>
      </c>
    </row>
    <row r="201" spans="1:8" x14ac:dyDescent="0.25">
      <c r="A201" s="270" t="s">
        <v>3221</v>
      </c>
      <c r="B201" s="271" t="s">
        <v>3194</v>
      </c>
      <c r="C201" s="271" t="s">
        <v>2565</v>
      </c>
      <c r="D201" s="5" t="s">
        <v>3158</v>
      </c>
      <c r="E201" s="271"/>
      <c r="F201" s="271" t="s">
        <v>189</v>
      </c>
      <c r="G201" s="271" t="s">
        <v>189</v>
      </c>
      <c r="H201" s="271" t="s">
        <v>1707</v>
      </c>
    </row>
    <row r="202" spans="1:8" x14ac:dyDescent="0.25">
      <c r="A202" s="270" t="s">
        <v>3221</v>
      </c>
      <c r="B202" s="271" t="s">
        <v>3194</v>
      </c>
      <c r="C202" s="271" t="s">
        <v>2565</v>
      </c>
      <c r="D202" s="5" t="s">
        <v>3158</v>
      </c>
      <c r="E202" s="271"/>
      <c r="F202" s="271" t="s">
        <v>189</v>
      </c>
      <c r="G202" s="271" t="s">
        <v>189</v>
      </c>
      <c r="H202" s="271" t="s">
        <v>1708</v>
      </c>
    </row>
    <row r="203" spans="1:8" x14ac:dyDescent="0.25">
      <c r="A203" s="270" t="s">
        <v>3218</v>
      </c>
      <c r="B203" s="271" t="s">
        <v>3194</v>
      </c>
      <c r="C203" s="271" t="s">
        <v>2565</v>
      </c>
      <c r="D203" s="5" t="s">
        <v>3158</v>
      </c>
      <c r="E203" s="271"/>
      <c r="F203" s="271" t="s">
        <v>189</v>
      </c>
      <c r="G203" s="271" t="s">
        <v>189</v>
      </c>
      <c r="H203" s="271" t="s">
        <v>1682</v>
      </c>
    </row>
    <row r="204" spans="1:8" x14ac:dyDescent="0.25">
      <c r="A204" s="270" t="s">
        <v>3223</v>
      </c>
      <c r="B204" s="271" t="s">
        <v>3200</v>
      </c>
      <c r="C204" s="271" t="s">
        <v>2565</v>
      </c>
      <c r="D204" s="271" t="s">
        <v>2469</v>
      </c>
      <c r="E204" s="271"/>
      <c r="F204" s="271" t="s">
        <v>189</v>
      </c>
      <c r="G204" s="271" t="s">
        <v>189</v>
      </c>
      <c r="H204" s="271" t="s">
        <v>2470</v>
      </c>
    </row>
    <row r="205" spans="1:8" x14ac:dyDescent="0.25">
      <c r="A205" s="270" t="s">
        <v>3224</v>
      </c>
      <c r="B205" s="271" t="s">
        <v>3195</v>
      </c>
      <c r="C205" s="271" t="s">
        <v>2565</v>
      </c>
      <c r="D205" s="5" t="s">
        <v>3156</v>
      </c>
      <c r="E205" s="271"/>
      <c r="F205" s="271" t="s">
        <v>189</v>
      </c>
      <c r="G205" s="271" t="s">
        <v>189</v>
      </c>
      <c r="H205" s="271" t="s">
        <v>3016</v>
      </c>
    </row>
    <row r="206" spans="1:8" x14ac:dyDescent="0.25">
      <c r="A206" s="270" t="s">
        <v>3224</v>
      </c>
      <c r="B206" s="271" t="s">
        <v>3195</v>
      </c>
      <c r="C206" s="271" t="s">
        <v>2565</v>
      </c>
      <c r="D206" s="5" t="s">
        <v>3156</v>
      </c>
      <c r="E206" s="271"/>
      <c r="F206" s="271" t="s">
        <v>189</v>
      </c>
      <c r="G206" s="271" t="s">
        <v>189</v>
      </c>
      <c r="H206" s="271" t="s">
        <v>3019</v>
      </c>
    </row>
    <row r="207" spans="1:8" x14ac:dyDescent="0.25">
      <c r="A207" s="270" t="s">
        <v>3224</v>
      </c>
      <c r="B207" s="271" t="s">
        <v>3195</v>
      </c>
      <c r="C207" s="271" t="s">
        <v>2565</v>
      </c>
      <c r="D207" s="5" t="s">
        <v>3156</v>
      </c>
      <c r="E207" s="271"/>
      <c r="F207" s="271" t="s">
        <v>189</v>
      </c>
      <c r="G207" s="271" t="s">
        <v>189</v>
      </c>
      <c r="H207" s="271" t="s">
        <v>3020</v>
      </c>
    </row>
    <row r="208" spans="1:8" x14ac:dyDescent="0.25">
      <c r="A208" s="270" t="s">
        <v>3224</v>
      </c>
      <c r="B208" s="271" t="s">
        <v>3195</v>
      </c>
      <c r="C208" s="271" t="s">
        <v>2565</v>
      </c>
      <c r="D208" s="5" t="s">
        <v>3156</v>
      </c>
      <c r="E208" s="271"/>
      <c r="F208" s="271" t="s">
        <v>189</v>
      </c>
      <c r="G208" s="271" t="s">
        <v>189</v>
      </c>
      <c r="H208" s="271" t="s">
        <v>1701</v>
      </c>
    </row>
    <row r="209" spans="1:8" x14ac:dyDescent="0.25">
      <c r="A209" s="270" t="s">
        <v>3224</v>
      </c>
      <c r="B209" s="271" t="s">
        <v>3195</v>
      </c>
      <c r="C209" s="271" t="s">
        <v>2565</v>
      </c>
      <c r="D209" s="5" t="s">
        <v>3156</v>
      </c>
      <c r="E209" s="271"/>
      <c r="F209" s="271" t="s">
        <v>189</v>
      </c>
      <c r="G209" s="271" t="s">
        <v>189</v>
      </c>
      <c r="H209" s="271" t="s">
        <v>3021</v>
      </c>
    </row>
    <row r="210" spans="1:8" x14ac:dyDescent="0.25">
      <c r="A210" s="270" t="s">
        <v>3225</v>
      </c>
      <c r="B210" s="271" t="s">
        <v>3196</v>
      </c>
      <c r="C210" s="271" t="s">
        <v>2565</v>
      </c>
      <c r="D210" s="5" t="s">
        <v>3157</v>
      </c>
      <c r="E210" s="271"/>
      <c r="F210" s="271" t="s">
        <v>189</v>
      </c>
      <c r="G210" s="271" t="s">
        <v>189</v>
      </c>
      <c r="H210" s="271" t="s">
        <v>3015</v>
      </c>
    </row>
    <row r="211" spans="1:8" x14ac:dyDescent="0.25">
      <c r="A211" s="270" t="s">
        <v>3225</v>
      </c>
      <c r="B211" s="271" t="s">
        <v>3196</v>
      </c>
      <c r="C211" s="271" t="s">
        <v>2565</v>
      </c>
      <c r="D211" s="5" t="s">
        <v>3157</v>
      </c>
      <c r="E211" s="271"/>
      <c r="F211" s="271" t="s">
        <v>189</v>
      </c>
      <c r="G211" s="271" t="s">
        <v>189</v>
      </c>
      <c r="H211" s="271" t="s">
        <v>3016</v>
      </c>
    </row>
    <row r="212" spans="1:8" x14ac:dyDescent="0.25">
      <c r="A212" s="270" t="s">
        <v>3225</v>
      </c>
      <c r="B212" s="271" t="s">
        <v>3196</v>
      </c>
      <c r="C212" s="271" t="s">
        <v>2565</v>
      </c>
      <c r="D212" s="5" t="s">
        <v>3157</v>
      </c>
      <c r="E212" s="271"/>
      <c r="F212" s="271" t="s">
        <v>189</v>
      </c>
      <c r="G212" s="271" t="s">
        <v>189</v>
      </c>
      <c r="H212" s="271" t="s">
        <v>3021</v>
      </c>
    </row>
    <row r="213" spans="1:8" x14ac:dyDescent="0.25">
      <c r="A213" s="270" t="s">
        <v>3222</v>
      </c>
      <c r="B213" s="271" t="s">
        <v>3197</v>
      </c>
      <c r="C213" s="271" t="s">
        <v>2565</v>
      </c>
      <c r="D213" s="271" t="s">
        <v>2445</v>
      </c>
      <c r="E213" s="271"/>
      <c r="F213" s="271" t="s">
        <v>189</v>
      </c>
      <c r="G213" s="271" t="s">
        <v>189</v>
      </c>
      <c r="H213" s="271" t="s">
        <v>1665</v>
      </c>
    </row>
    <row r="214" spans="1:8" x14ac:dyDescent="0.25">
      <c r="A214" s="270" t="s">
        <v>3222</v>
      </c>
      <c r="B214" s="271" t="s">
        <v>3197</v>
      </c>
      <c r="C214" s="271" t="s">
        <v>2565</v>
      </c>
      <c r="D214" s="271" t="s">
        <v>2445</v>
      </c>
      <c r="E214" s="271"/>
      <c r="F214" s="271" t="s">
        <v>189</v>
      </c>
      <c r="G214" s="271" t="s">
        <v>189</v>
      </c>
      <c r="H214" s="271" t="s">
        <v>1666</v>
      </c>
    </row>
    <row r="215" spans="1:8" x14ac:dyDescent="0.25">
      <c r="A215" s="270" t="s">
        <v>3222</v>
      </c>
      <c r="B215" s="271" t="s">
        <v>3197</v>
      </c>
      <c r="C215" s="271" t="s">
        <v>2565</v>
      </c>
      <c r="D215" s="271" t="s">
        <v>2445</v>
      </c>
      <c r="E215" s="271"/>
      <c r="F215" s="271" t="s">
        <v>189</v>
      </c>
      <c r="G215" s="271" t="s">
        <v>189</v>
      </c>
      <c r="H215" s="271" t="s">
        <v>1677</v>
      </c>
    </row>
    <row r="216" spans="1:8" x14ac:dyDescent="0.25">
      <c r="A216" s="270" t="s">
        <v>3222</v>
      </c>
      <c r="B216" s="271" t="s">
        <v>3197</v>
      </c>
      <c r="C216" s="271" t="s">
        <v>2565</v>
      </c>
      <c r="D216" s="271" t="s">
        <v>2445</v>
      </c>
      <c r="E216" s="271"/>
      <c r="F216" s="271" t="s">
        <v>189</v>
      </c>
      <c r="G216" s="271" t="s">
        <v>189</v>
      </c>
      <c r="H216" s="271" t="s">
        <v>1678</v>
      </c>
    </row>
    <row r="217" spans="1:8" x14ac:dyDescent="0.25">
      <c r="A217" s="270" t="s">
        <v>3222</v>
      </c>
      <c r="B217" s="271" t="s">
        <v>3197</v>
      </c>
      <c r="C217" s="271" t="s">
        <v>2565</v>
      </c>
      <c r="D217" s="271" t="s">
        <v>2445</v>
      </c>
      <c r="E217" s="271"/>
      <c r="F217" s="271" t="s">
        <v>189</v>
      </c>
      <c r="G217" s="271" t="s">
        <v>189</v>
      </c>
      <c r="H217" s="271" t="s">
        <v>1679</v>
      </c>
    </row>
    <row r="218" spans="1:8" x14ac:dyDescent="0.25">
      <c r="A218" s="270" t="s">
        <v>3222</v>
      </c>
      <c r="B218" s="271" t="s">
        <v>3197</v>
      </c>
      <c r="C218" s="271" t="s">
        <v>2565</v>
      </c>
      <c r="D218" s="271" t="s">
        <v>2445</v>
      </c>
      <c r="E218" s="271"/>
      <c r="F218" s="271" t="s">
        <v>189</v>
      </c>
      <c r="G218" s="271" t="s">
        <v>189</v>
      </c>
      <c r="H218" s="271" t="s">
        <v>1683</v>
      </c>
    </row>
    <row r="219" spans="1:8" x14ac:dyDescent="0.25">
      <c r="A219" s="270" t="s">
        <v>3222</v>
      </c>
      <c r="B219" s="271" t="s">
        <v>3197</v>
      </c>
      <c r="C219" s="271" t="s">
        <v>2565</v>
      </c>
      <c r="D219" s="271" t="s">
        <v>2445</v>
      </c>
      <c r="E219" s="271"/>
      <c r="F219" s="271" t="s">
        <v>189</v>
      </c>
      <c r="G219" s="271" t="s">
        <v>189</v>
      </c>
      <c r="H219" s="271" t="s">
        <v>1684</v>
      </c>
    </row>
    <row r="220" spans="1:8" x14ac:dyDescent="0.25">
      <c r="A220" s="270" t="s">
        <v>3222</v>
      </c>
      <c r="B220" s="271" t="s">
        <v>3197</v>
      </c>
      <c r="C220" s="271" t="s">
        <v>2565</v>
      </c>
      <c r="D220" s="271" t="s">
        <v>2445</v>
      </c>
      <c r="E220" s="271"/>
      <c r="F220" s="271" t="s">
        <v>189</v>
      </c>
      <c r="G220" s="271" t="s">
        <v>189</v>
      </c>
      <c r="H220" s="271" t="s">
        <v>1685</v>
      </c>
    </row>
    <row r="221" spans="1:8" x14ac:dyDescent="0.25">
      <c r="A221" s="270" t="s">
        <v>3222</v>
      </c>
      <c r="B221" s="271" t="s">
        <v>3197</v>
      </c>
      <c r="C221" s="271" t="s">
        <v>2565</v>
      </c>
      <c r="D221" s="271" t="s">
        <v>2445</v>
      </c>
      <c r="E221" s="271"/>
      <c r="F221" s="271" t="s">
        <v>189</v>
      </c>
      <c r="G221" s="271" t="s">
        <v>189</v>
      </c>
      <c r="H221" s="271" t="s">
        <v>1695</v>
      </c>
    </row>
    <row r="222" spans="1:8" x14ac:dyDescent="0.25">
      <c r="A222" s="270" t="s">
        <v>3222</v>
      </c>
      <c r="B222" s="271" t="s">
        <v>3197</v>
      </c>
      <c r="C222" s="271" t="s">
        <v>2565</v>
      </c>
      <c r="D222" s="271" t="s">
        <v>2445</v>
      </c>
      <c r="E222" s="271"/>
      <c r="F222" s="271" t="s">
        <v>189</v>
      </c>
      <c r="G222" s="271" t="s">
        <v>189</v>
      </c>
      <c r="H222" s="271" t="s">
        <v>1703</v>
      </c>
    </row>
    <row r="223" spans="1:8" x14ac:dyDescent="0.25">
      <c r="A223" s="270" t="s">
        <v>3222</v>
      </c>
      <c r="B223" s="271" t="s">
        <v>3197</v>
      </c>
      <c r="C223" s="271" t="s">
        <v>2565</v>
      </c>
      <c r="D223" s="271" t="s">
        <v>2445</v>
      </c>
      <c r="E223" s="271"/>
      <c r="F223" s="271" t="s">
        <v>189</v>
      </c>
      <c r="G223" s="271" t="s">
        <v>189</v>
      </c>
      <c r="H223" s="271" t="s">
        <v>1722</v>
      </c>
    </row>
    <row r="224" spans="1:8" x14ac:dyDescent="0.25">
      <c r="A224" s="270" t="s">
        <v>3222</v>
      </c>
      <c r="B224" s="271" t="s">
        <v>3197</v>
      </c>
      <c r="C224" s="271" t="s">
        <v>2565</v>
      </c>
      <c r="D224" s="271" t="s">
        <v>2445</v>
      </c>
      <c r="E224" s="271"/>
      <c r="F224" s="271" t="s">
        <v>189</v>
      </c>
      <c r="G224" s="271" t="s">
        <v>189</v>
      </c>
      <c r="H224" s="271" t="s">
        <v>1724</v>
      </c>
    </row>
    <row r="225" spans="1:8" x14ac:dyDescent="0.25">
      <c r="A225" s="270" t="s">
        <v>3222</v>
      </c>
      <c r="B225" s="271" t="s">
        <v>3197</v>
      </c>
      <c r="C225" s="271" t="s">
        <v>2565</v>
      </c>
      <c r="D225" s="271" t="s">
        <v>2445</v>
      </c>
      <c r="E225" s="271"/>
      <c r="F225" s="271" t="s">
        <v>189</v>
      </c>
      <c r="G225" s="271" t="s">
        <v>189</v>
      </c>
      <c r="H225" s="271" t="s">
        <v>3023</v>
      </c>
    </row>
    <row r="226" spans="1:8" x14ac:dyDescent="0.25">
      <c r="A226" s="270" t="s">
        <v>3222</v>
      </c>
      <c r="B226" s="271" t="s">
        <v>3197</v>
      </c>
      <c r="C226" s="271" t="s">
        <v>2565</v>
      </c>
      <c r="D226" s="271" t="s">
        <v>2445</v>
      </c>
      <c r="E226" s="271"/>
      <c r="F226" s="271" t="s">
        <v>189</v>
      </c>
      <c r="G226" s="271" t="s">
        <v>189</v>
      </c>
      <c r="H226" s="271" t="s">
        <v>1739</v>
      </c>
    </row>
    <row r="227" spans="1:8" x14ac:dyDescent="0.25">
      <c r="A227" s="270" t="s">
        <v>3226</v>
      </c>
      <c r="B227" s="271" t="s">
        <v>3197</v>
      </c>
      <c r="C227" s="271" t="s">
        <v>2565</v>
      </c>
      <c r="D227" s="271" t="s">
        <v>2445</v>
      </c>
      <c r="E227" s="271"/>
      <c r="F227" s="271" t="s">
        <v>189</v>
      </c>
      <c r="G227" s="271" t="s">
        <v>189</v>
      </c>
      <c r="H227" s="271" t="s">
        <v>1687</v>
      </c>
    </row>
    <row r="228" spans="1:8" x14ac:dyDescent="0.25">
      <c r="A228" s="270" t="s">
        <v>3226</v>
      </c>
      <c r="B228" s="271" t="s">
        <v>3197</v>
      </c>
      <c r="C228" s="271" t="s">
        <v>2565</v>
      </c>
      <c r="D228" s="271" t="s">
        <v>2445</v>
      </c>
      <c r="E228" s="271"/>
      <c r="F228" s="271" t="s">
        <v>189</v>
      </c>
      <c r="G228" s="271" t="s">
        <v>189</v>
      </c>
      <c r="H228" s="271" t="s">
        <v>1726</v>
      </c>
    </row>
    <row r="229" spans="1:8" x14ac:dyDescent="0.25">
      <c r="A229" s="270" t="s">
        <v>3227</v>
      </c>
      <c r="B229" s="271" t="s">
        <v>3197</v>
      </c>
      <c r="C229" s="271" t="s">
        <v>2565</v>
      </c>
      <c r="D229" s="271" t="s">
        <v>2445</v>
      </c>
      <c r="E229" s="271"/>
      <c r="F229" s="271" t="s">
        <v>189</v>
      </c>
      <c r="G229" s="271" t="s">
        <v>189</v>
      </c>
      <c r="H229" s="271" t="s">
        <v>1623</v>
      </c>
    </row>
    <row r="230" spans="1:8" x14ac:dyDescent="0.25">
      <c r="A230" s="5" t="s">
        <v>3228</v>
      </c>
      <c r="B230" s="5" t="s">
        <v>3197</v>
      </c>
      <c r="C230" s="271" t="s">
        <v>2565</v>
      </c>
      <c r="D230" s="5" t="s">
        <v>2445</v>
      </c>
      <c r="F230" s="5" t="s">
        <v>189</v>
      </c>
      <c r="G230" s="5" t="s">
        <v>189</v>
      </c>
      <c r="H230" s="5" t="s">
        <v>1712</v>
      </c>
    </row>
    <row r="231" spans="1:8" x14ac:dyDescent="0.25">
      <c r="A231" s="5" t="s">
        <v>3229</v>
      </c>
      <c r="B231" s="5" t="s">
        <v>3197</v>
      </c>
      <c r="C231" s="271" t="s">
        <v>2565</v>
      </c>
      <c r="D231" s="5" t="s">
        <v>2445</v>
      </c>
      <c r="F231" s="5" t="s">
        <v>189</v>
      </c>
      <c r="G231" s="5" t="s">
        <v>189</v>
      </c>
      <c r="H231" s="5" t="s">
        <v>1719</v>
      </c>
    </row>
    <row r="232" spans="1:8" x14ac:dyDescent="0.25">
      <c r="A232" s="5" t="s">
        <v>3230</v>
      </c>
      <c r="B232" s="5" t="s">
        <v>3197</v>
      </c>
      <c r="C232" s="271" t="s">
        <v>2565</v>
      </c>
      <c r="D232" s="5" t="s">
        <v>2445</v>
      </c>
      <c r="F232" s="5" t="s">
        <v>189</v>
      </c>
      <c r="G232" s="5" t="s">
        <v>189</v>
      </c>
      <c r="H232" s="5" t="s">
        <v>1718</v>
      </c>
    </row>
    <row r="233" spans="1:8" x14ac:dyDescent="0.25">
      <c r="A233" s="5" t="s">
        <v>3231</v>
      </c>
      <c r="B233" s="5" t="s">
        <v>3197</v>
      </c>
      <c r="C233" s="271" t="s">
        <v>2565</v>
      </c>
      <c r="D233" s="5" t="s">
        <v>2445</v>
      </c>
      <c r="F233" s="5" t="s">
        <v>189</v>
      </c>
      <c r="G233" s="5" t="s">
        <v>189</v>
      </c>
      <c r="H233" s="5" t="s">
        <v>1711</v>
      </c>
    </row>
    <row r="234" spans="1:8" x14ac:dyDescent="0.25">
      <c r="A234" s="5" t="s">
        <v>3232</v>
      </c>
      <c r="B234" s="5" t="s">
        <v>3197</v>
      </c>
      <c r="C234" s="271" t="s">
        <v>2565</v>
      </c>
      <c r="D234" s="5" t="s">
        <v>2445</v>
      </c>
      <c r="F234" s="5" t="s">
        <v>189</v>
      </c>
      <c r="G234" s="5" t="s">
        <v>189</v>
      </c>
      <c r="H234" s="5" t="s">
        <v>1691</v>
      </c>
    </row>
    <row r="235" spans="1:8" x14ac:dyDescent="0.25">
      <c r="A235" s="5" t="s">
        <v>3232</v>
      </c>
      <c r="B235" s="5" t="s">
        <v>3197</v>
      </c>
      <c r="C235" s="271" t="s">
        <v>2565</v>
      </c>
      <c r="D235" s="5" t="s">
        <v>2445</v>
      </c>
      <c r="F235" s="5" t="s">
        <v>189</v>
      </c>
      <c r="G235" s="5" t="s">
        <v>189</v>
      </c>
      <c r="H235" s="5" t="s">
        <v>1692</v>
      </c>
    </row>
    <row r="236" spans="1:8" x14ac:dyDescent="0.25">
      <c r="A236" s="270" t="s">
        <v>3233</v>
      </c>
      <c r="B236" s="271" t="s">
        <v>3198</v>
      </c>
      <c r="C236" s="271" t="s">
        <v>2565</v>
      </c>
      <c r="D236" s="271" t="s">
        <v>2424</v>
      </c>
      <c r="E236" s="271"/>
      <c r="F236" s="271" t="s">
        <v>189</v>
      </c>
      <c r="G236" s="271" t="s">
        <v>189</v>
      </c>
      <c r="H236" s="271" t="s">
        <v>1697</v>
      </c>
    </row>
    <row r="237" spans="1:8" x14ac:dyDescent="0.25">
      <c r="A237" s="270" t="s">
        <v>3218</v>
      </c>
      <c r="B237" s="271" t="s">
        <v>3198</v>
      </c>
      <c r="C237" s="271" t="s">
        <v>2565</v>
      </c>
      <c r="D237" s="271" t="s">
        <v>2424</v>
      </c>
      <c r="E237" s="271"/>
      <c r="F237" s="271" t="s">
        <v>189</v>
      </c>
      <c r="G237" s="271" t="s">
        <v>189</v>
      </c>
      <c r="H237" s="271" t="s">
        <v>1682</v>
      </c>
    </row>
    <row r="238" spans="1:8" x14ac:dyDescent="0.25">
      <c r="A238" s="270" t="s">
        <v>3234</v>
      </c>
      <c r="B238" s="271" t="s">
        <v>3198</v>
      </c>
      <c r="C238" s="271" t="s">
        <v>2565</v>
      </c>
      <c r="D238" s="271" t="s">
        <v>2424</v>
      </c>
      <c r="E238" s="271"/>
      <c r="F238" s="271" t="s">
        <v>189</v>
      </c>
      <c r="G238" s="271" t="s">
        <v>189</v>
      </c>
      <c r="H238" s="271" t="s">
        <v>1623</v>
      </c>
    </row>
    <row r="239" spans="1:8" x14ac:dyDescent="0.25">
      <c r="A239" s="270" t="s">
        <v>3235</v>
      </c>
      <c r="B239" s="271" t="s">
        <v>3198</v>
      </c>
      <c r="C239" s="271" t="s">
        <v>2565</v>
      </c>
      <c r="D239" s="271" t="s">
        <v>2424</v>
      </c>
      <c r="E239" s="271"/>
      <c r="F239" s="271" t="s">
        <v>189</v>
      </c>
      <c r="G239" s="271" t="s">
        <v>189</v>
      </c>
      <c r="H239" s="271" t="s">
        <v>3018</v>
      </c>
    </row>
    <row r="240" spans="1:8" x14ac:dyDescent="0.25">
      <c r="A240" s="270" t="s">
        <v>3236</v>
      </c>
      <c r="B240" s="271" t="s">
        <v>3198</v>
      </c>
      <c r="C240" s="271" t="s">
        <v>2565</v>
      </c>
      <c r="D240" s="271" t="s">
        <v>2424</v>
      </c>
      <c r="E240" s="271"/>
      <c r="F240" s="271" t="s">
        <v>189</v>
      </c>
      <c r="G240" s="271" t="s">
        <v>189</v>
      </c>
      <c r="H240" s="271" t="s">
        <v>3017</v>
      </c>
    </row>
    <row r="241" spans="1:11" x14ac:dyDescent="0.25">
      <c r="A241" s="270" t="s">
        <v>3236</v>
      </c>
      <c r="B241" s="271" t="s">
        <v>3198</v>
      </c>
      <c r="C241" s="271" t="s">
        <v>2565</v>
      </c>
      <c r="D241" s="271" t="s">
        <v>2424</v>
      </c>
      <c r="E241" s="271"/>
      <c r="F241" s="271" t="s">
        <v>189</v>
      </c>
      <c r="G241" s="271" t="s">
        <v>189</v>
      </c>
      <c r="H241" s="271" t="s">
        <v>3022</v>
      </c>
    </row>
    <row r="242" spans="1:11" x14ac:dyDescent="0.25">
      <c r="A242" s="270" t="s">
        <v>3220</v>
      </c>
      <c r="B242" s="271" t="s">
        <v>3198</v>
      </c>
      <c r="C242" s="271" t="s">
        <v>2565</v>
      </c>
      <c r="D242" s="271" t="s">
        <v>2424</v>
      </c>
      <c r="E242" s="271"/>
      <c r="F242" s="271" t="s">
        <v>189</v>
      </c>
      <c r="G242" s="271" t="s">
        <v>189</v>
      </c>
      <c r="H242" s="271" t="s">
        <v>2295</v>
      </c>
    </row>
    <row r="243" spans="1:11" x14ac:dyDescent="0.25">
      <c r="A243" s="270" t="s">
        <v>3219</v>
      </c>
      <c r="B243" s="271" t="s">
        <v>3198</v>
      </c>
      <c r="C243" s="271" t="s">
        <v>2565</v>
      </c>
      <c r="D243" s="271" t="s">
        <v>2424</v>
      </c>
      <c r="E243" s="271"/>
      <c r="F243" s="271" t="s">
        <v>189</v>
      </c>
      <c r="G243" s="271" t="s">
        <v>189</v>
      </c>
      <c r="H243" s="271" t="s">
        <v>1673</v>
      </c>
    </row>
    <row r="244" spans="1:11" x14ac:dyDescent="0.25">
      <c r="A244" s="270" t="s">
        <v>3232</v>
      </c>
      <c r="B244" s="271" t="s">
        <v>3198</v>
      </c>
      <c r="C244" s="271" t="s">
        <v>2565</v>
      </c>
      <c r="D244" s="271" t="s">
        <v>2424</v>
      </c>
      <c r="E244" s="271"/>
      <c r="F244" s="271" t="s">
        <v>189</v>
      </c>
      <c r="G244" s="271" t="s">
        <v>189</v>
      </c>
      <c r="H244" s="271" t="s">
        <v>1691</v>
      </c>
    </row>
    <row r="245" spans="1:11" x14ac:dyDescent="0.25">
      <c r="A245" s="399" t="s">
        <v>3232</v>
      </c>
      <c r="B245" s="400" t="s">
        <v>3198</v>
      </c>
      <c r="C245" s="271" t="s">
        <v>2565</v>
      </c>
      <c r="D245" s="400" t="s">
        <v>2424</v>
      </c>
      <c r="E245" s="400"/>
      <c r="F245" s="400" t="s">
        <v>189</v>
      </c>
      <c r="G245" s="400" t="s">
        <v>189</v>
      </c>
      <c r="H245" s="400" t="s">
        <v>1692</v>
      </c>
      <c r="I245" s="1"/>
      <c r="J245" s="1"/>
      <c r="K245" s="1"/>
    </row>
    <row r="246" spans="1:11" x14ac:dyDescent="0.25">
      <c r="A246" s="270" t="s">
        <v>3233</v>
      </c>
      <c r="B246" s="271" t="s">
        <v>3201</v>
      </c>
      <c r="C246" s="271" t="s">
        <v>2565</v>
      </c>
      <c r="D246" s="271" t="s">
        <v>2423</v>
      </c>
      <c r="E246" s="271"/>
      <c r="F246" s="271" t="s">
        <v>189</v>
      </c>
      <c r="G246" s="271" t="s">
        <v>189</v>
      </c>
      <c r="H246" s="271" t="s">
        <v>1697</v>
      </c>
    </row>
    <row r="247" spans="1:11" x14ac:dyDescent="0.25">
      <c r="A247" s="270" t="s">
        <v>3218</v>
      </c>
      <c r="B247" s="271" t="s">
        <v>3201</v>
      </c>
      <c r="C247" s="271" t="s">
        <v>2565</v>
      </c>
      <c r="D247" s="271" t="s">
        <v>2423</v>
      </c>
      <c r="E247" s="271"/>
      <c r="F247" s="271" t="s">
        <v>189</v>
      </c>
      <c r="G247" s="271" t="s">
        <v>189</v>
      </c>
      <c r="H247" s="271" t="s">
        <v>1682</v>
      </c>
    </row>
    <row r="248" spans="1:11" x14ac:dyDescent="0.25">
      <c r="A248" s="270" t="s">
        <v>3227</v>
      </c>
      <c r="B248" s="271" t="s">
        <v>3201</v>
      </c>
      <c r="C248" s="271" t="s">
        <v>2565</v>
      </c>
      <c r="D248" s="271" t="s">
        <v>2423</v>
      </c>
      <c r="E248" s="271"/>
      <c r="F248" s="271" t="s">
        <v>189</v>
      </c>
      <c r="G248" s="271" t="s">
        <v>189</v>
      </c>
      <c r="H248" s="271" t="s">
        <v>1623</v>
      </c>
    </row>
    <row r="249" spans="1:11" x14ac:dyDescent="0.25">
      <c r="A249" s="270" t="s">
        <v>3237</v>
      </c>
      <c r="B249" s="271" t="s">
        <v>3201</v>
      </c>
      <c r="C249" s="271" t="s">
        <v>2565</v>
      </c>
      <c r="D249" s="271" t="s">
        <v>2423</v>
      </c>
      <c r="E249" s="271"/>
      <c r="F249" s="271" t="s">
        <v>189</v>
      </c>
      <c r="G249" s="271" t="s">
        <v>189</v>
      </c>
      <c r="H249" s="271" t="s">
        <v>1667</v>
      </c>
    </row>
    <row r="250" spans="1:11" x14ac:dyDescent="0.25">
      <c r="A250" s="270" t="s">
        <v>3237</v>
      </c>
      <c r="B250" s="271" t="s">
        <v>3201</v>
      </c>
      <c r="C250" s="271" t="s">
        <v>2565</v>
      </c>
      <c r="D250" s="271" t="s">
        <v>2423</v>
      </c>
      <c r="E250" s="271"/>
      <c r="F250" s="271" t="s">
        <v>189</v>
      </c>
      <c r="G250" s="271" t="s">
        <v>189</v>
      </c>
      <c r="H250" s="271" t="s">
        <v>1715</v>
      </c>
    </row>
    <row r="251" spans="1:11" x14ac:dyDescent="0.25">
      <c r="A251" s="270" t="s">
        <v>3219</v>
      </c>
      <c r="B251" s="271" t="s">
        <v>3201</v>
      </c>
      <c r="C251" s="271" t="s">
        <v>2565</v>
      </c>
      <c r="D251" s="271" t="s">
        <v>2423</v>
      </c>
      <c r="E251" s="271"/>
      <c r="F251" s="271" t="s">
        <v>189</v>
      </c>
      <c r="G251" s="271" t="s">
        <v>189</v>
      </c>
      <c r="H251" s="271" t="s">
        <v>1673</v>
      </c>
    </row>
    <row r="252" spans="1:11" x14ac:dyDescent="0.25">
      <c r="A252" s="270" t="s">
        <v>3238</v>
      </c>
      <c r="B252" s="271" t="s">
        <v>3201</v>
      </c>
      <c r="C252" s="271" t="s">
        <v>2565</v>
      </c>
      <c r="D252" s="271" t="s">
        <v>2423</v>
      </c>
      <c r="E252" s="271"/>
      <c r="F252" s="271" t="s">
        <v>189</v>
      </c>
      <c r="G252" s="271" t="s">
        <v>189</v>
      </c>
      <c r="H252" s="271" t="s">
        <v>2300</v>
      </c>
    </row>
    <row r="253" spans="1:11" x14ac:dyDescent="0.25">
      <c r="A253" s="270" t="s">
        <v>3239</v>
      </c>
      <c r="B253" s="271" t="s">
        <v>3199</v>
      </c>
      <c r="C253" s="271" t="s">
        <v>2565</v>
      </c>
      <c r="D253" s="271" t="s">
        <v>2418</v>
      </c>
      <c r="E253" s="271"/>
      <c r="F253" s="271" t="s">
        <v>189</v>
      </c>
      <c r="G253" s="271" t="s">
        <v>189</v>
      </c>
      <c r="H253" s="271" t="s">
        <v>2293</v>
      </c>
    </row>
    <row r="254" spans="1:11" x14ac:dyDescent="0.25">
      <c r="A254" s="270" t="s">
        <v>3240</v>
      </c>
      <c r="B254" s="271" t="s">
        <v>3199</v>
      </c>
      <c r="C254" s="271" t="s">
        <v>2565</v>
      </c>
      <c r="D254" s="271" t="s">
        <v>2418</v>
      </c>
      <c r="E254" s="271"/>
      <c r="F254" s="271" t="s">
        <v>189</v>
      </c>
      <c r="G254" s="271" t="s">
        <v>189</v>
      </c>
      <c r="H254" s="271" t="s">
        <v>1672</v>
      </c>
    </row>
    <row r="255" spans="1:11" x14ac:dyDescent="0.25">
      <c r="A255" s="270" t="s">
        <v>3239</v>
      </c>
      <c r="B255" s="271" t="s">
        <v>3202</v>
      </c>
      <c r="C255" s="271" t="s">
        <v>2565</v>
      </c>
      <c r="D255" s="271" t="s">
        <v>2421</v>
      </c>
      <c r="E255" s="271"/>
      <c r="F255" s="271" t="s">
        <v>189</v>
      </c>
      <c r="G255" s="271" t="s">
        <v>189</v>
      </c>
      <c r="H255" s="271" t="s">
        <v>2293</v>
      </c>
    </row>
    <row r="256" spans="1:11" x14ac:dyDescent="0.25">
      <c r="A256" s="399" t="s">
        <v>3241</v>
      </c>
      <c r="B256" s="400" t="s">
        <v>3202</v>
      </c>
      <c r="C256" s="271" t="s">
        <v>2565</v>
      </c>
      <c r="D256" s="400" t="s">
        <v>2421</v>
      </c>
      <c r="E256" s="400"/>
      <c r="F256" s="400" t="s">
        <v>189</v>
      </c>
      <c r="G256" s="400" t="s">
        <v>189</v>
      </c>
      <c r="H256" s="400" t="s">
        <v>2292</v>
      </c>
      <c r="I256" s="1"/>
      <c r="J256" s="1"/>
      <c r="K256" s="1"/>
    </row>
    <row r="257" spans="1:11" x14ac:dyDescent="0.25">
      <c r="A257" s="399" t="s">
        <v>3242</v>
      </c>
      <c r="B257" s="400" t="s">
        <v>3203</v>
      </c>
      <c r="C257" s="271" t="s">
        <v>2565</v>
      </c>
      <c r="D257" s="5" t="s">
        <v>3159</v>
      </c>
      <c r="E257" s="400"/>
      <c r="F257" s="400" t="s">
        <v>189</v>
      </c>
      <c r="G257" s="400" t="s">
        <v>189</v>
      </c>
      <c r="H257" s="400" t="s">
        <v>1624</v>
      </c>
      <c r="I257" s="1"/>
      <c r="J257" s="1"/>
      <c r="K257" s="1"/>
    </row>
    <row r="258" spans="1:11" x14ac:dyDescent="0.25">
      <c r="A258" s="5" t="s">
        <v>3226</v>
      </c>
      <c r="B258" s="5" t="s">
        <v>3379</v>
      </c>
      <c r="C258" s="271" t="s">
        <v>2565</v>
      </c>
      <c r="D258" s="5" t="s">
        <v>3381</v>
      </c>
      <c r="F258" s="400" t="s">
        <v>189</v>
      </c>
      <c r="G258" s="400" t="s">
        <v>189</v>
      </c>
      <c r="H258" s="5" t="s">
        <v>1687</v>
      </c>
    </row>
    <row r="259" spans="1:11" x14ac:dyDescent="0.25">
      <c r="A259" s="5" t="s">
        <v>3226</v>
      </c>
      <c r="B259" s="5" t="s">
        <v>3379</v>
      </c>
      <c r="C259" s="271" t="s">
        <v>2565</v>
      </c>
      <c r="D259" s="5" t="s">
        <v>3381</v>
      </c>
      <c r="F259" s="400" t="s">
        <v>189</v>
      </c>
      <c r="G259" s="400" t="s">
        <v>189</v>
      </c>
      <c r="H259" s="5" t="s">
        <v>1726</v>
      </c>
    </row>
    <row r="260" spans="1:11" x14ac:dyDescent="0.25">
      <c r="A260" s="5" t="s">
        <v>3383</v>
      </c>
      <c r="B260" s="5" t="s">
        <v>3379</v>
      </c>
      <c r="C260" s="271" t="s">
        <v>2565</v>
      </c>
      <c r="D260" s="5" t="s">
        <v>3381</v>
      </c>
      <c r="F260" s="400" t="s">
        <v>189</v>
      </c>
      <c r="G260" s="400" t="s">
        <v>189</v>
      </c>
      <c r="H260" s="5" t="s">
        <v>1703</v>
      </c>
    </row>
    <row r="261" spans="1:11" x14ac:dyDescent="0.25">
      <c r="A261" s="5" t="s">
        <v>3383</v>
      </c>
      <c r="B261" s="5" t="s">
        <v>3379</v>
      </c>
      <c r="C261" s="271" t="s">
        <v>2565</v>
      </c>
      <c r="D261" s="5" t="s">
        <v>3381</v>
      </c>
      <c r="F261" s="400" t="s">
        <v>189</v>
      </c>
      <c r="G261" s="400" t="s">
        <v>189</v>
      </c>
      <c r="H261" s="5" t="s">
        <v>1739</v>
      </c>
    </row>
    <row r="262" spans="1:11" x14ac:dyDescent="0.25">
      <c r="A262" s="5" t="s">
        <v>3384</v>
      </c>
      <c r="B262" s="5" t="s">
        <v>3379</v>
      </c>
      <c r="C262" s="271" t="s">
        <v>2565</v>
      </c>
      <c r="D262" s="5" t="s">
        <v>3381</v>
      </c>
      <c r="F262" s="400" t="s">
        <v>189</v>
      </c>
      <c r="G262" s="400" t="s">
        <v>189</v>
      </c>
      <c r="H262" s="5" t="s">
        <v>1683</v>
      </c>
    </row>
    <row r="263" spans="1:11" x14ac:dyDescent="0.25">
      <c r="A263" s="5" t="s">
        <v>3390</v>
      </c>
      <c r="B263" s="5" t="s">
        <v>3379</v>
      </c>
      <c r="C263" s="271" t="s">
        <v>2565</v>
      </c>
      <c r="D263" s="5" t="s">
        <v>3381</v>
      </c>
      <c r="F263" s="400" t="s">
        <v>189</v>
      </c>
      <c r="G263" s="400" t="s">
        <v>189</v>
      </c>
      <c r="H263" s="5" t="s">
        <v>1679</v>
      </c>
    </row>
    <row r="264" spans="1:11" x14ac:dyDescent="0.25">
      <c r="A264" s="5" t="s">
        <v>3390</v>
      </c>
      <c r="B264" s="5" t="s">
        <v>3379</v>
      </c>
      <c r="C264" s="271" t="s">
        <v>2565</v>
      </c>
      <c r="D264" s="5" t="s">
        <v>3381</v>
      </c>
      <c r="F264" s="400" t="s">
        <v>189</v>
      </c>
      <c r="G264" s="400" t="s">
        <v>189</v>
      </c>
      <c r="H264" s="5" t="s">
        <v>1722</v>
      </c>
    </row>
    <row r="265" spans="1:11" x14ac:dyDescent="0.25">
      <c r="A265" s="5" t="s">
        <v>3385</v>
      </c>
      <c r="B265" s="5" t="s">
        <v>3379</v>
      </c>
      <c r="C265" s="271" t="s">
        <v>2565</v>
      </c>
      <c r="D265" s="5" t="s">
        <v>3381</v>
      </c>
      <c r="F265" s="400" t="s">
        <v>189</v>
      </c>
      <c r="G265" s="400" t="s">
        <v>189</v>
      </c>
      <c r="H265" s="5" t="s">
        <v>1695</v>
      </c>
    </row>
    <row r="266" spans="1:11" x14ac:dyDescent="0.25">
      <c r="A266" s="5" t="s">
        <v>3391</v>
      </c>
      <c r="B266" s="5" t="s">
        <v>3379</v>
      </c>
      <c r="C266" s="271" t="s">
        <v>2565</v>
      </c>
      <c r="D266" s="5" t="s">
        <v>3381</v>
      </c>
      <c r="F266" s="400" t="s">
        <v>189</v>
      </c>
      <c r="G266" s="400" t="s">
        <v>189</v>
      </c>
      <c r="H266" s="5" t="s">
        <v>1677</v>
      </c>
    </row>
    <row r="267" spans="1:11" x14ac:dyDescent="0.25">
      <c r="A267" s="5" t="s">
        <v>3392</v>
      </c>
      <c r="B267" s="5" t="s">
        <v>3379</v>
      </c>
      <c r="C267" s="271" t="s">
        <v>2565</v>
      </c>
      <c r="D267" s="5" t="s">
        <v>3381</v>
      </c>
      <c r="F267" s="400" t="s">
        <v>189</v>
      </c>
      <c r="G267" s="400" t="s">
        <v>189</v>
      </c>
      <c r="H267" s="5" t="s">
        <v>1678</v>
      </c>
    </row>
    <row r="268" spans="1:11" x14ac:dyDescent="0.25">
      <c r="A268" s="5" t="s">
        <v>3386</v>
      </c>
      <c r="B268" s="5" t="s">
        <v>3379</v>
      </c>
      <c r="C268" s="271" t="s">
        <v>2565</v>
      </c>
      <c r="D268" s="5" t="s">
        <v>3381</v>
      </c>
      <c r="F268" s="400" t="s">
        <v>189</v>
      </c>
      <c r="G268" s="400" t="s">
        <v>189</v>
      </c>
      <c r="H268" s="5" t="s">
        <v>3389</v>
      </c>
    </row>
    <row r="269" spans="1:11" x14ac:dyDescent="0.25">
      <c r="A269" s="5" t="s">
        <v>3387</v>
      </c>
      <c r="B269" s="5" t="s">
        <v>3379</v>
      </c>
      <c r="C269" s="271" t="s">
        <v>2565</v>
      </c>
      <c r="D269" s="5" t="s">
        <v>3381</v>
      </c>
      <c r="F269" s="400" t="s">
        <v>189</v>
      </c>
      <c r="G269" s="400" t="s">
        <v>189</v>
      </c>
      <c r="H269" s="5" t="s">
        <v>1665</v>
      </c>
    </row>
    <row r="270" spans="1:11" x14ac:dyDescent="0.25">
      <c r="A270" s="5" t="s">
        <v>3228</v>
      </c>
      <c r="B270" s="5" t="s">
        <v>3379</v>
      </c>
      <c r="C270" s="271" t="s">
        <v>2565</v>
      </c>
      <c r="D270" s="5" t="s">
        <v>3381</v>
      </c>
      <c r="F270" s="400" t="s">
        <v>189</v>
      </c>
      <c r="G270" s="400" t="s">
        <v>189</v>
      </c>
      <c r="H270" s="5" t="s">
        <v>1712</v>
      </c>
    </row>
    <row r="271" spans="1:11" x14ac:dyDescent="0.25">
      <c r="A271" s="5" t="s">
        <v>3386</v>
      </c>
      <c r="B271" s="5" t="s">
        <v>3393</v>
      </c>
      <c r="C271" s="271" t="s">
        <v>2565</v>
      </c>
      <c r="D271" s="5" t="s">
        <v>3381</v>
      </c>
      <c r="F271" s="400" t="s">
        <v>189</v>
      </c>
      <c r="G271" s="400" t="s">
        <v>189</v>
      </c>
      <c r="H271" s="5" t="s">
        <v>3389</v>
      </c>
    </row>
    <row r="272" spans="1:11" x14ac:dyDescent="0.25">
      <c r="A272" s="5" t="s">
        <v>3226</v>
      </c>
      <c r="B272" s="5" t="s">
        <v>3380</v>
      </c>
      <c r="C272" s="271" t="s">
        <v>2565</v>
      </c>
      <c r="D272" s="5" t="s">
        <v>3382</v>
      </c>
      <c r="F272" s="400" t="s">
        <v>189</v>
      </c>
      <c r="G272" s="400" t="s">
        <v>189</v>
      </c>
      <c r="H272" s="5" t="s">
        <v>1687</v>
      </c>
    </row>
    <row r="273" spans="1:11" x14ac:dyDescent="0.25">
      <c r="A273" s="5" t="s">
        <v>3226</v>
      </c>
      <c r="B273" s="5" t="s">
        <v>3380</v>
      </c>
      <c r="C273" s="271" t="s">
        <v>2565</v>
      </c>
      <c r="D273" s="5" t="s">
        <v>3382</v>
      </c>
      <c r="F273" s="400" t="s">
        <v>189</v>
      </c>
      <c r="G273" s="400" t="s">
        <v>189</v>
      </c>
      <c r="H273" s="5" t="s">
        <v>1726</v>
      </c>
    </row>
    <row r="274" spans="1:11" x14ac:dyDescent="0.25">
      <c r="A274" s="5" t="s">
        <v>3383</v>
      </c>
      <c r="B274" s="5" t="s">
        <v>3380</v>
      </c>
      <c r="C274" s="271" t="s">
        <v>2565</v>
      </c>
      <c r="D274" s="5" t="s">
        <v>3382</v>
      </c>
      <c r="F274" s="400" t="s">
        <v>189</v>
      </c>
      <c r="G274" s="400" t="s">
        <v>189</v>
      </c>
      <c r="H274" s="5" t="s">
        <v>1703</v>
      </c>
    </row>
    <row r="275" spans="1:11" x14ac:dyDescent="0.25">
      <c r="A275" s="5" t="s">
        <v>3383</v>
      </c>
      <c r="B275" s="5" t="s">
        <v>3380</v>
      </c>
      <c r="C275" s="271" t="s">
        <v>2565</v>
      </c>
      <c r="D275" s="5" t="s">
        <v>3382</v>
      </c>
      <c r="F275" s="400" t="s">
        <v>189</v>
      </c>
      <c r="G275" s="400" t="s">
        <v>189</v>
      </c>
      <c r="H275" s="5" t="s">
        <v>1739</v>
      </c>
    </row>
    <row r="276" spans="1:11" x14ac:dyDescent="0.25">
      <c r="A276" s="5" t="s">
        <v>3384</v>
      </c>
      <c r="B276" s="5" t="s">
        <v>3380</v>
      </c>
      <c r="C276" s="271" t="s">
        <v>2565</v>
      </c>
      <c r="D276" s="5" t="s">
        <v>3382</v>
      </c>
      <c r="F276" s="400" t="s">
        <v>189</v>
      </c>
      <c r="G276" s="400" t="s">
        <v>189</v>
      </c>
      <c r="H276" s="5" t="s">
        <v>1683</v>
      </c>
    </row>
    <row r="277" spans="1:11" x14ac:dyDescent="0.25">
      <c r="A277" s="5" t="s">
        <v>3390</v>
      </c>
      <c r="B277" s="5" t="s">
        <v>3380</v>
      </c>
      <c r="C277" s="271" t="s">
        <v>2565</v>
      </c>
      <c r="D277" s="5" t="s">
        <v>3382</v>
      </c>
      <c r="F277" s="400" t="s">
        <v>189</v>
      </c>
      <c r="G277" s="400" t="s">
        <v>189</v>
      </c>
      <c r="H277" s="5" t="s">
        <v>1679</v>
      </c>
    </row>
    <row r="278" spans="1:11" x14ac:dyDescent="0.25">
      <c r="A278" s="5" t="s">
        <v>3390</v>
      </c>
      <c r="B278" s="5" t="s">
        <v>3380</v>
      </c>
      <c r="C278" s="271" t="s">
        <v>2565</v>
      </c>
      <c r="D278" s="5" t="s">
        <v>3382</v>
      </c>
      <c r="F278" s="400" t="s">
        <v>189</v>
      </c>
      <c r="G278" s="400" t="s">
        <v>189</v>
      </c>
      <c r="H278" s="5" t="s">
        <v>1722</v>
      </c>
    </row>
    <row r="279" spans="1:11" x14ac:dyDescent="0.25">
      <c r="A279" s="5" t="s">
        <v>3385</v>
      </c>
      <c r="B279" s="5" t="s">
        <v>3380</v>
      </c>
      <c r="C279" s="271" t="s">
        <v>2565</v>
      </c>
      <c r="D279" s="5" t="s">
        <v>3382</v>
      </c>
      <c r="F279" s="400" t="s">
        <v>189</v>
      </c>
      <c r="G279" s="400" t="s">
        <v>189</v>
      </c>
      <c r="H279" s="5" t="s">
        <v>1695</v>
      </c>
    </row>
    <row r="280" spans="1:11" x14ac:dyDescent="0.25">
      <c r="A280" s="5" t="s">
        <v>3391</v>
      </c>
      <c r="B280" s="5" t="s">
        <v>3380</v>
      </c>
      <c r="C280" s="271" t="s">
        <v>2565</v>
      </c>
      <c r="D280" s="5" t="s">
        <v>3382</v>
      </c>
      <c r="F280" s="400" t="s">
        <v>189</v>
      </c>
      <c r="G280" s="400" t="s">
        <v>189</v>
      </c>
      <c r="H280" s="5" t="s">
        <v>1677</v>
      </c>
    </row>
    <row r="281" spans="1:11" x14ac:dyDescent="0.25">
      <c r="A281" s="5" t="s">
        <v>3392</v>
      </c>
      <c r="B281" s="5" t="s">
        <v>3380</v>
      </c>
      <c r="C281" s="271" t="s">
        <v>2565</v>
      </c>
      <c r="D281" s="5" t="s">
        <v>3382</v>
      </c>
      <c r="F281" s="400" t="s">
        <v>189</v>
      </c>
      <c r="G281" s="400" t="s">
        <v>189</v>
      </c>
      <c r="H281" s="5" t="s">
        <v>1678</v>
      </c>
    </row>
    <row r="282" spans="1:11" x14ac:dyDescent="0.25">
      <c r="A282" s="5" t="s">
        <v>3386</v>
      </c>
      <c r="B282" s="5" t="s">
        <v>3380</v>
      </c>
      <c r="C282" s="271" t="s">
        <v>2565</v>
      </c>
      <c r="D282" s="5" t="s">
        <v>3382</v>
      </c>
      <c r="F282" s="400" t="s">
        <v>189</v>
      </c>
      <c r="G282" s="400" t="s">
        <v>189</v>
      </c>
      <c r="H282" s="5" t="s">
        <v>3389</v>
      </c>
    </row>
    <row r="283" spans="1:11" x14ac:dyDescent="0.25">
      <c r="A283" s="1" t="s">
        <v>3387</v>
      </c>
      <c r="B283" s="1" t="s">
        <v>3380</v>
      </c>
      <c r="C283" s="400" t="s">
        <v>2565</v>
      </c>
      <c r="D283" s="1" t="s">
        <v>3382</v>
      </c>
      <c r="E283" s="1"/>
      <c r="F283" s="400" t="s">
        <v>189</v>
      </c>
      <c r="G283" s="400" t="s">
        <v>189</v>
      </c>
      <c r="H283" s="1" t="s">
        <v>1665</v>
      </c>
      <c r="I283" s="1"/>
      <c r="J283" s="1"/>
      <c r="K283" s="1"/>
    </row>
    <row r="284" spans="1:11" x14ac:dyDescent="0.25">
      <c r="A284" s="1" t="s">
        <v>3228</v>
      </c>
      <c r="B284" s="1" t="s">
        <v>3380</v>
      </c>
      <c r="C284" s="400" t="s">
        <v>2565</v>
      </c>
      <c r="D284" s="1" t="s">
        <v>3382</v>
      </c>
      <c r="E284" s="1"/>
      <c r="F284" s="400" t="s">
        <v>189</v>
      </c>
      <c r="G284" s="400" t="s">
        <v>189</v>
      </c>
      <c r="H284" s="1" t="s">
        <v>1712</v>
      </c>
      <c r="I284" s="1"/>
      <c r="J284" s="1"/>
      <c r="K284" s="1"/>
    </row>
    <row r="285" spans="1:11" x14ac:dyDescent="0.25">
      <c r="A285" s="5" t="s">
        <v>3386</v>
      </c>
      <c r="B285" s="5" t="s">
        <v>3394</v>
      </c>
      <c r="C285" s="271" t="s">
        <v>2565</v>
      </c>
      <c r="D285" s="5" t="s">
        <v>3382</v>
      </c>
      <c r="F285" s="400" t="s">
        <v>189</v>
      </c>
      <c r="G285" s="400" t="s">
        <v>189</v>
      </c>
      <c r="H285" s="5" t="s">
        <v>3389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data_validation!$W$2:$W$24</xm:f>
          </x14:formula1>
          <xm:sqref>J2:J5</xm:sqref>
        </x14:dataValidation>
        <x14:dataValidation type="list" allowBlank="1" showInputMessage="1" showErrorMessage="1">
          <x14:formula1>
            <xm:f>contract!$A:$A</xm:f>
          </x14:formula1>
          <xm:sqref>B2:B257</xm:sqref>
        </x14:dataValidation>
        <x14:dataValidation type="list" allowBlank="1" showInputMessage="1" showErrorMessage="1">
          <x14:formula1>
            <xm:f>data_validation!$V$2:$V$5</xm:f>
          </x14:formula1>
          <xm:sqref>E2:E285</xm:sqref>
        </x14:dataValidation>
        <x14:dataValidation type="list" allowBlank="1" showInputMessage="1" showErrorMessage="1">
          <x14:formula1>
            <xm:f>data_validation!$H$2:$H$3</xm:f>
          </x14:formula1>
          <xm:sqref>F2:G285</xm:sqref>
        </x14:dataValidation>
        <x14:dataValidation type="list" allowBlank="1" showInputMessage="1" showErrorMessage="1">
          <x14:formula1>
            <xm:f>filter!$A:$A</xm:f>
          </x14:formula1>
          <xm:sqref>H2:H285</xm:sqref>
        </x14:dataValidation>
        <x14:dataValidation type="list" allowBlank="1" showInputMessage="1" showErrorMessage="1">
          <x14:formula1>
            <xm:f>tenant!$A:$A</xm:f>
          </x14:formula1>
          <xm:sqref>C2:C285</xm:sqref>
        </x14:dataValidation>
      </x14:dataValidations>
    </ext>
  </extLst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H168"/>
  <sheetViews>
    <sheetView topLeftCell="A119" zoomScale="87" zoomScaleNormal="87" workbookViewId="0">
      <selection activeCell="A147" sqref="A147"/>
    </sheetView>
  </sheetViews>
  <sheetFormatPr defaultColWidth="11.5703125" defaultRowHeight="15" x14ac:dyDescent="0.25"/>
  <cols>
    <col min="1" max="1" width="65" customWidth="1"/>
    <col min="2" max="2" width="43" customWidth="1"/>
    <col min="3" max="3" width="42.5703125" customWidth="1"/>
    <col min="4" max="4" width="58" customWidth="1"/>
    <col min="5" max="5" width="15.85546875" customWidth="1"/>
    <col min="6" max="6" width="13.7109375" customWidth="1"/>
    <col min="7" max="7" width="17.7109375" customWidth="1"/>
  </cols>
  <sheetData>
    <row r="1" spans="1:8" x14ac:dyDescent="0.25">
      <c r="A1" s="30" t="s">
        <v>196</v>
      </c>
      <c r="B1" s="30" t="s">
        <v>260</v>
      </c>
      <c r="C1" s="30" t="s">
        <v>244</v>
      </c>
      <c r="D1" s="30" t="s">
        <v>415</v>
      </c>
      <c r="E1" s="30" t="s">
        <v>459</v>
      </c>
      <c r="F1" s="30" t="s">
        <v>460</v>
      </c>
      <c r="G1" s="50" t="s">
        <v>473</v>
      </c>
      <c r="H1" s="50" t="s">
        <v>2930</v>
      </c>
    </row>
    <row r="2" spans="1:8" x14ac:dyDescent="0.25">
      <c r="A2" s="283" t="s">
        <v>1883</v>
      </c>
      <c r="B2" s="284" t="str">
        <f>VLOOKUP(epg_contract[name],end_point_group[#All],4,FALSE)</f>
        <v>AZA_INFRA_APP</v>
      </c>
      <c r="C2" s="285" t="str">
        <f>VLOOKUP(epg_contract[name],end_point_group[#All],3,FALSE)</f>
        <v>VIVID_WP_PROD_AZA</v>
      </c>
      <c r="D2" s="283" t="s">
        <v>1630</v>
      </c>
      <c r="E2" s="286" t="s">
        <v>190</v>
      </c>
      <c r="F2" s="287" t="s">
        <v>189</v>
      </c>
      <c r="G2" s="396" t="s">
        <v>847</v>
      </c>
      <c r="H2" s="298" t="s">
        <v>2931</v>
      </c>
    </row>
    <row r="3" spans="1:8" x14ac:dyDescent="0.25">
      <c r="A3" s="283" t="s">
        <v>1505</v>
      </c>
      <c r="B3" s="284" t="str">
        <f>VLOOKUP(epg_contract[name],end_point_group[#All],4,FALSE)</f>
        <v>AZA_INFRA_APP</v>
      </c>
      <c r="C3" s="285" t="str">
        <f>VLOOKUP(epg_contract[name],end_point_group[#All],3,FALSE)</f>
        <v>VIVID_WP_PROD_AZA</v>
      </c>
      <c r="D3" s="283" t="s">
        <v>1630</v>
      </c>
      <c r="E3" s="286" t="s">
        <v>190</v>
      </c>
      <c r="F3" s="287" t="s">
        <v>189</v>
      </c>
      <c r="G3" s="396" t="s">
        <v>847</v>
      </c>
      <c r="H3" s="298" t="s">
        <v>2931</v>
      </c>
    </row>
    <row r="4" spans="1:8" x14ac:dyDescent="0.25">
      <c r="A4" s="288" t="s">
        <v>1532</v>
      </c>
      <c r="B4" s="284" t="str">
        <f>VLOOKUP(epg_contract[name],end_point_group[#All],4,FALSE)</f>
        <v>AZA_INFRA_APP</v>
      </c>
      <c r="C4" s="285" t="str">
        <f>VLOOKUP(epg_contract[name],end_point_group[#All],3,FALSE)</f>
        <v>VIVID_WP_PROD_AZA</v>
      </c>
      <c r="D4" s="288" t="s">
        <v>1630</v>
      </c>
      <c r="E4" s="289" t="s">
        <v>190</v>
      </c>
      <c r="F4" s="290" t="s">
        <v>189</v>
      </c>
      <c r="G4" s="396" t="s">
        <v>847</v>
      </c>
      <c r="H4" s="298" t="s">
        <v>2931</v>
      </c>
    </row>
    <row r="5" spans="1:8" x14ac:dyDescent="0.25">
      <c r="A5" s="288" t="s">
        <v>2020</v>
      </c>
      <c r="B5" s="284" t="str">
        <f>VLOOKUP(epg_contract[name],end_point_group[#All],4,FALSE)</f>
        <v>AZA_PO_INFRA_APP</v>
      </c>
      <c r="C5" s="285" t="str">
        <f>VLOOKUP(epg_contract[name],end_point_group[#All],3,FALSE)</f>
        <v>VIVID_WP_PROD_AZA</v>
      </c>
      <c r="D5" s="288" t="s">
        <v>1630</v>
      </c>
      <c r="E5" s="289" t="s">
        <v>190</v>
      </c>
      <c r="F5" s="290" t="s">
        <v>190</v>
      </c>
      <c r="G5" s="396" t="s">
        <v>847</v>
      </c>
      <c r="H5" s="298" t="s">
        <v>2931</v>
      </c>
    </row>
    <row r="6" spans="1:8" x14ac:dyDescent="0.25">
      <c r="A6" s="288" t="s">
        <v>2021</v>
      </c>
      <c r="B6" s="284" t="str">
        <f>VLOOKUP(epg_contract[name],end_point_group[#All],4,FALSE)</f>
        <v>AZA_PO_INFRA_APP</v>
      </c>
      <c r="C6" s="285" t="str">
        <f>VLOOKUP(epg_contract[name],end_point_group[#All],3,FALSE)</f>
        <v>VIVID_WP_PROD_AZA</v>
      </c>
      <c r="D6" s="288" t="s">
        <v>1630</v>
      </c>
      <c r="E6" s="289" t="s">
        <v>190</v>
      </c>
      <c r="F6" s="290" t="s">
        <v>190</v>
      </c>
      <c r="G6" s="396" t="s">
        <v>847</v>
      </c>
      <c r="H6" s="298" t="s">
        <v>2931</v>
      </c>
    </row>
    <row r="7" spans="1:8" x14ac:dyDescent="0.25">
      <c r="A7" s="288" t="s">
        <v>2022</v>
      </c>
      <c r="B7" s="284" t="str">
        <f>VLOOKUP(epg_contract[name],end_point_group[#All],4,FALSE)</f>
        <v>AZA_PO_INFRA_APP</v>
      </c>
      <c r="C7" s="285" t="str">
        <f>VLOOKUP(epg_contract[name],end_point_group[#All],3,FALSE)</f>
        <v>VIVID_WP_PROD_AZA</v>
      </c>
      <c r="D7" s="288" t="s">
        <v>1630</v>
      </c>
      <c r="E7" s="289" t="s">
        <v>190</v>
      </c>
      <c r="F7" s="290" t="s">
        <v>189</v>
      </c>
      <c r="G7" s="396" t="s">
        <v>847</v>
      </c>
      <c r="H7" s="298" t="s">
        <v>2931</v>
      </c>
    </row>
    <row r="8" spans="1:8" x14ac:dyDescent="0.25">
      <c r="A8" s="288" t="s">
        <v>2023</v>
      </c>
      <c r="B8" s="284" t="str">
        <f>VLOOKUP(epg_contract[name],end_point_group[#All],4,FALSE)</f>
        <v>AZA_PO_INFRA_APP</v>
      </c>
      <c r="C8" s="285" t="str">
        <f>VLOOKUP(epg_contract[name],end_point_group[#All],3,FALSE)</f>
        <v>VIVID_WP_PROD_AZA</v>
      </c>
      <c r="D8" s="288" t="s">
        <v>1630</v>
      </c>
      <c r="E8" s="291" t="s">
        <v>190</v>
      </c>
      <c r="F8" s="287" t="s">
        <v>190</v>
      </c>
      <c r="G8" s="396" t="s">
        <v>847</v>
      </c>
      <c r="H8" s="298" t="s">
        <v>2931</v>
      </c>
    </row>
    <row r="9" spans="1:8" x14ac:dyDescent="0.25">
      <c r="A9" s="288" t="s">
        <v>1457</v>
      </c>
      <c r="B9" s="284" t="str">
        <f>VLOOKUP(epg_contract[name],end_point_group[#All],4,FALSE)</f>
        <v>AZA_INFRA_APP</v>
      </c>
      <c r="C9" s="285" t="str">
        <f>VLOOKUP(epg_contract[name],end_point_group[#All],3,FALSE)</f>
        <v>VIVID_WP_PROD_AZA</v>
      </c>
      <c r="D9" s="288" t="s">
        <v>1630</v>
      </c>
      <c r="E9" s="291" t="s">
        <v>190</v>
      </c>
      <c r="F9" s="287" t="s">
        <v>190</v>
      </c>
      <c r="G9" s="396" t="s">
        <v>847</v>
      </c>
      <c r="H9" s="298" t="s">
        <v>2931</v>
      </c>
    </row>
    <row r="10" spans="1:8" x14ac:dyDescent="0.25">
      <c r="A10" s="288" t="s">
        <v>1529</v>
      </c>
      <c r="B10" s="284" t="str">
        <f>VLOOKUP(epg_contract[name],end_point_group[#All],4,FALSE)</f>
        <v>AZA_INFRA_APP</v>
      </c>
      <c r="C10" s="285" t="str">
        <f>VLOOKUP(epg_contract[name],end_point_group[#All],3,FALSE)</f>
        <v>VIVID_WP_PROD_AZA</v>
      </c>
      <c r="D10" s="288" t="s">
        <v>1630</v>
      </c>
      <c r="E10" s="291" t="s">
        <v>190</v>
      </c>
      <c r="F10" s="290" t="s">
        <v>190</v>
      </c>
      <c r="G10" s="396" t="s">
        <v>847</v>
      </c>
      <c r="H10" s="298" t="s">
        <v>2931</v>
      </c>
    </row>
    <row r="11" spans="1:8" x14ac:dyDescent="0.25">
      <c r="A11" s="288" t="s">
        <v>2042</v>
      </c>
      <c r="B11" s="284" t="str">
        <f>VLOOKUP(epg_contract[name],end_point_group[#All],4,FALSE)</f>
        <v>NS_LAB_POC_APP</v>
      </c>
      <c r="C11" s="285" t="str">
        <f>VLOOKUP(epg_contract[name],end_point_group[#All],3,FALSE)</f>
        <v>VIVID_WP_PROD_AZA</v>
      </c>
      <c r="D11" s="288" t="s">
        <v>2212</v>
      </c>
      <c r="E11" s="291" t="s">
        <v>190</v>
      </c>
      <c r="F11" s="287" t="s">
        <v>189</v>
      </c>
      <c r="G11" s="396" t="s">
        <v>847</v>
      </c>
      <c r="H11" s="298" t="s">
        <v>2931</v>
      </c>
    </row>
    <row r="12" spans="1:8" x14ac:dyDescent="0.25">
      <c r="A12" s="288" t="s">
        <v>1884</v>
      </c>
      <c r="B12" s="284" t="str">
        <f>VLOOKUP(epg_contract[name],end_point_group[#All],4,FALSE)</f>
        <v>AZB_INFRA_APP</v>
      </c>
      <c r="C12" s="285" t="str">
        <f>VLOOKUP(epg_contract[name],end_point_group[#All],3,FALSE)</f>
        <v>VIVID_WP_PROD_AZB</v>
      </c>
      <c r="D12" s="288" t="s">
        <v>1630</v>
      </c>
      <c r="E12" s="291" t="s">
        <v>190</v>
      </c>
      <c r="F12" s="287" t="s">
        <v>189</v>
      </c>
      <c r="G12" s="396" t="s">
        <v>847</v>
      </c>
      <c r="H12" s="298" t="s">
        <v>2931</v>
      </c>
    </row>
    <row r="13" spans="1:8" x14ac:dyDescent="0.25">
      <c r="A13" s="288" t="s">
        <v>1507</v>
      </c>
      <c r="B13" s="284" t="str">
        <f>VLOOKUP(epg_contract[name],end_point_group[#All],4,FALSE)</f>
        <v>AZB_INFRA_APP</v>
      </c>
      <c r="C13" s="285" t="str">
        <f>VLOOKUP(epg_contract[name],end_point_group[#All],3,FALSE)</f>
        <v>VIVID_WP_PROD_AZB</v>
      </c>
      <c r="D13" s="288" t="s">
        <v>1630</v>
      </c>
      <c r="E13" s="291" t="s">
        <v>190</v>
      </c>
      <c r="F13" s="287" t="s">
        <v>189</v>
      </c>
      <c r="G13" s="396" t="s">
        <v>847</v>
      </c>
      <c r="H13" s="298" t="s">
        <v>2931</v>
      </c>
    </row>
    <row r="14" spans="1:8" x14ac:dyDescent="0.25">
      <c r="A14" s="288" t="s">
        <v>1534</v>
      </c>
      <c r="B14" s="284" t="str">
        <f>VLOOKUP(epg_contract[name],end_point_group[#All],4,FALSE)</f>
        <v>AZB_INFRA_APP</v>
      </c>
      <c r="C14" s="285" t="str">
        <f>VLOOKUP(epg_contract[name],end_point_group[#All],3,FALSE)</f>
        <v>VIVID_WP_PROD_AZB</v>
      </c>
      <c r="D14" s="288" t="s">
        <v>1630</v>
      </c>
      <c r="E14" s="291" t="s">
        <v>190</v>
      </c>
      <c r="F14" s="287" t="s">
        <v>189</v>
      </c>
      <c r="G14" s="396" t="s">
        <v>847</v>
      </c>
      <c r="H14" s="298" t="s">
        <v>2931</v>
      </c>
    </row>
    <row r="15" spans="1:8" x14ac:dyDescent="0.25">
      <c r="A15" s="288" t="s">
        <v>2012</v>
      </c>
      <c r="B15" s="284" t="str">
        <f>VLOOKUP(epg_contract[name],end_point_group[#All],4,FALSE)</f>
        <v>AZB_PO_INFRA_APP</v>
      </c>
      <c r="C15" s="285" t="str">
        <f>VLOOKUP(epg_contract[name],end_point_group[#All],3,FALSE)</f>
        <v>VIVID_WP_PROD_AZB</v>
      </c>
      <c r="D15" s="288" t="s">
        <v>1630</v>
      </c>
      <c r="E15" s="291" t="s">
        <v>190</v>
      </c>
      <c r="F15" s="287" t="s">
        <v>190</v>
      </c>
      <c r="G15" s="396" t="s">
        <v>847</v>
      </c>
      <c r="H15" s="298" t="s">
        <v>2931</v>
      </c>
    </row>
    <row r="16" spans="1:8" x14ac:dyDescent="0.25">
      <c r="A16" s="288" t="s">
        <v>2013</v>
      </c>
      <c r="B16" s="284" t="str">
        <f>VLOOKUP(epg_contract[name],end_point_group[#All],4,FALSE)</f>
        <v>AZB_PO_INFRA_APP</v>
      </c>
      <c r="C16" s="285" t="str">
        <f>VLOOKUP(epg_contract[name],end_point_group[#All],3,FALSE)</f>
        <v>VIVID_WP_PROD_AZB</v>
      </c>
      <c r="D16" s="288" t="s">
        <v>1630</v>
      </c>
      <c r="E16" s="291" t="s">
        <v>190</v>
      </c>
      <c r="F16" s="290" t="s">
        <v>190</v>
      </c>
      <c r="G16" s="396" t="s">
        <v>847</v>
      </c>
      <c r="H16" s="298" t="s">
        <v>2931</v>
      </c>
    </row>
    <row r="17" spans="1:8" x14ac:dyDescent="0.25">
      <c r="A17" s="288" t="s">
        <v>2014</v>
      </c>
      <c r="B17" s="284" t="str">
        <f>VLOOKUP(epg_contract[name],end_point_group[#All],4,FALSE)</f>
        <v>AZB_PO_INFRA_APP</v>
      </c>
      <c r="C17" s="285" t="str">
        <f>VLOOKUP(epg_contract[name],end_point_group[#All],3,FALSE)</f>
        <v>VIVID_WP_PROD_AZB</v>
      </c>
      <c r="D17" s="288" t="s">
        <v>1630</v>
      </c>
      <c r="E17" s="291" t="s">
        <v>190</v>
      </c>
      <c r="F17" s="287" t="s">
        <v>189</v>
      </c>
      <c r="G17" s="396" t="s">
        <v>847</v>
      </c>
      <c r="H17" s="298" t="s">
        <v>2931</v>
      </c>
    </row>
    <row r="18" spans="1:8" x14ac:dyDescent="0.25">
      <c r="A18" s="292" t="s">
        <v>2015</v>
      </c>
      <c r="B18" s="293" t="str">
        <f>VLOOKUP(epg_contract[name],end_point_group[#All],4,FALSE)</f>
        <v>AZB_PO_INFRA_APP</v>
      </c>
      <c r="C18" s="294" t="str">
        <f>VLOOKUP(epg_contract[name],end_point_group[#All],3,FALSE)</f>
        <v>VIVID_WP_PROD_AZB</v>
      </c>
      <c r="D18" s="292" t="s">
        <v>1630</v>
      </c>
      <c r="E18" s="291" t="s">
        <v>190</v>
      </c>
      <c r="F18" s="287" t="s">
        <v>190</v>
      </c>
      <c r="G18" s="396" t="s">
        <v>847</v>
      </c>
      <c r="H18" s="298" t="s">
        <v>2931</v>
      </c>
    </row>
    <row r="19" spans="1:8" x14ac:dyDescent="0.25">
      <c r="A19" s="295" t="s">
        <v>1883</v>
      </c>
      <c r="B19" s="296" t="str">
        <f>VLOOKUP(epg_contract[name],end_point_group[#All],4,FALSE)</f>
        <v>AZA_INFRA_APP</v>
      </c>
      <c r="C19" s="297" t="str">
        <f>VLOOKUP(epg_contract[name],end_point_group[#All],3,FALSE)</f>
        <v>VIVID_WP_PROD_AZA</v>
      </c>
      <c r="D19" s="295" t="s">
        <v>2443</v>
      </c>
      <c r="E19" s="287" t="s">
        <v>189</v>
      </c>
      <c r="F19" s="291" t="s">
        <v>190</v>
      </c>
      <c r="G19" s="396" t="s">
        <v>847</v>
      </c>
      <c r="H19" s="298" t="s">
        <v>2931</v>
      </c>
    </row>
    <row r="20" spans="1:8" x14ac:dyDescent="0.25">
      <c r="A20" s="295" t="s">
        <v>1883</v>
      </c>
      <c r="B20" s="296" t="str">
        <f>VLOOKUP(epg_contract[name],end_point_group[#All],4,FALSE)</f>
        <v>AZA_INFRA_APP</v>
      </c>
      <c r="C20" s="297" t="str">
        <f>VLOOKUP(epg_contract[name],end_point_group[#All],3,FALSE)</f>
        <v>VIVID_WP_PROD_AZA</v>
      </c>
      <c r="D20" s="295" t="s">
        <v>2488</v>
      </c>
      <c r="E20" s="287" t="s">
        <v>189</v>
      </c>
      <c r="F20" s="291" t="s">
        <v>190</v>
      </c>
      <c r="G20" s="396" t="s">
        <v>847</v>
      </c>
      <c r="H20" s="298" t="s">
        <v>2931</v>
      </c>
    </row>
    <row r="21" spans="1:8" x14ac:dyDescent="0.25">
      <c r="A21" s="295" t="s">
        <v>1883</v>
      </c>
      <c r="B21" s="296" t="str">
        <f>VLOOKUP(epg_contract[name],end_point_group[#All],4,FALSE)</f>
        <v>AZA_INFRA_APP</v>
      </c>
      <c r="C21" s="297" t="str">
        <f>VLOOKUP(epg_contract[name],end_point_group[#All],3,FALSE)</f>
        <v>VIVID_WP_PROD_AZA</v>
      </c>
      <c r="D21" s="295" t="s">
        <v>2405</v>
      </c>
      <c r="E21" s="287" t="s">
        <v>189</v>
      </c>
      <c r="F21" s="291" t="s">
        <v>190</v>
      </c>
      <c r="G21" s="396" t="s">
        <v>847</v>
      </c>
      <c r="H21" s="298" t="s">
        <v>2931</v>
      </c>
    </row>
    <row r="22" spans="1:8" x14ac:dyDescent="0.25">
      <c r="A22" s="295" t="s">
        <v>1532</v>
      </c>
      <c r="B22" s="296" t="str">
        <f>VLOOKUP(epg_contract[name],end_point_group[#All],4,FALSE)</f>
        <v>AZA_INFRA_APP</v>
      </c>
      <c r="C22" s="297" t="str">
        <f>VLOOKUP(epg_contract[name],end_point_group[#All],3,FALSE)</f>
        <v>VIVID_WP_PROD_AZA</v>
      </c>
      <c r="D22" s="295" t="s">
        <v>2443</v>
      </c>
      <c r="E22" s="287" t="s">
        <v>189</v>
      </c>
      <c r="F22" s="291" t="s">
        <v>190</v>
      </c>
      <c r="G22" s="396" t="s">
        <v>847</v>
      </c>
      <c r="H22" s="298" t="s">
        <v>2931</v>
      </c>
    </row>
    <row r="23" spans="1:8" x14ac:dyDescent="0.25">
      <c r="A23" s="295" t="s">
        <v>1505</v>
      </c>
      <c r="B23" s="296" t="str">
        <f>VLOOKUP(epg_contract[name],end_point_group[#All],4,FALSE)</f>
        <v>AZA_INFRA_APP</v>
      </c>
      <c r="C23" s="297" t="str">
        <f>VLOOKUP(epg_contract[name],end_point_group[#All],3,FALSE)</f>
        <v>VIVID_WP_PROD_AZA</v>
      </c>
      <c r="D23" s="295" t="s">
        <v>2443</v>
      </c>
      <c r="E23" s="287" t="s">
        <v>189</v>
      </c>
      <c r="F23" s="291" t="s">
        <v>190</v>
      </c>
      <c r="G23" s="396" t="s">
        <v>847</v>
      </c>
      <c r="H23" s="298" t="s">
        <v>2931</v>
      </c>
    </row>
    <row r="24" spans="1:8" x14ac:dyDescent="0.25">
      <c r="A24" s="295" t="s">
        <v>1531</v>
      </c>
      <c r="B24" s="296" t="str">
        <f>VLOOKUP(epg_contract[name],end_point_group[#All],4,FALSE)</f>
        <v>AZA_INFRA_APP</v>
      </c>
      <c r="C24" s="297" t="str">
        <f>VLOOKUP(epg_contract[name],end_point_group[#All],3,FALSE)</f>
        <v>VIVID_WP_PROD_AZA</v>
      </c>
      <c r="D24" s="295" t="s">
        <v>2443</v>
      </c>
      <c r="E24" s="287" t="s">
        <v>189</v>
      </c>
      <c r="F24" s="291" t="s">
        <v>190</v>
      </c>
      <c r="G24" s="396" t="s">
        <v>847</v>
      </c>
      <c r="H24" s="298" t="s">
        <v>2931</v>
      </c>
    </row>
    <row r="25" spans="1:8" x14ac:dyDescent="0.25">
      <c r="A25" s="295" t="s">
        <v>1504</v>
      </c>
      <c r="B25" s="296" t="str">
        <f>VLOOKUP(epg_contract[name],end_point_group[#All],4,FALSE)</f>
        <v>AZA_INFRA_APP</v>
      </c>
      <c r="C25" s="297" t="str">
        <f>VLOOKUP(epg_contract[name],end_point_group[#All],3,FALSE)</f>
        <v>VIVID_WP_PROD_AZA</v>
      </c>
      <c r="D25" s="295" t="s">
        <v>2443</v>
      </c>
      <c r="E25" s="287" t="s">
        <v>189</v>
      </c>
      <c r="F25" s="291" t="s">
        <v>190</v>
      </c>
      <c r="G25" s="396" t="s">
        <v>847</v>
      </c>
      <c r="H25" s="298" t="s">
        <v>2931</v>
      </c>
    </row>
    <row r="26" spans="1:8" x14ac:dyDescent="0.25">
      <c r="A26" s="295" t="s">
        <v>2508</v>
      </c>
      <c r="B26" s="296" t="str">
        <f>VLOOKUP(epg_contract[name],end_point_group[#All],4,FALSE)</f>
        <v>AZA_INFRA_KUBE_APP</v>
      </c>
      <c r="C26" s="297" t="str">
        <f>VLOOKUP(epg_contract[name],end_point_group[#All],3,FALSE)</f>
        <v>VIVID_WP_PROD_AZA</v>
      </c>
      <c r="D26" s="295" t="s">
        <v>3032</v>
      </c>
      <c r="E26" s="287" t="s">
        <v>189</v>
      </c>
      <c r="F26" s="291" t="s">
        <v>190</v>
      </c>
      <c r="G26" s="396" t="s">
        <v>847</v>
      </c>
      <c r="H26" s="298" t="s">
        <v>2931</v>
      </c>
    </row>
    <row r="27" spans="1:8" x14ac:dyDescent="0.25">
      <c r="A27" s="295" t="s">
        <v>2508</v>
      </c>
      <c r="B27" s="296" t="str">
        <f>VLOOKUP(epg_contract[name],end_point_group[#All],4,FALSE)</f>
        <v>AZA_INFRA_KUBE_APP</v>
      </c>
      <c r="C27" s="297" t="str">
        <f>VLOOKUP(epg_contract[name],end_point_group[#All],3,FALSE)</f>
        <v>VIVID_WP_PROD_AZA</v>
      </c>
      <c r="D27" s="295" t="s">
        <v>2443</v>
      </c>
      <c r="E27" s="287" t="s">
        <v>189</v>
      </c>
      <c r="F27" s="291" t="s">
        <v>190</v>
      </c>
      <c r="G27" s="396" t="s">
        <v>847</v>
      </c>
      <c r="H27" s="298" t="s">
        <v>2931</v>
      </c>
    </row>
    <row r="28" spans="1:8" x14ac:dyDescent="0.25">
      <c r="A28" s="295" t="s">
        <v>2508</v>
      </c>
      <c r="B28" s="296" t="str">
        <f>VLOOKUP(epg_contract[name],end_point_group[#All],4,FALSE)</f>
        <v>AZA_INFRA_KUBE_APP</v>
      </c>
      <c r="C28" s="297" t="str">
        <f>VLOOKUP(epg_contract[name],end_point_group[#All],3,FALSE)</f>
        <v>VIVID_WP_PROD_AZA</v>
      </c>
      <c r="D28" s="295" t="s">
        <v>2406</v>
      </c>
      <c r="E28" s="287" t="s">
        <v>189</v>
      </c>
      <c r="F28" s="291" t="s">
        <v>190</v>
      </c>
      <c r="G28" s="396" t="s">
        <v>847</v>
      </c>
      <c r="H28" s="298" t="s">
        <v>2931</v>
      </c>
    </row>
    <row r="29" spans="1:8" x14ac:dyDescent="0.25">
      <c r="A29" s="295" t="s">
        <v>2519</v>
      </c>
      <c r="B29" s="296" t="str">
        <f>VLOOKUP(epg_contract[name],end_point_group[#All],4,FALSE)</f>
        <v>AZA_INFRA_KUBE_APP</v>
      </c>
      <c r="C29" s="297" t="str">
        <f>VLOOKUP(epg_contract[name],end_point_group[#All],3,FALSE)</f>
        <v>VIVID_WP_PROD_AZA</v>
      </c>
      <c r="D29" s="295" t="s">
        <v>3033</v>
      </c>
      <c r="E29" s="287" t="s">
        <v>189</v>
      </c>
      <c r="F29" s="291" t="s">
        <v>190</v>
      </c>
      <c r="G29" s="396" t="s">
        <v>847</v>
      </c>
      <c r="H29" s="298" t="s">
        <v>2931</v>
      </c>
    </row>
    <row r="30" spans="1:8" x14ac:dyDescent="0.25">
      <c r="A30" s="295" t="s">
        <v>2519</v>
      </c>
      <c r="B30" s="296" t="str">
        <f>VLOOKUP(epg_contract[name],end_point_group[#All],4,FALSE)</f>
        <v>AZA_INFRA_KUBE_APP</v>
      </c>
      <c r="C30" s="297" t="str">
        <f>VLOOKUP(epg_contract[name],end_point_group[#All],3,FALSE)</f>
        <v>VIVID_WP_PROD_AZA</v>
      </c>
      <c r="D30" s="295" t="s">
        <v>3034</v>
      </c>
      <c r="E30" s="287" t="s">
        <v>189</v>
      </c>
      <c r="F30" s="291" t="s">
        <v>190</v>
      </c>
      <c r="G30" s="396" t="s">
        <v>847</v>
      </c>
      <c r="H30" s="298" t="s">
        <v>2931</v>
      </c>
    </row>
    <row r="31" spans="1:8" x14ac:dyDescent="0.25">
      <c r="A31" s="295" t="s">
        <v>2519</v>
      </c>
      <c r="B31" s="296" t="str">
        <f>VLOOKUP(epg_contract[name],end_point_group[#All],4,FALSE)</f>
        <v>AZA_INFRA_KUBE_APP</v>
      </c>
      <c r="C31" s="297" t="str">
        <f>VLOOKUP(epg_contract[name],end_point_group[#All],3,FALSE)</f>
        <v>VIVID_WP_PROD_AZA</v>
      </c>
      <c r="D31" s="295" t="s">
        <v>2443</v>
      </c>
      <c r="E31" s="287" t="s">
        <v>189</v>
      </c>
      <c r="F31" s="291" t="s">
        <v>190</v>
      </c>
      <c r="G31" s="396" t="s">
        <v>847</v>
      </c>
      <c r="H31" s="298" t="s">
        <v>2931</v>
      </c>
    </row>
    <row r="32" spans="1:8" x14ac:dyDescent="0.25">
      <c r="A32" s="295" t="s">
        <v>2519</v>
      </c>
      <c r="B32" s="296" t="str">
        <f>VLOOKUP(epg_contract[name],end_point_group[#All],4,FALSE)</f>
        <v>AZA_INFRA_KUBE_APP</v>
      </c>
      <c r="C32" s="297" t="str">
        <f>VLOOKUP(epg_contract[name],end_point_group[#All],3,FALSE)</f>
        <v>VIVID_WP_PROD_AZA</v>
      </c>
      <c r="D32" s="295" t="s">
        <v>2406</v>
      </c>
      <c r="E32" s="287" t="s">
        <v>189</v>
      </c>
      <c r="F32" s="291" t="s">
        <v>190</v>
      </c>
      <c r="G32" s="396" t="s">
        <v>847</v>
      </c>
      <c r="H32" s="298" t="s">
        <v>2931</v>
      </c>
    </row>
    <row r="33" spans="1:8" x14ac:dyDescent="0.25">
      <c r="A33" s="295" t="s">
        <v>2519</v>
      </c>
      <c r="B33" s="296" t="str">
        <f>VLOOKUP(epg_contract[name],end_point_group[#All],4,FALSE)</f>
        <v>AZA_INFRA_KUBE_APP</v>
      </c>
      <c r="C33" s="297" t="str">
        <f>VLOOKUP(epg_contract[name],end_point_group[#All],3,FALSE)</f>
        <v>VIVID_WP_PROD_AZA</v>
      </c>
      <c r="D33" s="295" t="s">
        <v>2403</v>
      </c>
      <c r="E33" s="287" t="s">
        <v>189</v>
      </c>
      <c r="F33" s="291" t="s">
        <v>190</v>
      </c>
      <c r="G33" s="396" t="s">
        <v>847</v>
      </c>
      <c r="H33" s="298" t="s">
        <v>2931</v>
      </c>
    </row>
    <row r="34" spans="1:8" x14ac:dyDescent="0.25">
      <c r="A34" s="295" t="s">
        <v>2369</v>
      </c>
      <c r="B34" s="296" t="str">
        <f>VLOOKUP(epg_contract[name],end_point_group[#All],4,FALSE)</f>
        <v>AZA_INFRA_UCSD_APP</v>
      </c>
      <c r="C34" s="297" t="str">
        <f>VLOOKUP(epg_contract[name],end_point_group[#All],3,FALSE)</f>
        <v>VIVID_WP_PROD_AZA</v>
      </c>
      <c r="D34" s="295" t="s">
        <v>2479</v>
      </c>
      <c r="E34" s="287" t="s">
        <v>189</v>
      </c>
      <c r="F34" s="291" t="s">
        <v>190</v>
      </c>
      <c r="G34" s="396" t="s">
        <v>847</v>
      </c>
      <c r="H34" s="298" t="s">
        <v>2931</v>
      </c>
    </row>
    <row r="35" spans="1:8" x14ac:dyDescent="0.25">
      <c r="A35" s="295" t="s">
        <v>2369</v>
      </c>
      <c r="B35" s="296" t="str">
        <f>VLOOKUP(epg_contract[name],end_point_group[#All],4,FALSE)</f>
        <v>AZA_INFRA_UCSD_APP</v>
      </c>
      <c r="C35" s="297" t="str">
        <f>VLOOKUP(epg_contract[name],end_point_group[#All],3,FALSE)</f>
        <v>VIVID_WP_PROD_AZA</v>
      </c>
      <c r="D35" s="295" t="s">
        <v>3035</v>
      </c>
      <c r="E35" s="287" t="s">
        <v>189</v>
      </c>
      <c r="F35" s="291" t="s">
        <v>190</v>
      </c>
      <c r="G35" s="396" t="s">
        <v>847</v>
      </c>
      <c r="H35" s="298" t="s">
        <v>2931</v>
      </c>
    </row>
    <row r="36" spans="1:8" x14ac:dyDescent="0.25">
      <c r="A36" s="295" t="s">
        <v>2369</v>
      </c>
      <c r="B36" s="296" t="str">
        <f>VLOOKUP(epg_contract[name],end_point_group[#All],4,FALSE)</f>
        <v>AZA_INFRA_UCSD_APP</v>
      </c>
      <c r="C36" s="297" t="str">
        <f>VLOOKUP(epg_contract[name],end_point_group[#All],3,FALSE)</f>
        <v>VIVID_WP_PROD_AZA</v>
      </c>
      <c r="D36" s="295" t="s">
        <v>2468</v>
      </c>
      <c r="E36" s="287" t="s">
        <v>189</v>
      </c>
      <c r="F36" s="291" t="s">
        <v>190</v>
      </c>
      <c r="G36" s="396" t="s">
        <v>847</v>
      </c>
      <c r="H36" s="298" t="s">
        <v>2931</v>
      </c>
    </row>
    <row r="37" spans="1:8" x14ac:dyDescent="0.25">
      <c r="A37" s="295" t="s">
        <v>2369</v>
      </c>
      <c r="B37" s="296" t="str">
        <f>VLOOKUP(epg_contract[name],end_point_group[#All],4,FALSE)</f>
        <v>AZA_INFRA_UCSD_APP</v>
      </c>
      <c r="C37" s="297" t="str">
        <f>VLOOKUP(epg_contract[name],end_point_group[#All],3,FALSE)</f>
        <v>VIVID_WP_PROD_AZA</v>
      </c>
      <c r="D37" s="295" t="s">
        <v>2485</v>
      </c>
      <c r="E37" s="287" t="s">
        <v>189</v>
      </c>
      <c r="F37" s="291" t="s">
        <v>190</v>
      </c>
      <c r="G37" s="396" t="s">
        <v>847</v>
      </c>
      <c r="H37" s="298" t="s">
        <v>2931</v>
      </c>
    </row>
    <row r="38" spans="1:8" x14ac:dyDescent="0.25">
      <c r="A38" s="295" t="s">
        <v>2369</v>
      </c>
      <c r="B38" s="296" t="str">
        <f>VLOOKUP(epg_contract[name],end_point_group[#All],4,FALSE)</f>
        <v>AZA_INFRA_UCSD_APP</v>
      </c>
      <c r="C38" s="297" t="str">
        <f>VLOOKUP(epg_contract[name],end_point_group[#All],3,FALSE)</f>
        <v>VIVID_WP_PROD_AZA</v>
      </c>
      <c r="D38" s="295" t="s">
        <v>2443</v>
      </c>
      <c r="E38" s="287" t="s">
        <v>189</v>
      </c>
      <c r="F38" s="291" t="s">
        <v>190</v>
      </c>
      <c r="G38" s="396" t="s">
        <v>847</v>
      </c>
      <c r="H38" s="298" t="s">
        <v>2931</v>
      </c>
    </row>
    <row r="39" spans="1:8" x14ac:dyDescent="0.25">
      <c r="A39" s="295" t="s">
        <v>2369</v>
      </c>
      <c r="B39" s="296" t="str">
        <f>VLOOKUP(epg_contract[name],end_point_group[#All],4,FALSE)</f>
        <v>AZA_INFRA_UCSD_APP</v>
      </c>
      <c r="C39" s="297" t="str">
        <f>VLOOKUP(epg_contract[name],end_point_group[#All],3,FALSE)</f>
        <v>VIVID_WP_PROD_AZA</v>
      </c>
      <c r="D39" s="295" t="s">
        <v>2404</v>
      </c>
      <c r="E39" s="287" t="s">
        <v>189</v>
      </c>
      <c r="F39" s="291" t="s">
        <v>190</v>
      </c>
      <c r="G39" s="396" t="s">
        <v>847</v>
      </c>
      <c r="H39" s="298" t="s">
        <v>2931</v>
      </c>
    </row>
    <row r="40" spans="1:8" x14ac:dyDescent="0.25">
      <c r="A40" s="295" t="s">
        <v>2369</v>
      </c>
      <c r="B40" s="296" t="str">
        <f>VLOOKUP(epg_contract[name],end_point_group[#All],4,FALSE)</f>
        <v>AZA_INFRA_UCSD_APP</v>
      </c>
      <c r="C40" s="297" t="str">
        <f>VLOOKUP(epg_contract[name],end_point_group[#All],3,FALSE)</f>
        <v>VIVID_WP_PROD_AZA</v>
      </c>
      <c r="D40" s="295" t="s">
        <v>2488</v>
      </c>
      <c r="E40" s="287" t="s">
        <v>189</v>
      </c>
      <c r="F40" s="291" t="s">
        <v>190</v>
      </c>
      <c r="G40" s="396" t="s">
        <v>847</v>
      </c>
      <c r="H40" s="298" t="s">
        <v>2931</v>
      </c>
    </row>
    <row r="41" spans="1:8" x14ac:dyDescent="0.25">
      <c r="A41" s="295" t="s">
        <v>2369</v>
      </c>
      <c r="B41" s="296" t="str">
        <f>VLOOKUP(epg_contract[name],end_point_group[#All],4,FALSE)</f>
        <v>AZA_INFRA_UCSD_APP</v>
      </c>
      <c r="C41" s="297" t="str">
        <f>VLOOKUP(epg_contract[name],end_point_group[#All],3,FALSE)</f>
        <v>VIVID_WP_PROD_AZA</v>
      </c>
      <c r="D41" s="295" t="s">
        <v>2400</v>
      </c>
      <c r="E41" s="287" t="s">
        <v>189</v>
      </c>
      <c r="F41" s="291" t="s">
        <v>190</v>
      </c>
      <c r="G41" s="396" t="s">
        <v>847</v>
      </c>
      <c r="H41" s="298" t="s">
        <v>2931</v>
      </c>
    </row>
    <row r="42" spans="1:8" x14ac:dyDescent="0.25">
      <c r="A42" s="295" t="s">
        <v>2369</v>
      </c>
      <c r="B42" s="296" t="str">
        <f>VLOOKUP(epg_contract[name],end_point_group[#All],4,FALSE)</f>
        <v>AZA_INFRA_UCSD_APP</v>
      </c>
      <c r="C42" s="297" t="str">
        <f>VLOOKUP(epg_contract[name],end_point_group[#All],3,FALSE)</f>
        <v>VIVID_WP_PROD_AZA</v>
      </c>
      <c r="D42" s="295" t="s">
        <v>2401</v>
      </c>
      <c r="E42" s="287" t="s">
        <v>189</v>
      </c>
      <c r="F42" s="291" t="s">
        <v>190</v>
      </c>
      <c r="G42" s="396" t="s">
        <v>847</v>
      </c>
      <c r="H42" s="298" t="s">
        <v>2931</v>
      </c>
    </row>
    <row r="43" spans="1:8" x14ac:dyDescent="0.25">
      <c r="A43" s="295" t="s">
        <v>2369</v>
      </c>
      <c r="B43" s="296" t="str">
        <f>VLOOKUP(epg_contract[name],end_point_group[#All],4,FALSE)</f>
        <v>AZA_INFRA_UCSD_APP</v>
      </c>
      <c r="C43" s="297" t="str">
        <f>VLOOKUP(epg_contract[name],end_point_group[#All],3,FALSE)</f>
        <v>VIVID_WP_PROD_AZA</v>
      </c>
      <c r="D43" s="295" t="s">
        <v>3036</v>
      </c>
      <c r="E43" s="287" t="s">
        <v>189</v>
      </c>
      <c r="F43" s="291" t="s">
        <v>190</v>
      </c>
      <c r="G43" s="396" t="s">
        <v>847</v>
      </c>
      <c r="H43" s="298" t="s">
        <v>2931</v>
      </c>
    </row>
    <row r="44" spans="1:8" x14ac:dyDescent="0.25">
      <c r="A44" s="295" t="s">
        <v>2369</v>
      </c>
      <c r="B44" s="296" t="str">
        <f>VLOOKUP(epg_contract[name],end_point_group[#All],4,FALSE)</f>
        <v>AZA_INFRA_UCSD_APP</v>
      </c>
      <c r="C44" s="297" t="str">
        <f>VLOOKUP(epg_contract[name],end_point_group[#All],3,FALSE)</f>
        <v>VIVID_WP_PROD_AZA</v>
      </c>
      <c r="D44" s="295" t="s">
        <v>2403</v>
      </c>
      <c r="E44" s="287" t="s">
        <v>189</v>
      </c>
      <c r="F44" s="291" t="s">
        <v>190</v>
      </c>
      <c r="G44" s="396" t="s">
        <v>847</v>
      </c>
      <c r="H44" s="298" t="s">
        <v>2931</v>
      </c>
    </row>
    <row r="45" spans="1:8" x14ac:dyDescent="0.25">
      <c r="A45" s="295" t="s">
        <v>2369</v>
      </c>
      <c r="B45" s="296" t="str">
        <f>VLOOKUP(epg_contract[name],end_point_group[#All],4,FALSE)</f>
        <v>AZA_INFRA_UCSD_APP</v>
      </c>
      <c r="C45" s="297" t="str">
        <f>VLOOKUP(epg_contract[name],end_point_group[#All],3,FALSE)</f>
        <v>VIVID_WP_PROD_AZA</v>
      </c>
      <c r="D45" s="295" t="s">
        <v>2399</v>
      </c>
      <c r="E45" s="287" t="s">
        <v>189</v>
      </c>
      <c r="F45" s="291" t="s">
        <v>190</v>
      </c>
      <c r="G45" s="396" t="s">
        <v>847</v>
      </c>
      <c r="H45" s="298" t="s">
        <v>2931</v>
      </c>
    </row>
    <row r="46" spans="1:8" x14ac:dyDescent="0.25">
      <c r="A46" s="295" t="s">
        <v>2370</v>
      </c>
      <c r="B46" s="296" t="str">
        <f>VLOOKUP(epg_contract[name],end_point_group[#All],4,FALSE)</f>
        <v>AZA_INFRA_UCSD_APP</v>
      </c>
      <c r="C46" s="297" t="str">
        <f>VLOOKUP(epg_contract[name],end_point_group[#All],3,FALSE)</f>
        <v>VIVID_WP_PROD_AZA</v>
      </c>
      <c r="D46" s="295" t="s">
        <v>2479</v>
      </c>
      <c r="E46" s="287" t="s">
        <v>189</v>
      </c>
      <c r="F46" s="291" t="s">
        <v>190</v>
      </c>
      <c r="G46" s="396" t="s">
        <v>847</v>
      </c>
      <c r="H46" s="298" t="s">
        <v>2931</v>
      </c>
    </row>
    <row r="47" spans="1:8" x14ac:dyDescent="0.25">
      <c r="A47" s="295" t="s">
        <v>2370</v>
      </c>
      <c r="B47" s="296" t="str">
        <f>VLOOKUP(epg_contract[name],end_point_group[#All],4,FALSE)</f>
        <v>AZA_INFRA_UCSD_APP</v>
      </c>
      <c r="C47" s="297" t="str">
        <f>VLOOKUP(epg_contract[name],end_point_group[#All],3,FALSE)</f>
        <v>VIVID_WP_PROD_AZA</v>
      </c>
      <c r="D47" s="295" t="s">
        <v>3037</v>
      </c>
      <c r="E47" s="287" t="s">
        <v>189</v>
      </c>
      <c r="F47" s="291" t="s">
        <v>190</v>
      </c>
      <c r="G47" s="396" t="s">
        <v>847</v>
      </c>
      <c r="H47" s="298" t="s">
        <v>2931</v>
      </c>
    </row>
    <row r="48" spans="1:8" x14ac:dyDescent="0.25">
      <c r="A48" s="295" t="s">
        <v>2370</v>
      </c>
      <c r="B48" s="296" t="str">
        <f>VLOOKUP(epg_contract[name],end_point_group[#All],4,FALSE)</f>
        <v>AZA_INFRA_UCSD_APP</v>
      </c>
      <c r="C48" s="297" t="str">
        <f>VLOOKUP(epg_contract[name],end_point_group[#All],3,FALSE)</f>
        <v>VIVID_WP_PROD_AZA</v>
      </c>
      <c r="D48" s="295" t="s">
        <v>2443</v>
      </c>
      <c r="E48" s="287" t="s">
        <v>189</v>
      </c>
      <c r="F48" s="291" t="s">
        <v>190</v>
      </c>
      <c r="G48" s="396" t="s">
        <v>847</v>
      </c>
      <c r="H48" s="298" t="s">
        <v>2931</v>
      </c>
    </row>
    <row r="49" spans="1:8" x14ac:dyDescent="0.25">
      <c r="A49" s="295" t="s">
        <v>2370</v>
      </c>
      <c r="B49" s="296" t="str">
        <f>VLOOKUP(epg_contract[name],end_point_group[#All],4,FALSE)</f>
        <v>AZA_INFRA_UCSD_APP</v>
      </c>
      <c r="C49" s="297" t="str">
        <f>VLOOKUP(epg_contract[name],end_point_group[#All],3,FALSE)</f>
        <v>VIVID_WP_PROD_AZA</v>
      </c>
      <c r="D49" s="295" t="s">
        <v>2404</v>
      </c>
      <c r="E49" s="287" t="s">
        <v>189</v>
      </c>
      <c r="F49" s="291" t="s">
        <v>190</v>
      </c>
      <c r="G49" s="396" t="s">
        <v>847</v>
      </c>
      <c r="H49" s="298" t="s">
        <v>2931</v>
      </c>
    </row>
    <row r="50" spans="1:8" x14ac:dyDescent="0.25">
      <c r="A50" s="295" t="s">
        <v>2370</v>
      </c>
      <c r="B50" s="296" t="str">
        <f>VLOOKUP(epg_contract[name],end_point_group[#All],4,FALSE)</f>
        <v>AZA_INFRA_UCSD_APP</v>
      </c>
      <c r="C50" s="297" t="str">
        <f>VLOOKUP(epg_contract[name],end_point_group[#All],3,FALSE)</f>
        <v>VIVID_WP_PROD_AZA</v>
      </c>
      <c r="D50" s="295" t="s">
        <v>2406</v>
      </c>
      <c r="E50" s="287" t="s">
        <v>189</v>
      </c>
      <c r="F50" s="291" t="s">
        <v>190</v>
      </c>
      <c r="G50" s="396" t="s">
        <v>847</v>
      </c>
      <c r="H50" s="298" t="s">
        <v>2931</v>
      </c>
    </row>
    <row r="51" spans="1:8" x14ac:dyDescent="0.25">
      <c r="A51" s="295" t="s">
        <v>2558</v>
      </c>
      <c r="B51" s="296" t="str">
        <f>VLOOKUP(epg_contract[name],end_point_group[#All],4,FALSE)</f>
        <v>AZA_PROD_TEST_APP</v>
      </c>
      <c r="C51" s="297" t="str">
        <f>VLOOKUP(epg_contract[name],end_point_group[#All],3,FALSE)</f>
        <v>VIVID_WP_PROD_AZA</v>
      </c>
      <c r="D51" s="295" t="s">
        <v>3033</v>
      </c>
      <c r="E51" s="287" t="s">
        <v>189</v>
      </c>
      <c r="F51" s="291" t="s">
        <v>190</v>
      </c>
      <c r="G51" s="396" t="s">
        <v>847</v>
      </c>
      <c r="H51" s="298" t="s">
        <v>2931</v>
      </c>
    </row>
    <row r="52" spans="1:8" x14ac:dyDescent="0.25">
      <c r="A52" s="295" t="s">
        <v>2558</v>
      </c>
      <c r="B52" s="296" t="str">
        <f>VLOOKUP(epg_contract[name],end_point_group[#All],4,FALSE)</f>
        <v>AZA_PROD_TEST_APP</v>
      </c>
      <c r="C52" s="297" t="str">
        <f>VLOOKUP(epg_contract[name],end_point_group[#All],3,FALSE)</f>
        <v>VIVID_WP_PROD_AZA</v>
      </c>
      <c r="D52" s="295" t="s">
        <v>2479</v>
      </c>
      <c r="E52" s="287" t="s">
        <v>189</v>
      </c>
      <c r="F52" s="291" t="s">
        <v>190</v>
      </c>
      <c r="G52" s="396" t="s">
        <v>847</v>
      </c>
      <c r="H52" s="298" t="s">
        <v>2931</v>
      </c>
    </row>
    <row r="53" spans="1:8" x14ac:dyDescent="0.25">
      <c r="A53" s="295" t="s">
        <v>2558</v>
      </c>
      <c r="B53" s="296" t="str">
        <f>VLOOKUP(epg_contract[name],end_point_group[#All],4,FALSE)</f>
        <v>AZA_PROD_TEST_APP</v>
      </c>
      <c r="C53" s="297" t="str">
        <f>VLOOKUP(epg_contract[name],end_point_group[#All],3,FALSE)</f>
        <v>VIVID_WP_PROD_AZA</v>
      </c>
      <c r="D53" s="295" t="s">
        <v>2443</v>
      </c>
      <c r="E53" s="287" t="s">
        <v>189</v>
      </c>
      <c r="F53" s="291" t="s">
        <v>190</v>
      </c>
      <c r="G53" s="396" t="s">
        <v>847</v>
      </c>
      <c r="H53" s="298" t="s">
        <v>2931</v>
      </c>
    </row>
    <row r="54" spans="1:8" x14ac:dyDescent="0.25">
      <c r="A54" s="295" t="s">
        <v>2558</v>
      </c>
      <c r="B54" s="296" t="str">
        <f>VLOOKUP(epg_contract[name],end_point_group[#All],4,FALSE)</f>
        <v>AZA_PROD_TEST_APP</v>
      </c>
      <c r="C54" s="297" t="str">
        <f>VLOOKUP(epg_contract[name],end_point_group[#All],3,FALSE)</f>
        <v>VIVID_WP_PROD_AZA</v>
      </c>
      <c r="D54" s="295" t="s">
        <v>2404</v>
      </c>
      <c r="E54" s="287" t="s">
        <v>189</v>
      </c>
      <c r="F54" s="291" t="s">
        <v>190</v>
      </c>
      <c r="G54" s="396" t="s">
        <v>847</v>
      </c>
      <c r="H54" s="298" t="s">
        <v>2931</v>
      </c>
    </row>
    <row r="55" spans="1:8" x14ac:dyDescent="0.25">
      <c r="A55" s="295" t="s">
        <v>2558</v>
      </c>
      <c r="B55" s="296" t="str">
        <f>VLOOKUP(epg_contract[name],end_point_group[#All],4,FALSE)</f>
        <v>AZA_PROD_TEST_APP</v>
      </c>
      <c r="C55" s="297" t="str">
        <f>VLOOKUP(epg_contract[name],end_point_group[#All],3,FALSE)</f>
        <v>VIVID_WP_PROD_AZA</v>
      </c>
      <c r="D55" s="295" t="s">
        <v>2406</v>
      </c>
      <c r="E55" s="287" t="s">
        <v>189</v>
      </c>
      <c r="F55" s="291" t="s">
        <v>190</v>
      </c>
      <c r="G55" s="396" t="s">
        <v>847</v>
      </c>
      <c r="H55" s="298" t="s">
        <v>2931</v>
      </c>
    </row>
    <row r="56" spans="1:8" x14ac:dyDescent="0.25">
      <c r="A56" s="295" t="s">
        <v>2558</v>
      </c>
      <c r="B56" s="296" t="str">
        <f>VLOOKUP(epg_contract[name],end_point_group[#All],4,FALSE)</f>
        <v>AZA_PROD_TEST_APP</v>
      </c>
      <c r="C56" s="297" t="str">
        <f>VLOOKUP(epg_contract[name],end_point_group[#All],3,FALSE)</f>
        <v>VIVID_WP_PROD_AZA</v>
      </c>
      <c r="D56" s="295" t="s">
        <v>2403</v>
      </c>
      <c r="E56" s="287" t="s">
        <v>189</v>
      </c>
      <c r="F56" s="291" t="s">
        <v>190</v>
      </c>
      <c r="G56" s="396" t="s">
        <v>847</v>
      </c>
      <c r="H56" s="298" t="s">
        <v>2931</v>
      </c>
    </row>
    <row r="57" spans="1:8" x14ac:dyDescent="0.25">
      <c r="A57" s="295" t="s">
        <v>1884</v>
      </c>
      <c r="B57" s="296" t="str">
        <f>VLOOKUP(epg_contract[name],end_point_group[#All],4,FALSE)</f>
        <v>AZB_INFRA_APP</v>
      </c>
      <c r="C57" s="297" t="str">
        <f>VLOOKUP(epg_contract[name],end_point_group[#All],3,FALSE)</f>
        <v>VIVID_WP_PROD_AZB</v>
      </c>
      <c r="D57" s="295" t="s">
        <v>2443</v>
      </c>
      <c r="E57" s="287" t="s">
        <v>189</v>
      </c>
      <c r="F57" s="291" t="s">
        <v>190</v>
      </c>
      <c r="G57" s="396" t="s">
        <v>847</v>
      </c>
      <c r="H57" s="298" t="s">
        <v>2931</v>
      </c>
    </row>
    <row r="58" spans="1:8" x14ac:dyDescent="0.25">
      <c r="A58" s="295" t="s">
        <v>1884</v>
      </c>
      <c r="B58" s="296" t="str">
        <f>VLOOKUP(epg_contract[name],end_point_group[#All],4,FALSE)</f>
        <v>AZB_INFRA_APP</v>
      </c>
      <c r="C58" s="297" t="str">
        <f>VLOOKUP(epg_contract[name],end_point_group[#All],3,FALSE)</f>
        <v>VIVID_WP_PROD_AZB</v>
      </c>
      <c r="D58" s="295" t="s">
        <v>2488</v>
      </c>
      <c r="E58" s="287" t="s">
        <v>189</v>
      </c>
      <c r="F58" s="291" t="s">
        <v>190</v>
      </c>
      <c r="G58" s="396" t="s">
        <v>847</v>
      </c>
      <c r="H58" s="298" t="s">
        <v>2931</v>
      </c>
    </row>
    <row r="59" spans="1:8" x14ac:dyDescent="0.25">
      <c r="A59" s="295" t="s">
        <v>1884</v>
      </c>
      <c r="B59" s="296" t="str">
        <f>VLOOKUP(epg_contract[name],end_point_group[#All],4,FALSE)</f>
        <v>AZB_INFRA_APP</v>
      </c>
      <c r="C59" s="297" t="str">
        <f>VLOOKUP(epg_contract[name],end_point_group[#All],3,FALSE)</f>
        <v>VIVID_WP_PROD_AZB</v>
      </c>
      <c r="D59" s="295" t="s">
        <v>2405</v>
      </c>
      <c r="E59" s="287" t="s">
        <v>189</v>
      </c>
      <c r="F59" s="291" t="s">
        <v>190</v>
      </c>
      <c r="G59" s="396" t="s">
        <v>847</v>
      </c>
      <c r="H59" s="298" t="s">
        <v>2931</v>
      </c>
    </row>
    <row r="60" spans="1:8" x14ac:dyDescent="0.25">
      <c r="A60" s="295" t="s">
        <v>1534</v>
      </c>
      <c r="B60" s="296" t="str">
        <f>VLOOKUP(epg_contract[name],end_point_group[#All],4,FALSE)</f>
        <v>AZB_INFRA_APP</v>
      </c>
      <c r="C60" s="297" t="str">
        <f>VLOOKUP(epg_contract[name],end_point_group[#All],3,FALSE)</f>
        <v>VIVID_WP_PROD_AZB</v>
      </c>
      <c r="D60" s="295" t="s">
        <v>2443</v>
      </c>
      <c r="E60" s="287" t="s">
        <v>189</v>
      </c>
      <c r="F60" s="291" t="s">
        <v>190</v>
      </c>
      <c r="G60" s="396" t="s">
        <v>847</v>
      </c>
      <c r="H60" s="298" t="s">
        <v>2931</v>
      </c>
    </row>
    <row r="61" spans="1:8" x14ac:dyDescent="0.25">
      <c r="A61" s="295" t="s">
        <v>1507</v>
      </c>
      <c r="B61" s="296" t="str">
        <f>VLOOKUP(epg_contract[name],end_point_group[#All],4,FALSE)</f>
        <v>AZB_INFRA_APP</v>
      </c>
      <c r="C61" s="297" t="str">
        <f>VLOOKUP(epg_contract[name],end_point_group[#All],3,FALSE)</f>
        <v>VIVID_WP_PROD_AZB</v>
      </c>
      <c r="D61" s="295" t="s">
        <v>2443</v>
      </c>
      <c r="E61" s="287" t="s">
        <v>189</v>
      </c>
      <c r="F61" s="291" t="s">
        <v>190</v>
      </c>
      <c r="G61" s="396" t="s">
        <v>847</v>
      </c>
      <c r="H61" s="298" t="s">
        <v>2931</v>
      </c>
    </row>
    <row r="62" spans="1:8" x14ac:dyDescent="0.25">
      <c r="A62" s="295" t="s">
        <v>1533</v>
      </c>
      <c r="B62" s="296" t="str">
        <f>VLOOKUP(epg_contract[name],end_point_group[#All],4,FALSE)</f>
        <v>AZB_INFRA_APP</v>
      </c>
      <c r="C62" s="297" t="str">
        <f>VLOOKUP(epg_contract[name],end_point_group[#All],3,FALSE)</f>
        <v>VIVID_WP_PROD_AZB</v>
      </c>
      <c r="D62" s="295" t="s">
        <v>2443</v>
      </c>
      <c r="E62" s="287" t="s">
        <v>189</v>
      </c>
      <c r="F62" s="291" t="s">
        <v>190</v>
      </c>
      <c r="G62" s="396" t="s">
        <v>847</v>
      </c>
      <c r="H62" s="298" t="s">
        <v>2931</v>
      </c>
    </row>
    <row r="63" spans="1:8" x14ac:dyDescent="0.25">
      <c r="A63" s="295" t="s">
        <v>1506</v>
      </c>
      <c r="B63" s="296" t="str">
        <f>VLOOKUP(epg_contract[name],end_point_group[#All],4,FALSE)</f>
        <v>AZB_INFRA_APP</v>
      </c>
      <c r="C63" s="297" t="str">
        <f>VLOOKUP(epg_contract[name],end_point_group[#All],3,FALSE)</f>
        <v>VIVID_WP_PROD_AZB</v>
      </c>
      <c r="D63" s="295" t="s">
        <v>2443</v>
      </c>
      <c r="E63" s="287" t="s">
        <v>189</v>
      </c>
      <c r="F63" s="291" t="s">
        <v>190</v>
      </c>
      <c r="G63" s="396" t="s">
        <v>847</v>
      </c>
      <c r="H63" s="298" t="s">
        <v>2931</v>
      </c>
    </row>
    <row r="64" spans="1:8" x14ac:dyDescent="0.25">
      <c r="A64" s="295" t="s">
        <v>2509</v>
      </c>
      <c r="B64" s="296" t="str">
        <f>VLOOKUP(epg_contract[name],end_point_group[#All],4,FALSE)</f>
        <v>AZB_INFRA_KUBE_APP</v>
      </c>
      <c r="C64" s="297" t="str">
        <f>VLOOKUP(epg_contract[name],end_point_group[#All],3,FALSE)</f>
        <v>VIVID_WP_PROD_AZB</v>
      </c>
      <c r="D64" s="295" t="s">
        <v>2443</v>
      </c>
      <c r="E64" s="287" t="s">
        <v>189</v>
      </c>
      <c r="F64" s="291" t="s">
        <v>190</v>
      </c>
      <c r="G64" s="396" t="s">
        <v>847</v>
      </c>
      <c r="H64" s="298" t="s">
        <v>2931</v>
      </c>
    </row>
    <row r="65" spans="1:8" x14ac:dyDescent="0.25">
      <c r="A65" s="295" t="s">
        <v>2477</v>
      </c>
      <c r="B65" s="296" t="str">
        <f>VLOOKUP(epg_contract[name],end_point_group[#All],4,FALSE)</f>
        <v>AZB_INFRA_UCSD_APP</v>
      </c>
      <c r="C65" s="297" t="str">
        <f>VLOOKUP(epg_contract[name],end_point_group[#All],3,FALSE)</f>
        <v>VIVID_WP_PROD_AZB</v>
      </c>
      <c r="D65" s="295" t="s">
        <v>2443</v>
      </c>
      <c r="E65" s="287" t="s">
        <v>189</v>
      </c>
      <c r="F65" s="291" t="s">
        <v>190</v>
      </c>
      <c r="G65" s="396" t="s">
        <v>847</v>
      </c>
      <c r="H65" s="298" t="s">
        <v>2931</v>
      </c>
    </row>
    <row r="66" spans="1:8" x14ac:dyDescent="0.25">
      <c r="A66" s="295" t="s">
        <v>2477</v>
      </c>
      <c r="B66" s="296" t="str">
        <f>VLOOKUP(epg_contract[name],end_point_group[#All],4,FALSE)</f>
        <v>AZB_INFRA_UCSD_APP</v>
      </c>
      <c r="C66" s="297" t="str">
        <f>VLOOKUP(epg_contract[name],end_point_group[#All],3,FALSE)</f>
        <v>VIVID_WP_PROD_AZB</v>
      </c>
      <c r="D66" s="295" t="s">
        <v>2467</v>
      </c>
      <c r="E66" s="287" t="s">
        <v>189</v>
      </c>
      <c r="F66" s="291" t="s">
        <v>190</v>
      </c>
      <c r="G66" s="396" t="s">
        <v>847</v>
      </c>
      <c r="H66" s="298" t="s">
        <v>2931</v>
      </c>
    </row>
    <row r="67" spans="1:8" x14ac:dyDescent="0.25">
      <c r="A67" s="295" t="s">
        <v>1883</v>
      </c>
      <c r="B67" s="296" t="str">
        <f>VLOOKUP(epg_contract[name],end_point_group[#All],4,FALSE)</f>
        <v>AZA_INFRA_APP</v>
      </c>
      <c r="C67" s="297" t="str">
        <f>VLOOKUP(epg_contract[name],end_point_group[#All],3,FALSE)</f>
        <v>VIVID_WP_PROD_AZA</v>
      </c>
      <c r="D67" s="295" t="s">
        <v>2485</v>
      </c>
      <c r="E67" s="291" t="s">
        <v>190</v>
      </c>
      <c r="F67" s="287" t="s">
        <v>189</v>
      </c>
      <c r="G67" s="396" t="s">
        <v>847</v>
      </c>
      <c r="H67" s="298" t="s">
        <v>2931</v>
      </c>
    </row>
    <row r="68" spans="1:8" x14ac:dyDescent="0.25">
      <c r="A68" s="295" t="s">
        <v>1883</v>
      </c>
      <c r="B68" s="296" t="str">
        <f>VLOOKUP(epg_contract[name],end_point_group[#All],4,FALSE)</f>
        <v>AZA_INFRA_APP</v>
      </c>
      <c r="C68" s="297" t="str">
        <f>VLOOKUP(epg_contract[name],end_point_group[#All],3,FALSE)</f>
        <v>VIVID_WP_PROD_AZA</v>
      </c>
      <c r="D68" s="295" t="s">
        <v>2444</v>
      </c>
      <c r="E68" s="291" t="s">
        <v>190</v>
      </c>
      <c r="F68" s="287" t="s">
        <v>189</v>
      </c>
      <c r="G68" s="396" t="s">
        <v>847</v>
      </c>
      <c r="H68" s="298" t="s">
        <v>2931</v>
      </c>
    </row>
    <row r="69" spans="1:8" x14ac:dyDescent="0.25">
      <c r="A69" s="295" t="s">
        <v>1883</v>
      </c>
      <c r="B69" s="296" t="str">
        <f>VLOOKUP(epg_contract[name],end_point_group[#All],4,FALSE)</f>
        <v>AZA_INFRA_APP</v>
      </c>
      <c r="C69" s="297" t="str">
        <f>VLOOKUP(epg_contract[name],end_point_group[#All],3,FALSE)</f>
        <v>VIVID_WP_PROD_AZA</v>
      </c>
      <c r="D69" s="295" t="s">
        <v>2411</v>
      </c>
      <c r="E69" s="291" t="s">
        <v>190</v>
      </c>
      <c r="F69" s="287" t="s">
        <v>189</v>
      </c>
      <c r="G69" s="396" t="s">
        <v>847</v>
      </c>
      <c r="H69" s="298" t="s">
        <v>2931</v>
      </c>
    </row>
    <row r="70" spans="1:8" x14ac:dyDescent="0.25">
      <c r="A70" s="295" t="s">
        <v>1984</v>
      </c>
      <c r="B70" s="296" t="str">
        <f>VLOOKUP(epg_contract[name],end_point_group[#All],4,FALSE)</f>
        <v>AZA_INFRA_APP</v>
      </c>
      <c r="C70" s="297" t="str">
        <f>VLOOKUP(epg_contract[name],end_point_group[#All],3,FALSE)</f>
        <v>VIVID_WP_PROD_AZA</v>
      </c>
      <c r="D70" s="295" t="s">
        <v>1630</v>
      </c>
      <c r="E70" s="291" t="s">
        <v>190</v>
      </c>
      <c r="F70" s="287" t="s">
        <v>189</v>
      </c>
      <c r="G70" s="396" t="s">
        <v>847</v>
      </c>
      <c r="H70" s="298" t="s">
        <v>2931</v>
      </c>
    </row>
    <row r="71" spans="1:8" x14ac:dyDescent="0.25">
      <c r="A71" s="295" t="s">
        <v>1984</v>
      </c>
      <c r="B71" s="296" t="str">
        <f>VLOOKUP(epg_contract[name],end_point_group[#All],4,FALSE)</f>
        <v>AZA_INFRA_APP</v>
      </c>
      <c r="C71" s="297" t="str">
        <f>VLOOKUP(epg_contract[name],end_point_group[#All],3,FALSE)</f>
        <v>VIVID_WP_PROD_AZA</v>
      </c>
      <c r="D71" s="295" t="s">
        <v>3035</v>
      </c>
      <c r="E71" s="291" t="s">
        <v>190</v>
      </c>
      <c r="F71" s="287" t="s">
        <v>189</v>
      </c>
      <c r="G71" s="396" t="s">
        <v>847</v>
      </c>
      <c r="H71" s="298" t="s">
        <v>2931</v>
      </c>
    </row>
    <row r="72" spans="1:8" x14ac:dyDescent="0.25">
      <c r="A72" s="295" t="s">
        <v>1984</v>
      </c>
      <c r="B72" s="296" t="str">
        <f>VLOOKUP(epg_contract[name],end_point_group[#All],4,FALSE)</f>
        <v>AZA_INFRA_APP</v>
      </c>
      <c r="C72" s="297" t="str">
        <f>VLOOKUP(epg_contract[name],end_point_group[#All],3,FALSE)</f>
        <v>VIVID_WP_PROD_AZA</v>
      </c>
      <c r="D72" s="295" t="s">
        <v>2411</v>
      </c>
      <c r="E72" s="291" t="s">
        <v>190</v>
      </c>
      <c r="F72" s="287" t="s">
        <v>189</v>
      </c>
      <c r="G72" s="396" t="s">
        <v>847</v>
      </c>
      <c r="H72" s="298" t="s">
        <v>2931</v>
      </c>
    </row>
    <row r="73" spans="1:8" x14ac:dyDescent="0.25">
      <c r="A73" s="295" t="s">
        <v>1532</v>
      </c>
      <c r="B73" s="296" t="str">
        <f>VLOOKUP(epg_contract[name],end_point_group[#All],4,FALSE)</f>
        <v>AZA_INFRA_APP</v>
      </c>
      <c r="C73" s="297" t="str">
        <f>VLOOKUP(epg_contract[name],end_point_group[#All],3,FALSE)</f>
        <v>VIVID_WP_PROD_AZA</v>
      </c>
      <c r="D73" s="295" t="s">
        <v>2411</v>
      </c>
      <c r="E73" s="291" t="s">
        <v>190</v>
      </c>
      <c r="F73" s="287" t="s">
        <v>189</v>
      </c>
      <c r="G73" s="396" t="s">
        <v>847</v>
      </c>
      <c r="H73" s="298" t="s">
        <v>2931</v>
      </c>
    </row>
    <row r="74" spans="1:8" x14ac:dyDescent="0.25">
      <c r="A74" s="295" t="s">
        <v>1505</v>
      </c>
      <c r="B74" s="296" t="str">
        <f>VLOOKUP(epg_contract[name],end_point_group[#All],4,FALSE)</f>
        <v>AZA_INFRA_APP</v>
      </c>
      <c r="C74" s="297" t="str">
        <f>VLOOKUP(epg_contract[name],end_point_group[#All],3,FALSE)</f>
        <v>VIVID_WP_PROD_AZA</v>
      </c>
      <c r="D74" s="295" t="s">
        <v>2411</v>
      </c>
      <c r="E74" s="291" t="s">
        <v>190</v>
      </c>
      <c r="F74" s="287" t="s">
        <v>189</v>
      </c>
      <c r="G74" s="396" t="s">
        <v>847</v>
      </c>
      <c r="H74" s="298" t="s">
        <v>2931</v>
      </c>
    </row>
    <row r="75" spans="1:8" x14ac:dyDescent="0.25">
      <c r="A75" s="295" t="s">
        <v>1531</v>
      </c>
      <c r="B75" s="296" t="str">
        <f>VLOOKUP(epg_contract[name],end_point_group[#All],4,FALSE)</f>
        <v>AZA_INFRA_APP</v>
      </c>
      <c r="C75" s="297" t="str">
        <f>VLOOKUP(epg_contract[name],end_point_group[#All],3,FALSE)</f>
        <v>VIVID_WP_PROD_AZA</v>
      </c>
      <c r="D75" s="295" t="s">
        <v>2411</v>
      </c>
      <c r="E75" s="291" t="s">
        <v>190</v>
      </c>
      <c r="F75" s="287" t="s">
        <v>189</v>
      </c>
      <c r="G75" s="396" t="s">
        <v>847</v>
      </c>
      <c r="H75" s="298" t="s">
        <v>2931</v>
      </c>
    </row>
    <row r="76" spans="1:8" x14ac:dyDescent="0.25">
      <c r="A76" s="295" t="s">
        <v>1504</v>
      </c>
      <c r="B76" s="296" t="str">
        <f>VLOOKUP(epg_contract[name],end_point_group[#All],4,FALSE)</f>
        <v>AZA_INFRA_APP</v>
      </c>
      <c r="C76" s="297" t="str">
        <f>VLOOKUP(epg_contract[name],end_point_group[#All],3,FALSE)</f>
        <v>VIVID_WP_PROD_AZA</v>
      </c>
      <c r="D76" s="295" t="s">
        <v>2411</v>
      </c>
      <c r="E76" s="291" t="s">
        <v>190</v>
      </c>
      <c r="F76" s="287" t="s">
        <v>189</v>
      </c>
      <c r="G76" s="396" t="s">
        <v>847</v>
      </c>
      <c r="H76" s="298" t="s">
        <v>2931</v>
      </c>
    </row>
    <row r="77" spans="1:8" x14ac:dyDescent="0.25">
      <c r="A77" s="295" t="s">
        <v>2508</v>
      </c>
      <c r="B77" s="296" t="str">
        <f>VLOOKUP(epg_contract[name],end_point_group[#All],4,FALSE)</f>
        <v>AZA_INFRA_KUBE_APP</v>
      </c>
      <c r="C77" s="297" t="str">
        <f>VLOOKUP(epg_contract[name],end_point_group[#All],3,FALSE)</f>
        <v>VIVID_WP_PROD_AZA</v>
      </c>
      <c r="D77" s="295" t="s">
        <v>2480</v>
      </c>
      <c r="E77" s="291" t="s">
        <v>190</v>
      </c>
      <c r="F77" s="287" t="s">
        <v>189</v>
      </c>
      <c r="G77" s="396" t="s">
        <v>847</v>
      </c>
      <c r="H77" s="298" t="s">
        <v>2931</v>
      </c>
    </row>
    <row r="78" spans="1:8" x14ac:dyDescent="0.25">
      <c r="A78" s="295" t="s">
        <v>2508</v>
      </c>
      <c r="B78" s="296" t="str">
        <f>VLOOKUP(epg_contract[name],end_point_group[#All],4,FALSE)</f>
        <v>AZA_INFRA_KUBE_APP</v>
      </c>
      <c r="C78" s="297" t="str">
        <f>VLOOKUP(epg_contract[name],end_point_group[#All],3,FALSE)</f>
        <v>VIVID_WP_PROD_AZA</v>
      </c>
      <c r="D78" s="295" t="s">
        <v>3034</v>
      </c>
      <c r="E78" s="291" t="s">
        <v>190</v>
      </c>
      <c r="F78" s="287" t="s">
        <v>189</v>
      </c>
      <c r="G78" s="396" t="s">
        <v>847</v>
      </c>
      <c r="H78" s="298" t="s">
        <v>2931</v>
      </c>
    </row>
    <row r="79" spans="1:8" x14ac:dyDescent="0.25">
      <c r="A79" s="295" t="s">
        <v>2508</v>
      </c>
      <c r="B79" s="296" t="str">
        <f>VLOOKUP(epg_contract[name],end_point_group[#All],4,FALSE)</f>
        <v>AZA_INFRA_KUBE_APP</v>
      </c>
      <c r="C79" s="297" t="str">
        <f>VLOOKUP(epg_contract[name],end_point_group[#All],3,FALSE)</f>
        <v>VIVID_WP_PROD_AZA</v>
      </c>
      <c r="D79" s="295" t="s">
        <v>2411</v>
      </c>
      <c r="E79" s="291" t="s">
        <v>190</v>
      </c>
      <c r="F79" s="287" t="s">
        <v>189</v>
      </c>
      <c r="G79" s="396" t="s">
        <v>847</v>
      </c>
      <c r="H79" s="298" t="s">
        <v>2931</v>
      </c>
    </row>
    <row r="80" spans="1:8" x14ac:dyDescent="0.25">
      <c r="A80" s="295" t="s">
        <v>2519</v>
      </c>
      <c r="B80" s="296" t="str">
        <f>VLOOKUP(epg_contract[name],end_point_group[#All],4,FALSE)</f>
        <v>AZA_INFRA_KUBE_APP</v>
      </c>
      <c r="C80" s="297" t="str">
        <f>VLOOKUP(epg_contract[name],end_point_group[#All],3,FALSE)</f>
        <v>VIVID_WP_PROD_AZA</v>
      </c>
      <c r="D80" s="295" t="s">
        <v>2480</v>
      </c>
      <c r="E80" s="291" t="s">
        <v>190</v>
      </c>
      <c r="F80" s="287" t="s">
        <v>189</v>
      </c>
      <c r="G80" s="396" t="s">
        <v>847</v>
      </c>
      <c r="H80" s="298" t="s">
        <v>2931</v>
      </c>
    </row>
    <row r="81" spans="1:8" x14ac:dyDescent="0.25">
      <c r="A81" s="295" t="s">
        <v>2519</v>
      </c>
      <c r="B81" s="296" t="str">
        <f>VLOOKUP(epg_contract[name],end_point_group[#All],4,FALSE)</f>
        <v>AZA_INFRA_KUBE_APP</v>
      </c>
      <c r="C81" s="297" t="str">
        <f>VLOOKUP(epg_contract[name],end_point_group[#All],3,FALSE)</f>
        <v>VIVID_WP_PROD_AZA</v>
      </c>
      <c r="D81" s="295" t="s">
        <v>3032</v>
      </c>
      <c r="E81" s="291" t="s">
        <v>190</v>
      </c>
      <c r="F81" s="287" t="s">
        <v>189</v>
      </c>
      <c r="G81" s="396" t="s">
        <v>847</v>
      </c>
      <c r="H81" s="298" t="s">
        <v>2931</v>
      </c>
    </row>
    <row r="82" spans="1:8" x14ac:dyDescent="0.25">
      <c r="A82" s="295" t="s">
        <v>2519</v>
      </c>
      <c r="B82" s="296" t="str">
        <f>VLOOKUP(epg_contract[name],end_point_group[#All],4,FALSE)</f>
        <v>AZA_INFRA_KUBE_APP</v>
      </c>
      <c r="C82" s="297" t="str">
        <f>VLOOKUP(epg_contract[name],end_point_group[#All],3,FALSE)</f>
        <v>VIVID_WP_PROD_AZA</v>
      </c>
      <c r="D82" s="295" t="s">
        <v>2411</v>
      </c>
      <c r="E82" s="291" t="s">
        <v>190</v>
      </c>
      <c r="F82" s="287" t="s">
        <v>189</v>
      </c>
      <c r="G82" s="396" t="s">
        <v>847</v>
      </c>
      <c r="H82" s="298" t="s">
        <v>2931</v>
      </c>
    </row>
    <row r="83" spans="1:8" x14ac:dyDescent="0.25">
      <c r="A83" s="295" t="s">
        <v>2369</v>
      </c>
      <c r="B83" s="296" t="str">
        <f>VLOOKUP(epg_contract[name],end_point_group[#All],4,FALSE)</f>
        <v>AZA_INFRA_UCSD_APP</v>
      </c>
      <c r="C83" s="297" t="str">
        <f>VLOOKUP(epg_contract[name],end_point_group[#All],3,FALSE)</f>
        <v>VIVID_WP_PROD_AZA</v>
      </c>
      <c r="D83" s="295" t="s">
        <v>2480</v>
      </c>
      <c r="E83" s="291" t="s">
        <v>190</v>
      </c>
      <c r="F83" s="287" t="s">
        <v>189</v>
      </c>
      <c r="G83" s="396" t="s">
        <v>847</v>
      </c>
      <c r="H83" s="298" t="s">
        <v>2931</v>
      </c>
    </row>
    <row r="84" spans="1:8" x14ac:dyDescent="0.25">
      <c r="A84" s="295" t="s">
        <v>2369</v>
      </c>
      <c r="B84" s="296" t="str">
        <f>VLOOKUP(epg_contract[name],end_point_group[#All],4,FALSE)</f>
        <v>AZA_INFRA_UCSD_APP</v>
      </c>
      <c r="C84" s="297" t="str">
        <f>VLOOKUP(epg_contract[name],end_point_group[#All],3,FALSE)</f>
        <v>VIVID_WP_PROD_AZA</v>
      </c>
      <c r="D84" s="295" t="s">
        <v>2411</v>
      </c>
      <c r="E84" s="291" t="s">
        <v>190</v>
      </c>
      <c r="F84" s="287" t="s">
        <v>189</v>
      </c>
      <c r="G84" s="396" t="s">
        <v>847</v>
      </c>
      <c r="H84" s="298" t="s">
        <v>2931</v>
      </c>
    </row>
    <row r="85" spans="1:8" x14ac:dyDescent="0.25">
      <c r="A85" s="295" t="s">
        <v>2369</v>
      </c>
      <c r="B85" s="296" t="str">
        <f>VLOOKUP(epg_contract[name],end_point_group[#All],4,FALSE)</f>
        <v>AZA_INFRA_UCSD_APP</v>
      </c>
      <c r="C85" s="297" t="str">
        <f>VLOOKUP(epg_contract[name],end_point_group[#All],3,FALSE)</f>
        <v>VIVID_WP_PROD_AZA</v>
      </c>
      <c r="D85" s="295" t="s">
        <v>2408</v>
      </c>
      <c r="E85" s="291" t="s">
        <v>190</v>
      </c>
      <c r="F85" s="287" t="s">
        <v>189</v>
      </c>
      <c r="G85" s="396" t="s">
        <v>847</v>
      </c>
      <c r="H85" s="298" t="s">
        <v>2931</v>
      </c>
    </row>
    <row r="86" spans="1:8" x14ac:dyDescent="0.25">
      <c r="A86" s="295" t="s">
        <v>2369</v>
      </c>
      <c r="B86" s="296" t="str">
        <f>VLOOKUP(epg_contract[name],end_point_group[#All],4,FALSE)</f>
        <v>AZA_INFRA_UCSD_APP</v>
      </c>
      <c r="C86" s="297" t="str">
        <f>VLOOKUP(epg_contract[name],end_point_group[#All],3,FALSE)</f>
        <v>VIVID_WP_PROD_AZA</v>
      </c>
      <c r="D86" s="295" t="s">
        <v>2409</v>
      </c>
      <c r="E86" s="291" t="s">
        <v>190</v>
      </c>
      <c r="F86" s="287" t="s">
        <v>189</v>
      </c>
      <c r="G86" s="396" t="s">
        <v>847</v>
      </c>
      <c r="H86" s="298" t="s">
        <v>2931</v>
      </c>
    </row>
    <row r="87" spans="1:8" x14ac:dyDescent="0.25">
      <c r="A87" s="295" t="s">
        <v>2369</v>
      </c>
      <c r="B87" s="296" t="str">
        <f>VLOOKUP(epg_contract[name],end_point_group[#All],4,FALSE)</f>
        <v>AZA_INFRA_UCSD_APP</v>
      </c>
      <c r="C87" s="297" t="str">
        <f>VLOOKUP(epg_contract[name],end_point_group[#All],3,FALSE)</f>
        <v>VIVID_WP_PROD_AZA</v>
      </c>
      <c r="D87" s="295" t="s">
        <v>2407</v>
      </c>
      <c r="E87" s="291" t="s">
        <v>190</v>
      </c>
      <c r="F87" s="287" t="s">
        <v>189</v>
      </c>
      <c r="G87" s="396" t="s">
        <v>847</v>
      </c>
      <c r="H87" s="298" t="s">
        <v>2931</v>
      </c>
    </row>
    <row r="88" spans="1:8" x14ac:dyDescent="0.25">
      <c r="A88" s="295" t="s">
        <v>2370</v>
      </c>
      <c r="B88" s="296" t="str">
        <f>VLOOKUP(epg_contract[name],end_point_group[#All],4,FALSE)</f>
        <v>AZA_INFRA_UCSD_APP</v>
      </c>
      <c r="C88" s="297" t="str">
        <f>VLOOKUP(epg_contract[name],end_point_group[#All],3,FALSE)</f>
        <v>VIVID_WP_PROD_AZA</v>
      </c>
      <c r="D88" s="295" t="s">
        <v>2481</v>
      </c>
      <c r="E88" s="291" t="s">
        <v>190</v>
      </c>
      <c r="F88" s="287" t="s">
        <v>189</v>
      </c>
      <c r="G88" s="396" t="s">
        <v>847</v>
      </c>
      <c r="H88" s="298" t="s">
        <v>2931</v>
      </c>
    </row>
    <row r="89" spans="1:8" x14ac:dyDescent="0.25">
      <c r="A89" s="295" t="s">
        <v>2370</v>
      </c>
      <c r="B89" s="296" t="str">
        <f>VLOOKUP(epg_contract[name],end_point_group[#All],4,FALSE)</f>
        <v>AZA_INFRA_UCSD_APP</v>
      </c>
      <c r="C89" s="297" t="str">
        <f>VLOOKUP(epg_contract[name],end_point_group[#All],3,FALSE)</f>
        <v>VIVID_WP_PROD_AZA</v>
      </c>
      <c r="D89" s="295" t="s">
        <v>2468</v>
      </c>
      <c r="E89" s="291" t="s">
        <v>190</v>
      </c>
      <c r="F89" s="287" t="s">
        <v>189</v>
      </c>
      <c r="G89" s="396" t="s">
        <v>847</v>
      </c>
      <c r="H89" s="298" t="s">
        <v>2931</v>
      </c>
    </row>
    <row r="90" spans="1:8" x14ac:dyDescent="0.25">
      <c r="A90" s="295" t="s">
        <v>2370</v>
      </c>
      <c r="B90" s="296" t="str">
        <f>VLOOKUP(epg_contract[name],end_point_group[#All],4,FALSE)</f>
        <v>AZA_INFRA_UCSD_APP</v>
      </c>
      <c r="C90" s="297" t="str">
        <f>VLOOKUP(epg_contract[name],end_point_group[#All],3,FALSE)</f>
        <v>VIVID_WP_PROD_AZA</v>
      </c>
      <c r="D90" s="295" t="s">
        <v>2444</v>
      </c>
      <c r="E90" s="291" t="s">
        <v>190</v>
      </c>
      <c r="F90" s="287" t="s">
        <v>189</v>
      </c>
      <c r="G90" s="396" t="s">
        <v>847</v>
      </c>
      <c r="H90" s="298" t="s">
        <v>2931</v>
      </c>
    </row>
    <row r="91" spans="1:8" x14ac:dyDescent="0.25">
      <c r="A91" s="295" t="s">
        <v>2370</v>
      </c>
      <c r="B91" s="296" t="str">
        <f>VLOOKUP(epg_contract[name],end_point_group[#All],4,FALSE)</f>
        <v>AZA_INFRA_UCSD_APP</v>
      </c>
      <c r="C91" s="297" t="str">
        <f>VLOOKUP(epg_contract[name],end_point_group[#All],3,FALSE)</f>
        <v>VIVID_WP_PROD_AZA</v>
      </c>
      <c r="D91" s="295" t="s">
        <v>2411</v>
      </c>
      <c r="E91" s="291" t="s">
        <v>190</v>
      </c>
      <c r="F91" s="287" t="s">
        <v>189</v>
      </c>
      <c r="G91" s="396" t="s">
        <v>847</v>
      </c>
      <c r="H91" s="298" t="s">
        <v>2931</v>
      </c>
    </row>
    <row r="92" spans="1:8" x14ac:dyDescent="0.25">
      <c r="A92" s="295" t="s">
        <v>2022</v>
      </c>
      <c r="B92" s="296" t="str">
        <f>VLOOKUP(epg_contract[name],end_point_group[#All],4,FALSE)</f>
        <v>AZA_PO_INFRA_APP</v>
      </c>
      <c r="C92" s="297" t="str">
        <f>VLOOKUP(epg_contract[name],end_point_group[#All],3,FALSE)</f>
        <v>VIVID_WP_PROD_AZA</v>
      </c>
      <c r="D92" s="295" t="s">
        <v>1630</v>
      </c>
      <c r="E92" s="291" t="s">
        <v>190</v>
      </c>
      <c r="F92" s="287" t="s">
        <v>189</v>
      </c>
      <c r="G92" s="396" t="s">
        <v>847</v>
      </c>
      <c r="H92" s="298" t="s">
        <v>2931</v>
      </c>
    </row>
    <row r="93" spans="1:8" x14ac:dyDescent="0.25">
      <c r="A93" s="295" t="s">
        <v>2022</v>
      </c>
      <c r="B93" s="296" t="str">
        <f>VLOOKUP(epg_contract[name],end_point_group[#All],4,FALSE)</f>
        <v>AZA_PO_INFRA_APP</v>
      </c>
      <c r="C93" s="297" t="str">
        <f>VLOOKUP(epg_contract[name],end_point_group[#All],3,FALSE)</f>
        <v>VIVID_WP_PROD_AZA</v>
      </c>
      <c r="D93" s="295" t="s">
        <v>2411</v>
      </c>
      <c r="E93" s="291" t="s">
        <v>190</v>
      </c>
      <c r="F93" s="287" t="s">
        <v>189</v>
      </c>
      <c r="G93" s="396" t="s">
        <v>847</v>
      </c>
      <c r="H93" s="298" t="s">
        <v>2931</v>
      </c>
    </row>
    <row r="94" spans="1:8" x14ac:dyDescent="0.25">
      <c r="A94" s="295" t="s">
        <v>2558</v>
      </c>
      <c r="B94" s="296" t="str">
        <f>VLOOKUP(epg_contract[name],end_point_group[#All],4,FALSE)</f>
        <v>AZA_PROD_TEST_APP</v>
      </c>
      <c r="C94" s="297" t="str">
        <f>VLOOKUP(epg_contract[name],end_point_group[#All],3,FALSE)</f>
        <v>VIVID_WP_PROD_AZA</v>
      </c>
      <c r="D94" s="295" t="s">
        <v>2481</v>
      </c>
      <c r="E94" s="291" t="s">
        <v>190</v>
      </c>
      <c r="F94" s="287" t="s">
        <v>189</v>
      </c>
      <c r="G94" s="396" t="s">
        <v>847</v>
      </c>
      <c r="H94" s="298" t="s">
        <v>2931</v>
      </c>
    </row>
    <row r="95" spans="1:8" x14ac:dyDescent="0.25">
      <c r="A95" s="295" t="s">
        <v>2558</v>
      </c>
      <c r="B95" s="296" t="str">
        <f>VLOOKUP(epg_contract[name],end_point_group[#All],4,FALSE)</f>
        <v>AZA_PROD_TEST_APP</v>
      </c>
      <c r="C95" s="297" t="str">
        <f>VLOOKUP(epg_contract[name],end_point_group[#All],3,FALSE)</f>
        <v>VIVID_WP_PROD_AZA</v>
      </c>
      <c r="D95" s="295" t="s">
        <v>2480</v>
      </c>
      <c r="E95" s="291" t="s">
        <v>190</v>
      </c>
      <c r="F95" s="287" t="s">
        <v>189</v>
      </c>
      <c r="G95" s="396" t="s">
        <v>847</v>
      </c>
      <c r="H95" s="298" t="s">
        <v>2931</v>
      </c>
    </row>
    <row r="96" spans="1:8" x14ac:dyDescent="0.25">
      <c r="A96" s="295" t="s">
        <v>2558</v>
      </c>
      <c r="B96" s="296" t="str">
        <f>VLOOKUP(epg_contract[name],end_point_group[#All],4,FALSE)</f>
        <v>AZA_PROD_TEST_APP</v>
      </c>
      <c r="C96" s="297" t="str">
        <f>VLOOKUP(epg_contract[name],end_point_group[#All],3,FALSE)</f>
        <v>VIVID_WP_PROD_AZA</v>
      </c>
      <c r="D96" s="295" t="s">
        <v>2444</v>
      </c>
      <c r="E96" s="291" t="s">
        <v>190</v>
      </c>
      <c r="F96" s="287" t="s">
        <v>189</v>
      </c>
      <c r="G96" s="396" t="s">
        <v>847</v>
      </c>
      <c r="H96" s="298" t="s">
        <v>2931</v>
      </c>
    </row>
    <row r="97" spans="1:8" x14ac:dyDescent="0.25">
      <c r="A97" s="295" t="s">
        <v>2558</v>
      </c>
      <c r="B97" s="296" t="str">
        <f>VLOOKUP(epg_contract[name],end_point_group[#All],4,FALSE)</f>
        <v>AZA_PROD_TEST_APP</v>
      </c>
      <c r="C97" s="297" t="str">
        <f>VLOOKUP(epg_contract[name],end_point_group[#All],3,FALSE)</f>
        <v>VIVID_WP_PROD_AZA</v>
      </c>
      <c r="D97" s="295" t="s">
        <v>2411</v>
      </c>
      <c r="E97" s="291" t="s">
        <v>190</v>
      </c>
      <c r="F97" s="287" t="s">
        <v>189</v>
      </c>
      <c r="G97" s="396" t="s">
        <v>847</v>
      </c>
      <c r="H97" s="298" t="s">
        <v>2931</v>
      </c>
    </row>
    <row r="98" spans="1:8" x14ac:dyDescent="0.25">
      <c r="A98" s="295" t="s">
        <v>3024</v>
      </c>
      <c r="B98" s="296" t="e">
        <f>VLOOKUP(epg_contract[name],end_point_group[#All],4,FALSE)</f>
        <v>#N/A</v>
      </c>
      <c r="C98" s="297" t="e">
        <f>VLOOKUP(epg_contract[name],end_point_group[#All],3,FALSE)</f>
        <v>#N/A</v>
      </c>
      <c r="D98" s="295" t="s">
        <v>2481</v>
      </c>
      <c r="E98" s="291" t="s">
        <v>190</v>
      </c>
      <c r="F98" s="287" t="s">
        <v>189</v>
      </c>
      <c r="G98" s="396" t="s">
        <v>847</v>
      </c>
      <c r="H98" s="298" t="s">
        <v>2931</v>
      </c>
    </row>
    <row r="99" spans="1:8" x14ac:dyDescent="0.25">
      <c r="A99" s="295" t="s">
        <v>3024</v>
      </c>
      <c r="B99" s="296" t="e">
        <f>VLOOKUP(epg_contract[name],end_point_group[#All],4,FALSE)</f>
        <v>#N/A</v>
      </c>
      <c r="C99" s="297" t="e">
        <f>VLOOKUP(epg_contract[name],end_point_group[#All],3,FALSE)</f>
        <v>#N/A</v>
      </c>
      <c r="D99" s="295" t="s">
        <v>1630</v>
      </c>
      <c r="E99" s="291" t="s">
        <v>190</v>
      </c>
      <c r="F99" s="287" t="s">
        <v>189</v>
      </c>
      <c r="G99" s="396" t="s">
        <v>847</v>
      </c>
      <c r="H99" s="298" t="s">
        <v>2931</v>
      </c>
    </row>
    <row r="100" spans="1:8" x14ac:dyDescent="0.25">
      <c r="A100" s="295" t="s">
        <v>3024</v>
      </c>
      <c r="B100" s="296" t="e">
        <f>VLOOKUP(epg_contract[name],end_point_group[#All],4,FALSE)</f>
        <v>#N/A</v>
      </c>
      <c r="C100" s="297" t="e">
        <f>VLOOKUP(epg_contract[name],end_point_group[#All],3,FALSE)</f>
        <v>#N/A</v>
      </c>
      <c r="D100" s="295" t="s">
        <v>2411</v>
      </c>
      <c r="E100" s="291" t="s">
        <v>190</v>
      </c>
      <c r="F100" s="287" t="s">
        <v>189</v>
      </c>
      <c r="G100" s="396" t="s">
        <v>847</v>
      </c>
      <c r="H100" s="298" t="s">
        <v>2931</v>
      </c>
    </row>
    <row r="101" spans="1:8" x14ac:dyDescent="0.25">
      <c r="A101" s="295" t="s">
        <v>3025</v>
      </c>
      <c r="B101" s="296" t="e">
        <f>VLOOKUP(epg_contract[name],end_point_group[#All],4,FALSE)</f>
        <v>#N/A</v>
      </c>
      <c r="C101" s="297" t="e">
        <f>VLOOKUP(epg_contract[name],end_point_group[#All],3,FALSE)</f>
        <v>#N/A</v>
      </c>
      <c r="D101" s="295" t="s">
        <v>1630</v>
      </c>
      <c r="E101" s="291" t="s">
        <v>190</v>
      </c>
      <c r="F101" s="287" t="s">
        <v>189</v>
      </c>
      <c r="G101" s="396" t="s">
        <v>847</v>
      </c>
      <c r="H101" s="298" t="s">
        <v>2931</v>
      </c>
    </row>
    <row r="102" spans="1:8" x14ac:dyDescent="0.25">
      <c r="A102" s="295" t="s">
        <v>3026</v>
      </c>
      <c r="B102" s="296" t="e">
        <f>VLOOKUP(epg_contract[name],end_point_group[#All],4,FALSE)</f>
        <v>#N/A</v>
      </c>
      <c r="C102" s="297" t="e">
        <f>VLOOKUP(epg_contract[name],end_point_group[#All],3,FALSE)</f>
        <v>#N/A</v>
      </c>
      <c r="D102" s="295" t="s">
        <v>1630</v>
      </c>
      <c r="E102" s="291" t="s">
        <v>190</v>
      </c>
      <c r="F102" s="287" t="s">
        <v>189</v>
      </c>
      <c r="G102" s="396" t="s">
        <v>847</v>
      </c>
      <c r="H102" s="298" t="s">
        <v>2931</v>
      </c>
    </row>
    <row r="103" spans="1:8" x14ac:dyDescent="0.25">
      <c r="A103" s="295" t="s">
        <v>3027</v>
      </c>
      <c r="B103" s="296" t="e">
        <f>VLOOKUP(epg_contract[name],end_point_group[#All],4,FALSE)</f>
        <v>#N/A</v>
      </c>
      <c r="C103" s="297" t="e">
        <f>VLOOKUP(epg_contract[name],end_point_group[#All],3,FALSE)</f>
        <v>#N/A</v>
      </c>
      <c r="D103" s="295" t="s">
        <v>1630</v>
      </c>
      <c r="E103" s="291" t="s">
        <v>190</v>
      </c>
      <c r="F103" s="287" t="s">
        <v>189</v>
      </c>
      <c r="G103" s="396" t="s">
        <v>847</v>
      </c>
      <c r="H103" s="298" t="s">
        <v>2931</v>
      </c>
    </row>
    <row r="104" spans="1:8" x14ac:dyDescent="0.25">
      <c r="A104" s="295" t="s">
        <v>2042</v>
      </c>
      <c r="B104" s="296" t="str">
        <f>VLOOKUP(epg_contract[name],end_point_group[#All],4,FALSE)</f>
        <v>NS_LAB_POC_APP</v>
      </c>
      <c r="C104" s="297" t="str">
        <f>VLOOKUP(epg_contract[name],end_point_group[#All],3,FALSE)</f>
        <v>VIVID_WP_PROD_AZA</v>
      </c>
      <c r="D104" s="295" t="s">
        <v>1630</v>
      </c>
      <c r="E104" s="291" t="s">
        <v>190</v>
      </c>
      <c r="F104" s="287" t="s">
        <v>189</v>
      </c>
      <c r="G104" s="396" t="s">
        <v>847</v>
      </c>
      <c r="H104" s="298" t="s">
        <v>2931</v>
      </c>
    </row>
    <row r="105" spans="1:8" x14ac:dyDescent="0.25">
      <c r="A105" s="295" t="s">
        <v>2042</v>
      </c>
      <c r="B105" s="296" t="str">
        <f>VLOOKUP(epg_contract[name],end_point_group[#All],4,FALSE)</f>
        <v>NS_LAB_POC_APP</v>
      </c>
      <c r="C105" s="297" t="str">
        <f>VLOOKUP(epg_contract[name],end_point_group[#All],3,FALSE)</f>
        <v>VIVID_WP_PROD_AZA</v>
      </c>
      <c r="D105" s="295" t="s">
        <v>2212</v>
      </c>
      <c r="E105" s="291" t="s">
        <v>190</v>
      </c>
      <c r="F105" s="287" t="s">
        <v>189</v>
      </c>
      <c r="G105" s="396" t="s">
        <v>847</v>
      </c>
      <c r="H105" s="298" t="s">
        <v>2931</v>
      </c>
    </row>
    <row r="106" spans="1:8" x14ac:dyDescent="0.25">
      <c r="A106" s="295" t="s">
        <v>1884</v>
      </c>
      <c r="B106" s="296" t="str">
        <f>VLOOKUP(epg_contract[name],end_point_group[#All],4,FALSE)</f>
        <v>AZB_INFRA_APP</v>
      </c>
      <c r="C106" s="297" t="str">
        <f>VLOOKUP(epg_contract[name],end_point_group[#All],3,FALSE)</f>
        <v>VIVID_WP_PROD_AZB</v>
      </c>
      <c r="D106" s="295" t="s">
        <v>2444</v>
      </c>
      <c r="E106" s="291" t="s">
        <v>190</v>
      </c>
      <c r="F106" s="287" t="s">
        <v>189</v>
      </c>
      <c r="G106" s="396" t="s">
        <v>847</v>
      </c>
      <c r="H106" s="298" t="s">
        <v>2931</v>
      </c>
    </row>
    <row r="107" spans="1:8" x14ac:dyDescent="0.25">
      <c r="A107" s="295" t="s">
        <v>1884</v>
      </c>
      <c r="B107" s="296" t="str">
        <f>VLOOKUP(epg_contract[name],end_point_group[#All],4,FALSE)</f>
        <v>AZB_INFRA_APP</v>
      </c>
      <c r="C107" s="297" t="str">
        <f>VLOOKUP(epg_contract[name],end_point_group[#All],3,FALSE)</f>
        <v>VIVID_WP_PROD_AZB</v>
      </c>
      <c r="D107" s="295" t="s">
        <v>2411</v>
      </c>
      <c r="E107" s="291" t="s">
        <v>190</v>
      </c>
      <c r="F107" s="287" t="s">
        <v>189</v>
      </c>
      <c r="G107" s="396" t="s">
        <v>847</v>
      </c>
      <c r="H107" s="298" t="s">
        <v>2931</v>
      </c>
    </row>
    <row r="108" spans="1:8" x14ac:dyDescent="0.25">
      <c r="A108" s="295" t="s">
        <v>1884</v>
      </c>
      <c r="B108" s="296" t="str">
        <f>VLOOKUP(epg_contract[name],end_point_group[#All],4,FALSE)</f>
        <v>AZB_INFRA_APP</v>
      </c>
      <c r="C108" s="297" t="str">
        <f>VLOOKUP(epg_contract[name],end_point_group[#All],3,FALSE)</f>
        <v>VIVID_WP_PROD_AZB</v>
      </c>
      <c r="D108" s="295" t="s">
        <v>2466</v>
      </c>
      <c r="E108" s="291" t="s">
        <v>190</v>
      </c>
      <c r="F108" s="287" t="s">
        <v>189</v>
      </c>
      <c r="G108" s="396" t="s">
        <v>847</v>
      </c>
      <c r="H108" s="298" t="s">
        <v>2931</v>
      </c>
    </row>
    <row r="109" spans="1:8" x14ac:dyDescent="0.25">
      <c r="A109" s="295" t="s">
        <v>1985</v>
      </c>
      <c r="B109" s="296" t="str">
        <f>VLOOKUP(epg_contract[name],end_point_group[#All],4,FALSE)</f>
        <v>AZB_INFRA_APP</v>
      </c>
      <c r="C109" s="297" t="str">
        <f>VLOOKUP(epg_contract[name],end_point_group[#All],3,FALSE)</f>
        <v>VIVID_WP_PROD_AZB</v>
      </c>
      <c r="D109" s="295" t="s">
        <v>1630</v>
      </c>
      <c r="E109" s="291" t="s">
        <v>190</v>
      </c>
      <c r="F109" s="287" t="s">
        <v>189</v>
      </c>
      <c r="G109" s="396" t="s">
        <v>847</v>
      </c>
      <c r="H109" s="298" t="s">
        <v>2931</v>
      </c>
    </row>
    <row r="110" spans="1:8" x14ac:dyDescent="0.25">
      <c r="A110" s="295" t="s">
        <v>1985</v>
      </c>
      <c r="B110" s="296" t="str">
        <f>VLOOKUP(epg_contract[name],end_point_group[#All],4,FALSE)</f>
        <v>AZB_INFRA_APP</v>
      </c>
      <c r="C110" s="297" t="str">
        <f>VLOOKUP(epg_contract[name],end_point_group[#All],3,FALSE)</f>
        <v>VIVID_WP_PROD_AZB</v>
      </c>
      <c r="D110" s="295" t="s">
        <v>2411</v>
      </c>
      <c r="E110" s="291" t="s">
        <v>190</v>
      </c>
      <c r="F110" s="287" t="s">
        <v>189</v>
      </c>
      <c r="G110" s="396" t="s">
        <v>847</v>
      </c>
      <c r="H110" s="298" t="s">
        <v>2931</v>
      </c>
    </row>
    <row r="111" spans="1:8" x14ac:dyDescent="0.25">
      <c r="A111" s="295" t="s">
        <v>1534</v>
      </c>
      <c r="B111" s="296" t="str">
        <f>VLOOKUP(epg_contract[name],end_point_group[#All],4,FALSE)</f>
        <v>AZB_INFRA_APP</v>
      </c>
      <c r="C111" s="297" t="str">
        <f>VLOOKUP(epg_contract[name],end_point_group[#All],3,FALSE)</f>
        <v>VIVID_WP_PROD_AZB</v>
      </c>
      <c r="D111" s="295" t="s">
        <v>2411</v>
      </c>
      <c r="E111" s="291" t="s">
        <v>190</v>
      </c>
      <c r="F111" s="287" t="s">
        <v>189</v>
      </c>
      <c r="G111" s="396" t="s">
        <v>847</v>
      </c>
      <c r="H111" s="298" t="s">
        <v>2931</v>
      </c>
    </row>
    <row r="112" spans="1:8" x14ac:dyDescent="0.25">
      <c r="A112" s="295" t="s">
        <v>1507</v>
      </c>
      <c r="B112" s="296" t="str">
        <f>VLOOKUP(epg_contract[name],end_point_group[#All],4,FALSE)</f>
        <v>AZB_INFRA_APP</v>
      </c>
      <c r="C112" s="297" t="str">
        <f>VLOOKUP(epg_contract[name],end_point_group[#All],3,FALSE)</f>
        <v>VIVID_WP_PROD_AZB</v>
      </c>
      <c r="D112" s="295" t="s">
        <v>2411</v>
      </c>
      <c r="E112" s="291" t="s">
        <v>190</v>
      </c>
      <c r="F112" s="287" t="s">
        <v>189</v>
      </c>
      <c r="G112" s="396" t="s">
        <v>847</v>
      </c>
      <c r="H112" s="298" t="s">
        <v>2931</v>
      </c>
    </row>
    <row r="113" spans="1:8" x14ac:dyDescent="0.25">
      <c r="A113" s="295" t="s">
        <v>1533</v>
      </c>
      <c r="B113" s="296" t="str">
        <f>VLOOKUP(epg_contract[name],end_point_group[#All],4,FALSE)</f>
        <v>AZB_INFRA_APP</v>
      </c>
      <c r="C113" s="297" t="str">
        <f>VLOOKUP(epg_contract[name],end_point_group[#All],3,FALSE)</f>
        <v>VIVID_WP_PROD_AZB</v>
      </c>
      <c r="D113" s="295" t="s">
        <v>2411</v>
      </c>
      <c r="E113" s="291" t="s">
        <v>190</v>
      </c>
      <c r="F113" s="287" t="s">
        <v>189</v>
      </c>
      <c r="G113" s="396" t="s">
        <v>847</v>
      </c>
      <c r="H113" s="298" t="s">
        <v>2931</v>
      </c>
    </row>
    <row r="114" spans="1:8" x14ac:dyDescent="0.25">
      <c r="A114" s="295" t="s">
        <v>1506</v>
      </c>
      <c r="B114" s="296" t="str">
        <f>VLOOKUP(epg_contract[name],end_point_group[#All],4,FALSE)</f>
        <v>AZB_INFRA_APP</v>
      </c>
      <c r="C114" s="297" t="str">
        <f>VLOOKUP(epg_contract[name],end_point_group[#All],3,FALSE)</f>
        <v>VIVID_WP_PROD_AZB</v>
      </c>
      <c r="D114" s="295" t="s">
        <v>2411</v>
      </c>
      <c r="E114" s="291" t="s">
        <v>190</v>
      </c>
      <c r="F114" s="287" t="s">
        <v>189</v>
      </c>
      <c r="G114" s="396" t="s">
        <v>847</v>
      </c>
      <c r="H114" s="298" t="s">
        <v>2931</v>
      </c>
    </row>
    <row r="115" spans="1:8" x14ac:dyDescent="0.25">
      <c r="A115" s="295" t="s">
        <v>2509</v>
      </c>
      <c r="B115" s="296" t="str">
        <f>VLOOKUP(epg_contract[name],end_point_group[#All],4,FALSE)</f>
        <v>AZB_INFRA_KUBE_APP</v>
      </c>
      <c r="C115" s="297" t="str">
        <f>VLOOKUP(epg_contract[name],end_point_group[#All],3,FALSE)</f>
        <v>VIVID_WP_PROD_AZB</v>
      </c>
      <c r="D115" s="295" t="s">
        <v>2480</v>
      </c>
      <c r="E115" s="291" t="s">
        <v>190</v>
      </c>
      <c r="F115" s="287" t="s">
        <v>189</v>
      </c>
      <c r="G115" s="396" t="s">
        <v>847</v>
      </c>
      <c r="H115" s="298" t="s">
        <v>2931</v>
      </c>
    </row>
    <row r="116" spans="1:8" x14ac:dyDescent="0.25">
      <c r="A116" s="295" t="s">
        <v>2509</v>
      </c>
      <c r="B116" s="296" t="str">
        <f>VLOOKUP(epg_contract[name],end_point_group[#All],4,FALSE)</f>
        <v>AZB_INFRA_KUBE_APP</v>
      </c>
      <c r="C116" s="297" t="str">
        <f>VLOOKUP(epg_contract[name],end_point_group[#All],3,FALSE)</f>
        <v>VIVID_WP_PROD_AZB</v>
      </c>
      <c r="D116" s="295" t="s">
        <v>2411</v>
      </c>
      <c r="E116" s="291" t="s">
        <v>190</v>
      </c>
      <c r="F116" s="287" t="s">
        <v>189</v>
      </c>
      <c r="G116" s="396" t="s">
        <v>847</v>
      </c>
      <c r="H116" s="298" t="s">
        <v>2931</v>
      </c>
    </row>
    <row r="117" spans="1:8" x14ac:dyDescent="0.25">
      <c r="A117" s="295" t="s">
        <v>2477</v>
      </c>
      <c r="B117" s="296" t="str">
        <f>VLOOKUP(epg_contract[name],end_point_group[#All],4,FALSE)</f>
        <v>AZB_INFRA_UCSD_APP</v>
      </c>
      <c r="C117" s="297" t="str">
        <f>VLOOKUP(epg_contract[name],end_point_group[#All],3,FALSE)</f>
        <v>VIVID_WP_PROD_AZB</v>
      </c>
      <c r="D117" s="295" t="s">
        <v>2480</v>
      </c>
      <c r="E117" s="291" t="s">
        <v>190</v>
      </c>
      <c r="F117" s="287" t="s">
        <v>189</v>
      </c>
      <c r="G117" s="396" t="s">
        <v>847</v>
      </c>
      <c r="H117" s="298" t="s">
        <v>2931</v>
      </c>
    </row>
    <row r="118" spans="1:8" x14ac:dyDescent="0.25">
      <c r="A118" s="295" t="s">
        <v>2477</v>
      </c>
      <c r="B118" s="296" t="str">
        <f>VLOOKUP(epg_contract[name],end_point_group[#All],4,FALSE)</f>
        <v>AZB_INFRA_UCSD_APP</v>
      </c>
      <c r="C118" s="297" t="str">
        <f>VLOOKUP(epg_contract[name],end_point_group[#All],3,FALSE)</f>
        <v>VIVID_WP_PROD_AZB</v>
      </c>
      <c r="D118" s="295" t="s">
        <v>2411</v>
      </c>
      <c r="E118" s="291" t="s">
        <v>190</v>
      </c>
      <c r="F118" s="287" t="s">
        <v>189</v>
      </c>
      <c r="G118" s="396" t="s">
        <v>847</v>
      </c>
      <c r="H118" s="298" t="s">
        <v>2931</v>
      </c>
    </row>
    <row r="119" spans="1:8" x14ac:dyDescent="0.25">
      <c r="A119" s="295" t="s">
        <v>2477</v>
      </c>
      <c r="B119" s="296" t="str">
        <f>VLOOKUP(epg_contract[name],end_point_group[#All],4,FALSE)</f>
        <v>AZB_INFRA_UCSD_APP</v>
      </c>
      <c r="C119" s="297" t="str">
        <f>VLOOKUP(epg_contract[name],end_point_group[#All],3,FALSE)</f>
        <v>VIVID_WP_PROD_AZB</v>
      </c>
      <c r="D119" s="295" t="s">
        <v>2466</v>
      </c>
      <c r="E119" s="291" t="s">
        <v>190</v>
      </c>
      <c r="F119" s="287" t="s">
        <v>189</v>
      </c>
      <c r="G119" s="396" t="s">
        <v>847</v>
      </c>
      <c r="H119" s="298" t="s">
        <v>2931</v>
      </c>
    </row>
    <row r="120" spans="1:8" x14ac:dyDescent="0.25">
      <c r="A120" s="295" t="s">
        <v>2014</v>
      </c>
      <c r="B120" s="296" t="str">
        <f>VLOOKUP(epg_contract[name],end_point_group[#All],4,FALSE)</f>
        <v>AZB_PO_INFRA_APP</v>
      </c>
      <c r="C120" s="297" t="str">
        <f>VLOOKUP(epg_contract[name],end_point_group[#All],3,FALSE)</f>
        <v>VIVID_WP_PROD_AZB</v>
      </c>
      <c r="D120" s="295" t="s">
        <v>1630</v>
      </c>
      <c r="E120" s="291" t="s">
        <v>190</v>
      </c>
      <c r="F120" s="287" t="s">
        <v>189</v>
      </c>
      <c r="G120" s="396" t="s">
        <v>847</v>
      </c>
      <c r="H120" s="298" t="s">
        <v>2931</v>
      </c>
    </row>
    <row r="121" spans="1:8" x14ac:dyDescent="0.25">
      <c r="A121" s="295" t="s">
        <v>2014</v>
      </c>
      <c r="B121" s="296" t="str">
        <f>VLOOKUP(epg_contract[name],end_point_group[#All],4,FALSE)</f>
        <v>AZB_PO_INFRA_APP</v>
      </c>
      <c r="C121" s="297" t="str">
        <f>VLOOKUP(epg_contract[name],end_point_group[#All],3,FALSE)</f>
        <v>VIVID_WP_PROD_AZB</v>
      </c>
      <c r="D121" s="295" t="s">
        <v>2411</v>
      </c>
      <c r="E121" s="291" t="s">
        <v>190</v>
      </c>
      <c r="F121" s="287" t="s">
        <v>189</v>
      </c>
      <c r="G121" s="396" t="s">
        <v>847</v>
      </c>
      <c r="H121" s="298" t="s">
        <v>2931</v>
      </c>
    </row>
    <row r="122" spans="1:8" x14ac:dyDescent="0.25">
      <c r="A122" s="295" t="s">
        <v>3028</v>
      </c>
      <c r="B122" s="296" t="e">
        <f>VLOOKUP(epg_contract[name],end_point_group[#All],4,FALSE)</f>
        <v>#N/A</v>
      </c>
      <c r="C122" s="297" t="e">
        <f>VLOOKUP(epg_contract[name],end_point_group[#All],3,FALSE)</f>
        <v>#N/A</v>
      </c>
      <c r="D122" s="295" t="s">
        <v>1630</v>
      </c>
      <c r="E122" s="291" t="s">
        <v>190</v>
      </c>
      <c r="F122" s="287" t="s">
        <v>189</v>
      </c>
      <c r="G122" s="396" t="s">
        <v>847</v>
      </c>
      <c r="H122" s="298" t="s">
        <v>2931</v>
      </c>
    </row>
    <row r="123" spans="1:8" x14ac:dyDescent="0.25">
      <c r="A123" s="295" t="s">
        <v>3029</v>
      </c>
      <c r="B123" s="296" t="e">
        <f>VLOOKUP(epg_contract[name],end_point_group[#All],4,FALSE)</f>
        <v>#N/A</v>
      </c>
      <c r="C123" s="297" t="e">
        <f>VLOOKUP(epg_contract[name],end_point_group[#All],3,FALSE)</f>
        <v>#N/A</v>
      </c>
      <c r="D123" s="295" t="s">
        <v>1630</v>
      </c>
      <c r="E123" s="291" t="s">
        <v>190</v>
      </c>
      <c r="F123" s="287" t="s">
        <v>189</v>
      </c>
      <c r="G123" s="396" t="s">
        <v>847</v>
      </c>
      <c r="H123" s="298" t="s">
        <v>2931</v>
      </c>
    </row>
    <row r="124" spans="1:8" x14ac:dyDescent="0.25">
      <c r="A124" s="295" t="s">
        <v>3030</v>
      </c>
      <c r="B124" s="296" t="e">
        <f>VLOOKUP(epg_contract[name],end_point_group[#All],4,FALSE)</f>
        <v>#N/A</v>
      </c>
      <c r="C124" s="297" t="e">
        <f>VLOOKUP(epg_contract[name],end_point_group[#All],3,FALSE)</f>
        <v>#N/A</v>
      </c>
      <c r="D124" s="295" t="s">
        <v>1630</v>
      </c>
      <c r="E124" s="291" t="s">
        <v>190</v>
      </c>
      <c r="F124" s="287" t="s">
        <v>189</v>
      </c>
      <c r="G124" s="396" t="s">
        <v>847</v>
      </c>
      <c r="H124" s="298" t="s">
        <v>2931</v>
      </c>
    </row>
    <row r="125" spans="1:8" x14ac:dyDescent="0.25">
      <c r="A125" s="295" t="s">
        <v>3031</v>
      </c>
      <c r="B125" s="296" t="e">
        <f>VLOOKUP(epg_contract[name],end_point_group[#All],4,FALSE)</f>
        <v>#N/A</v>
      </c>
      <c r="C125" s="297" t="e">
        <f>VLOOKUP(epg_contract[name],end_point_group[#All],3,FALSE)</f>
        <v>#N/A</v>
      </c>
      <c r="D125" s="295" t="s">
        <v>1630</v>
      </c>
      <c r="E125" s="291" t="s">
        <v>190</v>
      </c>
      <c r="F125" s="287" t="s">
        <v>189</v>
      </c>
      <c r="G125" s="396" t="s">
        <v>847</v>
      </c>
      <c r="H125" s="298" t="s">
        <v>2931</v>
      </c>
    </row>
    <row r="126" spans="1:8" x14ac:dyDescent="0.25">
      <c r="A126" s="295" t="s">
        <v>2508</v>
      </c>
      <c r="B126" s="296" t="str">
        <f>VLOOKUP(epg_contract[name],end_point_group[#All],4,FALSE)</f>
        <v>AZA_INFRA_KUBE_APP</v>
      </c>
      <c r="C126" s="297" t="str">
        <f>VLOOKUP(epg_contract[name],end_point_group[#All],3,FALSE)</f>
        <v>VIVID_WP_PROD_AZA</v>
      </c>
      <c r="D126" s="295" t="s">
        <v>3032</v>
      </c>
      <c r="E126" s="397" t="s">
        <v>189</v>
      </c>
      <c r="F126" s="287" t="s">
        <v>190</v>
      </c>
      <c r="G126" s="396" t="s">
        <v>847</v>
      </c>
      <c r="H126" s="396" t="s">
        <v>847</v>
      </c>
    </row>
    <row r="127" spans="1:8" x14ac:dyDescent="0.25">
      <c r="A127" s="295" t="s">
        <v>2519</v>
      </c>
      <c r="B127" s="296" t="str">
        <f>VLOOKUP(epg_contract[name],end_point_group[#All],4,FALSE)</f>
        <v>AZA_INFRA_KUBE_APP</v>
      </c>
      <c r="C127" s="297" t="str">
        <f>VLOOKUP(epg_contract[name],end_point_group[#All],3,FALSE)</f>
        <v>VIVID_WP_PROD_AZA</v>
      </c>
      <c r="D127" s="295" t="s">
        <v>3034</v>
      </c>
      <c r="E127" s="397" t="s">
        <v>189</v>
      </c>
      <c r="F127" s="287" t="s">
        <v>190</v>
      </c>
      <c r="G127" s="396" t="s">
        <v>847</v>
      </c>
      <c r="H127" s="396" t="s">
        <v>847</v>
      </c>
    </row>
    <row r="128" spans="1:8" x14ac:dyDescent="0.25">
      <c r="A128" s="295" t="s">
        <v>2369</v>
      </c>
      <c r="B128" s="296" t="str">
        <f>VLOOKUP(epg_contract[name],end_point_group[#All],4,FALSE)</f>
        <v>AZA_INFRA_UCSD_APP</v>
      </c>
      <c r="C128" s="297" t="str">
        <f>VLOOKUP(epg_contract[name],end_point_group[#All],3,FALSE)</f>
        <v>VIVID_WP_PROD_AZA</v>
      </c>
      <c r="D128" s="295" t="s">
        <v>3035</v>
      </c>
      <c r="E128" s="397" t="s">
        <v>189</v>
      </c>
      <c r="F128" s="287" t="s">
        <v>190</v>
      </c>
      <c r="G128" s="396" t="s">
        <v>847</v>
      </c>
      <c r="H128" s="396" t="s">
        <v>847</v>
      </c>
    </row>
    <row r="129" spans="1:8" x14ac:dyDescent="0.25">
      <c r="A129" s="295" t="s">
        <v>2369</v>
      </c>
      <c r="B129" s="296" t="str">
        <f>VLOOKUP(epg_contract[name],end_point_group[#All],4,FALSE)</f>
        <v>AZA_INFRA_UCSD_APP</v>
      </c>
      <c r="C129" s="297" t="str">
        <f>VLOOKUP(epg_contract[name],end_point_group[#All],3,FALSE)</f>
        <v>VIVID_WP_PROD_AZA</v>
      </c>
      <c r="D129" s="295" t="s">
        <v>2468</v>
      </c>
      <c r="E129" s="397" t="s">
        <v>189</v>
      </c>
      <c r="F129" s="287" t="s">
        <v>190</v>
      </c>
      <c r="G129" s="396" t="s">
        <v>847</v>
      </c>
      <c r="H129" s="396" t="s">
        <v>847</v>
      </c>
    </row>
    <row r="130" spans="1:8" x14ac:dyDescent="0.25">
      <c r="A130" s="295" t="s">
        <v>2369</v>
      </c>
      <c r="B130" s="296" t="str">
        <f>VLOOKUP(epg_contract[name],end_point_group[#All],4,FALSE)</f>
        <v>AZA_INFRA_UCSD_APP</v>
      </c>
      <c r="C130" s="297" t="str">
        <f>VLOOKUP(epg_contract[name],end_point_group[#All],3,FALSE)</f>
        <v>VIVID_WP_PROD_AZA</v>
      </c>
      <c r="D130" s="295" t="s">
        <v>2485</v>
      </c>
      <c r="E130" s="397" t="s">
        <v>189</v>
      </c>
      <c r="F130" s="287" t="s">
        <v>190</v>
      </c>
      <c r="G130" s="396" t="s">
        <v>847</v>
      </c>
      <c r="H130" s="396" t="s">
        <v>847</v>
      </c>
    </row>
    <row r="131" spans="1:8" x14ac:dyDescent="0.25">
      <c r="A131" s="295" t="s">
        <v>2370</v>
      </c>
      <c r="B131" s="296" t="str">
        <f>VLOOKUP(epg_contract[name],end_point_group[#All],4,FALSE)</f>
        <v>AZA_INFRA_UCSD_APP</v>
      </c>
      <c r="C131" s="297" t="str">
        <f>VLOOKUP(epg_contract[name],end_point_group[#All],3,FALSE)</f>
        <v>VIVID_WP_PROD_AZA</v>
      </c>
      <c r="D131" s="295" t="s">
        <v>2468</v>
      </c>
      <c r="E131" s="291" t="s">
        <v>189</v>
      </c>
      <c r="F131" s="287" t="s">
        <v>189</v>
      </c>
      <c r="G131" s="396" t="s">
        <v>847</v>
      </c>
      <c r="H131" s="292" t="s">
        <v>847</v>
      </c>
    </row>
    <row r="132" spans="1:8" x14ac:dyDescent="0.25">
      <c r="A132" s="295" t="s">
        <v>2771</v>
      </c>
      <c r="B132" s="296" t="str">
        <f>VLOOKUP(epg_contract[name],end_point_group[#All],4,FALSE)</f>
        <v>AZA_AUTH_SVC_APP</v>
      </c>
      <c r="C132" s="297" t="str">
        <f>VLOOKUP(epg_contract[name],end_point_group[#All],3,FALSE)</f>
        <v>P_INFRA_AZA</v>
      </c>
      <c r="D132" s="295" t="s">
        <v>1630</v>
      </c>
      <c r="E132" s="291" t="s">
        <v>190</v>
      </c>
      <c r="F132" s="287" t="s">
        <v>189</v>
      </c>
      <c r="G132" s="292"/>
      <c r="H132" s="292" t="s">
        <v>847</v>
      </c>
    </row>
    <row r="133" spans="1:8" x14ac:dyDescent="0.25">
      <c r="A133" s="295" t="s">
        <v>2709</v>
      </c>
      <c r="B133" s="296" t="str">
        <f>VLOOKUP(epg_contract[name],end_point_group[#All],4,FALSE)</f>
        <v>AZA_K8S_APP</v>
      </c>
      <c r="C133" s="297" t="str">
        <f>VLOOKUP(epg_contract[name],end_point_group[#All],3,FALSE)</f>
        <v>P_INFRA_AZA</v>
      </c>
      <c r="D133" s="295" t="s">
        <v>1630</v>
      </c>
      <c r="E133" s="291" t="s">
        <v>190</v>
      </c>
      <c r="F133" s="287" t="s">
        <v>189</v>
      </c>
      <c r="G133" s="292"/>
      <c r="H133" s="292" t="s">
        <v>847</v>
      </c>
    </row>
    <row r="134" spans="1:8" x14ac:dyDescent="0.25">
      <c r="A134" s="295" t="s">
        <v>2710</v>
      </c>
      <c r="B134" s="296" t="str">
        <f>VLOOKUP(epg_contract[name],end_point_group[#All],4,FALSE)</f>
        <v>AZA_K8S_APP</v>
      </c>
      <c r="C134" s="297" t="str">
        <f>VLOOKUP(epg_contract[name],end_point_group[#All],3,FALSE)</f>
        <v>P_INFRA_AZA</v>
      </c>
      <c r="D134" s="295" t="s">
        <v>1630</v>
      </c>
      <c r="E134" s="291" t="s">
        <v>190</v>
      </c>
      <c r="F134" s="287" t="s">
        <v>189</v>
      </c>
      <c r="G134" s="292"/>
      <c r="H134" s="292" t="s">
        <v>847</v>
      </c>
    </row>
    <row r="135" spans="1:8" x14ac:dyDescent="0.25">
      <c r="A135" s="295" t="s">
        <v>2711</v>
      </c>
      <c r="B135" s="296" t="str">
        <f>VLOOKUP(epg_contract[name],end_point_group[#All],4,FALSE)</f>
        <v>AZA_P_ESXI_APP</v>
      </c>
      <c r="C135" s="297" t="str">
        <f>VLOOKUP(epg_contract[name],end_point_group[#All],3,FALSE)</f>
        <v>P_INFRA_AZA</v>
      </c>
      <c r="D135" s="295" t="s">
        <v>1630</v>
      </c>
      <c r="E135" s="291" t="s">
        <v>190</v>
      </c>
      <c r="F135" s="287" t="s">
        <v>189</v>
      </c>
      <c r="G135" s="292"/>
      <c r="H135" s="292" t="s">
        <v>847</v>
      </c>
    </row>
    <row r="136" spans="1:8" x14ac:dyDescent="0.25">
      <c r="A136" s="295" t="s">
        <v>2713</v>
      </c>
      <c r="B136" s="296" t="str">
        <f>VLOOKUP(epg_contract[name],end_point_group[#All],4,FALSE)</f>
        <v>AZA_P_ESXI_APP</v>
      </c>
      <c r="C136" s="297" t="str">
        <f>VLOOKUP(epg_contract[name],end_point_group[#All],3,FALSE)</f>
        <v>P_INFRA_AZA</v>
      </c>
      <c r="D136" s="295" t="s">
        <v>1630</v>
      </c>
      <c r="E136" s="291" t="s">
        <v>190</v>
      </c>
      <c r="F136" s="287" t="s">
        <v>189</v>
      </c>
      <c r="G136" s="292"/>
      <c r="H136" s="292" t="s">
        <v>847</v>
      </c>
    </row>
    <row r="137" spans="1:8" x14ac:dyDescent="0.25">
      <c r="A137" s="295" t="s">
        <v>2717</v>
      </c>
      <c r="B137" s="296" t="str">
        <f>VLOOKUP(epg_contract[name],end_point_group[#All],4,FALSE)</f>
        <v>AZA_PO_ESXI_APP</v>
      </c>
      <c r="C137" s="297" t="str">
        <f>VLOOKUP(epg_contract[name],end_point_group[#All],3,FALSE)</f>
        <v>P_PLAYOUT_AZA</v>
      </c>
      <c r="D137" s="295" t="s">
        <v>1630</v>
      </c>
      <c r="E137" s="291" t="s">
        <v>190</v>
      </c>
      <c r="F137" s="287" t="s">
        <v>189</v>
      </c>
      <c r="G137" s="292"/>
      <c r="H137" s="292" t="s">
        <v>847</v>
      </c>
    </row>
    <row r="138" spans="1:8" x14ac:dyDescent="0.25">
      <c r="A138" s="295" t="s">
        <v>2720</v>
      </c>
      <c r="B138" s="296" t="str">
        <f>VLOOKUP(epg_contract[name],end_point_group[#All],4,FALSE)</f>
        <v>AZA_FAB_MGT_APP</v>
      </c>
      <c r="C138" s="297" t="str">
        <f>VLOOKUP(epg_contract[name],end_point_group[#All],3,FALSE)</f>
        <v>P_INFRA_AZA</v>
      </c>
      <c r="D138" s="295" t="s">
        <v>1630</v>
      </c>
      <c r="E138" s="291" t="s">
        <v>190</v>
      </c>
      <c r="F138" s="287" t="s">
        <v>189</v>
      </c>
      <c r="G138" s="292"/>
      <c r="H138" s="292" t="s">
        <v>847</v>
      </c>
    </row>
    <row r="139" spans="1:8" x14ac:dyDescent="0.25">
      <c r="A139" s="295" t="s">
        <v>2776</v>
      </c>
      <c r="B139" s="296" t="str">
        <f>VLOOKUP(epg_contract[name],end_point_group[#All],4,FALSE)</f>
        <v>AZA_UCSD_APP</v>
      </c>
      <c r="C139" s="297" t="str">
        <f>VLOOKUP(epg_contract[name],end_point_group[#All],3,FALSE)</f>
        <v>P_INFRA_AZA</v>
      </c>
      <c r="D139" s="295" t="s">
        <v>1630</v>
      </c>
      <c r="E139" s="291" t="s">
        <v>190</v>
      </c>
      <c r="F139" s="287" t="s">
        <v>189</v>
      </c>
      <c r="G139" s="292"/>
      <c r="H139" s="292" t="s">
        <v>847</v>
      </c>
    </row>
    <row r="140" spans="1:8" x14ac:dyDescent="0.25">
      <c r="A140" s="295" t="s">
        <v>2777</v>
      </c>
      <c r="B140" s="296" t="str">
        <f>VLOOKUP(epg_contract[name],end_point_group[#All],4,FALSE)</f>
        <v>AZA_UCSD_APP</v>
      </c>
      <c r="C140" s="297" t="str">
        <f>VLOOKUP(epg_contract[name],end_point_group[#All],3,FALSE)</f>
        <v>P_INFRA_AZA</v>
      </c>
      <c r="D140" s="295" t="s">
        <v>1630</v>
      </c>
      <c r="E140" s="291" t="s">
        <v>190</v>
      </c>
      <c r="F140" s="287" t="s">
        <v>189</v>
      </c>
      <c r="G140" s="292"/>
      <c r="H140" s="292" t="s">
        <v>847</v>
      </c>
    </row>
    <row r="141" spans="1:8" x14ac:dyDescent="0.25">
      <c r="A141" s="295" t="s">
        <v>2774</v>
      </c>
      <c r="B141" s="296" t="str">
        <f>VLOOKUP(epg_contract[name],end_point_group[#All],4,FALSE)</f>
        <v>AZA_UCSD_APP</v>
      </c>
      <c r="C141" s="297" t="str">
        <f>VLOOKUP(epg_contract[name],end_point_group[#All],3,FALSE)</f>
        <v>P_INFRA_AZA</v>
      </c>
      <c r="D141" s="295" t="s">
        <v>1630</v>
      </c>
      <c r="E141" s="291" t="s">
        <v>190</v>
      </c>
      <c r="F141" s="287" t="s">
        <v>189</v>
      </c>
      <c r="G141" s="292"/>
      <c r="H141" s="292" t="s">
        <v>847</v>
      </c>
    </row>
    <row r="142" spans="1:8" x14ac:dyDescent="0.25">
      <c r="A142" s="295" t="s">
        <v>3353</v>
      </c>
      <c r="B142" s="296" t="str">
        <f>VLOOKUP(epg_contract[name],end_point_group[#All],4,FALSE)</f>
        <v>AZA_INFRA_PO_CM_APP</v>
      </c>
      <c r="C142" s="297" t="str">
        <f>VLOOKUP(epg_contract[name],end_point_group[#All],3,FALSE)</f>
        <v>P_INFRA_AZA</v>
      </c>
      <c r="D142" s="295" t="s">
        <v>1630</v>
      </c>
      <c r="E142" s="291" t="s">
        <v>190</v>
      </c>
      <c r="F142" s="287" t="s">
        <v>189</v>
      </c>
      <c r="G142" s="292"/>
      <c r="H142" s="292" t="s">
        <v>847</v>
      </c>
    </row>
    <row r="143" spans="1:8" x14ac:dyDescent="0.25">
      <c r="A143" s="295" t="s">
        <v>2725</v>
      </c>
      <c r="B143" s="296" t="str">
        <f>VLOOKUP(epg_contract[name],end_point_group[#All],4,FALSE)</f>
        <v>RED_IPFM_APP</v>
      </c>
      <c r="C143" s="297" t="str">
        <f>VLOOKUP(epg_contract[name],end_point_group[#All],3,FALSE)</f>
        <v>P_INFRA_AZA</v>
      </c>
      <c r="D143" s="295" t="s">
        <v>1630</v>
      </c>
      <c r="E143" s="291" t="s">
        <v>190</v>
      </c>
      <c r="F143" s="287" t="s">
        <v>189</v>
      </c>
      <c r="G143" s="292"/>
      <c r="H143" s="292" t="s">
        <v>847</v>
      </c>
    </row>
    <row r="144" spans="1:8" x14ac:dyDescent="0.25">
      <c r="A144" s="295" t="s">
        <v>2726</v>
      </c>
      <c r="B144" s="296" t="str">
        <f>VLOOKUP(epg_contract[name],end_point_group[#All],4,FALSE)</f>
        <v>RED_IPFM_APP</v>
      </c>
      <c r="C144" s="297" t="str">
        <f>VLOOKUP(epg_contract[name],end_point_group[#All],3,FALSE)</f>
        <v>P_INFRA_AZA</v>
      </c>
      <c r="D144" s="295" t="s">
        <v>1630</v>
      </c>
      <c r="E144" s="291" t="s">
        <v>190</v>
      </c>
      <c r="F144" s="287" t="s">
        <v>189</v>
      </c>
      <c r="G144" s="292"/>
      <c r="H144" s="292" t="s">
        <v>847</v>
      </c>
    </row>
    <row r="145" spans="1:8" x14ac:dyDescent="0.25">
      <c r="A145" s="295" t="s">
        <v>2727</v>
      </c>
      <c r="B145" s="296" t="str">
        <f>VLOOKUP(epg_contract[name],end_point_group[#All],4,FALSE)</f>
        <v>RED_ENCD_FAB_APP</v>
      </c>
      <c r="C145" s="297" t="str">
        <f>VLOOKUP(epg_contract[name],end_point_group[#All],3,FALSE)</f>
        <v>P_INFRA_AZA</v>
      </c>
      <c r="D145" s="295" t="s">
        <v>1630</v>
      </c>
      <c r="E145" s="291" t="s">
        <v>190</v>
      </c>
      <c r="F145" s="287" t="s">
        <v>189</v>
      </c>
      <c r="G145" s="292"/>
      <c r="H145" s="292" t="s">
        <v>847</v>
      </c>
    </row>
    <row r="146" spans="1:8" x14ac:dyDescent="0.25">
      <c r="A146" s="295" t="s">
        <v>2728</v>
      </c>
      <c r="B146" s="296" t="str">
        <f>VLOOKUP(epg_contract[name],end_point_group[#All],4,FALSE)</f>
        <v>RED_ENCD_FAB_APP</v>
      </c>
      <c r="C146" s="297" t="str">
        <f>VLOOKUP(epg_contract[name],end_point_group[#All],3,FALSE)</f>
        <v>P_INFRA_AZA</v>
      </c>
      <c r="D146" s="295" t="s">
        <v>1630</v>
      </c>
      <c r="E146" s="291" t="s">
        <v>190</v>
      </c>
      <c r="F146" s="287" t="s">
        <v>189</v>
      </c>
      <c r="G146" s="292"/>
      <c r="H146" s="292" t="s">
        <v>847</v>
      </c>
    </row>
    <row r="147" spans="1:8" x14ac:dyDescent="0.25">
      <c r="A147" s="295" t="s">
        <v>2999</v>
      </c>
      <c r="B147" s="296" t="str">
        <f>VLOOKUP(epg_contract[name],end_point_group[#All],4,FALSE)</f>
        <v>AZA_NS_POC_APP</v>
      </c>
      <c r="C147" s="297" t="str">
        <f>VLOOKUP(epg_contract[name],end_point_group[#All],3,FALSE)</f>
        <v>P_INFRA_AZA</v>
      </c>
      <c r="D147" s="400" t="s">
        <v>2212</v>
      </c>
      <c r="E147" s="291" t="s">
        <v>189</v>
      </c>
      <c r="F147" s="287" t="s">
        <v>189</v>
      </c>
      <c r="G147" s="292"/>
      <c r="H147" s="292" t="s">
        <v>847</v>
      </c>
    </row>
    <row r="148" spans="1:8" x14ac:dyDescent="0.25">
      <c r="A148" s="295" t="s">
        <v>2729</v>
      </c>
      <c r="B148" s="296" t="str">
        <f>VLOOKUP(epg_contract[name],end_point_group[#All],4,FALSE)</f>
        <v>AZA_TEST_APP</v>
      </c>
      <c r="C148" s="297" t="str">
        <f>VLOOKUP(epg_contract[name],end_point_group[#All],3,FALSE)</f>
        <v>P_INFRA_AZA</v>
      </c>
      <c r="D148" s="295" t="s">
        <v>1630</v>
      </c>
      <c r="E148" s="291" t="s">
        <v>190</v>
      </c>
      <c r="F148" s="287" t="s">
        <v>189</v>
      </c>
      <c r="G148" s="292"/>
      <c r="H148" s="292" t="s">
        <v>847</v>
      </c>
    </row>
    <row r="149" spans="1:8" x14ac:dyDescent="0.25">
      <c r="A149" s="295" t="s">
        <v>2730</v>
      </c>
      <c r="B149" s="296" t="str">
        <f>VLOOKUP(epg_contract[name],end_point_group[#All],4,FALSE)</f>
        <v>AZA_TEST_APP</v>
      </c>
      <c r="C149" s="297" t="str">
        <f>VLOOKUP(epg_contract[name],end_point_group[#All],3,FALSE)</f>
        <v>P_INFRA_AZA</v>
      </c>
      <c r="D149" s="295" t="s">
        <v>1630</v>
      </c>
      <c r="E149" s="291" t="s">
        <v>190</v>
      </c>
      <c r="F149" s="287" t="s">
        <v>189</v>
      </c>
      <c r="G149" s="292"/>
      <c r="H149" s="292" t="s">
        <v>847</v>
      </c>
    </row>
    <row r="150" spans="1:8" x14ac:dyDescent="0.25">
      <c r="A150" s="295" t="s">
        <v>2731</v>
      </c>
      <c r="B150" s="296" t="str">
        <f>VLOOKUP(epg_contract[name],end_point_group[#All],4,FALSE)</f>
        <v>AZA_TEST_APP</v>
      </c>
      <c r="C150" s="297" t="str">
        <f>VLOOKUP(epg_contract[name],end_point_group[#All],3,FALSE)</f>
        <v>P_INFRA_AZA</v>
      </c>
      <c r="D150" s="295" t="s">
        <v>1630</v>
      </c>
      <c r="E150" s="291" t="s">
        <v>190</v>
      </c>
      <c r="F150" s="287" t="s">
        <v>189</v>
      </c>
      <c r="G150" s="292"/>
      <c r="H150" s="292" t="s">
        <v>847</v>
      </c>
    </row>
    <row r="151" spans="1:8" x14ac:dyDescent="0.25">
      <c r="A151" s="295" t="s">
        <v>2732</v>
      </c>
      <c r="B151" s="296" t="str">
        <f>VLOOKUP(epg_contract[name],end_point_group[#All],4,FALSE)</f>
        <v>AZA_TEST_APP</v>
      </c>
      <c r="C151" s="297" t="str">
        <f>VLOOKUP(epg_contract[name],end_point_group[#All],3,FALSE)</f>
        <v>P_INFRA_AZA</v>
      </c>
      <c r="D151" s="295" t="s">
        <v>1630</v>
      </c>
      <c r="E151" s="291" t="s">
        <v>190</v>
      </c>
      <c r="F151" s="287" t="s">
        <v>189</v>
      </c>
      <c r="G151" s="292"/>
      <c r="H151" s="292" t="s">
        <v>847</v>
      </c>
    </row>
    <row r="152" spans="1:8" x14ac:dyDescent="0.25">
      <c r="A152" s="295" t="s">
        <v>2733</v>
      </c>
      <c r="B152" s="296" t="str">
        <f>VLOOKUP(epg_contract[name],end_point_group[#All],4,FALSE)</f>
        <v>AZA_TEST_APP</v>
      </c>
      <c r="C152" s="297" t="str">
        <f>VLOOKUP(epg_contract[name],end_point_group[#All],3,FALSE)</f>
        <v>P_INFRA_AZA</v>
      </c>
      <c r="D152" s="295" t="s">
        <v>1630</v>
      </c>
      <c r="E152" s="291" t="s">
        <v>190</v>
      </c>
      <c r="F152" s="287" t="s">
        <v>189</v>
      </c>
      <c r="G152" s="292"/>
      <c r="H152" s="292" t="s">
        <v>847</v>
      </c>
    </row>
    <row r="153" spans="1:8" x14ac:dyDescent="0.25">
      <c r="A153" s="295" t="s">
        <v>2772</v>
      </c>
      <c r="B153" s="296" t="str">
        <f>VLOOKUP(epg_contract[name],end_point_group[#All],4,FALSE)</f>
        <v>AZB_AUTH_SVC_APP</v>
      </c>
      <c r="C153" s="297" t="str">
        <f>VLOOKUP(epg_contract[name],end_point_group[#All],3,FALSE)</f>
        <v>P_INFRA_AZB</v>
      </c>
      <c r="D153" s="295" t="s">
        <v>1630</v>
      </c>
      <c r="E153" s="291" t="s">
        <v>190</v>
      </c>
      <c r="F153" s="287" t="s">
        <v>189</v>
      </c>
      <c r="G153" s="292"/>
      <c r="H153" s="292" t="s">
        <v>847</v>
      </c>
    </row>
    <row r="154" spans="1:8" x14ac:dyDescent="0.25">
      <c r="A154" s="295" t="s">
        <v>2736</v>
      </c>
      <c r="B154" s="296" t="str">
        <f>VLOOKUP(epg_contract[name],end_point_group[#All],4,FALSE)</f>
        <v>AZB_K8S_APP</v>
      </c>
      <c r="C154" s="297" t="str">
        <f>VLOOKUP(epg_contract[name],end_point_group[#All],3,FALSE)</f>
        <v>P_INFRA_AZB</v>
      </c>
      <c r="D154" s="295" t="s">
        <v>1630</v>
      </c>
      <c r="E154" s="291" t="s">
        <v>190</v>
      </c>
      <c r="F154" s="287" t="s">
        <v>189</v>
      </c>
      <c r="G154" s="292"/>
      <c r="H154" s="292" t="s">
        <v>847</v>
      </c>
    </row>
    <row r="155" spans="1:8" x14ac:dyDescent="0.25">
      <c r="A155" s="295" t="s">
        <v>2737</v>
      </c>
      <c r="B155" s="296" t="str">
        <f>VLOOKUP(epg_contract[name],end_point_group[#All],4,FALSE)</f>
        <v>AZB_K8S_APP</v>
      </c>
      <c r="C155" s="297" t="str">
        <f>VLOOKUP(epg_contract[name],end_point_group[#All],3,FALSE)</f>
        <v>P_INFRA_AZB</v>
      </c>
      <c r="D155" s="295" t="s">
        <v>1630</v>
      </c>
      <c r="E155" s="291" t="s">
        <v>190</v>
      </c>
      <c r="F155" s="287" t="s">
        <v>189</v>
      </c>
      <c r="G155" s="292"/>
      <c r="H155" s="292" t="s">
        <v>847</v>
      </c>
    </row>
    <row r="156" spans="1:8" x14ac:dyDescent="0.25">
      <c r="A156" s="295" t="s">
        <v>2740</v>
      </c>
      <c r="B156" s="296" t="str">
        <f>VLOOKUP(epg_contract[name],end_point_group[#All],4,FALSE)</f>
        <v>AZB_P_ESXI_APP</v>
      </c>
      <c r="C156" s="297" t="str">
        <f>VLOOKUP(epg_contract[name],end_point_group[#All],3,FALSE)</f>
        <v>P_INFRA_AZB</v>
      </c>
      <c r="D156" s="295" t="s">
        <v>1630</v>
      </c>
      <c r="E156" s="291" t="s">
        <v>190</v>
      </c>
      <c r="F156" s="287" t="s">
        <v>189</v>
      </c>
      <c r="G156" s="292"/>
      <c r="H156" s="292" t="s">
        <v>847</v>
      </c>
    </row>
    <row r="157" spans="1:8" x14ac:dyDescent="0.25">
      <c r="A157" s="295" t="s">
        <v>2744</v>
      </c>
      <c r="B157" s="296" t="str">
        <f>VLOOKUP(epg_contract[name],end_point_group[#All],4,FALSE)</f>
        <v>AZB_PO_ESXI_APP</v>
      </c>
      <c r="C157" s="297" t="str">
        <f>VLOOKUP(epg_contract[name],end_point_group[#All],3,FALSE)</f>
        <v>P_PLAYOUT_AZB</v>
      </c>
      <c r="D157" s="295" t="s">
        <v>1630</v>
      </c>
      <c r="E157" s="291" t="s">
        <v>190</v>
      </c>
      <c r="F157" s="287" t="s">
        <v>189</v>
      </c>
      <c r="G157" s="292"/>
      <c r="H157" s="292" t="s">
        <v>847</v>
      </c>
    </row>
    <row r="158" spans="1:8" x14ac:dyDescent="0.25">
      <c r="A158" s="295" t="s">
        <v>2747</v>
      </c>
      <c r="B158" s="296" t="str">
        <f>VLOOKUP(epg_contract[name],end_point_group[#All],4,FALSE)</f>
        <v>AZB_FAB_MGT_APP</v>
      </c>
      <c r="C158" s="297" t="str">
        <f>VLOOKUP(epg_contract[name],end_point_group[#All],3,FALSE)</f>
        <v>P_INFRA_AZB</v>
      </c>
      <c r="D158" s="295" t="s">
        <v>1630</v>
      </c>
      <c r="E158" s="291" t="s">
        <v>190</v>
      </c>
      <c r="F158" s="287" t="s">
        <v>189</v>
      </c>
      <c r="G158" s="292"/>
      <c r="H158" s="292" t="s">
        <v>847</v>
      </c>
    </row>
    <row r="159" spans="1:8" x14ac:dyDescent="0.25">
      <c r="A159" s="295" t="s">
        <v>2787</v>
      </c>
      <c r="B159" s="296" t="str">
        <f>VLOOKUP(epg_contract[name],end_point_group[#All],4,FALSE)</f>
        <v>AZB_UCSD_APP</v>
      </c>
      <c r="C159" s="297" t="str">
        <f>VLOOKUP(epg_contract[name],end_point_group[#All],3,FALSE)</f>
        <v>P_INFRA_AZB</v>
      </c>
      <c r="D159" s="295" t="s">
        <v>1630</v>
      </c>
      <c r="E159" s="291" t="s">
        <v>190</v>
      </c>
      <c r="F159" s="287" t="s">
        <v>189</v>
      </c>
      <c r="G159" s="292"/>
      <c r="H159" s="292" t="s">
        <v>847</v>
      </c>
    </row>
    <row r="160" spans="1:8" x14ac:dyDescent="0.25">
      <c r="A160" s="295" t="s">
        <v>2778</v>
      </c>
      <c r="B160" s="296" t="str">
        <f>VLOOKUP(epg_contract[name],end_point_group[#All],4,FALSE)</f>
        <v>AZB_UCSD_APP</v>
      </c>
      <c r="C160" s="297" t="str">
        <f>VLOOKUP(epg_contract[name],end_point_group[#All],3,FALSE)</f>
        <v>P_INFRA_AZB</v>
      </c>
      <c r="D160" s="295" t="s">
        <v>1630</v>
      </c>
      <c r="E160" s="291" t="s">
        <v>190</v>
      </c>
      <c r="F160" s="287" t="s">
        <v>189</v>
      </c>
      <c r="G160" s="292"/>
      <c r="H160" s="292" t="s">
        <v>847</v>
      </c>
    </row>
    <row r="161" spans="1:8" x14ac:dyDescent="0.25">
      <c r="A161" s="295" t="s">
        <v>2752</v>
      </c>
      <c r="B161" s="296" t="str">
        <f>VLOOKUP(epg_contract[name],end_point_group[#All],4,FALSE)</f>
        <v>BLUE_IPFM_APP</v>
      </c>
      <c r="C161" s="297" t="str">
        <f>VLOOKUP(epg_contract[name],end_point_group[#All],3,FALSE)</f>
        <v>P_INFRA_AZB</v>
      </c>
      <c r="D161" s="295" t="s">
        <v>1630</v>
      </c>
      <c r="E161" s="291" t="s">
        <v>190</v>
      </c>
      <c r="F161" s="287" t="s">
        <v>189</v>
      </c>
      <c r="G161" s="292"/>
      <c r="H161" s="292" t="s">
        <v>847</v>
      </c>
    </row>
    <row r="162" spans="1:8" x14ac:dyDescent="0.25">
      <c r="A162" s="295" t="s">
        <v>2753</v>
      </c>
      <c r="B162" s="296" t="str">
        <f>VLOOKUP(epg_contract[name],end_point_group[#All],4,FALSE)</f>
        <v>BLUE_IPFM_APP</v>
      </c>
      <c r="C162" s="297" t="str">
        <f>VLOOKUP(epg_contract[name],end_point_group[#All],3,FALSE)</f>
        <v>P_INFRA_AZB</v>
      </c>
      <c r="D162" s="295" t="s">
        <v>1630</v>
      </c>
      <c r="E162" s="291" t="s">
        <v>190</v>
      </c>
      <c r="F162" s="287" t="s">
        <v>189</v>
      </c>
      <c r="G162" s="292"/>
      <c r="H162" s="292" t="s">
        <v>847</v>
      </c>
    </row>
    <row r="163" spans="1:8" x14ac:dyDescent="0.25">
      <c r="A163" s="295" t="s">
        <v>2754</v>
      </c>
      <c r="B163" s="296" t="str">
        <f>VLOOKUP(epg_contract[name],end_point_group[#All],4,FALSE)</f>
        <v>BLUE_ENCD_FAB_APP</v>
      </c>
      <c r="C163" s="297" t="str">
        <f>VLOOKUP(epg_contract[name],end_point_group[#All],3,FALSE)</f>
        <v>P_INFRA_AZB</v>
      </c>
      <c r="D163" s="295" t="s">
        <v>1630</v>
      </c>
      <c r="E163" s="291" t="s">
        <v>190</v>
      </c>
      <c r="F163" s="287" t="s">
        <v>189</v>
      </c>
      <c r="G163" s="292"/>
      <c r="H163" s="292" t="s">
        <v>847</v>
      </c>
    </row>
    <row r="164" spans="1:8" x14ac:dyDescent="0.25">
      <c r="A164" s="295" t="s">
        <v>2755</v>
      </c>
      <c r="B164" s="296" t="str">
        <f>VLOOKUP(epg_contract[name],end_point_group[#All],4,FALSE)</f>
        <v>BLUE_ENCD_FAB_APP</v>
      </c>
      <c r="C164" s="297" t="str">
        <f>VLOOKUP(epg_contract[name],end_point_group[#All],3,FALSE)</f>
        <v>P_INFRA_AZB</v>
      </c>
      <c r="D164" s="295" t="s">
        <v>1630</v>
      </c>
      <c r="E164" s="291" t="s">
        <v>190</v>
      </c>
      <c r="F164" s="287" t="s">
        <v>189</v>
      </c>
      <c r="G164" s="292"/>
      <c r="H164" s="292" t="s">
        <v>847</v>
      </c>
    </row>
    <row r="165" spans="1:8" x14ac:dyDescent="0.25">
      <c r="A165" s="295" t="s">
        <v>2756</v>
      </c>
      <c r="B165" s="296" t="str">
        <f>VLOOKUP(epg_contract[name],end_point_group[#All],4,FALSE)</f>
        <v>AZB_TEST_APP</v>
      </c>
      <c r="C165" s="297" t="str">
        <f>VLOOKUP(epg_contract[name],end_point_group[#All],3,FALSE)</f>
        <v>P_INFRA_AZB</v>
      </c>
      <c r="D165" s="295" t="s">
        <v>1630</v>
      </c>
      <c r="E165" s="291" t="s">
        <v>190</v>
      </c>
      <c r="F165" s="287" t="s">
        <v>189</v>
      </c>
      <c r="G165" s="292"/>
      <c r="H165" s="292" t="s">
        <v>847</v>
      </c>
    </row>
    <row r="166" spans="1:8" x14ac:dyDescent="0.25">
      <c r="A166" s="295" t="s">
        <v>2757</v>
      </c>
      <c r="B166" s="296" t="str">
        <f>VLOOKUP(epg_contract[name],end_point_group[#All],4,FALSE)</f>
        <v>AZB_TEST_APP</v>
      </c>
      <c r="C166" s="297" t="str">
        <f>VLOOKUP(epg_contract[name],end_point_group[#All],3,FALSE)</f>
        <v>P_INFRA_AZB</v>
      </c>
      <c r="D166" s="295" t="s">
        <v>1630</v>
      </c>
      <c r="E166" s="291" t="s">
        <v>190</v>
      </c>
      <c r="F166" s="287" t="s">
        <v>189</v>
      </c>
      <c r="G166" s="292"/>
      <c r="H166" s="292" t="s">
        <v>847</v>
      </c>
    </row>
    <row r="167" spans="1:8" x14ac:dyDescent="0.25">
      <c r="A167" s="295" t="s">
        <v>2758</v>
      </c>
      <c r="B167" s="296" t="str">
        <f>VLOOKUP(epg_contract[name],end_point_group[#All],4,FALSE)</f>
        <v>AZB_TEST_APP</v>
      </c>
      <c r="C167" s="297" t="str">
        <f>VLOOKUP(epg_contract[name],end_point_group[#All],3,FALSE)</f>
        <v>P_INFRA_AZB</v>
      </c>
      <c r="D167" s="295" t="s">
        <v>1630</v>
      </c>
      <c r="E167" s="291" t="s">
        <v>190</v>
      </c>
      <c r="F167" s="287" t="s">
        <v>189</v>
      </c>
      <c r="G167" s="292"/>
      <c r="H167" s="292" t="s">
        <v>847</v>
      </c>
    </row>
    <row r="168" spans="1:8" x14ac:dyDescent="0.25">
      <c r="A168" s="295" t="s">
        <v>2759</v>
      </c>
      <c r="B168" s="296" t="str">
        <f>VLOOKUP(epg_contract[name],end_point_group[#All],4,FALSE)</f>
        <v>AZB_TEST_APP</v>
      </c>
      <c r="C168" s="297" t="str">
        <f>VLOOKUP(epg_contract[name],end_point_group[#All],3,FALSE)</f>
        <v>P_INFRA_AZB</v>
      </c>
      <c r="D168" s="295" t="s">
        <v>1630</v>
      </c>
      <c r="E168" s="291" t="s">
        <v>190</v>
      </c>
      <c r="F168" s="287" t="s">
        <v>189</v>
      </c>
      <c r="G168" s="292"/>
      <c r="H168" s="292" t="s">
        <v>847</v>
      </c>
    </row>
  </sheetData>
  <pageMargins left="0.75" right="0.75" top="1" bottom="1" header="0.5" footer="0.5"/>
  <pageSetup paperSize="9" orientation="portrait" horizontalDpi="4294967292" verticalDpi="4294967292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data_validation!$H$2:$H$3</xm:f>
          </x14:formula1>
          <xm:sqref>E2:F168</xm:sqref>
        </x14:dataValidation>
        <x14:dataValidation type="list" allowBlank="1" showInputMessage="1" showErrorMessage="1">
          <x14:formula1>
            <xm:f>end_point_group!$A:$A</xm:f>
          </x14:formula1>
          <xm:sqref>A2:A168</xm:sqref>
        </x14:dataValidation>
        <x14:dataValidation type="list" allowBlank="1" showInputMessage="1" showErrorMessage="1">
          <x14:formula1>
            <xm:f>contract!$A:$A</xm:f>
          </x14:formula1>
          <xm:sqref>D2:D168</xm:sqref>
        </x14:dataValidation>
      </x14:dataValidations>
    </ext>
  </extLst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D12"/>
  <sheetViews>
    <sheetView workbookViewId="0">
      <selection activeCell="E37" sqref="E37"/>
    </sheetView>
  </sheetViews>
  <sheetFormatPr defaultColWidth="8.7109375" defaultRowHeight="15" x14ac:dyDescent="0.25"/>
  <cols>
    <col min="1" max="1" width="25.140625" bestFit="1" customWidth="1"/>
    <col min="2" max="2" width="25.7109375" customWidth="1"/>
    <col min="3" max="3" width="30.140625" bestFit="1" customWidth="1"/>
    <col min="4" max="4" width="12" bestFit="1" customWidth="1"/>
  </cols>
  <sheetData>
    <row r="1" spans="1:4" ht="15.75" thickBot="1" x14ac:dyDescent="0.3">
      <c r="A1" s="63" t="s">
        <v>95</v>
      </c>
      <c r="B1" s="63" t="s">
        <v>96</v>
      </c>
      <c r="C1" s="63" t="s">
        <v>94</v>
      </c>
      <c r="D1" s="64" t="s">
        <v>97</v>
      </c>
    </row>
    <row r="2" spans="1:4" ht="15.75" thickBot="1" x14ac:dyDescent="0.3">
      <c r="A2" s="61" t="s">
        <v>110</v>
      </c>
      <c r="B2" s="60" t="s">
        <v>98</v>
      </c>
      <c r="C2" s="61"/>
      <c r="D2" s="62" t="s">
        <v>14</v>
      </c>
    </row>
    <row r="3" spans="1:4" ht="15.75" thickBot="1" x14ac:dyDescent="0.3">
      <c r="A3" s="61" t="s">
        <v>111</v>
      </c>
      <c r="B3" s="60" t="s">
        <v>98</v>
      </c>
      <c r="C3" s="61"/>
      <c r="D3" s="62" t="s">
        <v>14</v>
      </c>
    </row>
    <row r="5" spans="1:4" ht="15.75" thickBot="1" x14ac:dyDescent="0.3">
      <c r="A5" s="13" t="s">
        <v>92</v>
      </c>
      <c r="B5" s="15" t="s">
        <v>109</v>
      </c>
    </row>
    <row r="6" spans="1:4" ht="15.75" thickBot="1" x14ac:dyDescent="0.3">
      <c r="A6" s="26" t="s">
        <v>93</v>
      </c>
      <c r="B6" s="81"/>
    </row>
    <row r="7" spans="1:4" x14ac:dyDescent="0.25">
      <c r="A7" s="26" t="s">
        <v>94</v>
      </c>
      <c r="B7" s="29"/>
    </row>
    <row r="8" spans="1:4" x14ac:dyDescent="0.25">
      <c r="A8" s="65"/>
      <c r="B8" s="29"/>
    </row>
    <row r="9" spans="1:4" x14ac:dyDescent="0.25">
      <c r="A9" s="65"/>
      <c r="B9" s="29"/>
    </row>
    <row r="10" spans="1:4" x14ac:dyDescent="0.25">
      <c r="A10" s="65"/>
      <c r="B10" s="29"/>
    </row>
    <row r="11" spans="1:4" x14ac:dyDescent="0.25">
      <c r="A11" s="65"/>
      <c r="B11" s="29"/>
    </row>
    <row r="12" spans="1:4" x14ac:dyDescent="0.25">
      <c r="A12" s="65"/>
      <c r="B12" s="29"/>
    </row>
  </sheetData>
  <pageMargins left="0.7" right="0.7" top="0.75" bottom="0.75" header="0.3" footer="0.3"/>
  <pageSetup paperSize="9" orientation="portrait" horizontalDpi="4294967293" verticalDpi="4294967293" r:id="rId1"/>
  <tableParts count="2">
    <tablePart r:id="rId2"/>
    <tablePart r:id="rId3"/>
  </tableParts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G33"/>
  <sheetViews>
    <sheetView workbookViewId="0">
      <selection activeCell="E23" sqref="E23"/>
    </sheetView>
  </sheetViews>
  <sheetFormatPr defaultColWidth="8.7109375" defaultRowHeight="15" x14ac:dyDescent="0.25"/>
  <cols>
    <col min="1" max="1" width="37.42578125" customWidth="1"/>
    <col min="2" max="2" width="29.140625" customWidth="1"/>
    <col min="3" max="3" width="15" customWidth="1"/>
    <col min="4" max="4" width="14.7109375" customWidth="1"/>
    <col min="5" max="5" width="15.7109375" customWidth="1"/>
    <col min="6" max="6" width="10.140625" customWidth="1"/>
    <col min="7" max="7" width="18.28515625" customWidth="1"/>
  </cols>
  <sheetData>
    <row r="1" spans="1:7" ht="15.75" thickBot="1" x14ac:dyDescent="0.3">
      <c r="A1" s="63" t="s">
        <v>21</v>
      </c>
      <c r="B1" s="120" t="s">
        <v>326</v>
      </c>
    </row>
    <row r="2" spans="1:7" x14ac:dyDescent="0.25">
      <c r="A2" s="85" t="s">
        <v>22</v>
      </c>
      <c r="B2" s="17" t="s">
        <v>23</v>
      </c>
    </row>
    <row r="3" spans="1:7" ht="15.75" thickBot="1" x14ac:dyDescent="0.3">
      <c r="A3" s="84"/>
      <c r="B3" s="86" t="s">
        <v>24</v>
      </c>
    </row>
    <row r="4" spans="1:7" x14ac:dyDescent="0.25">
      <c r="A4" s="85" t="s">
        <v>25</v>
      </c>
      <c r="B4" s="17" t="s">
        <v>23</v>
      </c>
    </row>
    <row r="5" spans="1:7" x14ac:dyDescent="0.25">
      <c r="A5" s="83"/>
      <c r="B5" s="17" t="s">
        <v>26</v>
      </c>
    </row>
    <row r="7" spans="1:7" ht="15.75" thickBot="1" x14ac:dyDescent="0.3">
      <c r="A7" s="63" t="s">
        <v>443</v>
      </c>
      <c r="B7" s="63" t="s">
        <v>1</v>
      </c>
      <c r="C7" s="63" t="s">
        <v>60</v>
      </c>
      <c r="D7" s="63" t="s">
        <v>328</v>
      </c>
      <c r="E7" s="63" t="s">
        <v>36</v>
      </c>
      <c r="F7" s="63" t="s">
        <v>329</v>
      </c>
      <c r="G7" s="64" t="s">
        <v>330</v>
      </c>
    </row>
    <row r="8" spans="1:7" ht="15.75" thickBot="1" x14ac:dyDescent="0.3">
      <c r="A8" s="60"/>
      <c r="B8" s="60"/>
      <c r="C8" s="60"/>
      <c r="D8" s="60"/>
      <c r="E8" s="60"/>
      <c r="F8" s="60"/>
      <c r="G8" s="14"/>
    </row>
    <row r="9" spans="1:7" x14ac:dyDescent="0.25">
      <c r="A9" s="65"/>
      <c r="B9" s="65"/>
      <c r="C9" s="65"/>
      <c r="D9" s="65"/>
      <c r="E9" s="65"/>
      <c r="F9" s="65"/>
      <c r="G9" s="29"/>
    </row>
    <row r="10" spans="1:7" ht="15.75" thickBot="1" x14ac:dyDescent="0.3"/>
    <row r="11" spans="1:7" ht="26.25" thickBot="1" x14ac:dyDescent="0.3">
      <c r="A11" s="82" t="s">
        <v>33</v>
      </c>
      <c r="B11" s="121" t="s">
        <v>331</v>
      </c>
    </row>
    <row r="12" spans="1:7" ht="26.25" thickBot="1" x14ac:dyDescent="0.3">
      <c r="A12" s="82" t="s">
        <v>332</v>
      </c>
      <c r="B12" s="80" t="s">
        <v>36</v>
      </c>
      <c r="C12" s="80" t="s">
        <v>37</v>
      </c>
      <c r="D12" s="80" t="s">
        <v>38</v>
      </c>
      <c r="E12" s="80" t="s">
        <v>39</v>
      </c>
      <c r="F12" s="80" t="s">
        <v>31</v>
      </c>
    </row>
    <row r="13" spans="1:7" ht="15.75" thickBot="1" x14ac:dyDescent="0.3">
      <c r="A13" s="79"/>
      <c r="B13" s="60"/>
      <c r="C13" s="60"/>
      <c r="D13" s="60"/>
      <c r="E13" s="60"/>
      <c r="F13" s="60"/>
    </row>
    <row r="15" spans="1:7" ht="15.75" thickBot="1" x14ac:dyDescent="0.3">
      <c r="A15" s="63" t="s">
        <v>333</v>
      </c>
      <c r="B15" s="63" t="s">
        <v>327</v>
      </c>
      <c r="C15" s="63" t="s">
        <v>334</v>
      </c>
      <c r="D15" s="63" t="s">
        <v>335</v>
      </c>
      <c r="E15" s="63" t="s">
        <v>336</v>
      </c>
      <c r="F15" s="63" t="s">
        <v>337</v>
      </c>
      <c r="G15" s="64" t="s">
        <v>338</v>
      </c>
    </row>
    <row r="16" spans="1:7" x14ac:dyDescent="0.25">
      <c r="A16" s="108" t="s">
        <v>339</v>
      </c>
      <c r="B16" s="108" t="s">
        <v>339</v>
      </c>
      <c r="C16" s="108" t="s">
        <v>339</v>
      </c>
      <c r="D16" s="108" t="s">
        <v>339</v>
      </c>
      <c r="E16" s="108" t="s">
        <v>339</v>
      </c>
      <c r="F16" s="108" t="s">
        <v>339</v>
      </c>
      <c r="G16" s="109" t="s">
        <v>115</v>
      </c>
    </row>
    <row r="18" spans="1:7" ht="15.75" thickBot="1" x14ac:dyDescent="0.3">
      <c r="A18" s="63" t="s">
        <v>40</v>
      </c>
      <c r="B18" s="63" t="s">
        <v>36</v>
      </c>
      <c r="C18" s="63" t="s">
        <v>41</v>
      </c>
      <c r="D18" s="63" t="s">
        <v>42</v>
      </c>
      <c r="E18" s="63" t="s">
        <v>43</v>
      </c>
      <c r="F18" s="63" t="s">
        <v>44</v>
      </c>
      <c r="G18" s="64" t="s">
        <v>31</v>
      </c>
    </row>
    <row r="19" spans="1:7" ht="15.75" thickBot="1" x14ac:dyDescent="0.3">
      <c r="A19" s="60"/>
      <c r="B19" s="87"/>
      <c r="C19" s="87"/>
      <c r="D19" s="110"/>
      <c r="E19" s="87"/>
      <c r="F19" s="87"/>
      <c r="G19" s="86"/>
    </row>
    <row r="20" spans="1:7" x14ac:dyDescent="0.25">
      <c r="A20" s="65"/>
      <c r="B20" s="88"/>
      <c r="C20" s="88"/>
      <c r="D20" s="111"/>
      <c r="E20" s="88"/>
      <c r="F20" s="88"/>
      <c r="G20" s="17"/>
    </row>
    <row r="22" spans="1:7" ht="15.75" thickBot="1" x14ac:dyDescent="0.3">
      <c r="A22" s="63" t="s">
        <v>46</v>
      </c>
      <c r="B22" s="91" t="s">
        <v>121</v>
      </c>
    </row>
    <row r="23" spans="1:7" ht="15.75" thickBot="1" x14ac:dyDescent="0.3">
      <c r="A23" s="89" t="s">
        <v>47</v>
      </c>
      <c r="B23" s="90" t="s">
        <v>341</v>
      </c>
    </row>
    <row r="24" spans="1:7" ht="15.75" thickBot="1" x14ac:dyDescent="0.3">
      <c r="A24" s="60"/>
      <c r="B24" s="14"/>
    </row>
    <row r="25" spans="1:7" x14ac:dyDescent="0.25">
      <c r="A25" s="65"/>
      <c r="B25" s="29"/>
    </row>
    <row r="27" spans="1:7" ht="15.75" thickBot="1" x14ac:dyDescent="0.3">
      <c r="A27" s="63" t="s">
        <v>48</v>
      </c>
      <c r="B27" s="64" t="s">
        <v>126</v>
      </c>
    </row>
    <row r="28" spans="1:7" ht="15.75" thickBot="1" x14ac:dyDescent="0.3">
      <c r="A28" s="60" t="s">
        <v>49</v>
      </c>
      <c r="B28" s="14" t="s">
        <v>50</v>
      </c>
    </row>
    <row r="29" spans="1:7" x14ac:dyDescent="0.25">
      <c r="A29" s="65" t="s">
        <v>51</v>
      </c>
      <c r="B29" s="29" t="s">
        <v>121</v>
      </c>
    </row>
    <row r="31" spans="1:7" x14ac:dyDescent="0.25">
      <c r="A31" s="77" t="s">
        <v>52</v>
      </c>
      <c r="B31" s="93" t="s">
        <v>53</v>
      </c>
      <c r="C31" s="77" t="s">
        <v>342</v>
      </c>
      <c r="D31" s="77" t="s">
        <v>343</v>
      </c>
      <c r="E31" s="78" t="s">
        <v>108</v>
      </c>
    </row>
    <row r="32" spans="1:7" ht="15.75" thickBot="1" x14ac:dyDescent="0.3">
      <c r="A32" s="63"/>
      <c r="B32" s="92"/>
      <c r="C32" s="63" t="s">
        <v>51</v>
      </c>
      <c r="D32" s="63" t="s">
        <v>49</v>
      </c>
      <c r="E32" s="64" t="s">
        <v>51</v>
      </c>
    </row>
    <row r="33" spans="1:5" x14ac:dyDescent="0.25">
      <c r="A33" s="65" t="s">
        <v>54</v>
      </c>
      <c r="B33" s="65" t="s">
        <v>344</v>
      </c>
      <c r="C33" s="65" t="s">
        <v>121</v>
      </c>
      <c r="D33" s="65" t="s">
        <v>55</v>
      </c>
      <c r="E33" s="29" t="s">
        <v>18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B1"/>
  <sheetViews>
    <sheetView workbookViewId="0">
      <selection activeCell="B2" sqref="B2"/>
    </sheetView>
  </sheetViews>
  <sheetFormatPr defaultColWidth="11.5703125" defaultRowHeight="15" x14ac:dyDescent="0.25"/>
  <cols>
    <col min="1" max="1" width="19.7109375" customWidth="1"/>
    <col min="2" max="2" width="20.140625" customWidth="1"/>
  </cols>
  <sheetData>
    <row r="1" spans="1:2" x14ac:dyDescent="0.25">
      <c r="A1" t="s">
        <v>196</v>
      </c>
      <c r="B1" t="s">
        <v>473</v>
      </c>
    </row>
  </sheetData>
  <pageMargins left="0.7" right="0.7" top="0.75" bottom="0.75" header="0.3" footer="0.3"/>
  <tableParts count="1">
    <tablePart r:id="rId1"/>
  </tableParts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E71"/>
  <sheetViews>
    <sheetView topLeftCell="A7" workbookViewId="0">
      <selection activeCell="E60" sqref="E60"/>
    </sheetView>
  </sheetViews>
  <sheetFormatPr defaultColWidth="8.7109375" defaultRowHeight="15" x14ac:dyDescent="0.25"/>
  <cols>
    <col min="1" max="1" width="26.7109375" customWidth="1"/>
    <col min="2" max="2" width="32" customWidth="1"/>
    <col min="3" max="3" width="12" customWidth="1"/>
    <col min="4" max="4" width="12.42578125" customWidth="1"/>
    <col min="5" max="5" width="18.28515625" customWidth="1"/>
  </cols>
  <sheetData>
    <row r="1" spans="1:5" ht="26.25" thickBot="1" x14ac:dyDescent="0.3">
      <c r="A1" s="63" t="s">
        <v>56</v>
      </c>
      <c r="B1" s="64" t="s">
        <v>130</v>
      </c>
    </row>
    <row r="2" spans="1:5" ht="15.75" thickBot="1" x14ac:dyDescent="0.3">
      <c r="A2" s="60" t="s">
        <v>57</v>
      </c>
      <c r="B2" s="14" t="s">
        <v>345</v>
      </c>
    </row>
    <row r="3" spans="1:5" x14ac:dyDescent="0.25">
      <c r="A3" s="65" t="s">
        <v>58</v>
      </c>
      <c r="B3" s="29" t="s">
        <v>346</v>
      </c>
    </row>
    <row r="5" spans="1:5" ht="15.75" thickBot="1" x14ac:dyDescent="0.3">
      <c r="A5" s="63" t="s">
        <v>132</v>
      </c>
      <c r="B5" s="63" t="s">
        <v>133</v>
      </c>
      <c r="C5" s="63" t="s">
        <v>134</v>
      </c>
      <c r="D5" s="63" t="s">
        <v>135</v>
      </c>
      <c r="E5" s="64" t="s">
        <v>31</v>
      </c>
    </row>
    <row r="6" spans="1:5" x14ac:dyDescent="0.25">
      <c r="A6" s="65"/>
      <c r="B6" s="88" t="s">
        <v>136</v>
      </c>
      <c r="C6" s="88">
        <v>4</v>
      </c>
      <c r="D6" s="88">
        <v>6</v>
      </c>
      <c r="E6" s="17"/>
    </row>
    <row r="8" spans="1:5" ht="15.75" thickBot="1" x14ac:dyDescent="0.3">
      <c r="A8" s="63" t="s">
        <v>59</v>
      </c>
      <c r="B8" s="64" t="s">
        <v>137</v>
      </c>
    </row>
    <row r="9" spans="1:5" ht="15.75" thickBot="1" x14ac:dyDescent="0.3">
      <c r="A9" s="60" t="s">
        <v>60</v>
      </c>
      <c r="B9" s="22" t="s">
        <v>345</v>
      </c>
    </row>
    <row r="10" spans="1:5" ht="15.75" thickBot="1" x14ac:dyDescent="0.3">
      <c r="A10" s="60" t="s">
        <v>61</v>
      </c>
      <c r="B10" s="14"/>
    </row>
    <row r="11" spans="1:5" ht="15.75" thickBot="1" x14ac:dyDescent="0.3">
      <c r="A11" s="60" t="s">
        <v>62</v>
      </c>
      <c r="B11" s="14"/>
    </row>
    <row r="12" spans="1:5" ht="15.75" thickBot="1" x14ac:dyDescent="0.3">
      <c r="A12" s="10" t="s">
        <v>63</v>
      </c>
      <c r="B12" s="10"/>
    </row>
    <row r="13" spans="1:5" ht="15.75" thickBot="1" x14ac:dyDescent="0.3">
      <c r="A13" s="60" t="s">
        <v>1</v>
      </c>
      <c r="B13" s="22"/>
    </row>
    <row r="14" spans="1:5" ht="15.75" thickBot="1" x14ac:dyDescent="0.3">
      <c r="A14" s="60" t="s">
        <v>64</v>
      </c>
      <c r="B14" s="22" t="s">
        <v>347</v>
      </c>
    </row>
    <row r="15" spans="1:5" ht="15.75" thickBot="1" x14ac:dyDescent="0.3">
      <c r="A15" s="60" t="s">
        <v>65</v>
      </c>
      <c r="B15" s="22" t="s">
        <v>348</v>
      </c>
    </row>
    <row r="16" spans="1:5" ht="15.75" thickBot="1" x14ac:dyDescent="0.3">
      <c r="A16" s="60" t="s">
        <v>66</v>
      </c>
      <c r="B16" s="122" t="s">
        <v>339</v>
      </c>
    </row>
    <row r="17" spans="1:2" ht="15.75" thickBot="1" x14ac:dyDescent="0.3">
      <c r="A17" s="10" t="s">
        <v>67</v>
      </c>
      <c r="B17" s="10"/>
    </row>
    <row r="18" spans="1:2" ht="15.75" thickBot="1" x14ac:dyDescent="0.3">
      <c r="A18" s="20" t="s">
        <v>1</v>
      </c>
      <c r="B18" s="95" t="s">
        <v>68</v>
      </c>
    </row>
    <row r="19" spans="1:2" ht="15.75" thickBot="1" x14ac:dyDescent="0.3">
      <c r="A19" s="94" t="s">
        <v>18</v>
      </c>
      <c r="B19" s="96" t="s">
        <v>18</v>
      </c>
    </row>
    <row r="20" spans="1:2" ht="15.75" thickBot="1" x14ac:dyDescent="0.3">
      <c r="A20" s="10" t="s">
        <v>69</v>
      </c>
      <c r="B20" s="10"/>
    </row>
    <row r="21" spans="1:2" ht="15.75" thickBot="1" x14ac:dyDescent="0.3">
      <c r="A21" s="60" t="s">
        <v>1</v>
      </c>
      <c r="B21" s="22" t="s">
        <v>349</v>
      </c>
    </row>
    <row r="22" spans="1:2" ht="15.75" thickBot="1" x14ac:dyDescent="0.3">
      <c r="A22" s="60" t="s">
        <v>31</v>
      </c>
      <c r="B22" s="14" t="s">
        <v>321</v>
      </c>
    </row>
    <row r="23" spans="1:2" x14ac:dyDescent="0.25">
      <c r="A23" s="26" t="s">
        <v>72</v>
      </c>
      <c r="B23" s="97"/>
    </row>
    <row r="24" spans="1:2" x14ac:dyDescent="0.25">
      <c r="A24" s="65"/>
      <c r="B24" s="97"/>
    </row>
    <row r="25" spans="1:2" x14ac:dyDescent="0.25">
      <c r="A25" s="65"/>
      <c r="B25" s="97"/>
    </row>
    <row r="26" spans="1:2" x14ac:dyDescent="0.25">
      <c r="A26" s="65"/>
      <c r="B26" s="97"/>
    </row>
    <row r="27" spans="1:2" x14ac:dyDescent="0.25">
      <c r="A27" s="65"/>
      <c r="B27" s="97"/>
    </row>
    <row r="28" spans="1:2" x14ac:dyDescent="0.25">
      <c r="A28" s="65"/>
      <c r="B28" s="97"/>
    </row>
    <row r="29" spans="1:2" x14ac:dyDescent="0.25">
      <c r="A29" s="65"/>
      <c r="B29" s="97"/>
    </row>
    <row r="30" spans="1:2" x14ac:dyDescent="0.25">
      <c r="A30" s="65"/>
      <c r="B30" s="97"/>
    </row>
    <row r="31" spans="1:2" x14ac:dyDescent="0.25">
      <c r="A31" s="65"/>
      <c r="B31" s="97"/>
    </row>
    <row r="32" spans="1:2" x14ac:dyDescent="0.25">
      <c r="A32" s="65"/>
      <c r="B32" s="97"/>
    </row>
    <row r="33" spans="1:3" x14ac:dyDescent="0.25">
      <c r="A33" s="65"/>
      <c r="B33" s="97"/>
    </row>
    <row r="35" spans="1:3" ht="15.75" thickBot="1" x14ac:dyDescent="0.3">
      <c r="A35" s="63" t="s">
        <v>73</v>
      </c>
      <c r="B35" s="64" t="s">
        <v>16</v>
      </c>
    </row>
    <row r="36" spans="1:3" ht="15.75" thickBot="1" x14ac:dyDescent="0.3">
      <c r="A36" s="60" t="s">
        <v>74</v>
      </c>
      <c r="B36" s="22"/>
    </row>
    <row r="37" spans="1:3" x14ac:dyDescent="0.25">
      <c r="A37" s="65" t="s">
        <v>75</v>
      </c>
      <c r="B37" s="97"/>
    </row>
    <row r="39" spans="1:3" ht="15.75" thickBot="1" x14ac:dyDescent="0.3">
      <c r="A39" s="63" t="s">
        <v>76</v>
      </c>
      <c r="B39" s="64" t="s">
        <v>139</v>
      </c>
    </row>
    <row r="40" spans="1:3" ht="15.75" thickBot="1" x14ac:dyDescent="0.3">
      <c r="A40" s="60" t="s">
        <v>77</v>
      </c>
      <c r="B40" s="14" t="s">
        <v>130</v>
      </c>
    </row>
    <row r="41" spans="1:3" ht="15.75" thickBot="1" x14ac:dyDescent="0.3">
      <c r="A41" s="60" t="s">
        <v>78</v>
      </c>
      <c r="B41" s="14" t="s">
        <v>16</v>
      </c>
    </row>
    <row r="42" spans="1:3" ht="15.75" thickBot="1" x14ac:dyDescent="0.3">
      <c r="A42" s="60" t="s">
        <v>79</v>
      </c>
      <c r="B42" s="14" t="s">
        <v>16</v>
      </c>
    </row>
    <row r="43" spans="1:3" ht="15.75" thickBot="1" x14ac:dyDescent="0.3">
      <c r="A43" s="60" t="s">
        <v>73</v>
      </c>
      <c r="B43" s="14" t="s">
        <v>16</v>
      </c>
    </row>
    <row r="44" spans="1:3" ht="15.75" thickBot="1" x14ac:dyDescent="0.3">
      <c r="A44" s="60" t="s">
        <v>80</v>
      </c>
      <c r="B44" s="14" t="s">
        <v>16</v>
      </c>
    </row>
    <row r="45" spans="1:3" x14ac:dyDescent="0.25">
      <c r="A45" s="65" t="s">
        <v>81</v>
      </c>
      <c r="B45" s="29" t="s">
        <v>137</v>
      </c>
    </row>
    <row r="47" spans="1:3" x14ac:dyDescent="0.25">
      <c r="A47" s="77" t="s">
        <v>82</v>
      </c>
      <c r="B47" s="101" t="s">
        <v>108</v>
      </c>
      <c r="C47" s="78" t="s">
        <v>370</v>
      </c>
    </row>
    <row r="48" spans="1:3" x14ac:dyDescent="0.25">
      <c r="A48" s="77"/>
      <c r="B48" s="101"/>
      <c r="C48" s="78"/>
    </row>
    <row r="49" spans="1:3" ht="15.75" thickBot="1" x14ac:dyDescent="0.3">
      <c r="A49" s="63"/>
      <c r="B49" s="102"/>
      <c r="C49" s="64"/>
    </row>
    <row r="50" spans="1:3" ht="15.75" thickBot="1" x14ac:dyDescent="0.3">
      <c r="A50" s="84" t="s">
        <v>31</v>
      </c>
      <c r="B50" s="100" t="s">
        <v>340</v>
      </c>
      <c r="C50" s="104"/>
    </row>
    <row r="51" spans="1:3" ht="15.75" thickBot="1" x14ac:dyDescent="0.3">
      <c r="A51" s="99" t="s">
        <v>84</v>
      </c>
      <c r="B51" s="99"/>
      <c r="C51" s="99"/>
    </row>
    <row r="52" spans="1:3" ht="58.5" thickBot="1" x14ac:dyDescent="0.3">
      <c r="A52" s="103" t="s">
        <v>420</v>
      </c>
      <c r="B52" s="98"/>
      <c r="C52" s="86" t="s">
        <v>350</v>
      </c>
    </row>
    <row r="53" spans="1:3" ht="58.5" thickBot="1" x14ac:dyDescent="0.3">
      <c r="A53" s="103" t="s">
        <v>421</v>
      </c>
      <c r="B53" s="98"/>
      <c r="C53" s="86" t="s">
        <v>351</v>
      </c>
    </row>
    <row r="54" spans="1:3" ht="15.75" thickBot="1" x14ac:dyDescent="0.3">
      <c r="A54" s="99" t="s">
        <v>85</v>
      </c>
      <c r="B54" s="99"/>
      <c r="C54" s="99"/>
    </row>
    <row r="55" spans="1:3" x14ac:dyDescent="0.25">
      <c r="A55" s="105" t="s">
        <v>352</v>
      </c>
      <c r="B55" s="106"/>
      <c r="C55" s="17" t="s">
        <v>353</v>
      </c>
    </row>
    <row r="56" spans="1:3" ht="15.75" thickBot="1" x14ac:dyDescent="0.3"/>
    <row r="57" spans="1:3" ht="15.75" thickBot="1" x14ac:dyDescent="0.3">
      <c r="A57" s="82" t="s">
        <v>86</v>
      </c>
      <c r="B57" s="80" t="s">
        <v>354</v>
      </c>
    </row>
    <row r="58" spans="1:3" ht="15.75" thickBot="1" x14ac:dyDescent="0.3">
      <c r="A58" s="79" t="s">
        <v>87</v>
      </c>
      <c r="B58" s="60" t="s">
        <v>331</v>
      </c>
    </row>
    <row r="59" spans="1:3" ht="15.75" thickBot="1" x14ac:dyDescent="0.3"/>
    <row r="60" spans="1:3" ht="15.75" thickBot="1" x14ac:dyDescent="0.3">
      <c r="A60" s="82" t="s">
        <v>88</v>
      </c>
      <c r="B60" s="80" t="s">
        <v>355</v>
      </c>
    </row>
    <row r="61" spans="1:3" ht="15.75" thickBot="1" x14ac:dyDescent="0.3">
      <c r="A61" s="79" t="s">
        <v>89</v>
      </c>
      <c r="B61" s="60" t="s">
        <v>146</v>
      </c>
    </row>
    <row r="62" spans="1:3" ht="15.75" thickBot="1" x14ac:dyDescent="0.3">
      <c r="A62" s="79" t="s">
        <v>90</v>
      </c>
      <c r="B62" s="60" t="s">
        <v>91</v>
      </c>
    </row>
    <row r="63" spans="1:3" ht="15.75" thickBot="1" x14ac:dyDescent="0.3">
      <c r="A63" s="79" t="s">
        <v>87</v>
      </c>
      <c r="B63" s="60" t="s">
        <v>356</v>
      </c>
    </row>
    <row r="64" spans="1:3" ht="15.75" thickBot="1" x14ac:dyDescent="0.3"/>
    <row r="65" spans="1:2" ht="15.75" thickBot="1" x14ac:dyDescent="0.3">
      <c r="A65" s="82" t="s">
        <v>86</v>
      </c>
      <c r="B65" s="80" t="s">
        <v>357</v>
      </c>
    </row>
    <row r="66" spans="1:2" ht="15.75" thickBot="1" x14ac:dyDescent="0.3">
      <c r="A66" s="79" t="s">
        <v>87</v>
      </c>
      <c r="B66" s="60" t="s">
        <v>358</v>
      </c>
    </row>
    <row r="67" spans="1:2" ht="15.75" thickBot="1" x14ac:dyDescent="0.3"/>
    <row r="68" spans="1:2" ht="15.75" thickBot="1" x14ac:dyDescent="0.3">
      <c r="A68" s="107" t="s">
        <v>88</v>
      </c>
      <c r="B68" s="80" t="s">
        <v>359</v>
      </c>
    </row>
    <row r="69" spans="1:2" ht="15.75" thickBot="1" x14ac:dyDescent="0.3">
      <c r="A69" s="79" t="s">
        <v>89</v>
      </c>
      <c r="B69" s="60" t="s">
        <v>360</v>
      </c>
    </row>
    <row r="70" spans="1:2" ht="15.75" thickBot="1" x14ac:dyDescent="0.3">
      <c r="A70" s="79" t="s">
        <v>90</v>
      </c>
      <c r="B70" s="60" t="s">
        <v>91</v>
      </c>
    </row>
    <row r="71" spans="1:2" ht="15.75" thickBot="1" x14ac:dyDescent="0.3">
      <c r="A71" s="79" t="s">
        <v>87</v>
      </c>
      <c r="B71" s="60" t="s">
        <v>356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rgb="FFFF0000"/>
  </sheetPr>
  <dimension ref="A1:AL24"/>
  <sheetViews>
    <sheetView topLeftCell="K1" workbookViewId="0">
      <selection activeCell="P34" sqref="P34"/>
    </sheetView>
  </sheetViews>
  <sheetFormatPr defaultColWidth="8.7109375" defaultRowHeight="15" x14ac:dyDescent="0.25"/>
  <cols>
    <col min="1" max="1" width="14.28515625" bestFit="1" customWidth="1"/>
    <col min="2" max="2" width="14.7109375" bestFit="1" customWidth="1"/>
    <col min="3" max="3" width="30.28515625" customWidth="1"/>
    <col min="4" max="4" width="22.7109375" customWidth="1"/>
    <col min="5" max="5" width="17.7109375" bestFit="1" customWidth="1"/>
    <col min="6" max="6" width="17.7109375" customWidth="1"/>
    <col min="7" max="7" width="17.7109375" bestFit="1" customWidth="1"/>
    <col min="8" max="8" width="17.7109375" customWidth="1"/>
    <col min="9" max="9" width="10.7109375" customWidth="1"/>
    <col min="10" max="10" width="14.7109375" bestFit="1" customWidth="1"/>
    <col min="11" max="11" width="10" bestFit="1" customWidth="1"/>
    <col min="13" max="13" width="17.7109375" bestFit="1" customWidth="1"/>
    <col min="14" max="14" width="18.140625" customWidth="1"/>
    <col min="15" max="15" width="15" bestFit="1" customWidth="1"/>
    <col min="16" max="16" width="16.42578125" bestFit="1" customWidth="1"/>
    <col min="17" max="17" width="12.42578125" bestFit="1" customWidth="1"/>
    <col min="18" max="18" width="19.28515625" bestFit="1" customWidth="1"/>
    <col min="19" max="19" width="15" bestFit="1" customWidth="1"/>
    <col min="20" max="20" width="13" bestFit="1" customWidth="1"/>
    <col min="21" max="21" width="14.7109375" customWidth="1"/>
    <col min="22" max="23" width="14" customWidth="1"/>
    <col min="24" max="24" width="20.7109375" customWidth="1"/>
    <col min="25" max="25" width="10.28515625" bestFit="1" customWidth="1"/>
    <col min="26" max="26" width="9.7109375" bestFit="1" customWidth="1"/>
    <col min="27" max="27" width="12.28515625" bestFit="1" customWidth="1"/>
    <col min="28" max="28" width="12.7109375" bestFit="1" customWidth="1"/>
    <col min="29" max="29" width="14.42578125" bestFit="1" customWidth="1"/>
    <col min="30" max="30" width="8.28515625" bestFit="1" customWidth="1"/>
    <col min="31" max="31" width="12.140625" bestFit="1" customWidth="1"/>
    <col min="32" max="32" width="14" customWidth="1"/>
    <col min="33" max="33" width="18.28515625" bestFit="1" customWidth="1"/>
    <col min="34" max="34" width="16.7109375" bestFit="1" customWidth="1"/>
    <col min="35" max="35" width="21.140625" bestFit="1" customWidth="1"/>
    <col min="36" max="36" width="8.7109375" bestFit="1" customWidth="1"/>
    <col min="37" max="37" width="14.42578125" bestFit="1" customWidth="1"/>
  </cols>
  <sheetData>
    <row r="1" spans="1:38" x14ac:dyDescent="0.25">
      <c r="A1" t="s">
        <v>151</v>
      </c>
      <c r="B1" t="s">
        <v>100</v>
      </c>
      <c r="C1" t="s">
        <v>162</v>
      </c>
      <c r="D1" t="s">
        <v>170</v>
      </c>
      <c r="E1" t="s">
        <v>106</v>
      </c>
      <c r="F1" t="s">
        <v>188</v>
      </c>
      <c r="G1" t="s">
        <v>181</v>
      </c>
      <c r="H1" t="s">
        <v>252</v>
      </c>
      <c r="I1" t="s">
        <v>184</v>
      </c>
      <c r="J1" t="s">
        <v>185</v>
      </c>
      <c r="K1" t="s">
        <v>422</v>
      </c>
      <c r="L1" t="s">
        <v>237</v>
      </c>
      <c r="M1" t="s">
        <v>253</v>
      </c>
      <c r="N1" t="s">
        <v>254</v>
      </c>
      <c r="O1" t="s">
        <v>259</v>
      </c>
      <c r="P1" t="s">
        <v>285</v>
      </c>
      <c r="Q1" t="s">
        <v>288</v>
      </c>
      <c r="R1" t="s">
        <v>361</v>
      </c>
      <c r="S1" t="s">
        <v>425</v>
      </c>
      <c r="T1" t="s">
        <v>438</v>
      </c>
      <c r="U1" t="s">
        <v>100</v>
      </c>
      <c r="V1" t="s">
        <v>503</v>
      </c>
      <c r="W1" t="s">
        <v>512</v>
      </c>
      <c r="X1" t="s">
        <v>551</v>
      </c>
      <c r="Y1" t="s">
        <v>597</v>
      </c>
      <c r="Z1" t="s">
        <v>552</v>
      </c>
      <c r="AA1" t="s">
        <v>553</v>
      </c>
      <c r="AB1" t="s">
        <v>554</v>
      </c>
      <c r="AC1" t="s">
        <v>555</v>
      </c>
      <c r="AD1" t="s">
        <v>556</v>
      </c>
      <c r="AE1" t="s">
        <v>557</v>
      </c>
      <c r="AF1" t="s">
        <v>611</v>
      </c>
      <c r="AG1" t="s">
        <v>630</v>
      </c>
      <c r="AH1" t="s">
        <v>633</v>
      </c>
      <c r="AI1" t="s">
        <v>640</v>
      </c>
      <c r="AJ1" t="s">
        <v>641</v>
      </c>
      <c r="AK1" t="s">
        <v>680</v>
      </c>
      <c r="AL1" t="s">
        <v>849</v>
      </c>
    </row>
    <row r="2" spans="1:38" x14ac:dyDescent="0.25">
      <c r="A2" t="s">
        <v>152</v>
      </c>
      <c r="B2" t="s">
        <v>101</v>
      </c>
      <c r="C2" s="6" t="s">
        <v>163</v>
      </c>
      <c r="D2" t="s">
        <v>171</v>
      </c>
      <c r="E2" t="s">
        <v>19</v>
      </c>
      <c r="F2" t="s">
        <v>179</v>
      </c>
      <c r="G2" t="s">
        <v>182</v>
      </c>
      <c r="H2" t="s">
        <v>189</v>
      </c>
      <c r="I2" t="s">
        <v>183</v>
      </c>
      <c r="J2" t="s">
        <v>186</v>
      </c>
      <c r="K2" t="s">
        <v>423</v>
      </c>
      <c r="L2">
        <v>1</v>
      </c>
      <c r="M2" t="s">
        <v>282</v>
      </c>
      <c r="N2" t="s">
        <v>282</v>
      </c>
      <c r="O2" t="s">
        <v>284</v>
      </c>
      <c r="P2" t="s">
        <v>267</v>
      </c>
      <c r="Q2" t="s">
        <v>289</v>
      </c>
      <c r="R2" t="s">
        <v>362</v>
      </c>
      <c r="S2" t="s">
        <v>426</v>
      </c>
      <c r="T2" t="s">
        <v>267</v>
      </c>
      <c r="U2" t="s">
        <v>423</v>
      </c>
      <c r="V2" t="s">
        <v>504</v>
      </c>
      <c r="W2" t="s">
        <v>508</v>
      </c>
      <c r="X2" t="s">
        <v>558</v>
      </c>
      <c r="Y2" t="s">
        <v>559</v>
      </c>
      <c r="Z2" t="s">
        <v>560</v>
      </c>
      <c r="AA2" t="s">
        <v>561</v>
      </c>
      <c r="AB2" t="s">
        <v>562</v>
      </c>
      <c r="AC2" t="s">
        <v>563</v>
      </c>
      <c r="AD2" t="s">
        <v>564</v>
      </c>
      <c r="AE2" t="s">
        <v>565</v>
      </c>
      <c r="AF2" t="s">
        <v>624</v>
      </c>
      <c r="AG2" t="s">
        <v>631</v>
      </c>
      <c r="AH2" t="s">
        <v>131</v>
      </c>
      <c r="AI2" t="s">
        <v>642</v>
      </c>
      <c r="AJ2" t="s">
        <v>14</v>
      </c>
      <c r="AK2" t="s">
        <v>681</v>
      </c>
      <c r="AL2" t="s">
        <v>205</v>
      </c>
    </row>
    <row r="3" spans="1:38" x14ac:dyDescent="0.25">
      <c r="A3" t="s">
        <v>153</v>
      </c>
      <c r="B3" t="s">
        <v>102</v>
      </c>
      <c r="C3" s="6" t="s">
        <v>164</v>
      </c>
      <c r="D3" t="s">
        <v>172</v>
      </c>
      <c r="E3" t="s">
        <v>107</v>
      </c>
      <c r="F3" t="s">
        <v>180</v>
      </c>
      <c r="G3" t="s">
        <v>280</v>
      </c>
      <c r="H3" t="s">
        <v>190</v>
      </c>
      <c r="I3" t="s">
        <v>191</v>
      </c>
      <c r="J3" t="s">
        <v>187</v>
      </c>
      <c r="K3" t="s">
        <v>424</v>
      </c>
      <c r="L3" t="s">
        <v>238</v>
      </c>
      <c r="M3" t="s">
        <v>283</v>
      </c>
      <c r="N3" t="s">
        <v>282</v>
      </c>
      <c r="P3" t="s">
        <v>286</v>
      </c>
      <c r="Q3" t="s">
        <v>290</v>
      </c>
      <c r="R3" t="s">
        <v>363</v>
      </c>
      <c r="S3" t="s">
        <v>244</v>
      </c>
      <c r="T3" t="s">
        <v>439</v>
      </c>
      <c r="U3" t="s">
        <v>424</v>
      </c>
      <c r="V3" t="s">
        <v>505</v>
      </c>
      <c r="W3" t="s">
        <v>513</v>
      </c>
      <c r="X3" t="s">
        <v>566</v>
      </c>
      <c r="Y3" t="s">
        <v>567</v>
      </c>
      <c r="Z3" t="s">
        <v>568</v>
      </c>
      <c r="AA3" t="s">
        <v>569</v>
      </c>
      <c r="AB3" t="s">
        <v>570</v>
      </c>
      <c r="AC3" t="s">
        <v>571</v>
      </c>
      <c r="AE3" t="s">
        <v>572</v>
      </c>
      <c r="AF3" t="s">
        <v>625</v>
      </c>
      <c r="AG3" t="s">
        <v>632</v>
      </c>
      <c r="AH3" t="s">
        <v>17</v>
      </c>
      <c r="AI3" t="s">
        <v>643</v>
      </c>
      <c r="AJ3" t="s">
        <v>644</v>
      </c>
      <c r="AK3" t="s">
        <v>682</v>
      </c>
      <c r="AL3" t="s">
        <v>208</v>
      </c>
    </row>
    <row r="4" spans="1:38" x14ac:dyDescent="0.25">
      <c r="A4" t="s">
        <v>11</v>
      </c>
      <c r="B4" t="s">
        <v>103</v>
      </c>
      <c r="C4" s="6" t="s">
        <v>165</v>
      </c>
      <c r="D4" t="s">
        <v>173</v>
      </c>
      <c r="F4" t="s">
        <v>431</v>
      </c>
      <c r="G4" t="s">
        <v>281</v>
      </c>
      <c r="I4" t="s">
        <v>192</v>
      </c>
      <c r="L4">
        <v>4094</v>
      </c>
      <c r="P4" t="s">
        <v>287</v>
      </c>
      <c r="Q4" t="s">
        <v>291</v>
      </c>
      <c r="R4" t="s">
        <v>364</v>
      </c>
      <c r="S4" t="s">
        <v>251</v>
      </c>
      <c r="T4" t="s">
        <v>440</v>
      </c>
      <c r="U4" t="s">
        <v>493</v>
      </c>
      <c r="V4" t="s">
        <v>506</v>
      </c>
      <c r="W4" t="s">
        <v>514</v>
      </c>
      <c r="X4" t="s">
        <v>508</v>
      </c>
      <c r="Y4" t="s">
        <v>573</v>
      </c>
      <c r="Z4" t="s">
        <v>508</v>
      </c>
      <c r="AA4" t="s">
        <v>574</v>
      </c>
      <c r="AB4" t="s">
        <v>571</v>
      </c>
      <c r="AC4" t="s">
        <v>562</v>
      </c>
      <c r="AE4" t="s">
        <v>18</v>
      </c>
      <c r="AF4" t="s">
        <v>623</v>
      </c>
      <c r="AJ4" t="s">
        <v>645</v>
      </c>
    </row>
    <row r="5" spans="1:38" x14ac:dyDescent="0.25">
      <c r="A5" t="s">
        <v>12</v>
      </c>
      <c r="B5" t="s">
        <v>923</v>
      </c>
      <c r="C5" s="28" t="s">
        <v>168</v>
      </c>
      <c r="Q5" t="s">
        <v>292</v>
      </c>
      <c r="S5" t="s">
        <v>232</v>
      </c>
      <c r="V5" t="s">
        <v>508</v>
      </c>
      <c r="W5" t="s">
        <v>515</v>
      </c>
      <c r="Y5" t="s">
        <v>575</v>
      </c>
      <c r="Z5" t="s">
        <v>18</v>
      </c>
      <c r="AA5" t="s">
        <v>576</v>
      </c>
      <c r="AB5" t="s">
        <v>577</v>
      </c>
      <c r="AC5" t="s">
        <v>578</v>
      </c>
    </row>
    <row r="6" spans="1:38" x14ac:dyDescent="0.25">
      <c r="A6" t="s">
        <v>154</v>
      </c>
      <c r="B6" t="s">
        <v>924</v>
      </c>
      <c r="C6" t="s">
        <v>169</v>
      </c>
      <c r="Q6" t="s">
        <v>293</v>
      </c>
      <c r="W6" t="s">
        <v>516</v>
      </c>
      <c r="Y6" t="s">
        <v>579</v>
      </c>
      <c r="AA6" t="s">
        <v>580</v>
      </c>
      <c r="AB6" t="s">
        <v>581</v>
      </c>
      <c r="AC6" t="s">
        <v>582</v>
      </c>
    </row>
    <row r="7" spans="1:38" x14ac:dyDescent="0.25">
      <c r="A7" t="s">
        <v>174</v>
      </c>
      <c r="B7" s="5" t="s">
        <v>925</v>
      </c>
      <c r="C7" s="6" t="s">
        <v>166</v>
      </c>
      <c r="W7" t="s">
        <v>517</v>
      </c>
      <c r="Y7" t="s">
        <v>583</v>
      </c>
      <c r="AA7" t="s">
        <v>584</v>
      </c>
      <c r="AB7" t="s">
        <v>508</v>
      </c>
      <c r="AC7" t="s">
        <v>581</v>
      </c>
    </row>
    <row r="8" spans="1:38" x14ac:dyDescent="0.25">
      <c r="A8" t="s">
        <v>176</v>
      </c>
      <c r="B8" s="5" t="s">
        <v>926</v>
      </c>
      <c r="C8" s="6" t="s">
        <v>167</v>
      </c>
      <c r="W8" t="s">
        <v>518</v>
      </c>
      <c r="Y8" t="s">
        <v>585</v>
      </c>
      <c r="AA8" t="s">
        <v>586</v>
      </c>
      <c r="AB8" t="s">
        <v>18</v>
      </c>
      <c r="AC8" t="s">
        <v>587</v>
      </c>
    </row>
    <row r="9" spans="1:38" x14ac:dyDescent="0.25">
      <c r="A9" t="s">
        <v>177</v>
      </c>
      <c r="B9" t="s">
        <v>104</v>
      </c>
      <c r="C9" t="s">
        <v>175</v>
      </c>
      <c r="W9" t="s">
        <v>519</v>
      </c>
      <c r="Y9" t="s">
        <v>588</v>
      </c>
      <c r="AA9" t="s">
        <v>589</v>
      </c>
      <c r="AC9" t="s">
        <v>508</v>
      </c>
    </row>
    <row r="10" spans="1:38" x14ac:dyDescent="0.25">
      <c r="A10" t="s">
        <v>178</v>
      </c>
      <c r="B10" t="s">
        <v>105</v>
      </c>
      <c r="W10" t="s">
        <v>520</v>
      </c>
      <c r="Y10" t="s">
        <v>590</v>
      </c>
      <c r="AA10" t="s">
        <v>591</v>
      </c>
      <c r="AC10" t="s">
        <v>18</v>
      </c>
    </row>
    <row r="11" spans="1:38" x14ac:dyDescent="0.25">
      <c r="A11" t="s">
        <v>115</v>
      </c>
      <c r="B11" t="s">
        <v>1004</v>
      </c>
      <c r="W11" t="s">
        <v>521</v>
      </c>
      <c r="Y11" t="s">
        <v>592</v>
      </c>
      <c r="AA11" t="s">
        <v>593</v>
      </c>
    </row>
    <row r="12" spans="1:38" x14ac:dyDescent="0.25">
      <c r="W12" t="s">
        <v>522</v>
      </c>
      <c r="Y12" t="s">
        <v>594</v>
      </c>
      <c r="AA12" t="s">
        <v>595</v>
      </c>
    </row>
    <row r="13" spans="1:38" x14ac:dyDescent="0.25">
      <c r="W13" t="s">
        <v>523</v>
      </c>
      <c r="Y13" t="s">
        <v>508</v>
      </c>
      <c r="AA13" t="s">
        <v>596</v>
      </c>
    </row>
    <row r="14" spans="1:38" x14ac:dyDescent="0.25">
      <c r="W14" t="s">
        <v>524</v>
      </c>
      <c r="Y14" t="s">
        <v>18</v>
      </c>
      <c r="AA14" t="s">
        <v>18</v>
      </c>
    </row>
    <row r="15" spans="1:38" x14ac:dyDescent="0.25">
      <c r="W15" t="s">
        <v>525</v>
      </c>
    </row>
    <row r="16" spans="1:38" x14ac:dyDescent="0.25">
      <c r="W16" t="s">
        <v>526</v>
      </c>
    </row>
    <row r="17" spans="23:23" x14ac:dyDescent="0.25">
      <c r="W17" t="s">
        <v>527</v>
      </c>
    </row>
    <row r="18" spans="23:23" x14ac:dyDescent="0.25">
      <c r="W18" t="s">
        <v>528</v>
      </c>
    </row>
    <row r="19" spans="23:23" x14ac:dyDescent="0.25">
      <c r="W19" t="s">
        <v>529</v>
      </c>
    </row>
    <row r="20" spans="23:23" x14ac:dyDescent="0.25">
      <c r="W20" t="s">
        <v>530</v>
      </c>
    </row>
    <row r="21" spans="23:23" x14ac:dyDescent="0.25">
      <c r="W21" t="s">
        <v>531</v>
      </c>
    </row>
    <row r="22" spans="23:23" x14ac:dyDescent="0.25">
      <c r="W22" t="s">
        <v>532</v>
      </c>
    </row>
    <row r="23" spans="23:23" x14ac:dyDescent="0.25">
      <c r="W23" t="s">
        <v>533</v>
      </c>
    </row>
    <row r="24" spans="23:23" x14ac:dyDescent="0.25">
      <c r="W24" t="s">
        <v>534</v>
      </c>
    </row>
  </sheetData>
  <pageMargins left="0.7" right="0.7" top="0.75" bottom="0.75" header="0.3" footer="0.3"/>
  <pageSetup paperSize="9" orientation="portrait" horizontalDpi="4294967292" vertic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59999389629810485"/>
  </sheetPr>
  <dimension ref="A1:M16"/>
  <sheetViews>
    <sheetView workbookViewId="0">
      <selection activeCell="G14" sqref="G14"/>
    </sheetView>
  </sheetViews>
  <sheetFormatPr defaultColWidth="8.7109375" defaultRowHeight="15" x14ac:dyDescent="0.25"/>
  <cols>
    <col min="1" max="1" width="16.85546875" customWidth="1"/>
    <col min="2" max="2" width="21.140625" customWidth="1"/>
    <col min="3" max="3" width="27" customWidth="1"/>
    <col min="4" max="4" width="19.5703125" customWidth="1"/>
    <col min="5" max="5" width="17.5703125" customWidth="1"/>
    <col min="6" max="6" width="12.140625" bestFit="1" customWidth="1"/>
    <col min="7" max="7" width="17.5703125" customWidth="1"/>
    <col min="8" max="8" width="24.7109375" customWidth="1"/>
    <col min="9" max="9" width="17.42578125" customWidth="1"/>
    <col min="10" max="10" width="16.7109375" customWidth="1"/>
    <col min="11" max="11" width="22.85546875" customWidth="1"/>
    <col min="12" max="12" width="22.140625" customWidth="1"/>
    <col min="13" max="13" width="20.85546875" customWidth="1"/>
  </cols>
  <sheetData>
    <row r="1" spans="1:13" x14ac:dyDescent="0.25">
      <c r="A1" s="75" t="s">
        <v>196</v>
      </c>
      <c r="B1" s="75" t="s">
        <v>301</v>
      </c>
      <c r="C1" s="75" t="s">
        <v>308</v>
      </c>
      <c r="D1" s="75" t="s">
        <v>315</v>
      </c>
      <c r="E1" s="75" t="s">
        <v>302</v>
      </c>
      <c r="F1" s="75" t="s">
        <v>314</v>
      </c>
      <c r="G1" s="75" t="s">
        <v>303</v>
      </c>
      <c r="H1" s="75" t="s">
        <v>300</v>
      </c>
      <c r="I1" s="75" t="s">
        <v>464</v>
      </c>
      <c r="J1" s="75" t="s">
        <v>304</v>
      </c>
      <c r="K1" s="75" t="s">
        <v>475</v>
      </c>
      <c r="L1" s="75" t="s">
        <v>476</v>
      </c>
      <c r="M1" s="138" t="s">
        <v>473</v>
      </c>
    </row>
    <row r="2" spans="1:13" x14ac:dyDescent="0.25">
      <c r="A2" s="181" t="s">
        <v>770</v>
      </c>
      <c r="B2" s="181" t="s">
        <v>1013</v>
      </c>
      <c r="C2" s="181" t="s">
        <v>1057</v>
      </c>
      <c r="D2" s="181" t="s">
        <v>1044</v>
      </c>
      <c r="E2" s="181" t="s">
        <v>1058</v>
      </c>
      <c r="F2" s="181" t="s">
        <v>1046</v>
      </c>
      <c r="G2" s="186">
        <v>1001</v>
      </c>
      <c r="H2" s="183" t="str">
        <f>VLOOKUP(devices_node_id_ip[name],Table37[#All],2,FALSE)</f>
        <v>Spine</v>
      </c>
      <c r="I2" s="182">
        <v>1</v>
      </c>
      <c r="J2" s="184" t="s">
        <v>424</v>
      </c>
      <c r="K2" s="181"/>
      <c r="L2" s="181"/>
      <c r="M2" s="185"/>
    </row>
    <row r="3" spans="1:13" x14ac:dyDescent="0.25">
      <c r="A3" s="181" t="s">
        <v>771</v>
      </c>
      <c r="B3" s="181" t="s">
        <v>1014</v>
      </c>
      <c r="C3" s="181" t="s">
        <v>1059</v>
      </c>
      <c r="D3" s="181" t="s">
        <v>1044</v>
      </c>
      <c r="E3" s="181" t="s">
        <v>1060</v>
      </c>
      <c r="F3" s="181" t="s">
        <v>1046</v>
      </c>
      <c r="G3" s="186">
        <v>1002</v>
      </c>
      <c r="H3" s="183" t="str">
        <f>VLOOKUP(devices_node_id_ip[name],Table37[#All],2,FALSE)</f>
        <v>Spine</v>
      </c>
      <c r="I3" s="182">
        <v>1</v>
      </c>
      <c r="J3" s="184" t="s">
        <v>424</v>
      </c>
      <c r="K3" s="181"/>
      <c r="L3" s="181"/>
      <c r="M3" s="185"/>
    </row>
    <row r="4" spans="1:13" x14ac:dyDescent="0.25">
      <c r="A4" s="181" t="s">
        <v>772</v>
      </c>
      <c r="B4" s="181" t="s">
        <v>1015</v>
      </c>
      <c r="C4" s="181" t="s">
        <v>1061</v>
      </c>
      <c r="D4" s="181" t="s">
        <v>1044</v>
      </c>
      <c r="E4" s="181" t="s">
        <v>1062</v>
      </c>
      <c r="F4" s="181" t="s">
        <v>1046</v>
      </c>
      <c r="G4" s="186">
        <v>1003</v>
      </c>
      <c r="H4" s="183" t="str">
        <f>VLOOKUP(devices_node_id_ip[name],Table37[#All],2,FALSE)</f>
        <v>Spine</v>
      </c>
      <c r="I4" s="182">
        <v>1</v>
      </c>
      <c r="J4" s="184" t="s">
        <v>424</v>
      </c>
      <c r="K4" s="181"/>
      <c r="L4" s="181"/>
      <c r="M4" s="185"/>
    </row>
    <row r="5" spans="1:13" x14ac:dyDescent="0.25">
      <c r="A5" s="181" t="s">
        <v>789</v>
      </c>
      <c r="B5" s="181" t="s">
        <v>1016</v>
      </c>
      <c r="C5" s="181" t="s">
        <v>1063</v>
      </c>
      <c r="D5" s="181" t="s">
        <v>1044</v>
      </c>
      <c r="E5" s="181" t="s">
        <v>1064</v>
      </c>
      <c r="F5" s="181" t="s">
        <v>1046</v>
      </c>
      <c r="G5" s="186">
        <v>2101</v>
      </c>
      <c r="H5" s="183" t="str">
        <f>VLOOKUP(devices_node_id_ip[name],Table37[#All],2,FALSE)</f>
        <v>AZ-A Compute Leaf-A</v>
      </c>
      <c r="I5" s="182">
        <v>1</v>
      </c>
      <c r="J5" s="184" t="s">
        <v>423</v>
      </c>
      <c r="K5" s="181"/>
      <c r="L5" s="181"/>
      <c r="M5" s="185"/>
    </row>
    <row r="6" spans="1:13" x14ac:dyDescent="0.25">
      <c r="A6" s="181" t="s">
        <v>790</v>
      </c>
      <c r="B6" s="181" t="s">
        <v>1017</v>
      </c>
      <c r="C6" s="181" t="s">
        <v>1065</v>
      </c>
      <c r="D6" s="181" t="s">
        <v>1044</v>
      </c>
      <c r="E6" s="181" t="s">
        <v>1066</v>
      </c>
      <c r="F6" s="181" t="s">
        <v>1046</v>
      </c>
      <c r="G6" s="186">
        <v>2201</v>
      </c>
      <c r="H6" s="183" t="str">
        <f>VLOOKUP(devices_node_id_ip[name],Table37[#All],2,FALSE)</f>
        <v>AZ-B Compute Leaf-A</v>
      </c>
      <c r="I6" s="182">
        <v>1</v>
      </c>
      <c r="J6" s="184" t="s">
        <v>423</v>
      </c>
      <c r="K6" s="181"/>
      <c r="L6" s="181"/>
      <c r="M6" s="185"/>
    </row>
    <row r="7" spans="1:13" x14ac:dyDescent="0.25">
      <c r="A7" s="181" t="s">
        <v>791</v>
      </c>
      <c r="B7" s="181" t="s">
        <v>1018</v>
      </c>
      <c r="C7" s="181" t="s">
        <v>1067</v>
      </c>
      <c r="D7" s="181" t="s">
        <v>1044</v>
      </c>
      <c r="E7" s="181" t="s">
        <v>1068</v>
      </c>
      <c r="F7" s="181" t="s">
        <v>1046</v>
      </c>
      <c r="G7" s="186">
        <v>2102</v>
      </c>
      <c r="H7" s="183" t="str">
        <f>VLOOKUP(devices_node_id_ip[name],Table37[#All],2,FALSE)</f>
        <v>AZ-A Compute Leaf-B</v>
      </c>
      <c r="I7" s="182">
        <v>1</v>
      </c>
      <c r="J7" s="184" t="s">
        <v>423</v>
      </c>
      <c r="K7" s="181"/>
      <c r="L7" s="181"/>
      <c r="M7" s="185"/>
    </row>
    <row r="8" spans="1:13" x14ac:dyDescent="0.25">
      <c r="A8" s="181" t="s">
        <v>792</v>
      </c>
      <c r="B8" s="181" t="s">
        <v>1019</v>
      </c>
      <c r="C8" s="181" t="s">
        <v>1069</v>
      </c>
      <c r="D8" s="181" t="s">
        <v>1044</v>
      </c>
      <c r="E8" s="181" t="s">
        <v>1070</v>
      </c>
      <c r="F8" s="181" t="s">
        <v>1046</v>
      </c>
      <c r="G8" s="186">
        <v>2202</v>
      </c>
      <c r="H8" s="183" t="str">
        <f>VLOOKUP(devices_node_id_ip[name],Table37[#All],2,FALSE)</f>
        <v>AZ-B Compute Leaf-B</v>
      </c>
      <c r="I8" s="182">
        <v>1</v>
      </c>
      <c r="J8" s="184" t="s">
        <v>423</v>
      </c>
      <c r="K8" s="181"/>
      <c r="L8" s="181"/>
      <c r="M8" s="185"/>
    </row>
    <row r="9" spans="1:13" x14ac:dyDescent="0.25">
      <c r="A9" s="181" t="s">
        <v>793</v>
      </c>
      <c r="B9" s="181" t="s">
        <v>1020</v>
      </c>
      <c r="C9" s="181" t="s">
        <v>1071</v>
      </c>
      <c r="D9" s="181" t="s">
        <v>1044</v>
      </c>
      <c r="E9" s="181" t="s">
        <v>1072</v>
      </c>
      <c r="F9" s="181" t="s">
        <v>1046</v>
      </c>
      <c r="G9" s="186">
        <v>2103</v>
      </c>
      <c r="H9" s="183" t="str">
        <f>VLOOKUP(devices_node_id_ip[name],Table37[#All],2,FALSE)</f>
        <v>AZ-A Service Leaf-A</v>
      </c>
      <c r="I9" s="182">
        <v>1</v>
      </c>
      <c r="J9" s="184" t="s">
        <v>423</v>
      </c>
      <c r="K9" s="181"/>
      <c r="L9" s="181"/>
      <c r="M9" s="185"/>
    </row>
    <row r="10" spans="1:13" x14ac:dyDescent="0.25">
      <c r="A10" s="181" t="s">
        <v>794</v>
      </c>
      <c r="B10" s="181" t="s">
        <v>1021</v>
      </c>
      <c r="C10" s="181" t="s">
        <v>1073</v>
      </c>
      <c r="D10" s="181" t="s">
        <v>1044</v>
      </c>
      <c r="E10" s="181" t="s">
        <v>1074</v>
      </c>
      <c r="F10" s="181" t="s">
        <v>1046</v>
      </c>
      <c r="G10" s="186">
        <v>2203</v>
      </c>
      <c r="H10" s="183" t="str">
        <f>VLOOKUP(devices_node_id_ip[name],Table37[#All],2,FALSE)</f>
        <v>AZ-B Service Leaf-A</v>
      </c>
      <c r="I10" s="182">
        <v>1</v>
      </c>
      <c r="J10" s="184" t="s">
        <v>423</v>
      </c>
      <c r="K10" s="181"/>
      <c r="L10" s="181"/>
      <c r="M10" s="185"/>
    </row>
    <row r="11" spans="1:13" x14ac:dyDescent="0.25">
      <c r="A11" s="181" t="s">
        <v>795</v>
      </c>
      <c r="B11" s="181" t="s">
        <v>1022</v>
      </c>
      <c r="C11" s="181" t="s">
        <v>1075</v>
      </c>
      <c r="D11" s="181" t="s">
        <v>1044</v>
      </c>
      <c r="E11" s="181" t="s">
        <v>1076</v>
      </c>
      <c r="F11" s="181" t="s">
        <v>1046</v>
      </c>
      <c r="G11" s="186">
        <v>2104</v>
      </c>
      <c r="H11" s="183" t="str">
        <f>VLOOKUP(devices_node_id_ip[name],Table37[#All],2,FALSE)</f>
        <v>AZ-A Service Leaf-B</v>
      </c>
      <c r="I11" s="182">
        <v>1</v>
      </c>
      <c r="J11" s="184" t="s">
        <v>423</v>
      </c>
      <c r="K11" s="181"/>
      <c r="L11" s="181"/>
      <c r="M11" s="185"/>
    </row>
    <row r="12" spans="1:13" x14ac:dyDescent="0.25">
      <c r="A12" s="181" t="s">
        <v>796</v>
      </c>
      <c r="B12" s="181" t="s">
        <v>1023</v>
      </c>
      <c r="C12" s="181" t="s">
        <v>1077</v>
      </c>
      <c r="D12" s="181" t="s">
        <v>1044</v>
      </c>
      <c r="E12" s="181" t="s">
        <v>1078</v>
      </c>
      <c r="F12" s="181" t="s">
        <v>1046</v>
      </c>
      <c r="G12" s="186">
        <v>2204</v>
      </c>
      <c r="H12" s="183" t="str">
        <f>VLOOKUP(devices_node_id_ip[name],Table37[#All],2,FALSE)</f>
        <v>AZ-B Service Leaf-B</v>
      </c>
      <c r="I12" s="182">
        <v>1</v>
      </c>
      <c r="J12" s="184" t="s">
        <v>423</v>
      </c>
      <c r="K12" s="181"/>
      <c r="L12" s="181"/>
      <c r="M12" s="185"/>
    </row>
    <row r="13" spans="1:13" x14ac:dyDescent="0.25">
      <c r="A13" s="181" t="s">
        <v>797</v>
      </c>
      <c r="B13" s="181" t="s">
        <v>1185</v>
      </c>
      <c r="C13" s="181" t="s">
        <v>1079</v>
      </c>
      <c r="D13" s="181" t="s">
        <v>1044</v>
      </c>
      <c r="E13" s="181" t="s">
        <v>1080</v>
      </c>
      <c r="F13" s="181" t="s">
        <v>1046</v>
      </c>
      <c r="G13" s="186">
        <v>2105</v>
      </c>
      <c r="H13" s="183" t="str">
        <f>VLOOKUP(devices_node_id_ip[name],Table37[#All],2,FALSE)</f>
        <v>AZ-A Slow Leaf-A</v>
      </c>
      <c r="I13" s="182">
        <v>1</v>
      </c>
      <c r="J13" s="184" t="s">
        <v>423</v>
      </c>
      <c r="K13" s="181"/>
      <c r="L13" s="181"/>
      <c r="M13" s="185"/>
    </row>
    <row r="14" spans="1:13" x14ac:dyDescent="0.25">
      <c r="A14" s="181" t="s">
        <v>798</v>
      </c>
      <c r="B14" s="181" t="s">
        <v>1024</v>
      </c>
      <c r="C14" s="181" t="s">
        <v>1081</v>
      </c>
      <c r="D14" s="181" t="s">
        <v>1044</v>
      </c>
      <c r="E14" s="181" t="s">
        <v>1082</v>
      </c>
      <c r="F14" s="181" t="s">
        <v>1046</v>
      </c>
      <c r="G14" s="186">
        <v>2205</v>
      </c>
      <c r="H14" s="183" t="str">
        <f>VLOOKUP(devices_node_id_ip[name],Table37[#All],2,FALSE)</f>
        <v>AZ-B Slow Leaf-A</v>
      </c>
      <c r="I14" s="182">
        <v>1</v>
      </c>
      <c r="J14" s="184" t="s">
        <v>423</v>
      </c>
      <c r="K14" s="181"/>
      <c r="L14" s="181"/>
      <c r="M14" s="185"/>
    </row>
    <row r="15" spans="1:13" x14ac:dyDescent="0.25">
      <c r="A15" s="181" t="s">
        <v>799</v>
      </c>
      <c r="B15" s="181" t="s">
        <v>1025</v>
      </c>
      <c r="C15" s="181" t="s">
        <v>1083</v>
      </c>
      <c r="D15" s="181" t="s">
        <v>1044</v>
      </c>
      <c r="E15" s="181" t="s">
        <v>1084</v>
      </c>
      <c r="F15" s="181" t="s">
        <v>1046</v>
      </c>
      <c r="G15" s="186">
        <v>2106</v>
      </c>
      <c r="H15" s="183" t="str">
        <f>VLOOKUP(devices_node_id_ip[name],Table37[#All],2,FALSE)</f>
        <v>AZ-A Slow Leaf-B</v>
      </c>
      <c r="I15" s="182">
        <v>1</v>
      </c>
      <c r="J15" s="184" t="s">
        <v>423</v>
      </c>
      <c r="K15" s="181"/>
      <c r="L15" s="181"/>
      <c r="M15" s="185"/>
    </row>
    <row r="16" spans="1:13" x14ac:dyDescent="0.25">
      <c r="A16" s="181" t="s">
        <v>800</v>
      </c>
      <c r="B16" s="181" t="s">
        <v>1026</v>
      </c>
      <c r="C16" s="181" t="s">
        <v>1085</v>
      </c>
      <c r="D16" s="181" t="s">
        <v>1044</v>
      </c>
      <c r="E16" s="181" t="s">
        <v>1086</v>
      </c>
      <c r="F16" s="181" t="s">
        <v>1046</v>
      </c>
      <c r="G16" s="186">
        <v>2206</v>
      </c>
      <c r="H16" s="183" t="str">
        <f>VLOOKUP(devices_node_id_ip[name],Table37[#All],2,FALSE)</f>
        <v>AZ-B Slow Leaf-B</v>
      </c>
      <c r="I16" s="182">
        <v>1</v>
      </c>
      <c r="J16" s="184" t="s">
        <v>423</v>
      </c>
      <c r="K16" s="181"/>
      <c r="L16" s="181"/>
      <c r="M16" s="185"/>
    </row>
  </sheetData>
  <dataValidations count="2">
    <dataValidation type="whole" allowBlank="1" showInputMessage="1" showErrorMessage="1" sqref="G2:G16">
      <formula1>101</formula1>
      <formula2>4000</formula2>
    </dataValidation>
    <dataValidation type="textLength" allowBlank="1" showInputMessage="1" showErrorMessage="1" sqref="B2:B16">
      <formula1>1</formula1>
      <formula2>16</formula2>
    </dataValidation>
  </dataValidations>
  <pageMargins left="0.7" right="0.7" top="0.75" bottom="0.75" header="0.3" footer="0.3"/>
  <pageSetup paperSize="9" orientation="portrait" horizontalDpi="4294967292" verticalDpi="4294967292" r:id="rId1"/>
  <ignoredErrors>
    <ignoredError sqref="A17:A21 A23:A1048576" listDataValidation="1"/>
  </ignoredErrors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data_validation!$K$2:$K$7</xm:f>
          </x14:formula1>
          <xm:sqref>J2:J16</xm:sqref>
        </x14:dataValidation>
        <x14:dataValidation type="list" allowBlank="1" showInputMessage="1" showErrorMessage="1">
          <x14:formula1>
            <xm:f>maintenance_groups!$A:$A</xm:f>
          </x14:formula1>
          <xm:sqref>L2:L16</xm:sqref>
        </x14:dataValidation>
        <x14:dataValidation type="list" allowBlank="1" showInputMessage="1" showErrorMessage="1">
          <x14:formula1>
            <xm:f>firmware_group!$A:$A</xm:f>
          </x14:formula1>
          <xm:sqref>K2:K16</xm:sqref>
        </x14:dataValidation>
        <x14:dataValidation type="list" allowBlank="1" showInputMessage="1" showErrorMessage="1">
          <x14:formula1>
            <xm:f>devices!$A:$A</xm:f>
          </x14:formula1>
          <xm:sqref>A38:A1048576</xm:sqref>
        </x14:dataValidation>
        <x14:dataValidation type="list" allowBlank="1" showInputMessage="1" showErrorMessage="1">
          <x14:formula1>
            <xm:f>devices!A:A</xm:f>
          </x14:formula1>
          <xm:sqref>A2:A16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81</vt:i4>
      </vt:variant>
    </vt:vector>
  </HeadingPairs>
  <TitlesOfParts>
    <vt:vector size="81" baseType="lpstr">
      <vt:lpstr>Audit Trail</vt:lpstr>
      <vt:lpstr>build_tasks</vt:lpstr>
      <vt:lpstr>devices</vt:lpstr>
      <vt:lpstr>cabling_matrix</vt:lpstr>
      <vt:lpstr>apic_controller</vt:lpstr>
      <vt:lpstr>fabric_initial_config</vt:lpstr>
      <vt:lpstr>firmware_group</vt:lpstr>
      <vt:lpstr>maintenance_groups</vt:lpstr>
      <vt:lpstr>node_provisioning</vt:lpstr>
      <vt:lpstr>firmware_version</vt:lpstr>
      <vt:lpstr>management</vt:lpstr>
      <vt:lpstr>fabric_policies</vt:lpstr>
      <vt:lpstr>switch_profile</vt:lpstr>
      <vt:lpstr>fabric_switch_policy</vt:lpstr>
      <vt:lpstr>fabric_switch_profile</vt:lpstr>
      <vt:lpstr>vpc_domain</vt:lpstr>
      <vt:lpstr>fex_provisioning</vt:lpstr>
      <vt:lpstr>fabric_settings</vt:lpstr>
      <vt:lpstr>bgp_rr</vt:lpstr>
      <vt:lpstr>pod_tep_pool</vt:lpstr>
      <vt:lpstr>fabric_conn_prof</vt:lpstr>
      <vt:lpstr>pod_connection_profile</vt:lpstr>
      <vt:lpstr>fabric_external_routing_profile</vt:lpstr>
      <vt:lpstr>multi_pod_l3out</vt:lpstr>
      <vt:lpstr>multi_pod_l3_node_profile</vt:lpstr>
      <vt:lpstr>multi_pod_l3_interface_profile</vt:lpstr>
      <vt:lpstr>pod_policy_group</vt:lpstr>
      <vt:lpstr>pod_profie</vt:lpstr>
      <vt:lpstr>snmp_poll_src</vt:lpstr>
      <vt:lpstr>snmp_trap_dest</vt:lpstr>
      <vt:lpstr>syslog_group</vt:lpstr>
      <vt:lpstr>syslog_destination</vt:lpstr>
      <vt:lpstr>dns_profile</vt:lpstr>
      <vt:lpstr>dns_provider</vt:lpstr>
      <vt:lpstr>datetime_pol</vt:lpstr>
      <vt:lpstr>datetime_ntp_prov</vt:lpstr>
      <vt:lpstr>aaa_provider</vt:lpstr>
      <vt:lpstr>aaa_authentication</vt:lpstr>
      <vt:lpstr>data_collector</vt:lpstr>
      <vt:lpstr>vlan_pool</vt:lpstr>
      <vt:lpstr>vlan_encap_block</vt:lpstr>
      <vt:lpstr>domain</vt:lpstr>
      <vt:lpstr>vmm_domain</vt:lpstr>
      <vt:lpstr>aaep</vt:lpstr>
      <vt:lpstr>aeep_domain_association</vt:lpstr>
      <vt:lpstr>interface_policy</vt:lpstr>
      <vt:lpstr>interface_policies</vt:lpstr>
      <vt:lpstr>interface_policy_group</vt:lpstr>
      <vt:lpstr>interface_profile</vt:lpstr>
      <vt:lpstr>fex_interface_profile</vt:lpstr>
      <vt:lpstr>interface_selector</vt:lpstr>
      <vt:lpstr>sw_prof_int_prof</vt:lpstr>
      <vt:lpstr>tenant</vt:lpstr>
      <vt:lpstr>vrf</vt:lpstr>
      <vt:lpstr>bridge_domain</vt:lpstr>
      <vt:lpstr>bd_subnet</vt:lpstr>
      <vt:lpstr>bd_subnet_allocation</vt:lpstr>
      <vt:lpstr>bd_l3out</vt:lpstr>
      <vt:lpstr>application_profile</vt:lpstr>
      <vt:lpstr>end_point_group</vt:lpstr>
      <vt:lpstr>epg_subnet</vt:lpstr>
      <vt:lpstr>epg_domain_association</vt:lpstr>
      <vt:lpstr>epg_static_binding</vt:lpstr>
      <vt:lpstr>l3out</vt:lpstr>
      <vt:lpstr>l3out_node_profile</vt:lpstr>
      <vt:lpstr>nodeBgpPeer</vt:lpstr>
      <vt:lpstr>l3out_int_profile</vt:lpstr>
      <vt:lpstr>external_epg</vt:lpstr>
      <vt:lpstr>sg_device</vt:lpstr>
      <vt:lpstr>sg_template</vt:lpstr>
      <vt:lpstr>sg_redirect</vt:lpstr>
      <vt:lpstr>sg_device_selection</vt:lpstr>
      <vt:lpstr>filter</vt:lpstr>
      <vt:lpstr>filter_entry</vt:lpstr>
      <vt:lpstr>contract</vt:lpstr>
      <vt:lpstr>subject</vt:lpstr>
      <vt:lpstr>epg_contract</vt:lpstr>
      <vt:lpstr>firmware management</vt:lpstr>
      <vt:lpstr>fabric_admin_management</vt:lpstr>
      <vt:lpstr>fabric_policy</vt:lpstr>
      <vt:lpstr>data_validation</vt:lpstr>
    </vt:vector>
  </TitlesOfParts>
  <Company>Cisco Systems,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Fabrice Dall'Ara (fadallar)</dc:creator>
  <cp:lastModifiedBy>Kolawole Akinkugbe</cp:lastModifiedBy>
  <cp:lastPrinted>2019-07-14T11:37:43Z</cp:lastPrinted>
  <dcterms:created xsi:type="dcterms:W3CDTF">2015-10-15T06:29:12Z</dcterms:created>
  <dcterms:modified xsi:type="dcterms:W3CDTF">2019-11-04T22:57:01Z</dcterms:modified>
</cp:coreProperties>
</file>