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4_{3D05FB6D-B788-4B85-B7AF-9C7EB36843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dapter-Ligated Libraries" sheetId="2" r:id="rId1"/>
    <sheet name="Library Amplific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5" l="1"/>
  <c r="E5" i="5"/>
  <c r="E2" i="5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<sst xmlns="http://schemas.openxmlformats.org/spreadsheetml/2006/main" count="117" uniqueCount="52">
  <si>
    <t>μL</t>
  </si>
  <si>
    <t>Pos5_6A</t>
    <phoneticPr fontId="3" type="noConversion"/>
  </si>
  <si>
    <t>Sample number</t>
    <phoneticPr fontId="4" type="noConversion"/>
  </si>
  <si>
    <t>Reagent</t>
    <phoneticPr fontId="4" type="noConversion"/>
  </si>
  <si>
    <r>
      <rPr>
        <b/>
        <sz val="11"/>
        <color rgb="FFFF0000"/>
        <rFont val="等线"/>
        <family val="3"/>
        <charset val="134"/>
      </rPr>
      <t>（</t>
    </r>
    <r>
      <rPr>
        <b/>
        <sz val="11"/>
        <color rgb="FFFF0000"/>
        <rFont val="Times New Roman"/>
        <family val="1"/>
      </rPr>
      <t>Please input sample number 1~16 in yellow frame</t>
    </r>
    <r>
      <rPr>
        <b/>
        <sz val="11"/>
        <color rgb="FFFF0000"/>
        <rFont val="等线"/>
        <family val="3"/>
        <charset val="134"/>
      </rPr>
      <t>）</t>
    </r>
    <phoneticPr fontId="4" type="noConversion"/>
  </si>
  <si>
    <t>Instruction:Please input sample number in A2, and the amount of reagent will showed in red list.</t>
    <phoneticPr fontId="4" type="noConversion"/>
  </si>
  <si>
    <t>80% Ethanol</t>
  </si>
  <si>
    <t>Consumable</t>
    <phoneticPr fontId="4" type="noConversion"/>
  </si>
  <si>
    <t>1 run</t>
  </si>
  <si>
    <t>unit</t>
    <phoneticPr fontId="4" type="noConversion"/>
  </si>
  <si>
    <t>Position</t>
  </si>
  <si>
    <t>Load amount</t>
    <phoneticPr fontId="4" type="noConversion"/>
  </si>
  <si>
    <t>tube</t>
    <phoneticPr fontId="4" type="noConversion"/>
  </si>
  <si>
    <t>box</t>
    <phoneticPr fontId="4" type="noConversion"/>
  </si>
  <si>
    <t>strip</t>
    <phoneticPr fontId="4" type="noConversion"/>
  </si>
  <si>
    <t>piece</t>
    <phoneticPr fontId="4" type="noConversion"/>
  </si>
  <si>
    <t>250 µL automated filter tips</t>
    <phoneticPr fontId="4" type="noConversion"/>
  </si>
  <si>
    <t>1-8</t>
    <phoneticPr fontId="3" type="noConversion"/>
  </si>
  <si>
    <t>9-16</t>
    <phoneticPr fontId="3" type="noConversion"/>
  </si>
  <si>
    <t>Sample Numbers</t>
    <phoneticPr fontId="3" type="noConversion"/>
  </si>
  <si>
    <t>1.3 mL 96 Well U-bottom Deepwell Plate</t>
    <phoneticPr fontId="4" type="noConversion"/>
  </si>
  <si>
    <t>Hard-shell Thin-wall 96-well Skirted PCR Plates, White Shell/Clear Well</t>
    <phoneticPr fontId="4" type="noConversion"/>
  </si>
  <si>
    <t>Break-away PCR Plate and Cover, 96-Well</t>
    <phoneticPr fontId="4" type="noConversion"/>
  </si>
  <si>
    <t>2 mL SC micro tube, PCR-PT</t>
    <phoneticPr fontId="4" type="noConversion"/>
  </si>
  <si>
    <t>0.5 mL SC micro tube, PCR-PT</t>
    <phoneticPr fontId="4" type="noConversion"/>
  </si>
  <si>
    <t>FEA Buffer MGI</t>
  </si>
  <si>
    <t>FEA Enzyme MGI</t>
  </si>
  <si>
    <t>Ligation buffer MGI</t>
  </si>
  <si>
    <t>DNA Ligase Buffer MGI</t>
  </si>
  <si>
    <t>Mix name</t>
  </si>
  <si>
    <t>Fragmentation Mix</t>
  </si>
  <si>
    <t>Nuclease Free Water</t>
  </si>
  <si>
    <t>Adapter DNBSEQ</t>
  </si>
  <si>
    <t>Ligation Mix</t>
  </si>
  <si>
    <t>Pos5_6B</t>
  </si>
  <si>
    <t>DeepChek® NGS Clean-up beads</t>
  </si>
  <si>
    <t>Magnetic Beads</t>
  </si>
  <si>
    <t>2 mL SC micro tube, PCR-PT</t>
  </si>
  <si>
    <t>Pos5_5A</t>
  </si>
  <si>
    <t>Elution Buffer / Nuclease Free Water</t>
  </si>
  <si>
    <t>Elution Buffer</t>
  </si>
  <si>
    <t>Pos5_5B</t>
  </si>
  <si>
    <t>Ethanol</t>
  </si>
  <si>
    <t>1.3 mL 96 Well U-bottom Deepwell Plate</t>
  </si>
  <si>
    <t>Pos6_Column 11, 12</t>
  </si>
  <si>
    <t>500/well</t>
  </si>
  <si>
    <t>2 (if 16 samples)</t>
  </si>
  <si>
    <t>Amplification Mix</t>
  </si>
  <si>
    <t>UDI Adapters</t>
  </si>
  <si>
    <t>6/well</t>
  </si>
  <si>
    <t>Break-away PCR Plate and Cover, 96-Well</t>
  </si>
  <si>
    <t>Pos5_1_Column1,2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</si>
</sst>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color rgb="FFFFFFFF"/>
      <name val="等线"/>
      <family val="3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4"/>
      <name val="Calibri"/>
      <family val="3"/>
      <charset val="134"/>
      <scheme val="minor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Calibri"/>
      <family val="2"/>
      <charset val="134"/>
      <scheme val="minor"/>
    </font>
    <font>
      <sz val="14"/>
      <name val="Calibri"/>
      <family val="2"/>
      <charset val="134"/>
      <scheme val="minor"/>
    </font>
    <font>
      <b/>
      <sz val="14"/>
      <color rgb="FFFFFFFF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等线"/>
      <family val="3"/>
      <charset val="134"/>
    </font>
    <font>
      <b/>
      <sz val="14"/>
      <name val="Times New Roman"/>
      <family val="1"/>
    </font>
    <font>
      <b/>
      <sz val="16"/>
      <color rgb="FFFFFFFF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2" borderId="0" xfId="0" applyFont="1" applyFill="1" applyAlignment="1">
      <alignment horizontal="center" vertical="center" wrapText="1" readingOrder="1"/>
    </xf>
    <xf numFmtId="0" fontId="5" fillId="0" borderId="0" xfId="1" applyFont="1" applyAlignment="1">
      <alignment horizontal="center" vertical="center"/>
    </xf>
    <xf numFmtId="0" fontId="6" fillId="3" borderId="0" xfId="1" applyFont="1" applyFill="1" applyAlignment="1">
      <alignment horizontal="center" vertical="center" wrapText="1" readingOrder="1"/>
    </xf>
    <xf numFmtId="0" fontId="6" fillId="4" borderId="0" xfId="0" applyFont="1" applyFill="1" applyAlignment="1">
      <alignment horizontal="center" vertical="center" wrapText="1" readingOrder="1"/>
    </xf>
    <xf numFmtId="0" fontId="8" fillId="0" borderId="0" xfId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 readingOrder="1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1"/>
    </xf>
    <xf numFmtId="164" fontId="11" fillId="5" borderId="0" xfId="1" applyNumberFormat="1" applyFont="1" applyFill="1" applyAlignment="1">
      <alignment horizontal="center" vertical="center" wrapText="1"/>
    </xf>
    <xf numFmtId="1" fontId="13" fillId="4" borderId="0" xfId="0" applyNumberFormat="1" applyFont="1" applyFill="1" applyAlignment="1">
      <alignment horizontal="center" vertical="center" wrapText="1" readingOrder="1"/>
    </xf>
    <xf numFmtId="1" fontId="13" fillId="6" borderId="0" xfId="0" applyNumberFormat="1" applyFont="1" applyFill="1" applyAlignment="1">
      <alignment horizontal="center" vertical="center" wrapText="1" readingOrder="1"/>
    </xf>
    <xf numFmtId="164" fontId="13" fillId="7" borderId="0" xfId="0" applyNumberFormat="1" applyFont="1" applyFill="1" applyAlignment="1">
      <alignment horizontal="center" vertical="center" wrapText="1"/>
    </xf>
    <xf numFmtId="49" fontId="14" fillId="2" borderId="0" xfId="1" applyNumberFormat="1" applyFont="1" applyFill="1" applyAlignment="1">
      <alignment horizontal="center" vertical="center" wrapText="1" readingOrder="1"/>
    </xf>
    <xf numFmtId="164" fontId="13" fillId="7" borderId="0" xfId="0" applyNumberFormat="1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 readingOrder="1"/>
    </xf>
    <xf numFmtId="0" fontId="6" fillId="4" borderId="0" xfId="0" applyFont="1" applyFill="1" applyBorder="1" applyAlignment="1">
      <alignment horizontal="center" vertical="center" wrapText="1" readingOrder="1"/>
    </xf>
    <xf numFmtId="0" fontId="7" fillId="4" borderId="0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165" fontId="7" fillId="0" borderId="2" xfId="0" applyNumberFormat="1" applyFont="1" applyFill="1" applyBorder="1" applyAlignment="1">
      <alignment horizontal="center" vertical="center" wrapText="1" readingOrder="1"/>
    </xf>
    <xf numFmtId="0" fontId="6" fillId="6" borderId="0" xfId="0" applyFont="1" applyFill="1" applyBorder="1" applyAlignment="1">
      <alignment horizontal="center" vertical="center" wrapText="1" readingOrder="1"/>
    </xf>
    <xf numFmtId="165" fontId="7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165" fontId="7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165" fontId="7" fillId="0" borderId="3" xfId="0" applyNumberFormat="1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6" fillId="4" borderId="0" xfId="0" applyFont="1" applyFill="1" applyBorder="1" applyAlignment="1">
      <alignment vertical="center" wrapText="1" readingOrder="1"/>
    </xf>
  </cellXfs>
  <cellStyles count="2">
    <cellStyle name="Normal" xfId="0" builtinId="0"/>
    <cellStyle name="常规 3" xfId="1" xr:uid="{68CC4589-7E86-44E9-82BD-82F894DC8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332A-0792-4782-8122-828AA241C337}">
  <sheetPr>
    <tabColor rgb="FFFFC000"/>
  </sheetPr>
  <dimension ref="A1:G18"/>
  <sheetViews>
    <sheetView tabSelected="1" zoomScaleNormal="100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" defaultRowHeight="27.95" customHeight="1"/>
  <cols>
    <col min="1" max="1" width="24.140625" style="8" customWidth="1"/>
    <col min="2" max="3" width="48.28515625" style="8" customWidth="1"/>
    <col min="4" max="4" width="16.140625" style="8" customWidth="1"/>
    <col min="5" max="5" width="21.7109375" style="8" customWidth="1"/>
    <col min="6" max="6" width="46.5703125" style="8" customWidth="1"/>
    <col min="7" max="7" width="20.7109375" style="8" customWidth="1"/>
    <col min="8" max="8" width="17.85546875" style="8" customWidth="1"/>
    <col min="9" max="9" width="9.85546875" style="8" customWidth="1"/>
    <col min="10" max="16384" width="9" style="8"/>
  </cols>
  <sheetData>
    <row r="1" spans="1:7" s="2" customFormat="1" ht="27.95" customHeight="1">
      <c r="A1" s="9" t="s">
        <v>2</v>
      </c>
      <c r="B1" s="9" t="s">
        <v>3</v>
      </c>
      <c r="C1" s="9" t="s">
        <v>29</v>
      </c>
      <c r="D1" s="1" t="s">
        <v>9</v>
      </c>
      <c r="E1" s="1" t="s">
        <v>11</v>
      </c>
      <c r="F1" s="1" t="s">
        <v>7</v>
      </c>
      <c r="G1" s="1" t="s">
        <v>10</v>
      </c>
    </row>
    <row r="2" spans="1:7" s="5" customFormat="1" ht="27.95" customHeight="1">
      <c r="A2" s="3">
        <v>16</v>
      </c>
      <c r="B2" s="16" t="s">
        <v>25</v>
      </c>
      <c r="C2" s="17" t="s">
        <v>30</v>
      </c>
      <c r="D2" s="16" t="s">
        <v>0</v>
      </c>
      <c r="E2" s="18">
        <f>ROUND($A$2*5*1.1,0)</f>
        <v>88</v>
      </c>
      <c r="F2" s="17" t="s">
        <v>24</v>
      </c>
      <c r="G2" s="17" t="s">
        <v>1</v>
      </c>
    </row>
    <row r="3" spans="1:7" s="5" customFormat="1" ht="27.95" customHeight="1">
      <c r="A3" s="10" t="s">
        <v>4</v>
      </c>
      <c r="B3" s="19" t="s">
        <v>26</v>
      </c>
      <c r="C3" s="20"/>
      <c r="D3" s="19" t="s">
        <v>0</v>
      </c>
      <c r="E3" s="21">
        <f>ROUND($A$2*15*1.1,0)</f>
        <v>264</v>
      </c>
      <c r="F3" s="20"/>
      <c r="G3" s="20"/>
    </row>
    <row r="4" spans="1:7" s="7" customFormat="1" ht="27.95" customHeight="1">
      <c r="A4" s="15" t="s">
        <v>5</v>
      </c>
      <c r="B4" s="24" t="s">
        <v>27</v>
      </c>
      <c r="C4" s="22" t="s">
        <v>33</v>
      </c>
      <c r="D4" s="24" t="s">
        <v>0</v>
      </c>
      <c r="E4" s="25">
        <f>ROUND($A$2*25*1.07,0)</f>
        <v>428</v>
      </c>
      <c r="F4" s="23" t="s">
        <v>37</v>
      </c>
      <c r="G4" s="23" t="s">
        <v>34</v>
      </c>
    </row>
    <row r="5" spans="1:7" s="5" customFormat="1" ht="27.95" customHeight="1">
      <c r="A5" s="15"/>
      <c r="B5" s="26" t="s">
        <v>28</v>
      </c>
      <c r="C5" s="17"/>
      <c r="D5" s="26" t="s">
        <v>0</v>
      </c>
      <c r="E5" s="27">
        <f>ROUND($A$2*5*1.07,0)</f>
        <v>86</v>
      </c>
      <c r="F5" s="28"/>
      <c r="G5" s="28"/>
    </row>
    <row r="6" spans="1:7" s="5" customFormat="1" ht="27.95" customHeight="1">
      <c r="A6" s="15"/>
      <c r="B6" s="16" t="s">
        <v>31</v>
      </c>
      <c r="C6" s="17"/>
      <c r="D6" s="16" t="s">
        <v>0</v>
      </c>
      <c r="E6" s="27">
        <f>ROUND($A$2*15*1.07,0)</f>
        <v>257</v>
      </c>
      <c r="F6" s="28"/>
      <c r="G6" s="28"/>
    </row>
    <row r="7" spans="1:7" s="5" customFormat="1" ht="27.95" customHeight="1">
      <c r="A7" s="15"/>
      <c r="B7" s="19" t="s">
        <v>32</v>
      </c>
      <c r="C7" s="20"/>
      <c r="D7" s="19" t="s">
        <v>0</v>
      </c>
      <c r="E7" s="29">
        <f>ROUND($A$2*5*1.07,0)</f>
        <v>86</v>
      </c>
      <c r="F7" s="30"/>
      <c r="G7" s="30"/>
    </row>
    <row r="8" spans="1:7" s="5" customFormat="1" ht="27.95" customHeight="1">
      <c r="A8" s="15"/>
      <c r="B8" s="31" t="s">
        <v>35</v>
      </c>
      <c r="C8" s="31" t="s">
        <v>36</v>
      </c>
      <c r="D8" s="31" t="s">
        <v>0</v>
      </c>
      <c r="E8" s="32">
        <f>ROUND($A$2*60*1.1,0)</f>
        <v>1056</v>
      </c>
      <c r="F8" s="31" t="s">
        <v>37</v>
      </c>
      <c r="G8" s="31" t="s">
        <v>38</v>
      </c>
    </row>
    <row r="9" spans="1:7" s="5" customFormat="1" ht="27.95" customHeight="1">
      <c r="A9" s="15"/>
      <c r="B9" s="34" t="s">
        <v>39</v>
      </c>
      <c r="C9" s="34" t="s">
        <v>40</v>
      </c>
      <c r="D9" s="34" t="s">
        <v>0</v>
      </c>
      <c r="E9" s="32">
        <f>ROUND($A$2*32*1.1,0)</f>
        <v>563</v>
      </c>
      <c r="F9" s="34" t="s">
        <v>37</v>
      </c>
      <c r="G9" s="31" t="s">
        <v>41</v>
      </c>
    </row>
    <row r="10" spans="1:7" ht="46.5" customHeight="1">
      <c r="A10" s="15"/>
      <c r="B10" s="33" t="s">
        <v>6</v>
      </c>
      <c r="C10" s="31" t="s">
        <v>42</v>
      </c>
      <c r="D10" s="31" t="s">
        <v>0</v>
      </c>
      <c r="E10" s="32" t="s">
        <v>45</v>
      </c>
      <c r="F10" s="31" t="s">
        <v>43</v>
      </c>
      <c r="G10" s="31" t="s">
        <v>44</v>
      </c>
    </row>
    <row r="11" spans="1:7" ht="29.25" customHeight="1">
      <c r="A11" s="15"/>
      <c r="B11" s="9" t="s">
        <v>7</v>
      </c>
      <c r="C11" s="9"/>
      <c r="D11" s="9" t="s">
        <v>9</v>
      </c>
      <c r="E11" s="35" t="s">
        <v>8</v>
      </c>
      <c r="F11" s="35"/>
    </row>
    <row r="12" spans="1:7" ht="29.25" customHeight="1">
      <c r="A12" s="13"/>
      <c r="B12" s="9" t="s">
        <v>19</v>
      </c>
      <c r="C12" s="9"/>
      <c r="D12" s="9"/>
      <c r="E12" s="14" t="s">
        <v>17</v>
      </c>
      <c r="F12" s="14" t="s">
        <v>18</v>
      </c>
    </row>
    <row r="13" spans="1:7" ht="38.25" customHeight="1">
      <c r="B13" s="4" t="s">
        <v>21</v>
      </c>
      <c r="C13" s="4"/>
      <c r="D13" s="4" t="s">
        <v>15</v>
      </c>
      <c r="E13" s="11">
        <v>1</v>
      </c>
      <c r="F13" s="11">
        <v>1</v>
      </c>
    </row>
    <row r="14" spans="1:7" ht="37.5">
      <c r="B14" s="6" t="s">
        <v>20</v>
      </c>
      <c r="C14" s="6"/>
      <c r="D14" s="6" t="s">
        <v>15</v>
      </c>
      <c r="E14" s="12">
        <v>1</v>
      </c>
      <c r="F14" s="12">
        <v>1</v>
      </c>
    </row>
    <row r="15" spans="1:7" ht="27.95" customHeight="1">
      <c r="B15" s="4" t="s">
        <v>22</v>
      </c>
      <c r="C15" s="4"/>
      <c r="D15" s="4" t="s">
        <v>14</v>
      </c>
      <c r="E15" s="11">
        <v>2</v>
      </c>
      <c r="F15" s="11">
        <v>4</v>
      </c>
    </row>
    <row r="16" spans="1:7" ht="27.95" customHeight="1">
      <c r="B16" s="6" t="s">
        <v>23</v>
      </c>
      <c r="C16" s="6"/>
      <c r="D16" s="6" t="s">
        <v>12</v>
      </c>
      <c r="E16" s="12">
        <v>3</v>
      </c>
      <c r="F16" s="12">
        <v>3</v>
      </c>
    </row>
    <row r="17" spans="2:6" ht="27.95" customHeight="1">
      <c r="B17" s="4" t="s">
        <v>24</v>
      </c>
      <c r="C17" s="4"/>
      <c r="D17" s="4" t="s">
        <v>12</v>
      </c>
      <c r="E17" s="11">
        <v>1</v>
      </c>
      <c r="F17" s="11">
        <v>1</v>
      </c>
    </row>
    <row r="18" spans="2:6" ht="27.95" customHeight="1">
      <c r="B18" s="6" t="s">
        <v>16</v>
      </c>
      <c r="C18" s="6"/>
      <c r="D18" s="6" t="s">
        <v>13</v>
      </c>
      <c r="E18" s="12">
        <v>1</v>
      </c>
      <c r="F18" s="12" t="s">
        <v>46</v>
      </c>
    </row>
  </sheetData>
  <protectedRanges>
    <protectedRange sqref="A2" name="样本数"/>
  </protectedRanges>
  <mergeCells count="8">
    <mergeCell ref="A4:A11"/>
    <mergeCell ref="E11:F11"/>
    <mergeCell ref="F2:F3"/>
    <mergeCell ref="G2:G3"/>
    <mergeCell ref="C2:C3"/>
    <mergeCell ref="C4:C7"/>
    <mergeCell ref="F4:F7"/>
    <mergeCell ref="G4:G7"/>
  </mergeCells>
  <phoneticPr fontId="3" type="noConversion"/>
  <dataValidations count="1">
    <dataValidation type="whole" allowBlank="1" showInputMessage="1" showErrorMessage="1" sqref="A2" xr:uid="{B4AFF755-6CE2-48ED-B325-A25AC7105220}">
      <formula1>1</formula1>
      <formula2>16</formula2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C2CA-7CA3-4325-B2AC-17D0AFDE1904}">
  <sheetPr>
    <tabColor theme="8"/>
  </sheetPr>
  <dimension ref="A1:G14"/>
  <sheetViews>
    <sheetView zoomScaleNormal="100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" defaultRowHeight="27.95" customHeight="1"/>
  <cols>
    <col min="1" max="1" width="24.140625" style="8" customWidth="1"/>
    <col min="2" max="3" width="48.28515625" style="8" customWidth="1"/>
    <col min="4" max="4" width="16.140625" style="8" customWidth="1"/>
    <col min="5" max="5" width="21.7109375" style="8" customWidth="1"/>
    <col min="6" max="6" width="46.5703125" style="8" customWidth="1"/>
    <col min="7" max="7" width="20.7109375" style="8" customWidth="1"/>
    <col min="8" max="8" width="17.85546875" style="8" customWidth="1"/>
    <col min="9" max="9" width="9.85546875" style="8" customWidth="1"/>
    <col min="10" max="16384" width="9" style="8"/>
  </cols>
  <sheetData>
    <row r="1" spans="1:7" s="2" customFormat="1" ht="27.95" customHeight="1">
      <c r="A1" s="9" t="s">
        <v>2</v>
      </c>
      <c r="B1" s="9" t="s">
        <v>3</v>
      </c>
      <c r="C1" s="9" t="s">
        <v>29</v>
      </c>
      <c r="D1" s="1" t="s">
        <v>9</v>
      </c>
      <c r="E1" s="1" t="s">
        <v>11</v>
      </c>
      <c r="F1" s="1" t="s">
        <v>7</v>
      </c>
      <c r="G1" s="1" t="s">
        <v>10</v>
      </c>
    </row>
    <row r="2" spans="1:7" s="5" customFormat="1" ht="27.95" customHeight="1">
      <c r="A2" s="3">
        <v>16</v>
      </c>
      <c r="B2" s="16" t="s">
        <v>47</v>
      </c>
      <c r="C2" s="16" t="s">
        <v>47</v>
      </c>
      <c r="D2" s="16" t="s">
        <v>0</v>
      </c>
      <c r="E2" s="18">
        <f>ROUND($A$2*25*1.07,0)</f>
        <v>428</v>
      </c>
      <c r="F2" s="36" t="s">
        <v>24</v>
      </c>
      <c r="G2" s="36" t="s">
        <v>1</v>
      </c>
    </row>
    <row r="3" spans="1:7" s="5" customFormat="1" ht="45.75" customHeight="1">
      <c r="A3" s="10" t="s">
        <v>4</v>
      </c>
      <c r="B3" s="19" t="s">
        <v>48</v>
      </c>
      <c r="C3" s="33" t="s">
        <v>48</v>
      </c>
      <c r="D3" s="19" t="s">
        <v>0</v>
      </c>
      <c r="E3" s="21" t="s">
        <v>49</v>
      </c>
      <c r="F3" s="19" t="s">
        <v>50</v>
      </c>
      <c r="G3" s="36" t="s">
        <v>51</v>
      </c>
    </row>
    <row r="4" spans="1:7" s="5" customFormat="1" ht="27.95" customHeight="1">
      <c r="A4" s="15" t="s">
        <v>5</v>
      </c>
      <c r="B4" s="31" t="s">
        <v>35</v>
      </c>
      <c r="C4" s="31" t="s">
        <v>36</v>
      </c>
      <c r="D4" s="31" t="s">
        <v>0</v>
      </c>
      <c r="E4" s="32">
        <f>ROUND($A$2*45*1.1,0)</f>
        <v>792</v>
      </c>
      <c r="F4" s="31" t="s">
        <v>37</v>
      </c>
      <c r="G4" s="31" t="s">
        <v>38</v>
      </c>
    </row>
    <row r="5" spans="1:7" s="5" customFormat="1" ht="27.95" customHeight="1">
      <c r="A5" s="15"/>
      <c r="B5" s="34" t="s">
        <v>39</v>
      </c>
      <c r="C5" s="34" t="s">
        <v>40</v>
      </c>
      <c r="D5" s="34" t="s">
        <v>0</v>
      </c>
      <c r="E5" s="32">
        <f>ROUND($A$2*42*1.15,0)</f>
        <v>773</v>
      </c>
      <c r="F5" s="34" t="s">
        <v>37</v>
      </c>
      <c r="G5" s="31" t="s">
        <v>41</v>
      </c>
    </row>
    <row r="6" spans="1:7" ht="46.5" customHeight="1">
      <c r="A6" s="15"/>
      <c r="B6" s="33" t="s">
        <v>6</v>
      </c>
      <c r="C6" s="31" t="s">
        <v>42</v>
      </c>
      <c r="D6" s="31" t="s">
        <v>0</v>
      </c>
      <c r="E6" s="32" t="s">
        <v>45</v>
      </c>
      <c r="F6" s="31" t="s">
        <v>43</v>
      </c>
      <c r="G6" s="31" t="s">
        <v>44</v>
      </c>
    </row>
    <row r="7" spans="1:7" ht="29.25" customHeight="1">
      <c r="A7" s="15"/>
      <c r="B7" s="9" t="s">
        <v>7</v>
      </c>
      <c r="C7" s="9"/>
      <c r="D7" s="9" t="s">
        <v>9</v>
      </c>
      <c r="E7" s="35" t="s">
        <v>8</v>
      </c>
      <c r="F7" s="35"/>
    </row>
    <row r="8" spans="1:7" ht="29.25" customHeight="1">
      <c r="A8" s="15"/>
      <c r="B8" s="9" t="s">
        <v>19</v>
      </c>
      <c r="C8" s="9"/>
      <c r="D8" s="9"/>
      <c r="E8" s="14" t="s">
        <v>17</v>
      </c>
      <c r="F8" s="14" t="s">
        <v>18</v>
      </c>
    </row>
    <row r="9" spans="1:7" ht="38.25" customHeight="1">
      <c r="A9" s="15"/>
      <c r="B9" s="4" t="s">
        <v>21</v>
      </c>
      <c r="C9" s="4"/>
      <c r="D9" s="4" t="s">
        <v>15</v>
      </c>
      <c r="E9" s="11">
        <v>1</v>
      </c>
      <c r="F9" s="11">
        <v>1</v>
      </c>
    </row>
    <row r="10" spans="1:7" ht="37.5">
      <c r="A10" s="15"/>
      <c r="B10" s="6" t="s">
        <v>20</v>
      </c>
      <c r="C10" s="6"/>
      <c r="D10" s="6" t="s">
        <v>15</v>
      </c>
      <c r="E10" s="12">
        <v>1</v>
      </c>
      <c r="F10" s="12">
        <v>1</v>
      </c>
    </row>
    <row r="11" spans="1:7" ht="27.95" customHeight="1">
      <c r="A11" s="15"/>
      <c r="B11" s="4" t="s">
        <v>50</v>
      </c>
      <c r="C11" s="4"/>
      <c r="D11" s="4" t="s">
        <v>14</v>
      </c>
      <c r="E11" s="11">
        <v>3</v>
      </c>
      <c r="F11" s="11">
        <v>6</v>
      </c>
    </row>
    <row r="12" spans="1:7" ht="27.95" customHeight="1">
      <c r="B12" s="6" t="s">
        <v>23</v>
      </c>
      <c r="C12" s="6"/>
      <c r="D12" s="6" t="s">
        <v>12</v>
      </c>
      <c r="E12" s="12">
        <v>2</v>
      </c>
      <c r="F12" s="12">
        <v>2</v>
      </c>
    </row>
    <row r="13" spans="1:7" ht="27.95" customHeight="1">
      <c r="B13" s="4" t="s">
        <v>24</v>
      </c>
      <c r="C13" s="4"/>
      <c r="D13" s="4" t="s">
        <v>12</v>
      </c>
      <c r="E13" s="11">
        <v>1</v>
      </c>
      <c r="F13" s="11">
        <v>1</v>
      </c>
    </row>
    <row r="14" spans="1:7" ht="27.95" customHeight="1">
      <c r="B14" s="6" t="s">
        <v>16</v>
      </c>
      <c r="C14" s="6"/>
      <c r="D14" s="6" t="s">
        <v>13</v>
      </c>
      <c r="E14" s="12">
        <v>1</v>
      </c>
      <c r="F14" s="12" t="s">
        <v>46</v>
      </c>
    </row>
  </sheetData>
  <protectedRanges>
    <protectedRange sqref="A2" name="样本数"/>
  </protectedRanges>
  <mergeCells count="2">
    <mergeCell ref="E7:F7"/>
    <mergeCell ref="A4:A11"/>
  </mergeCells>
  <dataValidations count="1">
    <dataValidation type="whole" allowBlank="1" showInputMessage="1" showErrorMessage="1" sqref="A2" xr:uid="{BC2D7EFB-122F-4158-A0A7-12644CA55E0E}">
      <formula1>1</formula1>
      <formula2>16</formula2>
    </dataValidation>
  </dataValidation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A2863A9236B546BF0F2FD6581E15A0" ma:contentTypeVersion="16" ma:contentTypeDescription="Crear nuevo documento." ma:contentTypeScope="" ma:versionID="92a61a47b091b82cb16b2e3aea7e7ad6">
  <xsd:schema xmlns:xsd="http://www.w3.org/2001/XMLSchema" xmlns:xs="http://www.w3.org/2001/XMLSchema" xmlns:p="http://schemas.microsoft.com/office/2006/metadata/properties" xmlns:ns2="a01eb1c2-4a80-4de6-af5d-400af8de8689" xmlns:ns3="c6de57cb-4144-45ea-8b34-5257d42491bf" targetNamespace="http://schemas.microsoft.com/office/2006/metadata/properties" ma:root="true" ma:fieldsID="61cb1864d5f83dd10a23af798dc97080" ns2:_="" ns3:_="">
    <xsd:import namespace="a01eb1c2-4a80-4de6-af5d-400af8de8689"/>
    <xsd:import namespace="c6de57cb-4144-45ea-8b34-5257d4249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eb1c2-4a80-4de6-af5d-400af8de8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14e9e6-bb63-46ec-9362-42cc2c174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e57cb-4144-45ea-8b34-5257d42491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a47f1f1-19d3-4357-bd90-7af162c76bb1}" ma:internalName="TaxCatchAll" ma:showField="CatchAllData" ma:web="c6de57cb-4144-45ea-8b34-5257d4249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1eb1c2-4a80-4de6-af5d-400af8de8689">
      <Terms xmlns="http://schemas.microsoft.com/office/infopath/2007/PartnerControls"/>
    </lcf76f155ced4ddcb4097134ff3c332f>
    <TaxCatchAll xmlns="c6de57cb-4144-45ea-8b34-5257d42491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831ED-352F-447E-838D-38F2B68D6F3E}"/>
</file>

<file path=customXml/itemProps2.xml><?xml version="1.0" encoding="utf-8"?>
<ds:datastoreItem xmlns:ds="http://schemas.openxmlformats.org/officeDocument/2006/customXml" ds:itemID="{7283131F-295C-48F4-B5FA-7830F3F667B6}">
  <ds:schemaRefs>
    <ds:schemaRef ds:uri="http://schemas.microsoft.com/office/2006/metadata/properties"/>
    <ds:schemaRef ds:uri="http://schemas.microsoft.com/office/infopath/2007/PartnerControls"/>
    <ds:schemaRef ds:uri="a01eb1c2-4a80-4de6-af5d-400af8de8689"/>
    <ds:schemaRef ds:uri="c6de57cb-4144-45ea-8b34-5257d42491bf"/>
  </ds:schemaRefs>
</ds:datastoreItem>
</file>

<file path=customXml/itemProps3.xml><?xml version="1.0" encoding="utf-8"?>
<ds:datastoreItem xmlns:ds="http://schemas.openxmlformats.org/officeDocument/2006/customXml" ds:itemID="{D7FBFEC6-1548-4529-99FC-55A8C39A0C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Adapter-Ligated Libraries</vt:lpstr>
      <vt:lpstr>Library Amplification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0x0101005BA2863A9236B546BF0F2FD6581E15A0</vt:lpwstr>
  </property>
  <property fmtid="{D5CDD505-2E9C-101B-9397-08002B2CF9AE}" pid="3" name="MediaServiceImageTags">
    <vt:lpwstr/>
  </property>
</Properties>
</file>