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0F4F3BB6-7E3E-1D4B-9D4A-B619B1AAFF6F}" xr6:coauthVersionLast="44" xr6:coauthVersionMax="44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4" l="1"/>
  <c r="M17" i="4"/>
  <c r="L17" i="4"/>
  <c r="K17" i="4"/>
  <c r="N21" i="4"/>
  <c r="N20" i="4"/>
  <c r="M21" i="4"/>
  <c r="M20" i="4"/>
  <c r="L20" i="4"/>
  <c r="L21" i="4"/>
  <c r="K21" i="4"/>
  <c r="K20" i="4"/>
  <c r="K12" i="4"/>
  <c r="N13" i="4"/>
  <c r="M13" i="4"/>
  <c r="L13" i="4"/>
  <c r="K13" i="4"/>
  <c r="N12" i="4"/>
  <c r="M12" i="4"/>
  <c r="L12" i="4"/>
  <c r="N10" i="4"/>
  <c r="M10" i="4"/>
  <c r="L10" i="4"/>
  <c r="K10" i="4"/>
  <c r="N11" i="4"/>
  <c r="M11" i="4"/>
  <c r="L11" i="4"/>
  <c r="K11" i="4"/>
  <c r="C4" i="5"/>
  <c r="C34" i="5"/>
  <c r="C33" i="5"/>
  <c r="C32" i="5"/>
  <c r="C31" i="5"/>
  <c r="C30" i="5"/>
  <c r="C29" i="5"/>
  <c r="C28" i="5"/>
  <c r="C27" i="5"/>
  <c r="C26" i="5"/>
  <c r="C25" i="5"/>
  <c r="B34" i="5"/>
  <c r="B33" i="5"/>
  <c r="B32" i="5"/>
  <c r="B31" i="5"/>
  <c r="B30" i="5"/>
  <c r="B29" i="5"/>
  <c r="B28" i="5"/>
  <c r="B27" i="5"/>
  <c r="B26" i="5"/>
  <c r="B25" i="5"/>
  <c r="C23" i="5"/>
  <c r="C22" i="5"/>
  <c r="C21" i="5"/>
  <c r="C20" i="5"/>
  <c r="C19" i="5"/>
  <c r="C18" i="5"/>
  <c r="C17" i="5"/>
  <c r="C16" i="5"/>
  <c r="C15" i="5"/>
  <c r="C14" i="5"/>
  <c r="B23" i="5"/>
  <c r="B22" i="5"/>
  <c r="B21" i="5"/>
  <c r="B20" i="5"/>
  <c r="B19" i="5"/>
  <c r="B18" i="5"/>
  <c r="B17" i="5"/>
  <c r="B16" i="5"/>
  <c r="B15" i="5"/>
  <c r="B14" i="5"/>
  <c r="C12" i="5"/>
  <c r="B12" i="5"/>
  <c r="C11" i="5"/>
  <c r="B11" i="5"/>
  <c r="C10" i="5"/>
  <c r="B10" i="5"/>
  <c r="C9" i="5"/>
  <c r="B9" i="5"/>
  <c r="C7" i="5"/>
  <c r="B7" i="5"/>
  <c r="C6" i="5"/>
  <c r="B6" i="5"/>
  <c r="C5" i="5"/>
  <c r="B5" i="5"/>
  <c r="C3" i="5"/>
  <c r="B3" i="5"/>
  <c r="C2" i="5"/>
  <c r="B2" i="5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1" i="4"/>
  <c r="D31" i="4"/>
  <c r="E30" i="4"/>
  <c r="D30" i="4"/>
  <c r="E29" i="4"/>
  <c r="D29" i="4"/>
  <c r="E28" i="4"/>
  <c r="D28" i="4"/>
  <c r="E25" i="4"/>
  <c r="D25" i="4"/>
  <c r="E24" i="4"/>
  <c r="D24" i="4"/>
  <c r="E23" i="4"/>
  <c r="D23" i="4"/>
  <c r="E22" i="4"/>
  <c r="D22" i="4"/>
  <c r="N19" i="4"/>
  <c r="M19" i="4"/>
  <c r="L19" i="4"/>
  <c r="K19" i="4"/>
  <c r="E17" i="4"/>
  <c r="D17" i="4"/>
  <c r="N18" i="4"/>
  <c r="M18" i="4"/>
  <c r="L18" i="4"/>
  <c r="K18" i="4"/>
  <c r="E16" i="4"/>
  <c r="D16" i="4"/>
  <c r="E15" i="4"/>
  <c r="D15" i="4"/>
  <c r="N16" i="4"/>
  <c r="M16" i="4"/>
  <c r="L16" i="4"/>
  <c r="K16" i="4"/>
  <c r="N15" i="4"/>
  <c r="M15" i="4"/>
  <c r="L15" i="4"/>
  <c r="K15" i="4"/>
  <c r="N14" i="4"/>
  <c r="M14" i="4"/>
  <c r="L14" i="4"/>
  <c r="K14" i="4"/>
  <c r="E11" i="4"/>
  <c r="D11" i="4"/>
  <c r="E10" i="4"/>
  <c r="D10" i="4"/>
  <c r="E9" i="4"/>
  <c r="D9" i="4"/>
  <c r="C4" i="4"/>
  <c r="J4" i="4"/>
  <c r="C3" i="4"/>
  <c r="J3" i="4"/>
  <c r="C2" i="4"/>
  <c r="J2" i="4"/>
  <c r="C1" i="4"/>
  <c r="J1" i="4"/>
</calcChain>
</file>

<file path=xl/sharedStrings.xml><?xml version="1.0" encoding="utf-8"?>
<sst xmlns="http://schemas.openxmlformats.org/spreadsheetml/2006/main" count="145" uniqueCount="84">
  <si>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</si>
  <si>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</si>
  <si>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</si>
  <si>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</si>
  <si>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</si>
  <si>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</si>
  <si>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</si>
  <si>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</si>
  <si>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</si>
  <si>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</si>
  <si>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</si>
  <si>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</si>
  <si>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</si>
  <si>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</si>
  <si>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</si>
  <si>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</si>
  <si>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</si>
  <si>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</si>
  <si>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</si>
  <si>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</si>
  <si>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</si>
  <si>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</si>
  <si>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</si>
  <si>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</si>
  <si>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</si>
  <si>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</si>
  <si>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</si>
  <si>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</si>
  <si>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</si>
  <si>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</si>
  <si>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</si>
  <si>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</si>
  <si>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</si>
  <si>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</si>
  <si>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</si>
  <si>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</si>
  <si>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</si>
  <si>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</si>
  <si>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</si>
  <si>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</si>
  <si>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</si>
  <si>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</si>
  <si>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</si>
  <si>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</si>
  <si>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</si>
  <si>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</si>
  <si>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</si>
  <si>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</si>
  <si>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</si>
  <si>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</si>
  <si>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</si>
  <si>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</si>
  <si>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</si>
  <si>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</si>
  <si>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</si>
  <si>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</si>
  <si>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</si>
  <si>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</si>
  <si>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</si>
  <si>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</si>
  <si>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</si>
  <si>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</si>
  <si>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</si>
  <si>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</si>
  <si>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</si>
  <si>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</si>
  <si>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</si>
  <si>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</si>
  <si>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</si>
  <si>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</si>
  <si>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</si>
  <si>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</si>
  <si>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</si>
  <si>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</si>
  <si>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</si>
  <si>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</si>
  <si>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</si>
  <si>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</si>
  <si>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</si>
  <si>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</si>
  <si>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</si>
  <si>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control_model (engine starts)</t>
  </si>
  <si>
    <t>control_model (on engine)</t>
  </si>
  <si>
    <t>after_treatment_model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</si>
</sst>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showGridLines="0" showRowColHeaders="0" tabSelected="1" showRuler="0" view="pageLayout" workbookViewId="0">
      <selection activeCell="N18" sqref="N18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IFERROR(INDIRECT("summary!_info_vehicle_family_id_Value"),"")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IFERROR(INDIRECT("summary!_results_nedc_h_prediction_target_declared_co2_emission_declared_value__CO2g_km_"),"")</f>
        <v/>
      </c>
      <c r="E9" s="17" t="str">
        <f ca="1">IFERROR(INDIRECT("summary!_results_nedc_l_prediction_target_declared_co2_emission_declared_value__CO2g_km_"),"")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IFERROR(INDIRECT("summary!_results_nedc_h_prediction_output_declared_co2_emission_declared_value__CO2g_km_"),"")</f>
        <v/>
      </c>
      <c r="E10" s="21" t="str">
        <f ca="1">IFERROR(INDIRECT("summary!_results_nedc_l_prediction_output_declared_co2_emission_declared_value__CO2g_km_"),"")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IFERROR((INDIRECT("summary!_comparison_declared_co2_emission_value_prediction_nedc_h_prediction_target_ratio")-1)*100,"")</f>
        <v/>
      </c>
      <c r="E11" s="26" t="str">
        <f ca="1">IFERROR((INDIRECT("summary!_comparison_declared_co2_emission_value_prediction_nedc_l_prediction_target_ratio")-1)*100, 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IFERROR(INDIRECT("summary!_results_nedc_h_prediction_output_co2_emission_value__CO2g_km_"),"")</f>
        <v/>
      </c>
      <c r="E15" s="32" t="str">
        <f ca="1">IFERROR(INDIRECT("summary!_results_nedc_l_prediction_output_co2_emission_value__CO2g_km_"),"")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IFERROR(INDIRECT("summary!_results_nedc_h_prediction_output_co2_emission_UDC__CO2g_km_"),"")</f>
        <v/>
      </c>
      <c r="E16" s="21" t="str">
        <f ca="1">IFERROR(INDIRECT("summary!_results_nedc_l_prediction_output_co2_emission_UDC__CO2g_km_"),"")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IFERROR(INDIRECT("summary!_results_nedc_h_prediction_output_co2_emission_EUDC__CO2g_km_"),"")</f>
        <v/>
      </c>
      <c r="E17" s="34" t="str">
        <f ca="1">IFERROR(INDIRECT("summary!_results_nedc_l_prediction_output_co2_emission_EUDC__CO2g_km_"),"")</f>
        <v/>
      </c>
      <c r="F17" s="18" t="s">
        <v>9</v>
      </c>
      <c r="G17" s="10"/>
      <c r="I17" s="72" t="s">
        <v>83</v>
      </c>
      <c r="J17" s="73"/>
      <c r="K17" s="28" t="str">
        <f ca="1">IFERROR(INDIRECT("data.calibration.model_scores!_scores_after_treatment_model_engine_speeds_base_wltp_h_wltp_h_score"),"")</f>
        <v/>
      </c>
      <c r="L17" s="29" t="str">
        <f ca="1">IFERROR(INDIRECT("data.calibration.model_scores!_scores_after_treatment_model_engine_speeds_base_wltp_h_wltp_l_score"),"")</f>
        <v/>
      </c>
      <c r="M17" s="28" t="str">
        <f ca="1">IFERROR(INDIRECT("data.calibration.model_scores!_scores_after_treatment_model_engine_speeds_base_wltp_l_wltp_h_score"),"")</f>
        <v/>
      </c>
      <c r="N17" s="29" t="str">
        <f ca="1">IFERROR(INDIRECT("data.calibration.model_scores!_scores_after_treatment_model_engine_speeds_base_wltp_l_wltp_l_score"),"")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81</v>
      </c>
      <c r="J20" s="70"/>
      <c r="K20" s="22" t="str">
        <f ca="1">IFERROR(-INDIRECT("data.calibration.model_scores!_scores_control_model_engine_starts_wltp_h_wltp_h_score"),"")</f>
        <v/>
      </c>
      <c r="L20" s="23" t="str">
        <f ca="1">IFERROR(-INDIRECT("data.calibration.model_scores!_scores_control_model_engine_starts_wltp_h_wltp_l_score"),"")</f>
        <v/>
      </c>
      <c r="M20" s="22" t="str">
        <f ca="1">IFERROR(-INDIRECT("data.calibration.model_scores!_scores_control_model_engine_starts_wltp_l_wltp_h_score"),"")</f>
        <v/>
      </c>
      <c r="N20" s="23" t="str">
        <f ca="1">IFERROR(-INDIRECT("data.calibration.model_scores!_scores_control_model_engine_starts_wltp_l_wltp_l_score"),"")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82</v>
      </c>
      <c r="J21" s="71"/>
      <c r="K21" s="37" t="str">
        <f ca="1">IFERROR(-INDIRECT("data.calibration.model_scores!_scores_control_model_on_engine_wltp_h_wltp_h_score"),"")</f>
        <v/>
      </c>
      <c r="L21" s="38" t="str">
        <f ca="1">IFERROR(-INDIRECT("data.calibration.model_scores!_scores_control_model_on_engine_wltp_h_wltp_l_score"),"")</f>
        <v/>
      </c>
      <c r="M21" s="37" t="str">
        <f ca="1">IFERROR(-INDIRECT("data.calibration.model_scores!_scores_control_model_on_engine_wltp_l_wltp_h_score"),"")</f>
        <v/>
      </c>
      <c r="N21" s="38" t="str">
        <f ca="1">IFERROR(-INDIRECT("data.calibration.model_scores!_scores_control_model_on_engine_wltp_l_wltp_l_score"),"")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IFERROR(INDIRECT("summary!_results_nedc_h_prediction_output_vehicle_fuel_type__"),"")</f>
        <v/>
      </c>
      <c r="E22" s="32" t="str">
        <f ca="1">IFERROR(INDIRECT("summary!_results_nedc_l_prediction_output_vehicle_fuel_type__"),"")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IFERROR(INDIRECT("summary!_results_nedc_h_prediction_output_vehicle_engine_capacity__cm3_"),"")</f>
        <v/>
      </c>
      <c r="E23" s="40" t="str">
        <f ca="1">IFERROR(INDIRECT("summary!_results_nedc_l_prediction_output_vehicle_engine_capacity__cm3_"),"")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34</v>
      </c>
      <c r="C24" s="59"/>
      <c r="D24" s="39" t="str">
        <f ca="1">IFERROR(INDIRECT("summary!_results_nedc_h_prediction_output_vehicle_gear_box_type__"),"")</f>
        <v/>
      </c>
      <c r="E24" s="40" t="str">
        <f ca="1">IFERROR(INDIRECT("summary!_results_nedc_l_prediction_output_vehicle_gear_box_type__"),"")</f>
        <v/>
      </c>
      <c r="F24" s="18" t="s">
        <v>18</v>
      </c>
      <c r="G24" s="10"/>
      <c r="I24" s="9"/>
      <c r="P24" s="9"/>
      <c r="Q24" s="9"/>
      <c r="R24" s="9"/>
      <c r="S24" s="9"/>
    </row>
    <row r="25" spans="2:19" ht="15.75" customHeight="1" thickBot="1">
      <c r="B25" s="62" t="s">
        <v>35</v>
      </c>
      <c r="C25" s="63"/>
      <c r="D25" s="41" t="str">
        <f ca="1">IFERROR(INDIRECT("summary!_results_nedc_h_prediction_output_vehicle_engine_is_turbo__"),"")</f>
        <v/>
      </c>
      <c r="E25" s="42" t="str">
        <f ca="1">IFERROR(INDIRECT("summary!_results_nedc_l_prediction_output_vehicle_engine_is_turbo__"),"")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C26" s="35"/>
      <c r="D26" s="43"/>
      <c r="E26" s="43"/>
      <c r="F26" s="9"/>
      <c r="G26" s="10"/>
      <c r="I26" s="9"/>
      <c r="P26" s="9"/>
      <c r="Q26" s="9"/>
      <c r="R26" s="9"/>
      <c r="S26" s="9"/>
    </row>
    <row r="27" spans="2:19" ht="15.75" customHeight="1" thickBot="1">
      <c r="B27" s="60" t="s">
        <v>36</v>
      </c>
      <c r="C27" s="61"/>
      <c r="D27" s="13" t="s">
        <v>5</v>
      </c>
      <c r="E27" s="14" t="s">
        <v>6</v>
      </c>
      <c r="F27" s="15" t="s">
        <v>7</v>
      </c>
      <c r="G27" s="10"/>
      <c r="I27" s="9"/>
      <c r="P27" s="9"/>
      <c r="Q27" s="9"/>
      <c r="R27" s="9"/>
      <c r="S27" s="9"/>
    </row>
    <row r="28" spans="2:19" ht="15.75" customHeight="1">
      <c r="B28" s="56" t="s">
        <v>37</v>
      </c>
      <c r="C28" s="57"/>
      <c r="D28" s="20" t="str">
        <f ca="1">IFERROR(INDIRECT("summary!_results_nedc_h_prediction_output_vehicle_f0__N_"),"")</f>
        <v/>
      </c>
      <c r="E28" s="21" t="str">
        <f ca="1">IFERROR(INDIRECT("summary!_results_nedc_l_prediction_output_vehicle_f0__N_"),"")</f>
        <v/>
      </c>
      <c r="F28" s="18" t="s">
        <v>38</v>
      </c>
      <c r="G28" s="10"/>
      <c r="P28" s="9"/>
      <c r="Q28" s="9"/>
      <c r="R28" s="9"/>
      <c r="S28" s="9"/>
    </row>
    <row r="29" spans="2:19" ht="15.75" customHeight="1">
      <c r="B29" s="66" t="s">
        <v>39</v>
      </c>
      <c r="C29" s="67"/>
      <c r="D29" s="44" t="str">
        <f ca="1">IFERROR(INDIRECT("summary!_results_nedc_h_prediction_output_vehicle_f1__N__km_h__"),"")</f>
        <v/>
      </c>
      <c r="E29" s="45" t="str">
        <f ca="1">IFERROR(INDIRECT("summary!_results_nedc_l_prediction_output_vehicle_f1__N__km_h__"),"")</f>
        <v/>
      </c>
      <c r="F29" s="18" t="s">
        <v>40</v>
      </c>
      <c r="G29" s="10"/>
      <c r="P29" s="9"/>
      <c r="Q29" s="9"/>
      <c r="R29" s="9"/>
      <c r="S29" s="9"/>
    </row>
    <row r="30" spans="2:19" ht="15.75" customHeight="1">
      <c r="B30" s="66" t="s">
        <v>41</v>
      </c>
      <c r="C30" s="67"/>
      <c r="D30" s="44" t="str">
        <f ca="1">IFERROR(INDIRECT("summary!_results_nedc_h_prediction_output_vehicle_f2__N__km_h__2_"),"")</f>
        <v/>
      </c>
      <c r="E30" s="45" t="str">
        <f ca="1">IFERROR(INDIRECT("summary!_results_nedc_l_prediction_output_vehicle_f2__N__km_h__2_"),"")</f>
        <v/>
      </c>
      <c r="F30" s="18" t="s">
        <v>42</v>
      </c>
      <c r="G30" s="10"/>
      <c r="P30" s="9"/>
      <c r="Q30" s="9"/>
      <c r="R30" s="9"/>
      <c r="S30" s="9"/>
    </row>
    <row r="31" spans="2:19" ht="15.75" customHeight="1" thickBot="1">
      <c r="B31" s="62" t="s">
        <v>43</v>
      </c>
      <c r="C31" s="63"/>
      <c r="D31" s="46" t="str">
        <f ca="1">IFERROR(INDIRECT("summary!_results_nedc_h_prediction_output_vehicle_mass__kg_"),"")</f>
        <v/>
      </c>
      <c r="E31" s="47" t="str">
        <f ca="1">IFERROR(INDIRECT("summary!_results_nedc_l_prediction_output_vehicle_mass__kg_"),"")</f>
        <v/>
      </c>
      <c r="F31" s="18" t="s">
        <v>44</v>
      </c>
      <c r="G31" s="10"/>
      <c r="P31" s="9"/>
      <c r="Q31" s="9"/>
      <c r="R31" s="9"/>
      <c r="S31" s="9"/>
    </row>
    <row r="32" spans="2:19" ht="15.75" customHeight="1" thickBot="1">
      <c r="B32" s="35"/>
      <c r="C32" s="35"/>
      <c r="D32" s="48"/>
      <c r="E32" s="48"/>
      <c r="F32" s="10"/>
      <c r="G32" s="10"/>
      <c r="P32" s="9"/>
      <c r="Q32" s="9"/>
      <c r="R32" s="9"/>
      <c r="S32" s="9"/>
    </row>
    <row r="33" spans="2:19" ht="15.75" customHeight="1" thickBot="1">
      <c r="B33" s="60" t="s">
        <v>45</v>
      </c>
      <c r="C33" s="61"/>
      <c r="D33" s="13" t="s">
        <v>5</v>
      </c>
      <c r="E33" s="14" t="s">
        <v>6</v>
      </c>
      <c r="F33" s="15" t="s">
        <v>7</v>
      </c>
      <c r="G33" s="10"/>
      <c r="P33" s="9"/>
      <c r="Q33" s="9"/>
      <c r="R33" s="9"/>
      <c r="S33" s="9"/>
    </row>
    <row r="34" spans="2:19" ht="15.75" customHeight="1">
      <c r="B34" s="56" t="s">
        <v>37</v>
      </c>
      <c r="C34" s="57"/>
      <c r="D34" s="20" t="str">
        <f ca="1">IFERROR(INDIRECT("summary!_results_wltp_h_calibration_output_vehicle_f0__N_"),"")</f>
        <v/>
      </c>
      <c r="E34" s="21" t="str">
        <f ca="1">IFERROR(INDIRECT("summary!_results_wltp_l_calibration_output_vehicle_f0__N_"),"")</f>
        <v/>
      </c>
      <c r="F34" s="18" t="s">
        <v>38</v>
      </c>
      <c r="G34" s="10"/>
      <c r="P34" s="9"/>
      <c r="Q34" s="9"/>
      <c r="R34" s="9"/>
      <c r="S34" s="9"/>
    </row>
    <row r="35" spans="2:19" ht="15.75" customHeight="1">
      <c r="B35" s="66" t="s">
        <v>39</v>
      </c>
      <c r="C35" s="67"/>
      <c r="D35" s="44" t="str">
        <f ca="1">IFERROR(INDIRECT("summary!_results_wltp_h_calibration_output_vehicle_f1__N__km_h__"),"")</f>
        <v/>
      </c>
      <c r="E35" s="45" t="str">
        <f ca="1">IFERROR(INDIRECT("summary!_results_wltp_l_calibration_output_vehicle_f1__N__km_h__"),"")</f>
        <v/>
      </c>
      <c r="F35" s="18" t="s">
        <v>40</v>
      </c>
      <c r="G35" s="10"/>
      <c r="Q35" s="9"/>
      <c r="R35" s="9"/>
      <c r="S35" s="9"/>
    </row>
    <row r="36" spans="2:19" ht="15.75" customHeight="1">
      <c r="B36" s="66" t="s">
        <v>41</v>
      </c>
      <c r="C36" s="67"/>
      <c r="D36" s="44" t="str">
        <f ca="1">IFERROR(INDIRECT("summary!_results_wltp_h_calibration_output_vehicle_f2__N__km_h__2_"),"")</f>
        <v/>
      </c>
      <c r="E36" s="45" t="str">
        <f ca="1">IFERROR(INDIRECT("summary!_results_wltp_l_calibration_output_vehicle_f2__N__km_h__2_"),"")</f>
        <v/>
      </c>
      <c r="F36" s="18" t="s">
        <v>42</v>
      </c>
      <c r="G36" s="10"/>
      <c r="Q36" s="9"/>
      <c r="R36" s="9"/>
      <c r="S36" s="9"/>
    </row>
    <row r="37" spans="2:19" ht="15.75" customHeight="1">
      <c r="B37" s="58" t="s">
        <v>46</v>
      </c>
      <c r="C37" s="59"/>
      <c r="D37" s="49" t="str">
        <f ca="1">IFERROR(INDIRECT("summary!_results_wltp_h_calibration_output_vehicle_mass__kg_"),"")</f>
        <v/>
      </c>
      <c r="E37" s="50" t="str">
        <f ca="1">IFERROR(INDIRECT("summary!_results_wltp_l_calibration_output_vehicle_mass__kg_"),"")</f>
        <v/>
      </c>
      <c r="F37" s="18" t="s">
        <v>44</v>
      </c>
      <c r="G37" s="10"/>
      <c r="Q37" s="9"/>
      <c r="R37" s="9"/>
      <c r="S37" s="9"/>
    </row>
    <row r="38" spans="2:19" ht="15.75" customHeight="1">
      <c r="B38" s="58" t="s">
        <v>71</v>
      </c>
      <c r="C38" s="59"/>
      <c r="D38" s="20" t="str">
        <f ca="1">IFERROR(INDIRECT("summary!_results_wltp_h_calibration_output_co2_emission_low__CO2g_km_"),"")</f>
        <v/>
      </c>
      <c r="E38" s="21" t="str">
        <f ca="1">IFERROR(INDIRECT("summary!_results_wltp_l_calibration_output_co2_emission_low__CO2g_km_"),"")</f>
        <v/>
      </c>
      <c r="F38" s="18" t="s">
        <v>9</v>
      </c>
      <c r="G38" s="10"/>
      <c r="Q38" s="9"/>
      <c r="R38" s="9"/>
      <c r="S38" s="9"/>
    </row>
    <row r="39" spans="2:19" ht="15.75" customHeight="1">
      <c r="B39" s="58" t="s">
        <v>72</v>
      </c>
      <c r="C39" s="59"/>
      <c r="D39" s="20" t="str">
        <f ca="1">IFERROR(INDIRECT("summary!_results_wltp_h_calibration_output_co2_emission_medium__CO2g_km_"),"")</f>
        <v/>
      </c>
      <c r="E39" s="21" t="str">
        <f ca="1">IFERROR(INDIRECT("summary!_results_wltp_l_calibration_output_co2_emission_medium__CO2g_km_"),"")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73</v>
      </c>
      <c r="C40" s="59"/>
      <c r="D40" s="20" t="str">
        <f ca="1">IFERROR(INDIRECT("summary!_results_wltp_h_calibration_output_co2_emission_high__CO2g_km_"),"")</f>
        <v/>
      </c>
      <c r="E40" s="21" t="str">
        <f ca="1">IFERROR(INDIRECT("summary!_results_wltp_l_calibration_output_co2_emission_high__CO2g_km_"),"")</f>
        <v/>
      </c>
      <c r="F40" s="18" t="s">
        <v>9</v>
      </c>
      <c r="G40" s="10"/>
      <c r="Q40" s="9"/>
      <c r="R40" s="9"/>
      <c r="S40" s="9"/>
    </row>
    <row r="41" spans="2:19" ht="15.75" customHeight="1" thickBot="1">
      <c r="B41" s="62" t="s">
        <v>74</v>
      </c>
      <c r="C41" s="63"/>
      <c r="D41" s="33" t="str">
        <f ca="1">IFERROR(INDIRECT("summary!_results_wltp_h_calibration_output_co2_emission_extra_high__CO2g_km_"),"")</f>
        <v/>
      </c>
      <c r="E41" s="34" t="str">
        <f ca="1">IFERROR(INDIRECT("summary!_results_wltp_l_calibration_output_co2_emission_extra_high__CO2g_km_"),"")</f>
        <v/>
      </c>
      <c r="F41" s="18" t="s">
        <v>9</v>
      </c>
      <c r="G41" s="10"/>
      <c r="I41" s="9"/>
      <c r="Q41" s="9"/>
      <c r="R41" s="9"/>
      <c r="S41" s="9"/>
    </row>
    <row r="42" spans="2:19" ht="15.75" customHeight="1"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hidden="1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P49" s="9"/>
      <c r="Q49" s="9"/>
      <c r="R49" s="9"/>
      <c r="S49" s="9"/>
    </row>
    <row r="50" spans="3:19" ht="15" hidden="1" customHeight="1">
      <c r="C50" s="6"/>
      <c r="D50" s="4"/>
      <c r="E50" s="4"/>
      <c r="F50" s="4"/>
      <c r="G50" s="5"/>
      <c r="H50" s="5"/>
      <c r="I50" s="4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6"/>
      <c r="E52" s="6"/>
      <c r="F52" s="6"/>
      <c r="G52" s="7"/>
      <c r="H52" s="7"/>
      <c r="I52" s="6"/>
      <c r="J52" s="6"/>
      <c r="K52" s="6"/>
      <c r="L52" s="6"/>
      <c r="M52" s="6"/>
      <c r="N52" s="6"/>
      <c r="O52" s="9"/>
      <c r="P52" s="9"/>
      <c r="Q52" s="9"/>
      <c r="R52" s="9"/>
      <c r="S52" s="9"/>
    </row>
    <row r="53" spans="3:19" ht="15" hidden="1" customHeight="1">
      <c r="C53" s="9"/>
      <c r="D53" s="9"/>
      <c r="E53" s="9"/>
      <c r="F53" s="9"/>
      <c r="G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3:19" ht="15" hidden="1" customHeight="1">
      <c r="C54" s="6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9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</sheetData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3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3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3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2019-09-05T14:03:13Z</dcterms:modified>
</cp:coreProperties>
</file>