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5703B6ED-9709-48AA-AF41-91F200B94E63}" xr6:coauthVersionLast="47" xr6:coauthVersionMax="47" xr10:uidLastSave="{00000000-0000-0000-0000-000000000000}"/>
  <bookViews>
    <workbookView xWindow="-103" yWindow="-103" windowWidth="33120" windowHeight="18274" xr2:uid="{F177BA43-B3E0-4A1A-B20F-8A4795CF1E5A}"/>
  </bookViews>
  <sheets>
    <sheet name="A" sheetId="1" r:id="rId1"/>
    <sheet name="B" sheetId="3" r:id="rId2"/>
    <sheet name="C" sheetId="4" r:id="rId3"/>
    <sheet name="D" sheetId="5" r:id="rId4"/>
  </sheets>
  <definedNames>
    <definedName name="CIQWBGuid" hidden="1">"1e27e42b-d6b9-4664-ae8e-0eecea223a35"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45446.5101157407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B!$A$1:$G$44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5" i="4"/>
  <c r="C9" i="4"/>
  <c r="C20" i="4"/>
  <c r="C12" i="4"/>
  <c r="C22" i="4"/>
  <c r="C18" i="4"/>
  <c r="C13" i="4"/>
  <c r="C19" i="4"/>
  <c r="C21" i="4"/>
  <c r="C6" i="4"/>
  <c r="C5" i="4"/>
  <c r="C10" i="4"/>
  <c r="C7" i="4"/>
  <c r="C8" i="4"/>
  <c r="C14" i="4"/>
  <c r="C11" i="4"/>
  <c r="C24" i="4"/>
  <c r="C25" i="4"/>
  <c r="C23" i="4"/>
  <c r="C16" i="4"/>
  <c r="D43" i="3" l="1"/>
  <c r="C43" i="3"/>
  <c r="F30" i="3"/>
  <c r="F28" i="3"/>
  <c r="F29" i="3"/>
  <c r="F17" i="3"/>
  <c r="F37" i="3"/>
  <c r="F22" i="3"/>
  <c r="F27" i="3"/>
  <c r="F16" i="3"/>
  <c r="F23" i="3"/>
  <c r="F18" i="3"/>
  <c r="F25" i="3"/>
  <c r="F7" i="3"/>
  <c r="F26" i="3"/>
  <c r="F33" i="3"/>
  <c r="F20" i="3"/>
  <c r="F19" i="3"/>
  <c r="F24" i="3"/>
  <c r="F21" i="3"/>
  <c r="F32" i="3"/>
  <c r="F14" i="3"/>
  <c r="F36" i="3"/>
  <c r="F10" i="3"/>
  <c r="F31" i="3"/>
  <c r="F9" i="3"/>
  <c r="F12" i="3"/>
  <c r="F15" i="3"/>
  <c r="F35" i="3"/>
  <c r="F8" i="3"/>
  <c r="F13" i="3"/>
  <c r="F6" i="3"/>
  <c r="F11" i="3"/>
  <c r="F34" i="3"/>
  <c r="G39" i="3" l="1"/>
</calcChain>
</file>

<file path=xl/sharedStrings.xml><?xml version="1.0" encoding="utf-8"?>
<sst xmlns="http://schemas.openxmlformats.org/spreadsheetml/2006/main" count="110" uniqueCount="86">
  <si>
    <t>Cat Rock (Net)</t>
  </si>
  <si>
    <t>S&amp;P 500</t>
  </si>
  <si>
    <t>MSCI World</t>
  </si>
  <si>
    <t>Cat Rock Results</t>
  </si>
  <si>
    <t>3Q24</t>
  </si>
  <si>
    <t>YTD 3Q24</t>
  </si>
  <si>
    <t>Past 12 Months</t>
  </si>
  <si>
    <t>9/30/2024</t>
  </si>
  <si>
    <t>($ in mm)</t>
  </si>
  <si>
    <t>Price</t>
  </si>
  <si>
    <t>Stock</t>
  </si>
  <si>
    <t>BOP</t>
  </si>
  <si>
    <t>EOP</t>
  </si>
  <si>
    <t>% Change</t>
  </si>
  <si>
    <t>% Contribution (Net)</t>
  </si>
  <si>
    <t>EVO SS EQUITY</t>
  </si>
  <si>
    <t>SEMR US EQUITY</t>
  </si>
  <si>
    <t>META US EQUITY</t>
  </si>
  <si>
    <t>MSFT US EQUITY</t>
  </si>
  <si>
    <t>KSPI LI EQUITY</t>
  </si>
  <si>
    <t>CTT AU EQUITY</t>
  </si>
  <si>
    <t>FA US EQUITY</t>
  </si>
  <si>
    <t>SCT LN EQUITY</t>
  </si>
  <si>
    <t>GOOG US EQUITY</t>
  </si>
  <si>
    <t>DCBO CN EQUITY</t>
  </si>
  <si>
    <t>ARES US EQUITY</t>
  </si>
  <si>
    <t>JET LN EQUITY</t>
  </si>
  <si>
    <t>OWL US EQUITY</t>
  </si>
  <si>
    <t>DCBO US EQUITY</t>
  </si>
  <si>
    <t>FRACTAL SOFTWARE LLC</t>
  </si>
  <si>
    <t>CONTENTFLY</t>
  </si>
  <si>
    <t>LRN US EQUITY</t>
  </si>
  <si>
    <t>DOCU US EQUITY</t>
  </si>
  <si>
    <t>BA/ LN EQUITY</t>
  </si>
  <si>
    <t>COMPOLOGY-B</t>
  </si>
  <si>
    <t>KSPI US EQUITY</t>
  </si>
  <si>
    <t>LPLA US EQUITY</t>
  </si>
  <si>
    <t>MONC IM EQUITY</t>
  </si>
  <si>
    <t>OBDC US EQUITY</t>
  </si>
  <si>
    <t>PDD US EQUITY</t>
  </si>
  <si>
    <t>QQ/ LN EQUITY</t>
  </si>
  <si>
    <t>SAX GR EQUITY</t>
  </si>
  <si>
    <t>TKWY NA EQUITY</t>
  </si>
  <si>
    <t>TSM US EQUITY</t>
  </si>
  <si>
    <t>AL 3.625 12/01/27 CORP</t>
  </si>
  <si>
    <t>AER 4.625 10/15/27 CORP</t>
  </si>
  <si>
    <t>ABBV 4.45 05/14/46 CORP</t>
  </si>
  <si>
    <t>FX/Expenses</t>
  </si>
  <si>
    <t>-</t>
  </si>
  <si>
    <t>Total</t>
  </si>
  <si>
    <t>QTD</t>
  </si>
  <si>
    <t>YTD</t>
  </si>
  <si>
    <t>Total Portfolio (Gross)</t>
  </si>
  <si>
    <t>Fees and Expenses</t>
  </si>
  <si>
    <t>Total Portfolio (Net)</t>
  </si>
  <si>
    <t>YTD 3Q24 Portfolio Update</t>
  </si>
  <si>
    <t>Month</t>
  </si>
  <si>
    <t>Instrument Issuer</t>
  </si>
  <si>
    <t>End Quantity</t>
  </si>
  <si>
    <t>Exposure Net (Delta Adj Notional)</t>
  </si>
  <si>
    <t>Total NAV (Fund)</t>
  </si>
  <si>
    <t>2024 09</t>
  </si>
  <si>
    <t>Alphabet Inc</t>
  </si>
  <si>
    <t>Ares Management Corp</t>
  </si>
  <si>
    <t>Blue Owl Capital Inc</t>
  </si>
  <si>
    <t>Cettire Ltd</t>
  </si>
  <si>
    <t>ContentFly</t>
  </si>
  <si>
    <t>Docebo Inc</t>
  </si>
  <si>
    <t>DocuSign Inc</t>
  </si>
  <si>
    <t>Evolution AB</t>
  </si>
  <si>
    <t>First Advantage Corp</t>
  </si>
  <si>
    <t>Fractal Software LLC</t>
  </si>
  <si>
    <t>Just Eat Takeaway.com NV</t>
  </si>
  <si>
    <t>Kaspi.KZ JSC</t>
  </si>
  <si>
    <t>Meta Platforms Inc</t>
  </si>
  <si>
    <t>Microsoft Corp</t>
  </si>
  <si>
    <t>PDD Holdings Inc</t>
  </si>
  <si>
    <t>SEMrush Holdings Inc</t>
  </si>
  <si>
    <t>Softcat PLC</t>
  </si>
  <si>
    <t>Taiwan Semiconductor Manufacturing Co Ltd</t>
  </si>
  <si>
    <t>AERCAP IRELAND CAP/GLOBA</t>
  </si>
  <si>
    <t>AbbVie Inc</t>
  </si>
  <si>
    <t>Air Lease Corp</t>
  </si>
  <si>
    <t>Cat Rock 3Q24 Exposure</t>
  </si>
  <si>
    <t xml:space="preserve">Exposure % Net (Delta Adj Notional) </t>
  </si>
  <si>
    <t xml:space="preserve">Pro forma AUM: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</si>
</sst>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0%_);_(* \(#,##0.00%\);_(* &quot;-&quot;??_);_(* @_)"/>
    <numFmt numFmtId="166" formatCode="#,##0.00%;[Red]\-#,##0.00%"/>
    <numFmt numFmtId="167" formatCode="0.00000000000000%"/>
    <numFmt numFmtId="168" formatCode="0.000000000000000%"/>
    <numFmt numFmtId="170" formatCode="#,##0_);\(#,##0\);\–_);&quot;–&quot;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indexed="8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i/>
      <sz val="11"/>
      <color indexed="8"/>
      <name val="Aptos Narrow"/>
      <family val="2"/>
      <scheme val="minor"/>
    </font>
    <font>
      <b/>
      <u val="singleAccounting"/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43" fontId="0" fillId="0" borderId="0" xfId="1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4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6" fillId="0" borderId="0" xfId="0" applyFont="1"/>
    <xf numFmtId="0" fontId="8" fillId="0" borderId="0" xfId="0" applyFont="1"/>
    <xf numFmtId="0" fontId="9" fillId="0" borderId="1" xfId="0" applyFont="1" applyBorder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43" fontId="7" fillId="0" borderId="0" xfId="1" applyFont="1"/>
    <xf numFmtId="165" fontId="11" fillId="0" borderId="0" xfId="0" applyNumberFormat="1" applyFont="1"/>
    <xf numFmtId="0" fontId="6" fillId="0" borderId="4" xfId="0" applyFont="1" applyBorder="1"/>
    <xf numFmtId="43" fontId="7" fillId="0" borderId="5" xfId="1" applyFont="1" applyBorder="1"/>
    <xf numFmtId="165" fontId="11" fillId="0" borderId="5" xfId="0" applyNumberFormat="1" applyFont="1" applyBorder="1"/>
    <xf numFmtId="0" fontId="6" fillId="0" borderId="7" xfId="0" applyFont="1" applyBorder="1"/>
    <xf numFmtId="43" fontId="7" fillId="0" borderId="8" xfId="1" applyFont="1" applyFill="1" applyBorder="1"/>
    <xf numFmtId="165" fontId="11" fillId="0" borderId="8" xfId="0" applyNumberFormat="1" applyFont="1" applyBorder="1"/>
    <xf numFmtId="43" fontId="7" fillId="0" borderId="8" xfId="1" applyFont="1" applyBorder="1"/>
    <xf numFmtId="165" fontId="6" fillId="0" borderId="0" xfId="0" applyNumberFormat="1" applyFont="1"/>
    <xf numFmtId="43" fontId="6" fillId="0" borderId="0" xfId="1" applyFont="1"/>
    <xf numFmtId="165" fontId="7" fillId="0" borderId="2" xfId="0" applyNumberFormat="1" applyFont="1" applyBorder="1"/>
    <xf numFmtId="0" fontId="6" fillId="0" borderId="0" xfId="0" applyFont="1" applyAlignment="1">
      <alignment horizontal="right"/>
    </xf>
    <xf numFmtId="165" fontId="11" fillId="0" borderId="1" xfId="0" applyNumberFormat="1" applyFont="1" applyBorder="1"/>
    <xf numFmtId="0" fontId="8" fillId="0" borderId="0" xfId="0" applyFont="1" applyAlignment="1">
      <alignment horizontal="left" indent="1"/>
    </xf>
    <xf numFmtId="10" fontId="7" fillId="0" borderId="1" xfId="0" applyNumberFormat="1" applyFont="1" applyBorder="1"/>
    <xf numFmtId="10" fontId="11" fillId="0" borderId="0" xfId="0" applyNumberFormat="1" applyFont="1"/>
    <xf numFmtId="10" fontId="7" fillId="0" borderId="3" xfId="0" applyNumberFormat="1" applyFont="1" applyBorder="1"/>
    <xf numFmtId="165" fontId="7" fillId="0" borderId="0" xfId="0" applyNumberFormat="1" applyFont="1"/>
    <xf numFmtId="165" fontId="7" fillId="0" borderId="6" xfId="0" applyNumberFormat="1" applyFont="1" applyBorder="1"/>
    <xf numFmtId="165" fontId="7" fillId="0" borderId="9" xfId="0" applyNumberFormat="1" applyFont="1" applyBorder="1"/>
    <xf numFmtId="0" fontId="7" fillId="0" borderId="0" xfId="0" applyFont="1" applyAlignment="1">
      <alignment horizontal="right"/>
    </xf>
    <xf numFmtId="170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3F3F3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6E0D-7022-499F-AD2B-5E3C89190FBB}">
  <dimension ref="A1:F7"/>
  <sheetViews>
    <sheetView tabSelected="1" zoomScaleNormal="100" workbookViewId="0"/>
  </sheetViews>
  <sheetFormatPr defaultRowHeight="14.6" x14ac:dyDescent="0.4"/>
  <cols>
    <col min="1" max="1" width="17.15234375" customWidth="1"/>
    <col min="3" max="3" width="3.3046875" customWidth="1"/>
    <col min="5" max="5" width="3.3046875" customWidth="1"/>
    <col min="6" max="6" width="14.3828125" bestFit="1" customWidth="1"/>
  </cols>
  <sheetData>
    <row r="1" spans="1:6" x14ac:dyDescent="0.4">
      <c r="A1" s="3" t="s">
        <v>3</v>
      </c>
    </row>
    <row r="3" spans="1:6" x14ac:dyDescent="0.4">
      <c r="B3" s="2" t="s">
        <v>4</v>
      </c>
      <c r="C3" s="2"/>
      <c r="D3" s="2" t="s">
        <v>5</v>
      </c>
      <c r="E3" s="2"/>
      <c r="F3" s="2" t="s">
        <v>6</v>
      </c>
    </row>
    <row r="4" spans="1:6" x14ac:dyDescent="0.4">
      <c r="A4" t="s">
        <v>0</v>
      </c>
      <c r="B4" s="1">
        <v>3.6999999999999998E-2</v>
      </c>
      <c r="C4" s="1"/>
      <c r="D4" s="1">
        <v>9.9000000000000005E-2</v>
      </c>
      <c r="E4" s="1"/>
      <c r="F4" s="1">
        <v>0.254</v>
      </c>
    </row>
    <row r="5" spans="1:6" x14ac:dyDescent="0.4">
      <c r="A5" t="s">
        <v>1</v>
      </c>
      <c r="B5" s="1">
        <v>5.8999999999999997E-2</v>
      </c>
      <c r="C5" s="1"/>
      <c r="D5" s="1">
        <v>0.221</v>
      </c>
      <c r="E5" s="1"/>
      <c r="F5" s="1">
        <v>0.36399999999999999</v>
      </c>
    </row>
    <row r="6" spans="1:6" x14ac:dyDescent="0.4">
      <c r="A6" t="s">
        <v>2</v>
      </c>
      <c r="B6" s="1">
        <v>6.4000000000000001E-2</v>
      </c>
      <c r="C6" s="1"/>
      <c r="D6" s="1">
        <v>0.189</v>
      </c>
      <c r="E6" s="1"/>
      <c r="F6" s="1">
        <v>0.32400000000000001</v>
      </c>
    </row>
    <row r="7" spans="1:6" x14ac:dyDescent="0.4">
      <c r="F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306B-D9A3-4F8B-8A19-6E821A3189FD}">
  <dimension ref="A1:P44"/>
  <sheetViews>
    <sheetView view="pageBreakPreview" zoomScaleNormal="100" zoomScaleSheetLayoutView="100" workbookViewId="0"/>
  </sheetViews>
  <sheetFormatPr defaultRowHeight="14.6" x14ac:dyDescent="0.4"/>
  <cols>
    <col min="1" max="1" width="25.15234375" bestFit="1" customWidth="1"/>
    <col min="2" max="2" width="4.69140625" customWidth="1"/>
    <col min="3" max="4" width="10.69140625" customWidth="1"/>
    <col min="5" max="5" width="4.69140625" customWidth="1"/>
    <col min="6" max="6" width="9.84375" style="11" bestFit="1" customWidth="1"/>
    <col min="7" max="7" width="20" bestFit="1" customWidth="1"/>
    <col min="8" max="10" width="20.69140625" customWidth="1"/>
  </cols>
  <sheetData>
    <row r="1" spans="1:13" x14ac:dyDescent="0.4">
      <c r="A1" s="22" t="s">
        <v>3</v>
      </c>
      <c r="F1"/>
      <c r="G1" s="47" t="s">
        <v>7</v>
      </c>
    </row>
    <row r="2" spans="1:13" x14ac:dyDescent="0.4">
      <c r="A2" s="22" t="s">
        <v>55</v>
      </c>
      <c r="B2" s="3"/>
      <c r="C2" s="3"/>
      <c r="D2" s="3"/>
      <c r="E2" s="3"/>
      <c r="F2"/>
    </row>
    <row r="3" spans="1:13" s="5" customFormat="1" x14ac:dyDescent="0.4">
      <c r="A3" s="23" t="s">
        <v>8</v>
      </c>
      <c r="B3" s="4"/>
      <c r="C3" s="4"/>
      <c r="D3" s="4"/>
      <c r="E3" s="4"/>
    </row>
    <row r="4" spans="1:13" ht="15.9" x14ac:dyDescent="0.55000000000000004">
      <c r="C4" s="24" t="s">
        <v>9</v>
      </c>
      <c r="D4" s="6"/>
      <c r="F4"/>
    </row>
    <row r="5" spans="1:13" ht="15.9" x14ac:dyDescent="0.55000000000000004">
      <c r="A5" s="25" t="s">
        <v>10</v>
      </c>
      <c r="B5" s="7"/>
      <c r="C5" s="25" t="s">
        <v>11</v>
      </c>
      <c r="D5" s="25" t="s">
        <v>12</v>
      </c>
      <c r="E5" s="7"/>
      <c r="F5" s="25" t="s">
        <v>13</v>
      </c>
      <c r="G5" s="25" t="s">
        <v>14</v>
      </c>
    </row>
    <row r="6" spans="1:13" ht="15" thickBot="1" x14ac:dyDescent="0.45">
      <c r="A6" s="21" t="s">
        <v>17</v>
      </c>
      <c r="C6" s="26">
        <v>352.89703289437142</v>
      </c>
      <c r="D6" s="26">
        <v>572.44000000000005</v>
      </c>
      <c r="F6" s="27">
        <f t="shared" ref="F6:F37" si="0">IFERROR((D6/C6)-1,0)</f>
        <v>0.62211621703076747</v>
      </c>
      <c r="G6" s="44">
        <v>5.5377078572754222E-2</v>
      </c>
      <c r="I6" s="9"/>
      <c r="L6" s="8"/>
      <c r="M6" s="9"/>
    </row>
    <row r="7" spans="1:13" x14ac:dyDescent="0.4">
      <c r="A7" s="28" t="s">
        <v>35</v>
      </c>
      <c r="B7" s="19"/>
      <c r="C7" s="29">
        <v>88.259169918275347</v>
      </c>
      <c r="D7" s="29">
        <v>105.99</v>
      </c>
      <c r="E7" s="19"/>
      <c r="F7" s="30">
        <f t="shared" si="0"/>
        <v>0.20089504691855509</v>
      </c>
      <c r="G7" s="45">
        <v>1.143313952855134E-2</v>
      </c>
      <c r="I7" s="9"/>
      <c r="L7" s="8"/>
      <c r="M7" s="9"/>
    </row>
    <row r="8" spans="1:13" ht="15" thickBot="1" x14ac:dyDescent="0.45">
      <c r="A8" s="31" t="s">
        <v>19</v>
      </c>
      <c r="B8" s="20"/>
      <c r="C8" s="32">
        <v>0.96585335519555804</v>
      </c>
      <c r="D8" s="32">
        <v>1</v>
      </c>
      <c r="E8" s="20"/>
      <c r="F8" s="33">
        <f t="shared" si="0"/>
        <v>3.5353860522157943E-2</v>
      </c>
      <c r="G8" s="46">
        <v>5.3427446812013115E-3</v>
      </c>
      <c r="I8" s="9"/>
      <c r="L8" s="8"/>
      <c r="M8" s="9"/>
    </row>
    <row r="9" spans="1:13" x14ac:dyDescent="0.4">
      <c r="A9" s="21" t="s">
        <v>23</v>
      </c>
      <c r="C9" s="26">
        <v>140.58503887253298</v>
      </c>
      <c r="D9" s="26">
        <v>167.19</v>
      </c>
      <c r="F9" s="27">
        <f t="shared" si="0"/>
        <v>0.18924461195041853</v>
      </c>
      <c r="G9" s="44">
        <v>1.4959304499768927E-2</v>
      </c>
      <c r="I9" s="9"/>
      <c r="L9" s="8"/>
      <c r="M9" s="9"/>
    </row>
    <row r="10" spans="1:13" x14ac:dyDescent="0.4">
      <c r="A10" s="21" t="s">
        <v>25</v>
      </c>
      <c r="C10" s="26">
        <v>116.53806099789934</v>
      </c>
      <c r="D10" s="26">
        <v>155.84</v>
      </c>
      <c r="F10" s="27">
        <f t="shared" si="0"/>
        <v>0.33724552018081977</v>
      </c>
      <c r="G10" s="44">
        <v>1.2914344678474673E-2</v>
      </c>
      <c r="I10" s="9"/>
      <c r="L10" s="8"/>
      <c r="M10" s="9"/>
    </row>
    <row r="11" spans="1:13" x14ac:dyDescent="0.4">
      <c r="A11" s="21" t="s">
        <v>16</v>
      </c>
      <c r="C11" s="26">
        <v>13.66</v>
      </c>
      <c r="D11" s="26">
        <v>15.71</v>
      </c>
      <c r="F11" s="27">
        <f t="shared" si="0"/>
        <v>0.15007320644216704</v>
      </c>
      <c r="G11" s="44">
        <v>1.1681893057031725E-2</v>
      </c>
      <c r="I11" s="9"/>
      <c r="L11" s="8"/>
      <c r="M11" s="9"/>
    </row>
    <row r="12" spans="1:13" x14ac:dyDescent="0.4">
      <c r="A12" s="21" t="s">
        <v>22</v>
      </c>
      <c r="C12" s="26">
        <v>1352.9250000000004</v>
      </c>
      <c r="D12" s="26">
        <v>1552</v>
      </c>
      <c r="F12" s="27">
        <f t="shared" si="0"/>
        <v>0.14714415063658337</v>
      </c>
      <c r="G12" s="44">
        <v>1.1095630025193058E-2</v>
      </c>
      <c r="I12" s="9"/>
      <c r="L12" s="8"/>
      <c r="M12" s="9"/>
    </row>
    <row r="13" spans="1:13" x14ac:dyDescent="0.4">
      <c r="A13" s="21" t="s">
        <v>18</v>
      </c>
      <c r="C13" s="26">
        <v>373.99618534107424</v>
      </c>
      <c r="D13" s="26">
        <v>430.3</v>
      </c>
      <c r="F13" s="27">
        <f t="shared" si="0"/>
        <v>0.15054649449854218</v>
      </c>
      <c r="G13" s="44">
        <v>1.055646688402498E-2</v>
      </c>
      <c r="I13" s="9"/>
      <c r="L13" s="8"/>
      <c r="M13" s="9"/>
    </row>
    <row r="14" spans="1:13" x14ac:dyDescent="0.4">
      <c r="A14" s="21" t="s">
        <v>27</v>
      </c>
      <c r="C14" s="26">
        <v>14.493685994441332</v>
      </c>
      <c r="D14" s="26">
        <v>19.36</v>
      </c>
      <c r="F14" s="27">
        <f t="shared" si="0"/>
        <v>0.33575406611023673</v>
      </c>
      <c r="G14" s="44">
        <v>7.8283422262562068E-3</v>
      </c>
      <c r="I14" s="9"/>
      <c r="L14" s="8"/>
      <c r="M14" s="9"/>
    </row>
    <row r="15" spans="1:13" x14ac:dyDescent="0.4">
      <c r="A15" s="21" t="s">
        <v>21</v>
      </c>
      <c r="C15" s="26">
        <v>16.57</v>
      </c>
      <c r="D15" s="26">
        <v>19.850000000000001</v>
      </c>
      <c r="F15" s="27">
        <f t="shared" si="0"/>
        <v>0.19794809897404964</v>
      </c>
      <c r="G15" s="44">
        <v>7.7193630461684171E-3</v>
      </c>
      <c r="I15" s="9"/>
      <c r="L15" s="8"/>
      <c r="M15" s="9"/>
    </row>
    <row r="16" spans="1:13" x14ac:dyDescent="0.4">
      <c r="A16" s="21" t="s">
        <v>39</v>
      </c>
      <c r="C16" s="26">
        <v>146.31</v>
      </c>
      <c r="D16" s="26">
        <v>134.81</v>
      </c>
      <c r="F16" s="27">
        <f t="shared" si="0"/>
        <v>-7.8600232383295721E-2</v>
      </c>
      <c r="G16" s="44">
        <v>7.0053235182935721E-3</v>
      </c>
      <c r="I16" s="9"/>
      <c r="L16" s="8"/>
      <c r="M16" s="9"/>
    </row>
    <row r="17" spans="1:13" x14ac:dyDescent="0.4">
      <c r="A17" s="21" t="s">
        <v>43</v>
      </c>
      <c r="C17" s="26">
        <v>102.88280341320983</v>
      </c>
      <c r="D17" s="26">
        <v>173.67</v>
      </c>
      <c r="F17" s="27">
        <f t="shared" si="0"/>
        <v>0.68803720581452699</v>
      </c>
      <c r="G17" s="44">
        <v>2.8220962685655761E-3</v>
      </c>
      <c r="I17" s="9"/>
      <c r="L17" s="8"/>
      <c r="M17" s="9"/>
    </row>
    <row r="18" spans="1:13" x14ac:dyDescent="0.4">
      <c r="A18" s="21" t="s">
        <v>37</v>
      </c>
      <c r="C18" s="26">
        <v>54.699100000000001</v>
      </c>
      <c r="D18" s="26">
        <v>57.02</v>
      </c>
      <c r="F18" s="27">
        <f t="shared" si="0"/>
        <v>4.2430314209922937E-2</v>
      </c>
      <c r="G18" s="44">
        <v>1.097516676963492E-3</v>
      </c>
      <c r="I18" s="9"/>
      <c r="L18" s="8"/>
      <c r="M18" s="9"/>
    </row>
    <row r="19" spans="1:13" x14ac:dyDescent="0.4">
      <c r="A19" s="21" t="s">
        <v>31</v>
      </c>
      <c r="C19" s="26">
        <v>59.370000000000005</v>
      </c>
      <c r="D19" s="26">
        <v>85.31</v>
      </c>
      <c r="F19" s="27">
        <f t="shared" si="0"/>
        <v>0.43692100387401034</v>
      </c>
      <c r="G19" s="44">
        <v>7.8258623000563026E-4</v>
      </c>
      <c r="I19" s="9"/>
      <c r="L19" s="8"/>
      <c r="M19" s="9"/>
    </row>
    <row r="20" spans="1:13" x14ac:dyDescent="0.4">
      <c r="A20" s="21" t="s">
        <v>32</v>
      </c>
      <c r="C20" s="26">
        <v>59.44999999999996</v>
      </c>
      <c r="D20" s="26">
        <v>62.09</v>
      </c>
      <c r="F20" s="27">
        <f t="shared" si="0"/>
        <v>4.4407064760303427E-2</v>
      </c>
      <c r="G20" s="44">
        <v>3.1109619560006065E-5</v>
      </c>
      <c r="I20" s="9"/>
      <c r="L20" s="8"/>
      <c r="M20" s="9"/>
    </row>
    <row r="21" spans="1:13" x14ac:dyDescent="0.4">
      <c r="A21" s="21" t="s">
        <v>29</v>
      </c>
      <c r="C21" s="26">
        <v>1</v>
      </c>
      <c r="D21" s="26">
        <v>1</v>
      </c>
      <c r="F21" s="27">
        <f t="shared" si="0"/>
        <v>0</v>
      </c>
      <c r="G21" s="44">
        <v>2.6718973537843393E-5</v>
      </c>
      <c r="I21" s="9"/>
      <c r="L21" s="8"/>
      <c r="M21" s="9"/>
    </row>
    <row r="22" spans="1:13" x14ac:dyDescent="0.4">
      <c r="A22" s="21" t="s">
        <v>41</v>
      </c>
      <c r="C22" s="26">
        <v>52.199999999999996</v>
      </c>
      <c r="D22" s="26">
        <v>57.3</v>
      </c>
      <c r="F22" s="27">
        <f t="shared" si="0"/>
        <v>9.7701149425287293E-2</v>
      </c>
      <c r="G22" s="44">
        <v>1.9850930680499767E-5</v>
      </c>
      <c r="I22" s="9"/>
      <c r="L22" s="8"/>
      <c r="M22" s="9"/>
    </row>
    <row r="23" spans="1:13" x14ac:dyDescent="0.4">
      <c r="A23" s="21" t="s">
        <v>38</v>
      </c>
      <c r="C23" s="26">
        <v>13.551136370192266</v>
      </c>
      <c r="D23" s="26">
        <v>14.57</v>
      </c>
      <c r="F23" s="27">
        <f t="shared" si="0"/>
        <v>7.5186582289060055E-2</v>
      </c>
      <c r="G23" s="44">
        <v>6.9014475251131687E-6</v>
      </c>
      <c r="I23" s="9"/>
      <c r="L23" s="8"/>
      <c r="M23" s="9"/>
    </row>
    <row r="24" spans="1:13" x14ac:dyDescent="0.4">
      <c r="A24" s="21" t="s">
        <v>30</v>
      </c>
      <c r="C24" s="26">
        <v>1</v>
      </c>
      <c r="D24" s="26">
        <v>1</v>
      </c>
      <c r="F24" s="27">
        <f t="shared" si="0"/>
        <v>0</v>
      </c>
      <c r="G24" s="44">
        <v>0</v>
      </c>
      <c r="I24" s="9"/>
      <c r="L24" s="8"/>
      <c r="M24" s="9"/>
    </row>
    <row r="25" spans="1:13" x14ac:dyDescent="0.4">
      <c r="A25" s="21" t="s">
        <v>36</v>
      </c>
      <c r="C25" s="26">
        <v>226.76321576325105</v>
      </c>
      <c r="D25" s="26">
        <v>232.63</v>
      </c>
      <c r="F25" s="27">
        <f t="shared" si="0"/>
        <v>2.5871851468511897E-2</v>
      </c>
      <c r="G25" s="44">
        <v>-1.9651666632343345E-4</v>
      </c>
      <c r="I25" s="9"/>
      <c r="L25" s="8"/>
      <c r="M25" s="9"/>
    </row>
    <row r="26" spans="1:13" x14ac:dyDescent="0.4">
      <c r="A26" s="21" t="s">
        <v>34</v>
      </c>
      <c r="C26" s="26">
        <v>1</v>
      </c>
      <c r="D26" s="26">
        <v>1</v>
      </c>
      <c r="F26" s="27">
        <f t="shared" si="0"/>
        <v>0</v>
      </c>
      <c r="G26" s="44">
        <v>-5.6686602113327196E-4</v>
      </c>
      <c r="I26" s="9"/>
      <c r="L26" s="8"/>
      <c r="M26" s="9"/>
    </row>
    <row r="27" spans="1:13" x14ac:dyDescent="0.4">
      <c r="A27" s="21" t="s">
        <v>40</v>
      </c>
      <c r="C27" s="26">
        <v>3.0273543547166462</v>
      </c>
      <c r="D27" s="26">
        <v>4.4939999999999998</v>
      </c>
      <c r="F27" s="27">
        <f t="shared" si="0"/>
        <v>0.48446447737388465</v>
      </c>
      <c r="G27" s="44">
        <v>-7.3676614748799819E-4</v>
      </c>
      <c r="I27" s="9"/>
      <c r="L27" s="8"/>
      <c r="M27" s="9"/>
    </row>
    <row r="28" spans="1:13" x14ac:dyDescent="0.4">
      <c r="A28" s="21" t="s">
        <v>45</v>
      </c>
      <c r="C28" s="26">
        <v>101.55153220611601</v>
      </c>
      <c r="D28" s="26">
        <v>100.771</v>
      </c>
      <c r="F28" s="27">
        <f t="shared" si="0"/>
        <v>-7.6860702065212338E-3</v>
      </c>
      <c r="G28" s="44">
        <v>-8.2335435031523959E-4</v>
      </c>
      <c r="I28" s="9"/>
      <c r="L28" s="8"/>
      <c r="M28" s="9"/>
    </row>
    <row r="29" spans="1:13" x14ac:dyDescent="0.4">
      <c r="A29" s="21" t="s">
        <v>44</v>
      </c>
      <c r="C29" s="26">
        <v>95.240363611978978</v>
      </c>
      <c r="D29" s="26">
        <v>97.849000000000004</v>
      </c>
      <c r="F29" s="27">
        <f t="shared" si="0"/>
        <v>2.7390029700526286E-2</v>
      </c>
      <c r="G29" s="44">
        <v>-8.2889172403125054E-4</v>
      </c>
      <c r="I29" s="9"/>
      <c r="L29" s="8"/>
      <c r="M29" s="9"/>
    </row>
    <row r="30" spans="1:13" ht="15" thickBot="1" x14ac:dyDescent="0.45">
      <c r="A30" s="21" t="s">
        <v>46</v>
      </c>
      <c r="C30" s="26">
        <v>92.72973160427604</v>
      </c>
      <c r="D30" s="26">
        <v>93.373000000000005</v>
      </c>
      <c r="F30" s="27">
        <f t="shared" si="0"/>
        <v>6.9370242380202285E-3</v>
      </c>
      <c r="G30" s="44">
        <v>-9.6954261811602353E-4</v>
      </c>
      <c r="I30" s="9"/>
      <c r="L30" s="8"/>
      <c r="M30" s="9"/>
    </row>
    <row r="31" spans="1:13" x14ac:dyDescent="0.4">
      <c r="A31" s="28" t="s">
        <v>24</v>
      </c>
      <c r="B31" s="19"/>
      <c r="C31" s="29">
        <v>63.990000000000073</v>
      </c>
      <c r="D31" s="29">
        <v>59.68</v>
      </c>
      <c r="E31" s="19"/>
      <c r="F31" s="30">
        <f t="shared" si="0"/>
        <v>-6.7354274105330014E-2</v>
      </c>
      <c r="G31" s="45">
        <v>-5.5419917663831926E-3</v>
      </c>
      <c r="I31" s="9"/>
      <c r="L31" s="8"/>
      <c r="M31" s="9"/>
    </row>
    <row r="32" spans="1:13" ht="15" thickBot="1" x14ac:dyDescent="0.45">
      <c r="A32" s="31" t="s">
        <v>28</v>
      </c>
      <c r="B32" s="20"/>
      <c r="C32" s="34">
        <v>48.379999999999995</v>
      </c>
      <c r="D32" s="34">
        <v>44.2</v>
      </c>
      <c r="E32" s="20"/>
      <c r="F32" s="33">
        <f t="shared" si="0"/>
        <v>-8.6399338569656758E-2</v>
      </c>
      <c r="G32" s="46">
        <v>-1.2454557084245468E-3</v>
      </c>
      <c r="I32" s="9"/>
      <c r="L32" s="8"/>
      <c r="M32" s="9"/>
    </row>
    <row r="33" spans="1:16" x14ac:dyDescent="0.4">
      <c r="A33" s="21" t="s">
        <v>33</v>
      </c>
      <c r="C33" s="26">
        <v>1094.9359999999997</v>
      </c>
      <c r="D33" s="26">
        <v>1237.5</v>
      </c>
      <c r="F33" s="27">
        <f t="shared" si="0"/>
        <v>0.13020304383087256</v>
      </c>
      <c r="G33" s="44">
        <v>-1.2793403912521699E-3</v>
      </c>
      <c r="I33" s="9"/>
      <c r="L33" s="8"/>
      <c r="M33" s="9"/>
    </row>
    <row r="34" spans="1:16" x14ac:dyDescent="0.4">
      <c r="A34" s="21" t="s">
        <v>15</v>
      </c>
      <c r="C34" s="26">
        <v>1172.6899999999998</v>
      </c>
      <c r="D34" s="26">
        <v>998</v>
      </c>
      <c r="F34" s="27">
        <f t="shared" si="0"/>
        <v>-0.14896519966913668</v>
      </c>
      <c r="G34" s="44">
        <v>-1.7258115428567092E-2</v>
      </c>
      <c r="I34" s="9"/>
      <c r="L34" s="8"/>
      <c r="M34" s="9"/>
    </row>
    <row r="35" spans="1:16" ht="15" thickBot="1" x14ac:dyDescent="0.45">
      <c r="A35" s="21" t="s">
        <v>20</v>
      </c>
      <c r="C35" s="26">
        <v>2.8999999999999995</v>
      </c>
      <c r="D35" s="26">
        <v>1.865</v>
      </c>
      <c r="F35" s="27">
        <f t="shared" si="0"/>
        <v>-0.35689655172413781</v>
      </c>
      <c r="G35" s="44">
        <v>-3.1830900621901068E-2</v>
      </c>
      <c r="I35" s="9"/>
      <c r="L35" s="8"/>
      <c r="M35" s="9"/>
    </row>
    <row r="36" spans="1:16" x14ac:dyDescent="0.4">
      <c r="A36" s="28" t="s">
        <v>26</v>
      </c>
      <c r="B36" s="19"/>
      <c r="C36" s="29">
        <v>1219</v>
      </c>
      <c r="D36" s="29">
        <v>1120</v>
      </c>
      <c r="E36" s="19"/>
      <c r="F36" s="30">
        <f t="shared" si="0"/>
        <v>-8.1214109926168954E-2</v>
      </c>
      <c r="G36" s="45">
        <v>0.14670872660180503</v>
      </c>
      <c r="L36" s="8"/>
      <c r="M36" s="9"/>
    </row>
    <row r="37" spans="1:16" ht="15" thickBot="1" x14ac:dyDescent="0.45">
      <c r="A37" s="31" t="s">
        <v>42</v>
      </c>
      <c r="B37" s="20"/>
      <c r="C37" s="34">
        <v>13.781999999999991</v>
      </c>
      <c r="D37" s="34">
        <v>13.484999999999999</v>
      </c>
      <c r="E37" s="20"/>
      <c r="F37" s="33">
        <f t="shared" si="0"/>
        <v>-2.1549847627339469E-2</v>
      </c>
      <c r="G37" s="46">
        <v>-0.15044448353995099</v>
      </c>
      <c r="I37" s="9"/>
      <c r="L37" s="8"/>
      <c r="M37" s="9"/>
    </row>
    <row r="38" spans="1:16" x14ac:dyDescent="0.4">
      <c r="A38" s="21" t="s">
        <v>47</v>
      </c>
      <c r="C38" s="35" t="s">
        <v>48</v>
      </c>
      <c r="D38" s="35" t="s">
        <v>48</v>
      </c>
      <c r="F38" s="36" t="s">
        <v>48</v>
      </c>
      <c r="G38" s="37">
        <v>3.0317242300961543E-3</v>
      </c>
      <c r="H38" s="10"/>
      <c r="I38" s="10"/>
      <c r="L38" s="9"/>
      <c r="O38" s="8"/>
      <c r="P38" s="9"/>
    </row>
    <row r="39" spans="1:16" x14ac:dyDescent="0.4">
      <c r="A39" s="38" t="s">
        <v>49</v>
      </c>
      <c r="C39" s="10"/>
      <c r="D39" s="10"/>
      <c r="G39" s="39">
        <f>SUM(G6:G38)</f>
        <v>9.8718636712571556E-2</v>
      </c>
      <c r="H39" s="10"/>
      <c r="I39" s="10"/>
      <c r="L39" s="9"/>
      <c r="O39" s="8"/>
      <c r="P39" s="9"/>
    </row>
    <row r="40" spans="1:16" x14ac:dyDescent="0.4">
      <c r="A40" s="12"/>
      <c r="J40" s="8"/>
    </row>
    <row r="41" spans="1:16" ht="15.9" x14ac:dyDescent="0.55000000000000004">
      <c r="C41" s="25" t="s">
        <v>50</v>
      </c>
      <c r="D41" s="25" t="s">
        <v>51</v>
      </c>
      <c r="J41" s="9"/>
    </row>
    <row r="42" spans="1:16" x14ac:dyDescent="0.4">
      <c r="A42" s="40" t="s">
        <v>52</v>
      </c>
      <c r="B42" s="13"/>
      <c r="C42" s="41">
        <v>4.1000433200057626E-2</v>
      </c>
      <c r="D42" s="41">
        <v>0.11095670883622399</v>
      </c>
      <c r="E42" s="13"/>
      <c r="J42" s="9"/>
    </row>
    <row r="43" spans="1:16" x14ac:dyDescent="0.4">
      <c r="A43" s="21" t="s">
        <v>53</v>
      </c>
      <c r="C43" s="42">
        <f>IFERROR(C44-C42,"-")</f>
        <v>-3.7931269440005383E-3</v>
      </c>
      <c r="D43" s="42">
        <f>IFERROR(D44-D42,"-")</f>
        <v>-1.223807212365266E-2</v>
      </c>
    </row>
    <row r="44" spans="1:16" x14ac:dyDescent="0.4">
      <c r="A44" s="40" t="s">
        <v>54</v>
      </c>
      <c r="B44" s="13"/>
      <c r="C44" s="43">
        <v>3.7207306256057088E-2</v>
      </c>
      <c r="D44" s="43">
        <v>9.8718636712571334E-2</v>
      </c>
      <c r="E44" s="13"/>
    </row>
  </sheetData>
  <sortState xmlns:xlrd2="http://schemas.microsoft.com/office/spreadsheetml/2017/richdata2" ref="A5:G37">
    <sortCondition descending="1" ref="G5:G37"/>
  </sortState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8077-BE90-49E3-9944-DDF0BA55CB0A}">
  <dimension ref="A1:K25"/>
  <sheetViews>
    <sheetView workbookViewId="0"/>
  </sheetViews>
  <sheetFormatPr defaultRowHeight="14.6" x14ac:dyDescent="0.4"/>
  <cols>
    <col min="1" max="1" width="7.3828125" bestFit="1" customWidth="1"/>
    <col min="2" max="2" width="40.84375" customWidth="1"/>
    <col min="3" max="3" width="18.53515625" customWidth="1"/>
    <col min="4" max="4" width="19.53515625" customWidth="1"/>
    <col min="5" max="5" width="16" bestFit="1" customWidth="1"/>
    <col min="6" max="6" width="14.3046875" bestFit="1" customWidth="1"/>
    <col min="7" max="8" width="15.3046875" bestFit="1" customWidth="1"/>
    <col min="9" max="9" width="20.3828125" bestFit="1" customWidth="1"/>
    <col min="10" max="10" width="19.3828125" bestFit="1" customWidth="1"/>
    <col min="11" max="12" width="20.3828125" bestFit="1" customWidth="1"/>
  </cols>
  <sheetData>
    <row r="1" spans="1:11" x14ac:dyDescent="0.4">
      <c r="A1" s="22" t="s">
        <v>3</v>
      </c>
    </row>
    <row r="2" spans="1:11" x14ac:dyDescent="0.4">
      <c r="A2" s="3" t="s">
        <v>83</v>
      </c>
    </row>
    <row r="4" spans="1:11" ht="27.75" customHeight="1" x14ac:dyDescent="0.4">
      <c r="A4" s="3" t="s">
        <v>56</v>
      </c>
      <c r="B4" s="3" t="s">
        <v>57</v>
      </c>
      <c r="C4" s="18" t="s">
        <v>84</v>
      </c>
      <c r="D4" s="18" t="s">
        <v>59</v>
      </c>
      <c r="E4" s="18" t="s">
        <v>60</v>
      </c>
      <c r="F4" s="18" t="s">
        <v>58</v>
      </c>
    </row>
    <row r="5" spans="1:11" x14ac:dyDescent="0.4">
      <c r="A5" t="s">
        <v>61</v>
      </c>
      <c r="B5" t="s">
        <v>74</v>
      </c>
      <c r="C5" s="15">
        <f t="shared" ref="C5:C25" si="0">D5/E5</f>
        <v>0.12113985858268869</v>
      </c>
      <c r="D5" s="14">
        <v>104808612.04000001</v>
      </c>
      <c r="E5" s="14">
        <v>865186844.90999997</v>
      </c>
      <c r="F5" s="14">
        <v>183091</v>
      </c>
      <c r="G5" s="8"/>
      <c r="H5" s="16"/>
      <c r="I5" s="16"/>
      <c r="J5" s="16"/>
      <c r="K5" s="17"/>
    </row>
    <row r="6" spans="1:11" x14ac:dyDescent="0.4">
      <c r="A6" t="s">
        <v>61</v>
      </c>
      <c r="B6" t="s">
        <v>73</v>
      </c>
      <c r="C6" s="15">
        <f t="shared" si="0"/>
        <v>9.1282641598896999E-2</v>
      </c>
      <c r="D6" s="14">
        <v>78976540.680000007</v>
      </c>
      <c r="E6" s="14">
        <v>865186844.90999997</v>
      </c>
      <c r="F6" s="14">
        <v>745132</v>
      </c>
      <c r="G6" s="8"/>
    </row>
    <row r="7" spans="1:11" x14ac:dyDescent="0.4">
      <c r="A7" t="s">
        <v>61</v>
      </c>
      <c r="B7" t="s">
        <v>76</v>
      </c>
      <c r="C7" s="15">
        <f t="shared" si="0"/>
        <v>7.8769066428754156E-2</v>
      </c>
      <c r="D7" s="14">
        <v>68149960.060000002</v>
      </c>
      <c r="E7" s="14">
        <v>865186844.90999997</v>
      </c>
      <c r="F7" s="14">
        <v>505526</v>
      </c>
      <c r="G7" s="8"/>
    </row>
    <row r="8" spans="1:11" x14ac:dyDescent="0.4">
      <c r="A8" t="s">
        <v>61</v>
      </c>
      <c r="B8" t="s">
        <v>77</v>
      </c>
      <c r="C8" s="15">
        <f t="shared" si="0"/>
        <v>6.1367094659793446E-2</v>
      </c>
      <c r="D8" s="14">
        <v>53094003.009999998</v>
      </c>
      <c r="E8" s="14">
        <v>865186844.90999997</v>
      </c>
      <c r="F8" s="14">
        <v>3379631</v>
      </c>
      <c r="G8" s="8"/>
    </row>
    <row r="9" spans="1:11" x14ac:dyDescent="0.4">
      <c r="A9" t="s">
        <v>61</v>
      </c>
      <c r="B9" t="s">
        <v>65</v>
      </c>
      <c r="C9" s="15">
        <f t="shared" si="0"/>
        <v>5.9766275151096372E-2</v>
      </c>
      <c r="D9" s="14">
        <v>51708995.030000001</v>
      </c>
      <c r="E9" s="14">
        <v>865186844.90999997</v>
      </c>
      <c r="F9" s="14">
        <v>40080958</v>
      </c>
      <c r="G9" s="8"/>
    </row>
    <row r="10" spans="1:11" x14ac:dyDescent="0.4">
      <c r="A10" t="s">
        <v>61</v>
      </c>
      <c r="B10" t="s">
        <v>75</v>
      </c>
      <c r="C10" s="15">
        <f t="shared" si="0"/>
        <v>5.5068992068362077E-2</v>
      </c>
      <c r="D10" s="14">
        <v>47644967.5</v>
      </c>
      <c r="E10" s="14">
        <v>865186844.90999997</v>
      </c>
      <c r="F10" s="14">
        <v>110725</v>
      </c>
      <c r="G10" s="8"/>
    </row>
    <row r="11" spans="1:11" x14ac:dyDescent="0.4">
      <c r="A11" t="s">
        <v>61</v>
      </c>
      <c r="B11" t="s">
        <v>79</v>
      </c>
      <c r="C11" s="15">
        <f t="shared" si="0"/>
        <v>4.6388982028702723E-2</v>
      </c>
      <c r="D11" s="14">
        <v>40135137</v>
      </c>
      <c r="E11" s="14">
        <v>865186844.90999997</v>
      </c>
      <c r="F11" s="14">
        <v>231100</v>
      </c>
      <c r="G11" s="8"/>
    </row>
    <row r="12" spans="1:11" x14ac:dyDescent="0.4">
      <c r="A12" t="s">
        <v>61</v>
      </c>
      <c r="B12" t="s">
        <v>67</v>
      </c>
      <c r="C12" s="15">
        <f t="shared" si="0"/>
        <v>4.5061522177970173E-2</v>
      </c>
      <c r="D12" s="14">
        <v>38986636.200000003</v>
      </c>
      <c r="E12" s="14">
        <v>865186844.90999997</v>
      </c>
      <c r="F12" s="14">
        <v>883207</v>
      </c>
      <c r="G12" s="8"/>
    </row>
    <row r="13" spans="1:11" x14ac:dyDescent="0.4">
      <c r="A13" t="s">
        <v>61</v>
      </c>
      <c r="B13" t="s">
        <v>70</v>
      </c>
      <c r="C13" s="15">
        <f t="shared" si="0"/>
        <v>4.2051322629373333E-2</v>
      </c>
      <c r="D13" s="14">
        <v>36382251.149999999</v>
      </c>
      <c r="E13" s="14">
        <v>865186844.90999997</v>
      </c>
      <c r="F13" s="14">
        <v>1832859</v>
      </c>
      <c r="G13" s="8"/>
    </row>
    <row r="14" spans="1:11" x14ac:dyDescent="0.4">
      <c r="A14" t="s">
        <v>61</v>
      </c>
      <c r="B14" t="s">
        <v>78</v>
      </c>
      <c r="C14" s="15">
        <f t="shared" si="0"/>
        <v>3.886165776537847E-2</v>
      </c>
      <c r="D14" s="14">
        <v>33622595.07</v>
      </c>
      <c r="E14" s="14">
        <v>865186844.90999997</v>
      </c>
      <c r="F14" s="14">
        <v>1619681</v>
      </c>
      <c r="G14" s="8"/>
    </row>
    <row r="15" spans="1:11" x14ac:dyDescent="0.4">
      <c r="A15" t="s">
        <v>61</v>
      </c>
      <c r="B15" t="s">
        <v>64</v>
      </c>
      <c r="C15" s="15">
        <f t="shared" si="0"/>
        <v>3.8519086826229676E-2</v>
      </c>
      <c r="D15" s="14">
        <v>33326207.199999999</v>
      </c>
      <c r="E15" s="14">
        <v>865186844.90999997</v>
      </c>
      <c r="F15" s="14">
        <v>1721395</v>
      </c>
      <c r="G15" s="8"/>
    </row>
    <row r="16" spans="1:11" x14ac:dyDescent="0.4">
      <c r="A16" t="s">
        <v>61</v>
      </c>
      <c r="B16" t="s">
        <v>62</v>
      </c>
      <c r="C16" s="15">
        <f t="shared" si="0"/>
        <v>3.729870054064089E-2</v>
      </c>
      <c r="D16" s="14">
        <v>32270345.039999999</v>
      </c>
      <c r="E16" s="14">
        <v>865186844.90999997</v>
      </c>
      <c r="F16" s="14">
        <v>193016</v>
      </c>
      <c r="G16" s="8"/>
    </row>
    <row r="17" spans="1:7" x14ac:dyDescent="0.4">
      <c r="A17" t="s">
        <v>61</v>
      </c>
      <c r="B17" t="s">
        <v>63</v>
      </c>
      <c r="C17" s="15">
        <f t="shared" si="0"/>
        <v>3.0836147078467491E-2</v>
      </c>
      <c r="D17" s="14">
        <v>26679028.800000001</v>
      </c>
      <c r="E17" s="14">
        <v>865186844.90999997</v>
      </c>
      <c r="F17" s="14">
        <v>171195</v>
      </c>
      <c r="G17" s="8"/>
    </row>
    <row r="18" spans="1:7" x14ac:dyDescent="0.4">
      <c r="A18" t="s">
        <v>61</v>
      </c>
      <c r="B18" t="s">
        <v>69</v>
      </c>
      <c r="C18" s="15">
        <f t="shared" si="0"/>
        <v>2.0205870538656339E-2</v>
      </c>
      <c r="D18" s="14">
        <v>17481853.379999999</v>
      </c>
      <c r="E18" s="14">
        <v>865186844.90999997</v>
      </c>
      <c r="F18" s="14">
        <v>178025</v>
      </c>
      <c r="G18" s="8"/>
    </row>
    <row r="19" spans="1:7" x14ac:dyDescent="0.4">
      <c r="A19" t="s">
        <v>61</v>
      </c>
      <c r="B19" t="s">
        <v>71</v>
      </c>
      <c r="C19" s="15">
        <f t="shared" si="0"/>
        <v>8.6685818723702072E-3</v>
      </c>
      <c r="D19" s="14">
        <v>7499943</v>
      </c>
      <c r="E19" s="14">
        <v>865186844.90999997</v>
      </c>
      <c r="F19" s="14">
        <v>35211</v>
      </c>
      <c r="G19" s="8"/>
    </row>
    <row r="20" spans="1:7" x14ac:dyDescent="0.4">
      <c r="A20" t="s">
        <v>61</v>
      </c>
      <c r="B20" t="s">
        <v>66</v>
      </c>
      <c r="C20" s="15">
        <f t="shared" si="0"/>
        <v>4.0488033083355447E-3</v>
      </c>
      <c r="D20" s="14">
        <v>3502971.36</v>
      </c>
      <c r="E20" s="14">
        <v>865186844.90999997</v>
      </c>
      <c r="F20" s="14">
        <v>3127653</v>
      </c>
      <c r="G20" s="8"/>
    </row>
    <row r="21" spans="1:7" x14ac:dyDescent="0.4">
      <c r="A21" t="s">
        <v>61</v>
      </c>
      <c r="B21" t="s">
        <v>72</v>
      </c>
      <c r="C21" s="15">
        <f t="shared" si="0"/>
        <v>3.3187790092886701E-3</v>
      </c>
      <c r="D21" s="14">
        <v>2871363.94</v>
      </c>
      <c r="E21" s="14">
        <v>865186844.90999997</v>
      </c>
      <c r="F21" s="14">
        <v>191269</v>
      </c>
      <c r="G21" s="8"/>
    </row>
    <row r="22" spans="1:7" x14ac:dyDescent="0.4">
      <c r="A22" t="s">
        <v>61</v>
      </c>
      <c r="B22" t="s">
        <v>68</v>
      </c>
      <c r="C22" s="15">
        <f t="shared" si="0"/>
        <v>7.8941329727574307E-4</v>
      </c>
      <c r="D22" s="14">
        <v>682990</v>
      </c>
      <c r="E22" s="14">
        <v>865186844.90999997</v>
      </c>
      <c r="F22" s="14">
        <v>11000</v>
      </c>
      <c r="G22" s="8"/>
    </row>
    <row r="23" spans="1:7" x14ac:dyDescent="0.4">
      <c r="A23" t="s">
        <v>61</v>
      </c>
      <c r="B23" t="s">
        <v>82</v>
      </c>
      <c r="C23" s="15">
        <f t="shared" si="0"/>
        <v>-1.1897146183574651E-2</v>
      </c>
      <c r="D23" s="14">
        <v>-10293254.369999999</v>
      </c>
      <c r="E23" s="14">
        <v>865186844.90999997</v>
      </c>
      <c r="F23" s="14">
        <v>-10500000</v>
      </c>
      <c r="G23" s="8"/>
    </row>
    <row r="24" spans="1:7" x14ac:dyDescent="0.4">
      <c r="A24" t="s">
        <v>61</v>
      </c>
      <c r="B24" t="s">
        <v>80</v>
      </c>
      <c r="C24" s="15">
        <f t="shared" si="0"/>
        <v>-1.2207425785696809E-2</v>
      </c>
      <c r="D24" s="14">
        <v>-10561704.199999999</v>
      </c>
      <c r="E24" s="14">
        <v>865186844.90999997</v>
      </c>
      <c r="F24" s="14">
        <v>-10500000</v>
      </c>
      <c r="G24" s="8"/>
    </row>
    <row r="25" spans="1:7" x14ac:dyDescent="0.4">
      <c r="A25" t="s">
        <v>61</v>
      </c>
      <c r="B25" t="s">
        <v>81</v>
      </c>
      <c r="C25" s="15">
        <f t="shared" si="0"/>
        <v>-1.6200946226197055E-2</v>
      </c>
      <c r="D25" s="14">
        <v>-14016845.550000001</v>
      </c>
      <c r="E25" s="14">
        <v>865186844.90999997</v>
      </c>
      <c r="F25" s="14">
        <v>-15000000</v>
      </c>
      <c r="G2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B359-21CB-4049-B36D-6632E841AE3E}">
  <dimension ref="A1:B1"/>
  <sheetViews>
    <sheetView workbookViewId="0"/>
  </sheetViews>
  <sheetFormatPr defaultRowHeight="14.6" x14ac:dyDescent="0.4"/>
  <cols>
    <col min="1" max="1" width="13.765625" bestFit="1" customWidth="1"/>
    <col min="2" max="2" width="11.53515625" bestFit="1" customWidth="1"/>
  </cols>
  <sheetData>
    <row r="1" spans="1:2" x14ac:dyDescent="0.4">
      <c r="A1" t="s">
        <v>85</v>
      </c>
      <c r="B1" s="48">
        <v>865186844.90999997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54F80F9326D4AB5846AC1C3383526" ma:contentTypeVersion="18" ma:contentTypeDescription="Create a new document." ma:contentTypeScope="" ma:versionID="a429a91d62400243b3cba045310d747f">
  <xsd:schema xmlns:xsd="http://www.w3.org/2001/XMLSchema" xmlns:xs="http://www.w3.org/2001/XMLSchema" xmlns:p="http://schemas.microsoft.com/office/2006/metadata/properties" xmlns:ns2="700f816a-2d70-48f7-98b4-aa062cbdb163" xmlns:ns3="684023ab-f3fa-4f75-8c85-aad38775666c" targetNamespace="http://schemas.microsoft.com/office/2006/metadata/properties" ma:root="true" ma:fieldsID="9fd41046c3a9fbdd1121c909508001eb" ns2:_="" ns3:_="">
    <xsd:import namespace="700f816a-2d70-48f7-98b4-aa062cbdb163"/>
    <xsd:import namespace="684023ab-f3fa-4f75-8c85-aad387756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f816a-2d70-48f7-98b4-aa062cbdb1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ceb9303-a7f0-4f8a-8c8a-ed661295b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023ab-f3fa-4f75-8c85-aad387756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93c1c2-3348-4bb2-9cf0-bfee56a9355e}" ma:internalName="TaxCatchAll" ma:showField="CatchAllData" ma:web="684023ab-f3fa-4f75-8c85-aad3877566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4023ab-f3fa-4f75-8c85-aad38775666c" xsi:nil="true"/>
    <lcf76f155ced4ddcb4097134ff3c332f xmlns="700f816a-2d70-48f7-98b4-aa062cbdb16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BA4104-ECA6-428A-9CDF-49FB7D26ADC1}"/>
</file>

<file path=customXml/itemProps2.xml><?xml version="1.0" encoding="utf-8"?>
<ds:datastoreItem xmlns:ds="http://schemas.openxmlformats.org/officeDocument/2006/customXml" ds:itemID="{78AAFBD8-A439-4CEC-84DC-726DE9492AC0}"/>
</file>

<file path=customXml/itemProps3.xml><?xml version="1.0" encoding="utf-8"?>
<ds:datastoreItem xmlns:ds="http://schemas.openxmlformats.org/officeDocument/2006/customXml" ds:itemID="{F92E83DE-A05D-49DB-B479-8D95E9109A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C</vt:lpstr>
      <vt:lpstr>D</vt:lpstr>
      <vt:lpstr>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2025-05-19T15:25:39Z</dcterms:created>
  <dcterms:modified xsi:type="dcterms:W3CDTF">2025-05-19T15:35:08Z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{ED7C4959-FEAF-485D-ABFD-04C8E87AABCF}</vt:lpwstr>
  </property>
  <property fmtid="{D5CDD505-2E9C-101B-9397-08002B2CF9AE}" pid="3" name="ContentTypeId">
    <vt:lpwstr>0x01010097B54F80F9326D4AB5846AC1C3383526</vt:lpwstr>
  </property>
  <property fmtid="{D5CDD505-2E9C-101B-9397-08002B2CF9AE}" pid="4" name="MediaServiceImageTags">
    <vt:lpwstr/>
  </property>
</Properties>
</file>