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60e2b77c84b27d/Documents/merton-model/"/>
    </mc:Choice>
  </mc:AlternateContent>
  <xr:revisionPtr revIDLastSave="193" documentId="8_{2D1164D8-B8E8-42AD-B4D2-C3B0B4CB6E7E}" xr6:coauthVersionLast="47" xr6:coauthVersionMax="47" xr10:uidLastSave="{4FA422C8-30E2-4DC9-9FC5-4FA16DFB24F8}"/>
  <bookViews>
    <workbookView xWindow="28680" yWindow="-120" windowWidth="29040" windowHeight="15720" xr2:uid="{FA3C570F-74A3-4DDC-A218-FFFAD17FDA5C}"/>
  </bookViews>
  <sheets>
    <sheet name="Example" sheetId="7" r:id="rId1"/>
    <sheet name="Historical" sheetId="6" r:id="rId2"/>
    <sheet name="Observed.Matrix" sheetId="4" r:id="rId3"/>
    <sheet name="Fitted.Matrix" sheetId="5" r:id="rId4"/>
    <sheet name="PD.Matrix" sheetId="1" r:id="rId5"/>
    <sheet name="Single.Factor" sheetId="2" r:id="rId6"/>
    <sheet name="Asset.Correla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H31" i="7"/>
  <c r="I31" i="7"/>
  <c r="I42" i="7" s="1"/>
  <c r="C32" i="7"/>
  <c r="D32" i="7"/>
  <c r="E32" i="7"/>
  <c r="B43" i="7" s="1"/>
  <c r="F32" i="7"/>
  <c r="D43" i="7" s="1"/>
  <c r="G32" i="7"/>
  <c r="E43" i="7" s="1"/>
  <c r="H32" i="7"/>
  <c r="F43" i="7" s="1"/>
  <c r="I32" i="7"/>
  <c r="C33" i="7"/>
  <c r="B44" i="7" s="1"/>
  <c r="D33" i="7"/>
  <c r="D44" i="7" s="1"/>
  <c r="E33" i="7"/>
  <c r="F33" i="7"/>
  <c r="G33" i="7"/>
  <c r="E44" i="7" s="1"/>
  <c r="H33" i="7"/>
  <c r="I33" i="7"/>
  <c r="C34" i="7"/>
  <c r="B45" i="7" s="1"/>
  <c r="D34" i="7"/>
  <c r="D45" i="7" s="1"/>
  <c r="E34" i="7"/>
  <c r="F34" i="7"/>
  <c r="G34" i="7"/>
  <c r="E45" i="7" s="1"/>
  <c r="H34" i="7"/>
  <c r="G45" i="7" s="1"/>
  <c r="I34" i="7"/>
  <c r="C35" i="7"/>
  <c r="B46" i="7" s="1"/>
  <c r="D35" i="7"/>
  <c r="E35" i="7"/>
  <c r="D46" i="7" s="1"/>
  <c r="F35" i="7"/>
  <c r="E46" i="7" s="1"/>
  <c r="G35" i="7"/>
  <c r="H35" i="7"/>
  <c r="G46" i="7" s="1"/>
  <c r="I35" i="7"/>
  <c r="H46" i="7" s="1"/>
  <c r="C36" i="7"/>
  <c r="D36" i="7"/>
  <c r="E36" i="7"/>
  <c r="B47" i="7" s="1"/>
  <c r="F36" i="7"/>
  <c r="D47" i="7" s="1"/>
  <c r="G36" i="7"/>
  <c r="H36" i="7"/>
  <c r="I36" i="7"/>
  <c r="G47" i="7" s="1"/>
  <c r="C37" i="7"/>
  <c r="B48" i="7" s="1"/>
  <c r="D37" i="7"/>
  <c r="C48" i="7" s="1"/>
  <c r="E37" i="7"/>
  <c r="F37" i="7"/>
  <c r="G37" i="7"/>
  <c r="E48" i="7" s="1"/>
  <c r="H37" i="7"/>
  <c r="H48" i="7" s="1"/>
  <c r="I37" i="7"/>
  <c r="C38" i="7"/>
  <c r="D38" i="7"/>
  <c r="B49" i="7" s="1"/>
  <c r="E38" i="7"/>
  <c r="F38" i="7"/>
  <c r="G38" i="7"/>
  <c r="E49" i="7" s="1"/>
  <c r="H38" i="7"/>
  <c r="D49" i="7" s="1"/>
  <c r="I38" i="7"/>
  <c r="B32" i="7"/>
  <c r="B33" i="7"/>
  <c r="B34" i="7"/>
  <c r="B35" i="7"/>
  <c r="B36" i="7"/>
  <c r="B37" i="7"/>
  <c r="B38" i="7"/>
  <c r="B31" i="7"/>
  <c r="B42" i="7" s="1"/>
  <c r="C4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19" i="7"/>
  <c r="C19" i="7"/>
  <c r="D19" i="7"/>
  <c r="E19" i="7"/>
  <c r="F19" i="7"/>
  <c r="G19" i="7"/>
  <c r="H19" i="7"/>
  <c r="I19" i="7"/>
  <c r="G43" i="7"/>
  <c r="H43" i="7"/>
  <c r="I43" i="7"/>
  <c r="F44" i="7"/>
  <c r="H44" i="7"/>
  <c r="I44" i="7"/>
  <c r="I45" i="7"/>
  <c r="F46" i="7"/>
  <c r="I46" i="7"/>
  <c r="E47" i="7"/>
  <c r="H47" i="7"/>
  <c r="I47" i="7"/>
  <c r="G48" i="7"/>
  <c r="I48" i="7"/>
  <c r="H49" i="7"/>
  <c r="I49" i="7"/>
  <c r="H42" i="7"/>
  <c r="G42" i="7"/>
  <c r="F42" i="7"/>
  <c r="E42" i="7"/>
  <c r="D42" i="7"/>
  <c r="C42" i="7"/>
  <c r="B2" i="3"/>
  <c r="C43" i="7" l="1"/>
  <c r="F45" i="7"/>
  <c r="F47" i="7"/>
  <c r="C46" i="7"/>
  <c r="D48" i="7"/>
  <c r="C45" i="7"/>
  <c r="G49" i="7"/>
  <c r="C44" i="7"/>
  <c r="F49" i="7"/>
  <c r="C47" i="7"/>
  <c r="G44" i="7"/>
  <c r="H45" i="7"/>
  <c r="F48" i="7"/>
</calcChain>
</file>

<file path=xl/sharedStrings.xml><?xml version="1.0" encoding="utf-8"?>
<sst xmlns="http://schemas.openxmlformats.org/spreadsheetml/2006/main" count="81" uniqueCount="17">
  <si>
    <t>Initial.PD</t>
  </si>
  <si>
    <t>Year</t>
  </si>
  <si>
    <t>Z.Score</t>
  </si>
  <si>
    <t>Asset.Correlation.Calc</t>
  </si>
  <si>
    <t>Asset.Correlation</t>
  </si>
  <si>
    <t>End.PD.1</t>
  </si>
  <si>
    <t>End.PD.2</t>
  </si>
  <si>
    <t>End.PD.3</t>
  </si>
  <si>
    <t>End.PD.4</t>
  </si>
  <si>
    <t>End.PD.5</t>
  </si>
  <si>
    <t>End.PD.6</t>
  </si>
  <si>
    <t>End.PD.7</t>
  </si>
  <si>
    <t>End.PD.8</t>
  </si>
  <si>
    <t>Base Matrix</t>
  </si>
  <si>
    <t>Z-Score</t>
  </si>
  <si>
    <t>Asset Correlation</t>
  </si>
  <si>
    <t>Corrected for too much 100%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</si>
</sst>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BDBB-C3C5-448F-99FE-9D33F52C3A1F}">
  <dimension ref="A2:I49"/>
  <sheetViews>
    <sheetView tabSelected="1" workbookViewId="0">
      <selection activeCell="M14" sqref="M14"/>
    </sheetView>
  </sheetViews>
  <sheetFormatPr defaultRowHeight="14.4" x14ac:dyDescent="0.3"/>
  <cols>
    <col min="2" max="9" width="10.109375" bestFit="1" customWidth="1"/>
  </cols>
  <sheetData>
    <row r="2" spans="1:9" x14ac:dyDescent="0.3">
      <c r="C2" t="s">
        <v>14</v>
      </c>
      <c r="D2">
        <v>1</v>
      </c>
      <c r="F2" t="s">
        <v>15</v>
      </c>
      <c r="H2">
        <v>1.6299999999999999E-2</v>
      </c>
    </row>
    <row r="4" spans="1:9" x14ac:dyDescent="0.3">
      <c r="A4" t="s">
        <v>13</v>
      </c>
    </row>
    <row r="5" spans="1:9" x14ac:dyDescent="0.3">
      <c r="A5" t="s">
        <v>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3">
      <c r="A6">
        <v>1</v>
      </c>
      <c r="B6" s="1">
        <v>0.9113</v>
      </c>
      <c r="C6" s="1">
        <v>0.08</v>
      </c>
      <c r="D6" s="1">
        <v>7.0000000000000001E-3</v>
      </c>
      <c r="E6" s="1">
        <v>1E-3</v>
      </c>
      <c r="F6" s="1">
        <v>5.0000000000000001E-4</v>
      </c>
      <c r="G6" s="1">
        <v>1E-4</v>
      </c>
      <c r="H6" s="1">
        <v>1E-4</v>
      </c>
      <c r="I6" s="1">
        <v>1E-4</v>
      </c>
    </row>
    <row r="7" spans="1:9" x14ac:dyDescent="0.3">
      <c r="A7">
        <v>2</v>
      </c>
      <c r="B7" s="1">
        <v>7.0000000000000001E-3</v>
      </c>
      <c r="C7" s="1">
        <v>0.9103</v>
      </c>
      <c r="D7" s="1">
        <v>7.4700000000000003E-2</v>
      </c>
      <c r="E7" s="1">
        <v>6.0000000000000001E-3</v>
      </c>
      <c r="F7" s="1">
        <v>1E-3</v>
      </c>
      <c r="G7" s="1">
        <v>6.9999999999999999E-4</v>
      </c>
      <c r="H7" s="1">
        <v>2.0000000000000001E-4</v>
      </c>
      <c r="I7" s="1">
        <v>1E-4</v>
      </c>
    </row>
    <row r="8" spans="1:9" x14ac:dyDescent="0.3">
      <c r="A8">
        <v>3</v>
      </c>
      <c r="B8" s="1">
        <v>1E-3</v>
      </c>
      <c r="C8" s="1">
        <v>2.3400000000000001E-2</v>
      </c>
      <c r="D8" s="1">
        <v>0.91539999999999999</v>
      </c>
      <c r="E8" s="1">
        <v>5.0799999999999998E-2</v>
      </c>
      <c r="F8" s="1">
        <v>6.1000000000000004E-3</v>
      </c>
      <c r="G8" s="1">
        <v>2.5999999999999999E-3</v>
      </c>
      <c r="H8" s="1">
        <v>1E-4</v>
      </c>
      <c r="I8" s="1">
        <v>5.0000000000000001E-4</v>
      </c>
    </row>
    <row r="9" spans="1:9" x14ac:dyDescent="0.3">
      <c r="A9">
        <v>4</v>
      </c>
      <c r="B9" s="1">
        <v>2.0000000000000001E-4</v>
      </c>
      <c r="C9" s="1">
        <v>3.0000000000000001E-3</v>
      </c>
      <c r="D9" s="1">
        <v>5.6500000000000002E-2</v>
      </c>
      <c r="E9" s="1">
        <v>0.87980000000000003</v>
      </c>
      <c r="F9" s="1">
        <v>4.7500000000000001E-2</v>
      </c>
      <c r="G9" s="1">
        <v>1.0500000000000001E-2</v>
      </c>
      <c r="H9" s="1">
        <v>1E-3</v>
      </c>
      <c r="I9" s="1">
        <v>1.5E-3</v>
      </c>
    </row>
    <row r="10" spans="1:9" x14ac:dyDescent="0.3">
      <c r="A10">
        <v>5</v>
      </c>
      <c r="B10" s="1">
        <v>1E-4</v>
      </c>
      <c r="C10" s="1">
        <v>1.1000000000000001E-3</v>
      </c>
      <c r="D10" s="1">
        <v>5.4999999999999997E-3</v>
      </c>
      <c r="E10" s="1">
        <v>7.7700000000000005E-2</v>
      </c>
      <c r="F10" s="1">
        <v>0.81769999999999998</v>
      </c>
      <c r="G10" s="1">
        <v>7.9500000000000001E-2</v>
      </c>
      <c r="H10" s="1">
        <v>8.5000000000000006E-3</v>
      </c>
      <c r="I10" s="1">
        <v>0.01</v>
      </c>
    </row>
    <row r="11" spans="1:9" x14ac:dyDescent="0.3">
      <c r="A11">
        <v>6</v>
      </c>
      <c r="B11" s="1">
        <v>0</v>
      </c>
      <c r="C11" s="1">
        <v>5.0000000000000001E-4</v>
      </c>
      <c r="D11" s="1">
        <v>2.5000000000000001E-3</v>
      </c>
      <c r="E11" s="1">
        <v>4.4999999999999997E-3</v>
      </c>
      <c r="F11" s="1">
        <v>7.0000000000000007E-2</v>
      </c>
      <c r="G11" s="1">
        <v>0.83499999999999996</v>
      </c>
      <c r="H11" s="1">
        <v>3.7499999999999999E-2</v>
      </c>
      <c r="I11" s="1">
        <v>0.05</v>
      </c>
    </row>
    <row r="12" spans="1:9" x14ac:dyDescent="0.3">
      <c r="A12">
        <v>7</v>
      </c>
      <c r="B12" s="1">
        <v>0</v>
      </c>
      <c r="C12" s="1">
        <v>1E-4</v>
      </c>
      <c r="D12" s="1">
        <v>1E-3</v>
      </c>
      <c r="E12" s="1">
        <v>3.0000000000000001E-3</v>
      </c>
      <c r="F12" s="1">
        <v>2.5899999999999999E-2</v>
      </c>
      <c r="G12" s="1">
        <v>0.12</v>
      </c>
      <c r="H12" s="1">
        <v>0.65</v>
      </c>
      <c r="I12" s="1">
        <v>0.2</v>
      </c>
    </row>
    <row r="13" spans="1:9" x14ac:dyDescent="0.3">
      <c r="A13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</row>
    <row r="16" spans="1:9" x14ac:dyDescent="0.3">
      <c r="A16" t="s">
        <v>16</v>
      </c>
    </row>
    <row r="18" spans="1:9" x14ac:dyDescent="0.3">
      <c r="A18" t="s">
        <v>0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</row>
    <row r="19" spans="1:9" x14ac:dyDescent="0.3">
      <c r="A19">
        <v>1</v>
      </c>
      <c r="B19" s="1">
        <f>SUM(B6:I6)</f>
        <v>1.0001</v>
      </c>
      <c r="C19" s="1">
        <f>SUM(C6:I6)</f>
        <v>8.8800000000000018E-2</v>
      </c>
      <c r="D19" s="1">
        <f>SUM(D6:I6)</f>
        <v>8.7999999999999988E-3</v>
      </c>
      <c r="E19" s="1">
        <f>SUM(E6:I6)</f>
        <v>1.8000000000000002E-3</v>
      </c>
      <c r="F19" s="1">
        <f>SUM(F6:I6)</f>
        <v>8.0000000000000015E-4</v>
      </c>
      <c r="G19" s="1">
        <f>SUM(G6:I6)</f>
        <v>3.0000000000000003E-4</v>
      </c>
      <c r="H19" s="1">
        <f>SUM(H6:I6)</f>
        <v>2.0000000000000001E-4</v>
      </c>
      <c r="I19" s="1">
        <f>SUM(I6)</f>
        <v>1E-4</v>
      </c>
    </row>
    <row r="20" spans="1:9" x14ac:dyDescent="0.3">
      <c r="A20">
        <v>2</v>
      </c>
      <c r="B20" s="1">
        <f t="shared" ref="B20:B26" si="0">SUM(B7:I7)</f>
        <v>1</v>
      </c>
      <c r="C20" s="1">
        <f t="shared" ref="C20:C26" si="1">SUM(C7:I7)</f>
        <v>0.99299999999999999</v>
      </c>
      <c r="D20" s="1">
        <f t="shared" ref="D20:D26" si="2">SUM(D7:I7)</f>
        <v>8.2700000000000023E-2</v>
      </c>
      <c r="E20" s="1">
        <f t="shared" ref="E20:E26" si="3">SUM(E7:I7)</f>
        <v>8.0000000000000002E-3</v>
      </c>
      <c r="F20" s="1">
        <f t="shared" ref="F20:F26" si="4">SUM(F7:I7)</f>
        <v>2E-3</v>
      </c>
      <c r="G20" s="1">
        <f t="shared" ref="G20:G26" si="5">SUM(G7:I7)</f>
        <v>1E-3</v>
      </c>
      <c r="H20" s="1">
        <f t="shared" ref="H20:H26" si="6">SUM(H7:I7)</f>
        <v>3.0000000000000003E-4</v>
      </c>
      <c r="I20" s="1">
        <f t="shared" ref="I20:I26" si="7">SUM(I7)</f>
        <v>1E-4</v>
      </c>
    </row>
    <row r="21" spans="1:9" x14ac:dyDescent="0.3">
      <c r="A21">
        <v>3</v>
      </c>
      <c r="B21" s="1">
        <f t="shared" si="0"/>
        <v>0.9998999999999999</v>
      </c>
      <c r="C21" s="1">
        <f t="shared" si="1"/>
        <v>0.9988999999999999</v>
      </c>
      <c r="D21" s="1">
        <f t="shared" si="2"/>
        <v>0.97549999999999992</v>
      </c>
      <c r="E21" s="1">
        <f t="shared" si="3"/>
        <v>6.0100000000000001E-2</v>
      </c>
      <c r="F21" s="1">
        <f t="shared" si="4"/>
        <v>9.2999999999999992E-3</v>
      </c>
      <c r="G21" s="1">
        <f t="shared" si="5"/>
        <v>3.1999999999999997E-3</v>
      </c>
      <c r="H21" s="1">
        <f t="shared" si="6"/>
        <v>6.0000000000000006E-4</v>
      </c>
      <c r="I21" s="1">
        <f t="shared" si="7"/>
        <v>5.0000000000000001E-4</v>
      </c>
    </row>
    <row r="22" spans="1:9" x14ac:dyDescent="0.3">
      <c r="A22">
        <v>4</v>
      </c>
      <c r="B22" s="1">
        <f t="shared" si="0"/>
        <v>0.99999999999999989</v>
      </c>
      <c r="C22" s="1">
        <f t="shared" si="1"/>
        <v>0.99979999999999991</v>
      </c>
      <c r="D22" s="1">
        <f t="shared" si="2"/>
        <v>0.99679999999999991</v>
      </c>
      <c r="E22" s="1">
        <f t="shared" si="3"/>
        <v>0.94029999999999991</v>
      </c>
      <c r="F22" s="1">
        <f t="shared" si="4"/>
        <v>6.0500000000000005E-2</v>
      </c>
      <c r="G22" s="1">
        <f t="shared" si="5"/>
        <v>1.2999999999999999E-2</v>
      </c>
      <c r="H22" s="1">
        <f t="shared" si="6"/>
        <v>2.5000000000000001E-3</v>
      </c>
      <c r="I22" s="1">
        <f t="shared" si="7"/>
        <v>1.5E-3</v>
      </c>
    </row>
    <row r="23" spans="1:9" x14ac:dyDescent="0.3">
      <c r="A23">
        <v>5</v>
      </c>
      <c r="B23" s="1">
        <f t="shared" si="0"/>
        <v>1.0001</v>
      </c>
      <c r="C23" s="1">
        <f t="shared" si="1"/>
        <v>1</v>
      </c>
      <c r="D23" s="1">
        <f t="shared" si="2"/>
        <v>0.99890000000000001</v>
      </c>
      <c r="E23" s="1">
        <f t="shared" si="3"/>
        <v>0.99339999999999995</v>
      </c>
      <c r="F23" s="1">
        <f t="shared" si="4"/>
        <v>0.91569999999999996</v>
      </c>
      <c r="G23" s="1">
        <f t="shared" si="5"/>
        <v>9.799999999999999E-2</v>
      </c>
      <c r="H23" s="1">
        <f t="shared" si="6"/>
        <v>1.8500000000000003E-2</v>
      </c>
      <c r="I23" s="1">
        <f t="shared" si="7"/>
        <v>0.01</v>
      </c>
    </row>
    <row r="24" spans="1:9" x14ac:dyDescent="0.3">
      <c r="A24">
        <v>6</v>
      </c>
      <c r="B24" s="1">
        <f t="shared" si="0"/>
        <v>1</v>
      </c>
      <c r="C24" s="1">
        <f t="shared" si="1"/>
        <v>1</v>
      </c>
      <c r="D24" s="1">
        <f t="shared" si="2"/>
        <v>0.99949999999999994</v>
      </c>
      <c r="E24" s="1">
        <f t="shared" si="3"/>
        <v>0.997</v>
      </c>
      <c r="F24" s="1">
        <f t="shared" si="4"/>
        <v>0.99250000000000005</v>
      </c>
      <c r="G24" s="1">
        <f t="shared" si="5"/>
        <v>0.92249999999999999</v>
      </c>
      <c r="H24" s="1">
        <f t="shared" si="6"/>
        <v>8.7499999999999994E-2</v>
      </c>
      <c r="I24" s="1">
        <f t="shared" si="7"/>
        <v>0.05</v>
      </c>
    </row>
    <row r="25" spans="1:9" x14ac:dyDescent="0.3">
      <c r="A25">
        <v>7</v>
      </c>
      <c r="B25" s="1">
        <f t="shared" si="0"/>
        <v>1</v>
      </c>
      <c r="C25" s="1">
        <f t="shared" si="1"/>
        <v>1</v>
      </c>
      <c r="D25" s="1">
        <f t="shared" si="2"/>
        <v>0.99990000000000001</v>
      </c>
      <c r="E25" s="1">
        <f t="shared" si="3"/>
        <v>0.99890000000000012</v>
      </c>
      <c r="F25" s="1">
        <f t="shared" si="4"/>
        <v>0.99590000000000001</v>
      </c>
      <c r="G25" s="1">
        <f t="shared" si="5"/>
        <v>0.97</v>
      </c>
      <c r="H25" s="1">
        <f t="shared" si="6"/>
        <v>0.85000000000000009</v>
      </c>
      <c r="I25" s="1">
        <f t="shared" si="7"/>
        <v>0.2</v>
      </c>
    </row>
    <row r="26" spans="1:9" x14ac:dyDescent="0.3">
      <c r="A26">
        <v>8</v>
      </c>
      <c r="B26" s="1">
        <f t="shared" si="0"/>
        <v>1</v>
      </c>
      <c r="C26" s="1">
        <f t="shared" si="1"/>
        <v>1</v>
      </c>
      <c r="D26" s="1">
        <f t="shared" si="2"/>
        <v>1</v>
      </c>
      <c r="E26" s="1">
        <f t="shared" si="3"/>
        <v>1</v>
      </c>
      <c r="F26" s="1">
        <f t="shared" si="4"/>
        <v>1</v>
      </c>
      <c r="G26" s="1">
        <f t="shared" si="5"/>
        <v>1</v>
      </c>
      <c r="H26" s="1">
        <f t="shared" si="6"/>
        <v>1</v>
      </c>
      <c r="I26" s="1">
        <f t="shared" si="7"/>
        <v>1</v>
      </c>
    </row>
    <row r="29" spans="1:9" x14ac:dyDescent="0.3">
      <c r="A29" t="s">
        <v>13</v>
      </c>
    </row>
    <row r="30" spans="1:9" x14ac:dyDescent="0.3">
      <c r="A30" t="s">
        <v>0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</row>
    <row r="31" spans="1:9" x14ac:dyDescent="0.3">
      <c r="A31">
        <v>1</v>
      </c>
      <c r="B31" s="1">
        <f>IF(B19&gt;=1,B6+(1-B19)-0.0000000001,B6)</f>
        <v>0.9111999999</v>
      </c>
      <c r="C31" s="1">
        <f t="shared" ref="C31:I31" si="8">IF(C19&gt;=1,C6+(1-C19)-0.0000000001,C6)</f>
        <v>0.08</v>
      </c>
      <c r="D31" s="1">
        <f t="shared" si="8"/>
        <v>7.0000000000000001E-3</v>
      </c>
      <c r="E31" s="1">
        <f t="shared" si="8"/>
        <v>1E-3</v>
      </c>
      <c r="F31" s="1">
        <f t="shared" si="8"/>
        <v>5.0000000000000001E-4</v>
      </c>
      <c r="G31" s="1">
        <f t="shared" si="8"/>
        <v>1E-4</v>
      </c>
      <c r="H31" s="1">
        <f t="shared" si="8"/>
        <v>1E-4</v>
      </c>
      <c r="I31" s="1">
        <f t="shared" si="8"/>
        <v>1E-4</v>
      </c>
    </row>
    <row r="32" spans="1:9" x14ac:dyDescent="0.3">
      <c r="A32">
        <v>2</v>
      </c>
      <c r="B32" s="1">
        <f t="shared" ref="B32:I38" si="9">IF(B20&gt;=1,B7+(1-B20)-0.0000000001,B7)</f>
        <v>6.9999999000000005E-3</v>
      </c>
      <c r="C32" s="1">
        <f t="shared" si="9"/>
        <v>0.9103</v>
      </c>
      <c r="D32" s="1">
        <f t="shared" si="9"/>
        <v>7.4700000000000003E-2</v>
      </c>
      <c r="E32" s="1">
        <f t="shared" si="9"/>
        <v>6.0000000000000001E-3</v>
      </c>
      <c r="F32" s="1">
        <f t="shared" si="9"/>
        <v>1E-3</v>
      </c>
      <c r="G32" s="1">
        <f t="shared" si="9"/>
        <v>6.9999999999999999E-4</v>
      </c>
      <c r="H32" s="1">
        <f t="shared" si="9"/>
        <v>2.0000000000000001E-4</v>
      </c>
      <c r="I32" s="1">
        <f t="shared" si="9"/>
        <v>1E-4</v>
      </c>
    </row>
    <row r="33" spans="1:9" x14ac:dyDescent="0.3">
      <c r="A33">
        <v>3</v>
      </c>
      <c r="B33" s="1">
        <f t="shared" si="9"/>
        <v>1E-3</v>
      </c>
      <c r="C33" s="1">
        <f t="shared" si="9"/>
        <v>2.3400000000000001E-2</v>
      </c>
      <c r="D33" s="1">
        <f t="shared" si="9"/>
        <v>0.91539999999999999</v>
      </c>
      <c r="E33" s="1">
        <f t="shared" si="9"/>
        <v>5.0799999999999998E-2</v>
      </c>
      <c r="F33" s="1">
        <f t="shared" si="9"/>
        <v>6.1000000000000004E-3</v>
      </c>
      <c r="G33" s="1">
        <f t="shared" si="9"/>
        <v>2.5999999999999999E-3</v>
      </c>
      <c r="H33" s="1">
        <f t="shared" si="9"/>
        <v>1E-4</v>
      </c>
      <c r="I33" s="1">
        <f t="shared" si="9"/>
        <v>5.0000000000000001E-4</v>
      </c>
    </row>
    <row r="34" spans="1:9" x14ac:dyDescent="0.3">
      <c r="A34">
        <v>4</v>
      </c>
      <c r="B34" s="1">
        <f t="shared" si="9"/>
        <v>1.9999990000011102E-4</v>
      </c>
      <c r="C34" s="1">
        <f t="shared" si="9"/>
        <v>3.0000000000000001E-3</v>
      </c>
      <c r="D34" s="1">
        <f t="shared" si="9"/>
        <v>5.6500000000000002E-2</v>
      </c>
      <c r="E34" s="1">
        <f t="shared" si="9"/>
        <v>0.87980000000000003</v>
      </c>
      <c r="F34" s="1">
        <f t="shared" si="9"/>
        <v>4.7500000000000001E-2</v>
      </c>
      <c r="G34" s="1">
        <f t="shared" si="9"/>
        <v>1.0500000000000001E-2</v>
      </c>
      <c r="H34" s="1">
        <f t="shared" si="9"/>
        <v>1E-3</v>
      </c>
      <c r="I34" s="1">
        <f t="shared" si="9"/>
        <v>1.5E-3</v>
      </c>
    </row>
    <row r="35" spans="1:9" x14ac:dyDescent="0.3">
      <c r="A35">
        <v>5</v>
      </c>
      <c r="B35" s="1">
        <f t="shared" si="9"/>
        <v>-9.9999988981795426E-11</v>
      </c>
      <c r="C35" s="1">
        <f t="shared" si="9"/>
        <v>1.0999999E-3</v>
      </c>
      <c r="D35" s="1">
        <f t="shared" si="9"/>
        <v>5.4999999999999997E-3</v>
      </c>
      <c r="E35" s="1">
        <f t="shared" si="9"/>
        <v>7.7700000000000005E-2</v>
      </c>
      <c r="F35" s="1">
        <f t="shared" si="9"/>
        <v>0.81769999999999998</v>
      </c>
      <c r="G35" s="1">
        <f t="shared" si="9"/>
        <v>7.9500000000000001E-2</v>
      </c>
      <c r="H35" s="1">
        <f t="shared" si="9"/>
        <v>8.5000000000000006E-3</v>
      </c>
      <c r="I35" s="1">
        <f t="shared" si="9"/>
        <v>0.01</v>
      </c>
    </row>
    <row r="36" spans="1:9" x14ac:dyDescent="0.3">
      <c r="A36">
        <v>6</v>
      </c>
      <c r="B36" s="1">
        <f t="shared" si="9"/>
        <v>-1E-10</v>
      </c>
      <c r="C36" s="1">
        <f t="shared" si="9"/>
        <v>4.9999989999999998E-4</v>
      </c>
      <c r="D36" s="1">
        <f t="shared" si="9"/>
        <v>2.5000000000000001E-3</v>
      </c>
      <c r="E36" s="1">
        <f t="shared" si="9"/>
        <v>4.4999999999999997E-3</v>
      </c>
      <c r="F36" s="1">
        <f t="shared" si="9"/>
        <v>7.0000000000000007E-2</v>
      </c>
      <c r="G36" s="1">
        <f t="shared" si="9"/>
        <v>0.83499999999999996</v>
      </c>
      <c r="H36" s="1">
        <f t="shared" si="9"/>
        <v>3.7499999999999999E-2</v>
      </c>
      <c r="I36" s="1">
        <f t="shared" si="9"/>
        <v>0.05</v>
      </c>
    </row>
    <row r="37" spans="1:9" x14ac:dyDescent="0.3">
      <c r="A37">
        <v>7</v>
      </c>
      <c r="B37" s="1">
        <f t="shared" si="9"/>
        <v>-1E-10</v>
      </c>
      <c r="C37" s="1">
        <f t="shared" si="9"/>
        <v>9.9999900000000011E-5</v>
      </c>
      <c r="D37" s="1">
        <f t="shared" si="9"/>
        <v>1E-3</v>
      </c>
      <c r="E37" s="1">
        <f t="shared" si="9"/>
        <v>3.0000000000000001E-3</v>
      </c>
      <c r="F37" s="1">
        <f t="shared" si="9"/>
        <v>2.5899999999999999E-2</v>
      </c>
      <c r="G37" s="1">
        <f t="shared" si="9"/>
        <v>0.12</v>
      </c>
      <c r="H37" s="1">
        <f t="shared" si="9"/>
        <v>0.65</v>
      </c>
      <c r="I37" s="1">
        <f t="shared" si="9"/>
        <v>0.2</v>
      </c>
    </row>
    <row r="38" spans="1:9" x14ac:dyDescent="0.3">
      <c r="A38">
        <v>8</v>
      </c>
      <c r="B38" s="1">
        <f t="shared" si="9"/>
        <v>-1E-10</v>
      </c>
      <c r="C38" s="1">
        <f t="shared" si="9"/>
        <v>-1E-10</v>
      </c>
      <c r="D38" s="1">
        <f t="shared" si="9"/>
        <v>-1E-10</v>
      </c>
      <c r="E38" s="1">
        <f t="shared" si="9"/>
        <v>-1E-10</v>
      </c>
      <c r="F38" s="1">
        <f t="shared" si="9"/>
        <v>-1E-10</v>
      </c>
      <c r="G38" s="1">
        <f t="shared" si="9"/>
        <v>-1E-10</v>
      </c>
      <c r="H38" s="1">
        <f t="shared" si="9"/>
        <v>-1E-10</v>
      </c>
      <c r="I38" s="1">
        <f t="shared" si="9"/>
        <v>0.99999999989999999</v>
      </c>
    </row>
    <row r="41" spans="1:9" x14ac:dyDescent="0.3">
      <c r="A41" t="s">
        <v>0</v>
      </c>
      <c r="B41" t="s">
        <v>5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</row>
    <row r="42" spans="1:9" x14ac:dyDescent="0.3">
      <c r="A42">
        <v>1</v>
      </c>
      <c r="B42" s="2">
        <f>IF(SUM(B31:I31) = 0, 0, IF(SUM(C31:I31) &gt;= 1,0, _xlfn.NORM.S.DIST((_xlfn.NORM.S.INV(SUM(B31:I31))+SQRT($H$2)*-$D$2)/SQRT(1-$H$2),TRUE)-_xlfn.NORM.S.DIST((_xlfn.NORM.S.INV(SUM(C31:I31))+SQRT($H$2)*-$D$2)/SQRT(1-$H$2),TRUE)))</f>
        <v>0.93162854404370421</v>
      </c>
      <c r="C42" s="2">
        <f>IF(SUM(C31:I31) = 0, 0, IF(SUM(C31:I31) = 1, 1,_xlfn.NORM.S.DIST((_xlfn.NORM.S.INV(SUM(C31:I31))+SQRT($H$2)*-$D$2)/SQRT(1-$H$2),TRUE)-_xlfn.NORM.S.DIST((_xlfn.NORM.S.INV(SUM(D31:I31))+SQRT($H$2)*-$D$2)/SQRT(1-$H$2),TRUE)))</f>
        <v>6.2540946364291389E-2</v>
      </c>
      <c r="D42" s="2">
        <f>IF(SUM(D31:I31) = 0, 0, IF(SUM(D31:I31) = 1, 1,_xlfn.NORM.S.DIST((_xlfn.NORM.S.INV(SUM(D31:I31))+SQRT($H$2)*-$D$2)/SQRT(1-$H$2),TRUE)-_xlfn.NORM.S.DIST((_xlfn.NORM.S.INV(SUM(E31:I31))+SQRT($H$2)*-$D$2)/SQRT(1-$H$2),TRUE)))</f>
        <v>4.7384536980827393E-3</v>
      </c>
      <c r="E42" s="2">
        <f>IF(SUM(E31:I31) = 0, 0, IF(SUM(E31:I31) = 1, 1,_xlfn.NORM.S.DIST((_xlfn.NORM.S.INV(SUM(E31:I31))+SQRT($H$2)*-$D$2)/SQRT(1-$H$2),TRUE)-_xlfn.NORM.S.DIST((_xlfn.NORM.S.INV(SUM(F31:I31))+SQRT($H$2)*-$D$2)/SQRT(1-$H$2),TRUE)))</f>
        <v>6.2669296214740177E-4</v>
      </c>
      <c r="F42" s="2">
        <f>IF(SUM(F31:I31) = 0, 0, IF(SUM(F31:I31) = 1, 1,_xlfn.NORM.S.DIST((_xlfn.NORM.S.INV(SUM(F31:I31))+SQRT($H$2)*-$D$2)/SQRT(1-$H$2),TRUE)-_xlfn.NORM.S.DIST((_xlfn.NORM.S.INV(SUM(G31:I31))+SQRT($H$2)*-$D$2)/SQRT(1-$H$2),TRUE)))</f>
        <v>2.9916766578312625E-4</v>
      </c>
      <c r="G42" s="2">
        <f>IF(SUM(G31:I31) = 0, 0, IF(SUM(G31:I31) = 1, 1,_xlfn.NORM.S.DIST((_xlfn.NORM.S.INV(SUM(G31:I31))+SQRT($H$2)*-$D$2)/SQRT(1-$H$2),TRUE)-_xlfn.NORM.S.DIST((_xlfn.NORM.S.INV(SUM(H31:I31))+SQRT($H$2)*-$D$2)/SQRT(1-$H$2),TRUE)))</f>
        <v>5.7550328357016642E-5</v>
      </c>
      <c r="H42" s="2">
        <f>IF(SUM(H31:I31) = 0, 0, IF(SUM(H31:I31) = 1, 1,_xlfn.NORM.S.DIST((_xlfn.NORM.S.INV(SUM(H31:I31))+SQRT($H$2)*-$D$2)/SQRT(1-$H$2),TRUE)-_xlfn.NORM.S.DIST((_xlfn.NORM.S.INV(SUM(I31))+SQRT($H$2)*-$D$2)/SQRT(1-$H$2),TRUE)))</f>
        <v>5.6077738740482739E-5</v>
      </c>
      <c r="I42" s="2">
        <f>IF(SUM(I31) = 0, 0, IF(SUM(I31) = 1, 1,_xlfn.NORM.S.DIST((_xlfn.NORM.S.INV(SUM(I31))+SQRT($H$2)*-$D$2)/SQRT(1-$H$2),FALSE)))</f>
        <v>2.1604226913396376E-4</v>
      </c>
    </row>
    <row r="43" spans="1:9" x14ac:dyDescent="0.3">
      <c r="A43">
        <v>2</v>
      </c>
      <c r="B43" s="2">
        <f>IF(SUM(B32:I32) = 0, 0, IF(SUM(B32:I32) &gt;= 1,_xlfn.NORM.S.DIST((_xlfn.NORM.S.INV(0.99999999999999)+SQRT($H$2)*-$D$2)/SQRT(1-$H$2),TRUE)-_xlfn.NORM.S.DIST((_xlfn.NORM.S.INV(SUM(C32:I32))+SQRT($H$2)*-$D$2)/SQRT(1-$H$2),TRUE), _xlfn.NORM.S.DIST((_xlfn.NORM.S.INV(SUM(B32:I32))+SQRT($H$2)*-$D$2)/SQRT(1-$H$2),TRUE)-_xlfn.NORM.S.DIST((_xlfn.NORM.S.INV(SUM(C32:I32))+SQRT($H$2)*-$D$2)/SQRT(1-$H$2),TRUE)))</f>
        <v>9.4166706713518789E-3</v>
      </c>
      <c r="C43" s="2">
        <f>IF(SUM(C32:I32) = 0, 0, IF(SUM(C32:I32) = 1, 1,_xlfn.NORM.S.DIST((_xlfn.NORM.S.INV(SUM(C32:I32))+SQRT($H$2)*-$D$2)/SQRT(1-$H$2),TRUE)-_xlfn.NORM.S.DIST((_xlfn.NORM.S.INV(SUM(D32:I32))+SQRT($H$2)*-$D$2)/SQRT(1-$H$2),TRUE)))</f>
        <v>0.92724099924494818</v>
      </c>
      <c r="D43" s="2">
        <f>IF(SUM(D32:I32) = 0, 0, IF(SUM(D32:I32) = 1, 1,_xlfn.NORM.S.DIST((_xlfn.NORM.S.INV(SUM(D32:I32))+SQRT($H$2)*-$D$2)/SQRT(1-$H$2),TRUE)-_xlfn.NORM.S.DIST((_xlfn.NORM.S.INV(SUM(E32:I32))+SQRT($H$2)*-$D$2)/SQRT(1-$H$2),TRUE)))</f>
        <v>5.8071200509557816E-2</v>
      </c>
      <c r="E43" s="2">
        <f>IF(SUM(E32:I32) = 0, 0, IF(SUM(E32:I32) = 1, 1,_xlfn.NORM.S.DIST((_xlfn.NORM.S.INV(SUM(E32:I32))+SQRT($H$2)*-$D$2)/SQRT(1-$H$2),TRUE)-_xlfn.NORM.S.DIST((_xlfn.NORM.S.INV(SUM(F32:I32))+SQRT($H$2)*-$D$2)/SQRT(1-$H$2),TRUE)))</f>
        <v>4.0509264367738886E-3</v>
      </c>
      <c r="F43" s="2">
        <f>IF(SUM(F32:I32) = 0, 0, IF(SUM(F32:I32) = 1, 1,_xlfn.NORM.S.DIST((_xlfn.NORM.S.INV(SUM(F32:I32))+SQRT($H$2)*-$D$2)/SQRT(1-$H$2),TRUE)-_xlfn.NORM.S.DIST((_xlfn.NORM.S.INV(SUM(G32:I32))+SQRT($H$2)*-$D$2)/SQRT(1-$H$2),TRUE)))</f>
        <v>6.3182431772392574E-4</v>
      </c>
      <c r="G43" s="2">
        <f>IF(SUM(G32:I32) = 0, 0, IF(SUM(G32:I32) = 1, 1,_xlfn.NORM.S.DIST((_xlfn.NORM.S.INV(SUM(G32:I32))+SQRT($H$2)*-$D$2)/SQRT(1-$H$2),TRUE)-_xlfn.NORM.S.DIST((_xlfn.NORM.S.INV(SUM(H32:I32))+SQRT($H$2)*-$D$2)/SQRT(1-$H$2),TRUE)))</f>
        <v>4.2218355365327456E-4</v>
      </c>
      <c r="H43" s="2">
        <f>IF(SUM(H32:I32) = 0, 0, IF(SUM(H32:I32) = 1, 1,_xlfn.NORM.S.DIST((_xlfn.NORM.S.INV(SUM(H32:I32))+SQRT($H$2)*-$D$2)/SQRT(1-$H$2),TRUE)-_xlfn.NORM.S.DIST((_xlfn.NORM.S.INV(SUM(I32))+SQRT($H$2)*-$D$2)/SQRT(1-$H$2),TRUE)))</f>
        <v>1.1362806709749938E-4</v>
      </c>
      <c r="I43" s="2">
        <f>IF(SUM(I32) = 0, 0, IF(SUM(I32) = 1, 1,_xlfn.NORM.S.DIST((_xlfn.NORM.S.INV(SUM(I32))+SQRT($H$2)*-$D$2)/SQRT(1-$H$2),FALSE)))</f>
        <v>2.1604226913396376E-4</v>
      </c>
    </row>
    <row r="44" spans="1:9" x14ac:dyDescent="0.3">
      <c r="A44">
        <v>3</v>
      </c>
      <c r="B44" s="2">
        <f>IF(SUM(B33:I33) = 0, 0, IF(SUM(B33:I33) &gt;= 1,_xlfn.NORM.S.DIST((_xlfn.NORM.S.INV(0.99999999999999)+SQRT($H$2)*-$D$2)/SQRT(1-$H$2),TRUE)-_xlfn.NORM.S.DIST((_xlfn.NORM.S.INV(SUM(C33:I33))+SQRT($H$2)*-$D$2)/SQRT(1-$H$2),TRUE), _xlfn.NORM.S.DIST((_xlfn.NORM.S.INV(SUM(B33:I33))+SQRT($H$2)*-$D$2)/SQRT(1-$H$2),TRUE)-_xlfn.NORM.S.DIST((_xlfn.NORM.S.INV(SUM(C33:I33))+SQRT($H$2)*-$D$2)/SQRT(1-$H$2),TRUE)))</f>
        <v>1.3996957890592965E-3</v>
      </c>
      <c r="C44" s="2">
        <f>IF(SUM(C33:I33) = 0, 0, IF(SUM(C33:I33) = 1, 1,_xlfn.NORM.S.DIST((_xlfn.NORM.S.INV(SUM(C33:I33))+SQRT($H$2)*-$D$2)/SQRT(1-$H$2),TRUE)-_xlfn.NORM.S.DIST((_xlfn.NORM.S.INV(SUM(D33:I33))+SQRT($H$2)*-$D$2)/SQRT(1-$H$2),TRUE)))</f>
        <v>3.0172522547557756E-2</v>
      </c>
      <c r="D44" s="2">
        <f>IF(SUM(D33:I33) = 0, 0, IF(SUM(D33:I33) = 1, 1,_xlfn.NORM.S.DIST((_xlfn.NORM.S.INV(SUM(D33:I33))+SQRT($H$2)*-$D$2)/SQRT(1-$H$2),TRUE)-_xlfn.NORM.S.DIST((_xlfn.NORM.S.INV(SUM(E33:I33))+SQRT($H$2)*-$D$2)/SQRT(1-$H$2),TRUE)))</f>
        <v>0.92328893633287934</v>
      </c>
      <c r="E44" s="2">
        <f>IF(SUM(E33:I33) = 0, 0, IF(SUM(E33:I33) = 1, 1,_xlfn.NORM.S.DIST((_xlfn.NORM.S.INV(SUM(E33:I33))+SQRT($H$2)*-$D$2)/SQRT(1-$H$2),TRUE)-_xlfn.NORM.S.DIST((_xlfn.NORM.S.INV(SUM(F33:I33))+SQRT($H$2)*-$D$2)/SQRT(1-$H$2),TRUE)))</f>
        <v>3.8810342839345688E-2</v>
      </c>
      <c r="F44" s="2">
        <f>IF(SUM(F33:I33) = 0, 0, IF(SUM(F33:I33) = 1, 1,_xlfn.NORM.S.DIST((_xlfn.NORM.S.INV(SUM(F33:I33))+SQRT($H$2)*-$D$2)/SQRT(1-$H$2),TRUE)-_xlfn.NORM.S.DIST((_xlfn.NORM.S.INV(SUM(G33:I33))+SQRT($H$2)*-$D$2)/SQRT(1-$H$2),TRUE)))</f>
        <v>4.1792901449902928E-3</v>
      </c>
      <c r="G44" s="2">
        <f>IF(SUM(G33:I33) = 0, 0, IF(SUM(G33:I33) = 1, 1,_xlfn.NORM.S.DIST((_xlfn.NORM.S.INV(SUM(G33:I33))+SQRT($H$2)*-$D$2)/SQRT(1-$H$2),TRUE)-_xlfn.NORM.S.DIST((_xlfn.NORM.S.INV(SUM(H33:I33))+SQRT($H$2)*-$D$2)/SQRT(1-$H$2),TRUE)))</f>
        <v>1.6584812486661726E-3</v>
      </c>
      <c r="H44" s="2">
        <f>IF(SUM(H33:I33) = 0, 0, IF(SUM(H33:I33) = 1, 1,_xlfn.NORM.S.DIST((_xlfn.NORM.S.INV(SUM(H33:I33))+SQRT($H$2)*-$D$2)/SQRT(1-$H$2),TRUE)-_xlfn.NORM.S.DIST((_xlfn.NORM.S.INV(SUM(I33))+SQRT($H$2)*-$D$2)/SQRT(1-$H$2),TRUE)))</f>
        <v>5.9932393555231815E-5</v>
      </c>
      <c r="I44" s="2">
        <f>IF(SUM(I33) = 0, 0, IF(SUM(I33) = 1, 1,_xlfn.NORM.S.DIST((_xlfn.NORM.S.INV(SUM(I33))+SQRT($H$2)*-$D$2)/SQRT(1-$H$2),FALSE)))</f>
        <v>1.0512439705757926E-3</v>
      </c>
    </row>
    <row r="45" spans="1:9" x14ac:dyDescent="0.3">
      <c r="A45">
        <v>4</v>
      </c>
      <c r="B45" s="2">
        <f>IF(SUM(B34:I34) = 0, 0, IF(SUM(B34:I34) &gt;= 1,_xlfn.NORM.S.DIST((_xlfn.NORM.S.INV(0.99999999999999)+SQRT($H$2)*-$D$2)/SQRT(1-$H$2),TRUE)-_xlfn.NORM.S.DIST((_xlfn.NORM.S.INV(SUM(C34:I34))+SQRT($H$2)*-$D$2)/SQRT(1-$H$2),TRUE), _xlfn.NORM.S.DIST((_xlfn.NORM.S.INV(SUM(B34:I34))+SQRT($H$2)*-$D$2)/SQRT(1-$H$2),TRUE)-_xlfn.NORM.S.DIST((_xlfn.NORM.S.INV(SUM(C34:I34))+SQRT($H$2)*-$D$2)/SQRT(1-$H$2),TRUE)))</f>
        <v>2.9024691475043607E-4</v>
      </c>
      <c r="C45" s="2">
        <f>IF(SUM(C34:I34) = 0, 0, IF(SUM(C34:I34) = 1, 1,_xlfn.NORM.S.DIST((_xlfn.NORM.S.INV(SUM(C34:I34))+SQRT($H$2)*-$D$2)/SQRT(1-$H$2),TRUE)-_xlfn.NORM.S.DIST((_xlfn.NORM.S.INV(SUM(D34:I34))+SQRT($H$2)*-$D$2)/SQRT(1-$H$2),TRUE)))</f>
        <v>4.1020758045884342E-3</v>
      </c>
      <c r="D45" s="2">
        <f>IF(SUM(D34:I34) = 0, 0, IF(SUM(D34:I34) = 1, 1,_xlfn.NORM.S.DIST((_xlfn.NORM.S.INV(SUM(D34:I34))+SQRT($H$2)*-$D$2)/SQRT(1-$H$2),TRUE)-_xlfn.NORM.S.DIST((_xlfn.NORM.S.INV(SUM(E34:I34))+SQRT($H$2)*-$D$2)/SQRT(1-$H$2),TRUE)))</f>
        <v>7.034051922045903E-2</v>
      </c>
      <c r="E45" s="2">
        <f>IF(SUM(E34:I34) = 0, 0, IF(SUM(E34:I34) = 1, 1,_xlfn.NORM.S.DIST((_xlfn.NORM.S.INV(SUM(E34:I34))+SQRT($H$2)*-$D$2)/SQRT(1-$H$2),TRUE)-_xlfn.NORM.S.DIST((_xlfn.NORM.S.INV(SUM(F34:I34))+SQRT($H$2)*-$D$2)/SQRT(1-$H$2),TRUE)))</f>
        <v>0.87995453046139183</v>
      </c>
      <c r="F45" s="2">
        <f>IF(SUM(F34:I34) = 0, 0, IF(SUM(F34:I34) = 1, 1,_xlfn.NORM.S.DIST((_xlfn.NORM.S.INV(SUM(F34:I34))+SQRT($H$2)*-$D$2)/SQRT(1-$H$2),TRUE)-_xlfn.NORM.S.DIST((_xlfn.NORM.S.INV(SUM(G34:I34))+SQRT($H$2)*-$D$2)/SQRT(1-$H$2),TRUE)))</f>
        <v>3.6497780851361822E-2</v>
      </c>
      <c r="G45" s="2">
        <f>IF(SUM(G34:I34) = 0, 0, IF(SUM(G34:I34) = 1, 1,_xlfn.NORM.S.DIST((_xlfn.NORM.S.INV(SUM(G34:I34))+SQRT($H$2)*-$D$2)/SQRT(1-$H$2),TRUE)-_xlfn.NORM.S.DIST((_xlfn.NORM.S.INV(SUM(H34:I34))+SQRT($H$2)*-$D$2)/SQRT(1-$H$2),TRUE)))</f>
        <v>7.2712478796691273E-3</v>
      </c>
      <c r="H45" s="2">
        <f>IF(SUM(H34:I34) = 0, 0, IF(SUM(H34:I34) = 1, 1,_xlfn.NORM.S.DIST((_xlfn.NORM.S.INV(SUM(H34:I34))+SQRT($H$2)*-$D$2)/SQRT(1-$H$2),TRUE)-_xlfn.NORM.S.DIST((_xlfn.NORM.S.INV(SUM(I34))+SQRT($H$2)*-$D$2)/SQRT(1-$H$2),TRUE)))</f>
        <v>6.4225435229265835E-4</v>
      </c>
      <c r="I45" s="2">
        <f>IF(SUM(I34) = 0, 0, IF(SUM(I34) = 1, 1,_xlfn.NORM.S.DIST((_xlfn.NORM.S.INV(SUM(I34))+SQRT($H$2)*-$D$2)/SQRT(1-$H$2),FALSE)))</f>
        <v>3.0607300734457376E-3</v>
      </c>
    </row>
    <row r="46" spans="1:9" x14ac:dyDescent="0.3">
      <c r="A46">
        <v>5</v>
      </c>
      <c r="B46" s="2">
        <f>IF(SUM(B35:I35) = 0, 0, IF(SUM(B35:I35) &gt;= 1,_xlfn.NORM.S.DIST((_xlfn.NORM.S.INV(0.99999999999999)+SQRT($H$2)*-$D$2)/SQRT(1-$H$2),TRUE)-_xlfn.NORM.S.DIST((_xlfn.NORM.S.INV(SUM(C35:I35))+SQRT($H$2)*-$D$2)/SQRT(1-$H$2),TRUE), _xlfn.NORM.S.DIST((_xlfn.NORM.S.INV(SUM(B35:I35))+SQRT($H$2)*-$D$2)/SQRT(1-$H$2),TRUE)-_xlfn.NORM.S.DIST((_xlfn.NORM.S.INV(SUM(C35:I35))+SQRT($H$2)*-$D$2)/SQRT(1-$H$2),TRUE)))</f>
        <v>-1.6303447480936484E-10</v>
      </c>
      <c r="C46" s="2">
        <f>IF(SUM(C35:I35) = 0, 0, IF(SUM(C35:I35) = 1, 1,_xlfn.NORM.S.DIST((_xlfn.NORM.S.INV(SUM(C35:I35))+SQRT($H$2)*-$D$2)/SQRT(1-$H$2),TRUE)-_xlfn.NORM.S.DIST((_xlfn.NORM.S.INV(SUM(D35:I35))+SQRT($H$2)*-$D$2)/SQRT(1-$H$2),TRUE)))</f>
        <v>1.5464417908465089E-3</v>
      </c>
      <c r="D46" s="2">
        <f>IF(SUM(D35:I35) = 0, 0, IF(SUM(D35:I35) = 1, 1,_xlfn.NORM.S.DIST((_xlfn.NORM.S.INV(SUM(D35:I35))+SQRT($H$2)*-$D$2)/SQRT(1-$H$2),TRUE)-_xlfn.NORM.S.DIST((_xlfn.NORM.S.INV(SUM(E35:I35))+SQRT($H$2)*-$D$2)/SQRT(1-$H$2),TRUE)))</f>
        <v>7.3463712007191262E-3</v>
      </c>
      <c r="E46" s="2">
        <f>IF(SUM(E35:I35) = 0, 0, IF(SUM(E35:I35) = 1, 1,_xlfn.NORM.S.DIST((_xlfn.NORM.S.INV(SUM(E35:I35))+SQRT($H$2)*-$D$2)/SQRT(1-$H$2),TRUE)-_xlfn.NORM.S.DIST((_xlfn.NORM.S.INV(SUM(F35:I35))+SQRT($H$2)*-$D$2)/SQRT(1-$H$2),TRUE)))</f>
        <v>9.5059039940222578E-2</v>
      </c>
      <c r="F46" s="2">
        <f>IF(SUM(F35:I35) = 0, 0, IF(SUM(F35:I35) = 1, 1,_xlfn.NORM.S.DIST((_xlfn.NORM.S.INV(SUM(F35:I35))+SQRT($H$2)*-$D$2)/SQRT(1-$H$2),TRUE)-_xlfn.NORM.S.DIST((_xlfn.NORM.S.INV(SUM(G35:I35))+SQRT($H$2)*-$D$2)/SQRT(1-$H$2),TRUE)))</f>
        <v>0.82003712768799097</v>
      </c>
      <c r="G46" s="2">
        <f>IF(SUM(G35:I35) = 0, 0, IF(SUM(G35:I35) = 1, 1,_xlfn.NORM.S.DIST((_xlfn.NORM.S.INV(SUM(G35:I35))+SQRT($H$2)*-$D$2)/SQRT(1-$H$2),TRUE)-_xlfn.NORM.S.DIST((_xlfn.NORM.S.INV(SUM(H35:I35))+SQRT($H$2)*-$D$2)/SQRT(1-$H$2),TRUE)))</f>
        <v>6.3193573953086321E-2</v>
      </c>
      <c r="H46" s="2">
        <f>IF(SUM(H35:I35) = 0, 0, IF(SUM(H35:I35) = 1, 1,_xlfn.NORM.S.DIST((_xlfn.NORM.S.INV(SUM(H35:I35))+SQRT($H$2)*-$D$2)/SQRT(1-$H$2),TRUE)-_xlfn.NORM.S.DIST((_xlfn.NORM.S.INV(SUM(I35))+SQRT($H$2)*-$D$2)/SQRT(1-$H$2),TRUE)))</f>
        <v>6.1419599967489497E-3</v>
      </c>
      <c r="I46" s="2">
        <f>IF(SUM(I35) = 0, 0, IF(SUM(I35) = 1, 1,_xlfn.NORM.S.DIST((_xlfn.NORM.S.INV(SUM(I35))+SQRT($H$2)*-$D$2)/SQRT(1-$H$2),FALSE)))</f>
        <v>1.8686793056053738E-2</v>
      </c>
    </row>
    <row r="47" spans="1:9" x14ac:dyDescent="0.3">
      <c r="A47">
        <v>6</v>
      </c>
      <c r="B47" s="2">
        <f>IF(SUM(B36:I36) = 0, 0, IF(SUM(B36:I36) &gt;= 1,_xlfn.NORM.S.DIST((_xlfn.NORM.S.INV(0.99999999999999)+SQRT($H$2)*-$D$2)/SQRT(1-$H$2),TRUE)-_xlfn.NORM.S.DIST((_xlfn.NORM.S.INV(SUM(C36:I36))+SQRT($H$2)*-$D$2)/SQRT(1-$H$2),TRUE), _xlfn.NORM.S.DIST((_xlfn.NORM.S.INV(SUM(B36:I36))+SQRT($H$2)*-$D$2)/SQRT(1-$H$2),TRUE)-_xlfn.NORM.S.DIST((_xlfn.NORM.S.INV(SUM(C36:I36))+SQRT($H$2)*-$D$2)/SQRT(1-$H$2),TRUE)))</f>
        <v>-1.6303447480936484E-10</v>
      </c>
      <c r="C47" s="2">
        <f>IF(SUM(C36:I36) = 0, 0, IF(SUM(C36:I36) = 1, 1,_xlfn.NORM.S.DIST((_xlfn.NORM.S.INV(SUM(C36:I36))+SQRT($H$2)*-$D$2)/SQRT(1-$H$2),TRUE)-_xlfn.NORM.S.DIST((_xlfn.NORM.S.INV(SUM(D36:I36))+SQRT($H$2)*-$D$2)/SQRT(1-$H$2),TRUE)))</f>
        <v>7.139477173988551E-4</v>
      </c>
      <c r="D47" s="2">
        <f>IF(SUM(D36:I36) = 0, 0, IF(SUM(D36:I36) = 1, 1,_xlfn.NORM.S.DIST((_xlfn.NORM.S.INV(SUM(D36:I36))+SQRT($H$2)*-$D$2)/SQRT(1-$H$2),TRUE)-_xlfn.NORM.S.DIST((_xlfn.NORM.S.INV(SUM(E36:I36))+SQRT($H$2)*-$D$2)/SQRT(1-$H$2),TRUE)))</f>
        <v>3.4102597459108042E-3</v>
      </c>
      <c r="E47" s="2">
        <f>IF(SUM(E36:I36) = 0, 0, IF(SUM(E36:I36) = 1, 1,_xlfn.NORM.S.DIST((_xlfn.NORM.S.INV(SUM(E36:I36))+SQRT($H$2)*-$D$2)/SQRT(1-$H$2),TRUE)-_xlfn.NORM.S.DIST((_xlfn.NORM.S.INV(SUM(F36:I36))+SQRT($H$2)*-$D$2)/SQRT(1-$H$2),TRUE)))</f>
        <v>5.9459443767070352E-3</v>
      </c>
      <c r="F47" s="2">
        <f>IF(SUM(F36:I36) = 0, 0, IF(SUM(F36:I36) = 1, 1,_xlfn.NORM.S.DIST((_xlfn.NORM.S.INV(SUM(F36:I36))+SQRT($H$2)*-$D$2)/SQRT(1-$H$2),TRUE)-_xlfn.NORM.S.DIST((_xlfn.NORM.S.INV(SUM(G36:I36))+SQRT($H$2)*-$D$2)/SQRT(1-$H$2),TRUE)))</f>
        <v>8.585937702673796E-2</v>
      </c>
      <c r="G47" s="2">
        <f>IF(SUM(G36:I36) = 0, 0, IF(SUM(G36:I36) = 1, 1,_xlfn.NORM.S.DIST((_xlfn.NORM.S.INV(SUM(G36:I36))+SQRT($H$2)*-$D$2)/SQRT(1-$H$2),TRUE)-_xlfn.NORM.S.DIST((_xlfn.NORM.S.INV(SUM(H36:I36))+SQRT($H$2)*-$D$2)/SQRT(1-$H$2),TRUE)))</f>
        <v>0.83677328770934145</v>
      </c>
      <c r="H47" s="2">
        <f>IF(SUM(H36:I36) = 0, 0, IF(SUM(H36:I36) = 1, 1,_xlfn.NORM.S.DIST((_xlfn.NORM.S.INV(SUM(H36:I36))+SQRT($H$2)*-$D$2)/SQRT(1-$H$2),TRUE)-_xlfn.NORM.S.DIST((_xlfn.NORM.S.INV(SUM(I36))+SQRT($H$2)*-$D$2)/SQRT(1-$H$2),TRUE)))</f>
        <v>3.0340575116948564E-2</v>
      </c>
      <c r="I47" s="2">
        <f>IF(SUM(I36) = 0, 0, IF(SUM(I36) = 1, 1,_xlfn.NORM.S.DIST((_xlfn.NORM.S.INV(SUM(I36))+SQRT($H$2)*-$D$2)/SQRT(1-$H$2),FALSE)))</f>
        <v>8.0790859421504782E-2</v>
      </c>
    </row>
    <row r="48" spans="1:9" x14ac:dyDescent="0.3">
      <c r="A48">
        <v>7</v>
      </c>
      <c r="B48" s="2">
        <f>IF(SUM(B37:I37) = 0, 0, IF(SUM(B37:I37) &gt;= 1,_xlfn.NORM.S.DIST((_xlfn.NORM.S.INV(0.99999999999999)+SQRT($H$2)*-$D$2)/SQRT(1-$H$2),TRUE)-_xlfn.NORM.S.DIST((_xlfn.NORM.S.INV(SUM(C37:I37))+SQRT($H$2)*-$D$2)/SQRT(1-$H$2),TRUE), _xlfn.NORM.S.DIST((_xlfn.NORM.S.INV(SUM(B37:I37))+SQRT($H$2)*-$D$2)/SQRT(1-$H$2),TRUE)-_xlfn.NORM.S.DIST((_xlfn.NORM.S.INV(SUM(C37:I37))+SQRT($H$2)*-$D$2)/SQRT(1-$H$2),TRUE)))</f>
        <v>-1.6303447480936484E-10</v>
      </c>
      <c r="C48" s="2">
        <f>IF(SUM(C37:I37) = 0, 0, IF(SUM(C37:I37) = 1, 1,_xlfn.NORM.S.DIST((_xlfn.NORM.S.INV(SUM(C37:I37))+SQRT($H$2)*-$D$2)/SQRT(1-$H$2),TRUE)-_xlfn.NORM.S.DIST((_xlfn.NORM.S.INV(SUM(D37:I37))+SQRT($H$2)*-$D$2)/SQRT(1-$H$2),TRUE)))</f>
        <v>1.467460017871014E-4</v>
      </c>
      <c r="D48" s="2">
        <f>IF(SUM(D37:I37) = 0, 0, IF(SUM(D37:I37) = 1, 1,_xlfn.NORM.S.DIST((_xlfn.NORM.S.INV(SUM(D37:I37))+SQRT($H$2)*-$D$2)/SQRT(1-$H$2),TRUE)-_xlfn.NORM.S.DIST((_xlfn.NORM.S.INV(SUM(E37:I37))+SQRT($H$2)*-$D$2)/SQRT(1-$H$2),TRUE)))</f>
        <v>1.3996957890591855E-3</v>
      </c>
      <c r="E48" s="2">
        <f>IF(SUM(E37:I37) = 0, 0, IF(SUM(E37:I37) = 1, 1,_xlfn.NORM.S.DIST((_xlfn.NORM.S.INV(SUM(E37:I37))+SQRT($H$2)*-$D$2)/SQRT(1-$H$2),TRUE)-_xlfn.NORM.S.DIST((_xlfn.NORM.S.INV(SUM(F37:I37))+SQRT($H$2)*-$D$2)/SQRT(1-$H$2),TRUE)))</f>
        <v>4.046934386489287E-3</v>
      </c>
      <c r="F48" s="2">
        <f>IF(SUM(F37:I37) = 0, 0, IF(SUM(F37:I37) = 1, 1,_xlfn.NORM.S.DIST((_xlfn.NORM.S.INV(SUM(F37:I37))+SQRT($H$2)*-$D$2)/SQRT(1-$H$2),TRUE)-_xlfn.NORM.S.DIST((_xlfn.NORM.S.INV(SUM(G37:I37))+SQRT($H$2)*-$D$2)/SQRT(1-$H$2),TRUE)))</f>
        <v>3.2971595260099296E-2</v>
      </c>
      <c r="G48" s="2">
        <f>IF(SUM(G37:I37) = 0, 0, IF(SUM(G37:I37) = 1, 1,_xlfn.NORM.S.DIST((_xlfn.NORM.S.INV(SUM(G37:I37))+SQRT($H$2)*-$D$2)/SQRT(1-$H$2),TRUE)-_xlfn.NORM.S.DIST((_xlfn.NORM.S.INV(SUM(H37:I37))+SQRT($H$2)*-$D$2)/SQRT(1-$H$2),TRUE)))</f>
        <v>0.14120026370810868</v>
      </c>
      <c r="H48" s="2">
        <f>IF(SUM(H37:I37) = 0, 0, IF(SUM(H37:I37) = 1, 1,_xlfn.NORM.S.DIST((_xlfn.NORM.S.INV(SUM(H37:I37))+SQRT($H$2)*-$D$2)/SQRT(1-$H$2),TRUE)-_xlfn.NORM.S.DIST((_xlfn.NORM.S.INV(SUM(I37))+SQRT($H$2)*-$D$2)/SQRT(1-$H$2),TRUE)))</f>
        <v>0.65602204451956436</v>
      </c>
      <c r="I48" s="2">
        <f>IF(SUM(I37) = 0, 0, IF(SUM(I37) = 1, 1,_xlfn.NORM.S.DIST((_xlfn.NORM.S.INV(SUM(I37))+SQRT($H$2)*-$D$2)/SQRT(1-$H$2),FALSE)))</f>
        <v>0.24746485051173994</v>
      </c>
    </row>
    <row r="49" spans="1:9" x14ac:dyDescent="0.3">
      <c r="A49">
        <v>8</v>
      </c>
      <c r="B49" s="2">
        <f>IF(SUM(B38:I38) = 0, 0, IF(SUM(B38:I38) &gt;= 1,_xlfn.NORM.S.DIST((_xlfn.NORM.S.INV(0.99999999999999)+SQRT($H$2)*-$D$2)/SQRT(1-$H$2),TRUE)-_xlfn.NORM.S.DIST((_xlfn.NORM.S.INV(SUM(C38:I38))+SQRT($H$2)*-$D$2)/SQRT(1-$H$2),TRUE), _xlfn.NORM.S.DIST((_xlfn.NORM.S.INV(SUM(B38:I38))+SQRT($H$2)*-$D$2)/SQRT(1-$H$2),TRUE)-_xlfn.NORM.S.DIST((_xlfn.NORM.S.INV(SUM(C38:I38))+SQRT($H$2)*-$D$2)/SQRT(1-$H$2),TRUE)))</f>
        <v>-1.6188650420190243E-10</v>
      </c>
      <c r="C49" s="2">
        <f>IF(SUM(C38:I38) = 0, 0, IF(SUM(C38:I38) = 1, 1,_xlfn.NORM.S.DIST((_xlfn.NORM.S.INV(SUM(C38:I38))+SQRT($H$2)*-$D$2)/SQRT(1-$H$2),TRUE)-_xlfn.NORM.S.DIST((_xlfn.NORM.S.INV(SUM(D38:I38))+SQRT($H$2)*-$D$2)/SQRT(1-$H$2),TRUE)))</f>
        <v>-1.6199663832594524E-10</v>
      </c>
      <c r="D49" s="2">
        <f>IF(SUM(D38:I38) = 0, 0, IF(SUM(D38:I38) = 1, 1,_xlfn.NORM.S.DIST((_xlfn.NORM.S.INV(SUM(D38:I38))+SQRT($H$2)*-$D$2)/SQRT(1-$H$2),TRUE)-_xlfn.NORM.S.DIST((_xlfn.NORM.S.INV(SUM(E38:I38))+SQRT($H$2)*-$D$2)/SQRT(1-$H$2),TRUE)))</f>
        <v>-1.6212298170614758E-10</v>
      </c>
      <c r="E49" s="2">
        <f>IF(SUM(E38:I38) = 0, 0, IF(SUM(E38:I38) = 1, 1,_xlfn.NORM.S.DIST((_xlfn.NORM.S.INV(SUM(E38:I38))+SQRT($H$2)*-$D$2)/SQRT(1-$H$2),TRUE)-_xlfn.NORM.S.DIST((_xlfn.NORM.S.INV(SUM(F38:I38))+SQRT($H$2)*-$D$2)/SQRT(1-$H$2),TRUE)))</f>
        <v>-1.6227152954684243E-10</v>
      </c>
      <c r="F49" s="2">
        <f>IF(SUM(F38:I38) = 0, 0, IF(SUM(F38:I38) = 1, 1,_xlfn.NORM.S.DIST((_xlfn.NORM.S.INV(SUM(F38:I38))+SQRT($H$2)*-$D$2)/SQRT(1-$H$2),TRUE)-_xlfn.NORM.S.DIST((_xlfn.NORM.S.INV(SUM(G38:I38))+SQRT($H$2)*-$D$2)/SQRT(1-$H$2),TRUE)))</f>
        <v>-1.6245338407827603E-10</v>
      </c>
      <c r="G49" s="2">
        <f>IF(SUM(G38:I38) = 0, 0, IF(SUM(G38:I38) = 1, 1,_xlfn.NORM.S.DIST((_xlfn.NORM.S.INV(SUM(G38:I38))+SQRT($H$2)*-$D$2)/SQRT(1-$H$2),TRUE)-_xlfn.NORM.S.DIST((_xlfn.NORM.S.INV(SUM(H38:I38))+SQRT($H$2)*-$D$2)/SQRT(1-$H$2),TRUE)))</f>
        <v>-1.6268941749331134E-10</v>
      </c>
      <c r="H49" s="2">
        <f>IF(SUM(H38:I38) = 0, 0, IF(SUM(H38:I38) = 1, 1,_xlfn.NORM.S.DIST((_xlfn.NORM.S.INV(SUM(H38:I38))+SQRT($H$2)*-$D$2)/SQRT(1-$H$2),TRUE)-_xlfn.NORM.S.DIST((_xlfn.NORM.S.INV(SUM(I38))+SQRT($H$2)*-$D$2)/SQRT(1-$H$2),TRUE)))</f>
        <v>-1.6303447480936484E-10</v>
      </c>
      <c r="I49" s="2">
        <f>IF(SUM(I38) = 0, 0, IF(SUM(I38) = 1, 1,_xlfn.NORM.S.DIST((_xlfn.NORM.S.INV(SUM(I38))+SQRT($H$2)*-$D$2)/SQRT(1-$H$2),FALSE)))</f>
        <v>1.0544975499729198E-9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605D-F939-43D3-9CB4-2EE1FC7DDA44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0.9113</v>
      </c>
      <c r="C2" s="1">
        <v>0.08</v>
      </c>
      <c r="D2" s="1">
        <v>7.0000000000000001E-3</v>
      </c>
      <c r="E2" s="1">
        <v>1E-3</v>
      </c>
      <c r="F2" s="1">
        <v>5.0000000000000001E-4</v>
      </c>
      <c r="G2" s="1">
        <v>1E-4</v>
      </c>
      <c r="H2" s="1">
        <v>1E-4</v>
      </c>
      <c r="I2" s="1">
        <v>1E-4</v>
      </c>
    </row>
    <row r="3" spans="1:9" x14ac:dyDescent="0.3">
      <c r="A3">
        <v>2</v>
      </c>
      <c r="B3" s="1">
        <v>7.0000000000000001E-3</v>
      </c>
      <c r="C3" s="1">
        <v>0.9103</v>
      </c>
      <c r="D3" s="1">
        <v>7.4700000000000003E-2</v>
      </c>
      <c r="E3" s="1">
        <v>6.0000000000000001E-3</v>
      </c>
      <c r="F3" s="1">
        <v>1E-3</v>
      </c>
      <c r="G3" s="1">
        <v>6.9999999999999999E-4</v>
      </c>
      <c r="H3" s="1">
        <v>2.0000000000000001E-4</v>
      </c>
      <c r="I3" s="1">
        <v>1E-4</v>
      </c>
    </row>
    <row r="4" spans="1:9" x14ac:dyDescent="0.3">
      <c r="A4">
        <v>3</v>
      </c>
      <c r="B4" s="1">
        <v>1E-3</v>
      </c>
      <c r="C4" s="1">
        <v>2.3400000000000001E-2</v>
      </c>
      <c r="D4" s="1">
        <v>0.91539999999999999</v>
      </c>
      <c r="E4" s="1">
        <v>5.0799999999999998E-2</v>
      </c>
      <c r="F4" s="1">
        <v>6.1000000000000004E-3</v>
      </c>
      <c r="G4" s="1">
        <v>2.5999999999999999E-3</v>
      </c>
      <c r="H4" s="1">
        <v>1E-4</v>
      </c>
      <c r="I4" s="1">
        <v>5.0000000000000001E-4</v>
      </c>
    </row>
    <row r="5" spans="1:9" x14ac:dyDescent="0.3">
      <c r="A5">
        <v>4</v>
      </c>
      <c r="B5" s="1">
        <v>2.0000000000000001E-4</v>
      </c>
      <c r="C5" s="1">
        <v>3.0000000000000001E-3</v>
      </c>
      <c r="D5" s="1">
        <v>5.6500000000000002E-2</v>
      </c>
      <c r="E5" s="1">
        <v>0.87980000000000003</v>
      </c>
      <c r="F5" s="1">
        <v>4.7500000000000001E-2</v>
      </c>
      <c r="G5" s="1">
        <v>1.0500000000000001E-2</v>
      </c>
      <c r="H5" s="1">
        <v>1E-3</v>
      </c>
      <c r="I5" s="1">
        <v>1.5E-3</v>
      </c>
    </row>
    <row r="6" spans="1:9" x14ac:dyDescent="0.3">
      <c r="A6">
        <v>5</v>
      </c>
      <c r="B6" s="1">
        <v>1E-4</v>
      </c>
      <c r="C6" s="1">
        <v>1.1000000000000001E-3</v>
      </c>
      <c r="D6" s="1">
        <v>5.4999999999999997E-3</v>
      </c>
      <c r="E6" s="1">
        <v>7.7700000000000005E-2</v>
      </c>
      <c r="F6" s="1">
        <v>0.81769999999999998</v>
      </c>
      <c r="G6" s="1">
        <v>7.9500000000000001E-2</v>
      </c>
      <c r="H6" s="1">
        <v>8.5000000000000006E-3</v>
      </c>
      <c r="I6" s="1">
        <v>0.01</v>
      </c>
    </row>
    <row r="7" spans="1:9" x14ac:dyDescent="0.3">
      <c r="A7">
        <v>6</v>
      </c>
      <c r="B7" s="1">
        <v>0</v>
      </c>
      <c r="C7" s="1">
        <v>5.0000000000000001E-4</v>
      </c>
      <c r="D7" s="1">
        <v>2.5000000000000001E-3</v>
      </c>
      <c r="E7" s="1">
        <v>4.4999999999999997E-3</v>
      </c>
      <c r="F7" s="1">
        <v>7.0000000000000007E-2</v>
      </c>
      <c r="G7" s="1">
        <v>0.83499999999999996</v>
      </c>
      <c r="H7" s="1">
        <v>3.7499999999999999E-2</v>
      </c>
      <c r="I7" s="1">
        <v>0.05</v>
      </c>
    </row>
    <row r="8" spans="1:9" x14ac:dyDescent="0.3">
      <c r="A8">
        <v>7</v>
      </c>
      <c r="B8" s="1">
        <v>0</v>
      </c>
      <c r="C8" s="1">
        <v>1E-4</v>
      </c>
      <c r="D8" s="1">
        <v>1E-3</v>
      </c>
      <c r="E8" s="1">
        <v>3.0000000000000001E-3</v>
      </c>
      <c r="F8" s="1">
        <v>2.5899999999999999E-2</v>
      </c>
      <c r="G8" s="1">
        <v>0.12</v>
      </c>
      <c r="H8" s="1">
        <v>0.65</v>
      </c>
      <c r="I8" s="1">
        <v>0.2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75B3-3830-44BD-A32A-74DF650FBDE0}">
  <dimension ref="A1:I9"/>
  <sheetViews>
    <sheetView workbookViewId="0">
      <selection activeCell="I9" sqref="A1:I9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0.9294</v>
      </c>
      <c r="C2" s="1">
        <v>4.7100000000000003E-2</v>
      </c>
      <c r="D2" s="1">
        <v>2.35E-2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>
        <v>2</v>
      </c>
      <c r="B3" s="1">
        <v>4.5999999999999999E-3</v>
      </c>
      <c r="C3" s="1">
        <v>0.92520000000000002</v>
      </c>
      <c r="D3" s="1">
        <v>6.08E-2</v>
      </c>
      <c r="E3" s="1">
        <v>4.7000000000000002E-3</v>
      </c>
      <c r="F3" s="1">
        <v>4.7000000000000002E-3</v>
      </c>
      <c r="G3" s="1">
        <v>0</v>
      </c>
      <c r="H3" s="1">
        <v>0</v>
      </c>
      <c r="I3" s="1">
        <v>0</v>
      </c>
    </row>
    <row r="4" spans="1:9" x14ac:dyDescent="0.3">
      <c r="A4">
        <v>3</v>
      </c>
      <c r="B4" s="1">
        <v>0</v>
      </c>
      <c r="C4" s="1">
        <v>4.4499999999999998E-2</v>
      </c>
      <c r="D4" s="1">
        <v>0.84950000000000003</v>
      </c>
      <c r="E4" s="1">
        <v>9.5399999999999999E-2</v>
      </c>
      <c r="F4" s="1">
        <v>6.4000000000000003E-3</v>
      </c>
      <c r="G4" s="1">
        <v>0</v>
      </c>
      <c r="H4" s="1">
        <v>0</v>
      </c>
      <c r="I4" s="1">
        <v>4.1999999999999997E-3</v>
      </c>
    </row>
    <row r="5" spans="1:9" x14ac:dyDescent="0.3">
      <c r="A5">
        <v>4</v>
      </c>
      <c r="B5" s="1">
        <v>3.7000000000000002E-3</v>
      </c>
      <c r="C5" s="1">
        <v>3.7000000000000002E-3</v>
      </c>
      <c r="D5" s="1">
        <v>3.2599999999999997E-2</v>
      </c>
      <c r="E5" s="1">
        <v>0.85519999999999996</v>
      </c>
      <c r="F5" s="1">
        <v>9.7799999999999998E-2</v>
      </c>
      <c r="G5" s="1">
        <v>3.7000000000000002E-3</v>
      </c>
      <c r="H5" s="1">
        <v>0</v>
      </c>
      <c r="I5" s="1">
        <v>3.3999999999999998E-3</v>
      </c>
    </row>
    <row r="6" spans="1:9" x14ac:dyDescent="0.3">
      <c r="A6">
        <v>5</v>
      </c>
      <c r="B6" s="1">
        <v>0</v>
      </c>
      <c r="C6" s="1">
        <v>6.7999999999999996E-3</v>
      </c>
      <c r="D6" s="1">
        <v>0</v>
      </c>
      <c r="E6" s="1">
        <v>2.6800000000000001E-2</v>
      </c>
      <c r="F6" s="1">
        <v>0.82420000000000004</v>
      </c>
      <c r="G6" s="1">
        <v>0.10050000000000001</v>
      </c>
      <c r="H6" s="1">
        <v>0</v>
      </c>
      <c r="I6" s="1">
        <v>4.1700000000000001E-2</v>
      </c>
    </row>
    <row r="7" spans="1:9" x14ac:dyDescent="0.3">
      <c r="A7">
        <v>6</v>
      </c>
      <c r="B7" s="1">
        <v>0</v>
      </c>
      <c r="C7" s="1">
        <v>0</v>
      </c>
      <c r="D7" s="1">
        <v>7.1999999999999998E-3</v>
      </c>
      <c r="E7" s="1">
        <v>7.1999999999999998E-3</v>
      </c>
      <c r="F7" s="1">
        <v>2.8899999999999999E-2</v>
      </c>
      <c r="G7" s="1">
        <v>0.875</v>
      </c>
      <c r="H7" s="1">
        <v>5.0599999999999999E-2</v>
      </c>
      <c r="I7" s="1">
        <v>3.1099999999999999E-2</v>
      </c>
    </row>
    <row r="8" spans="1:9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7.3899999999999993E-2</v>
      </c>
      <c r="H8" s="1">
        <v>0.73860000000000003</v>
      </c>
      <c r="I8" s="1">
        <v>0.1875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F835-9AD4-4437-B35A-910CFECACA51}">
  <dimension ref="A1:I9"/>
  <sheetViews>
    <sheetView workbookViewId="0">
      <selection activeCell="K10" sqref="K10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0.89339999999999997</v>
      </c>
      <c r="C2" s="1">
        <v>9.5399999999999999E-2</v>
      </c>
      <c r="D2" s="1">
        <v>8.8999999999999999E-3</v>
      </c>
      <c r="E2" s="1">
        <v>1.2999999999999999E-3</v>
      </c>
      <c r="F2" s="1">
        <v>6.9999999999999999E-4</v>
      </c>
      <c r="G2" s="1">
        <v>1E-4</v>
      </c>
      <c r="H2" s="1">
        <v>1E-4</v>
      </c>
      <c r="I2" s="1">
        <v>1E-4</v>
      </c>
    </row>
    <row r="3" spans="1:9" x14ac:dyDescent="0.3">
      <c r="A3">
        <v>2</v>
      </c>
      <c r="B3" s="1">
        <v>4.7999999999999996E-3</v>
      </c>
      <c r="C3" s="1">
        <v>0.89559999999999995</v>
      </c>
      <c r="D3" s="1">
        <v>8.9300000000000004E-2</v>
      </c>
      <c r="E3" s="1">
        <v>7.7000000000000002E-3</v>
      </c>
      <c r="F3" s="1">
        <v>1.2999999999999999E-3</v>
      </c>
      <c r="G3" s="1">
        <v>8.9999999999999998E-4</v>
      </c>
      <c r="H3" s="1">
        <v>2.9999999999999997E-4</v>
      </c>
      <c r="I3" s="1">
        <v>1E-4</v>
      </c>
    </row>
    <row r="4" spans="1:9" x14ac:dyDescent="0.3">
      <c r="A4">
        <v>3</v>
      </c>
      <c r="B4" s="1">
        <v>5.9999999999999995E-4</v>
      </c>
      <c r="C4" s="1">
        <v>1.72E-2</v>
      </c>
      <c r="D4" s="1">
        <v>0.90880000000000005</v>
      </c>
      <c r="E4" s="1">
        <v>6.1400000000000003E-2</v>
      </c>
      <c r="F4" s="1">
        <v>7.7999999999999996E-3</v>
      </c>
      <c r="G4" s="1">
        <v>3.3999999999999998E-3</v>
      </c>
      <c r="H4" s="1">
        <v>1E-4</v>
      </c>
      <c r="I4" s="1">
        <v>6.9999999999999999E-4</v>
      </c>
    </row>
    <row r="5" spans="1:9" x14ac:dyDescent="0.3">
      <c r="A5">
        <v>4</v>
      </c>
      <c r="B5" s="1">
        <v>1E-4</v>
      </c>
      <c r="C5" s="1">
        <v>2E-3</v>
      </c>
      <c r="D5" s="1">
        <v>4.3900000000000002E-2</v>
      </c>
      <c r="E5" s="1">
        <v>0.88029999999999997</v>
      </c>
      <c r="F5" s="1">
        <v>5.7200000000000001E-2</v>
      </c>
      <c r="G5" s="1">
        <v>1.3299999999999999E-2</v>
      </c>
      <c r="H5" s="1">
        <v>1.2999999999999999E-3</v>
      </c>
      <c r="I5" s="1">
        <v>2E-3</v>
      </c>
    </row>
    <row r="6" spans="1:9" x14ac:dyDescent="0.3">
      <c r="A6">
        <v>5</v>
      </c>
      <c r="B6" s="1">
        <v>0</v>
      </c>
      <c r="C6" s="1">
        <v>6.9999999999999999E-4</v>
      </c>
      <c r="D6" s="1">
        <v>3.8E-3</v>
      </c>
      <c r="E6" s="1">
        <v>6.1899999999999997E-2</v>
      </c>
      <c r="F6" s="1">
        <v>0.81630000000000003</v>
      </c>
      <c r="G6" s="1">
        <v>9.3899999999999997E-2</v>
      </c>
      <c r="H6" s="1">
        <v>1.06E-2</v>
      </c>
      <c r="I6" s="1">
        <v>1.29E-2</v>
      </c>
    </row>
    <row r="7" spans="1:9" x14ac:dyDescent="0.3">
      <c r="A7">
        <v>6</v>
      </c>
      <c r="B7" s="1">
        <v>0</v>
      </c>
      <c r="C7" s="1">
        <v>2.9999999999999997E-4</v>
      </c>
      <c r="D7" s="1">
        <v>1.6999999999999999E-3</v>
      </c>
      <c r="E7" s="1">
        <v>3.2000000000000002E-3</v>
      </c>
      <c r="F7" s="1">
        <v>5.5599999999999997E-2</v>
      </c>
      <c r="G7" s="1">
        <v>0.83409999999999995</v>
      </c>
      <c r="H7" s="1">
        <v>4.3799999999999999E-2</v>
      </c>
      <c r="I7" s="1">
        <v>6.1400000000000003E-2</v>
      </c>
    </row>
    <row r="8" spans="1:9" x14ac:dyDescent="0.3">
      <c r="A8">
        <v>7</v>
      </c>
      <c r="B8" s="1">
        <v>0</v>
      </c>
      <c r="C8" s="1">
        <v>1E-4</v>
      </c>
      <c r="D8" s="1">
        <v>5.9999999999999995E-4</v>
      </c>
      <c r="E8" s="1">
        <v>2E-3</v>
      </c>
      <c r="F8" s="1">
        <v>1.9400000000000001E-2</v>
      </c>
      <c r="G8" s="1">
        <v>0.1009</v>
      </c>
      <c r="H8" s="1">
        <v>0.64529999999999998</v>
      </c>
      <c r="I8" s="1">
        <v>0.2316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2DBC-A3D1-4E92-9AE5-7A44CF31DBBA}">
  <dimension ref="A1:I9"/>
  <sheetViews>
    <sheetView workbookViewId="0">
      <selection activeCell="I9" sqref="A1:I9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>
        <v>0.93169999999999997</v>
      </c>
      <c r="C2">
        <v>6.25E-2</v>
      </c>
      <c r="D2">
        <v>4.7000000000000002E-3</v>
      </c>
      <c r="E2">
        <v>5.9999999999999995E-4</v>
      </c>
      <c r="F2">
        <v>2.9999999999999997E-4</v>
      </c>
      <c r="G2">
        <v>1E-4</v>
      </c>
      <c r="H2">
        <v>0</v>
      </c>
      <c r="I2">
        <v>0</v>
      </c>
    </row>
    <row r="3" spans="1:9" x14ac:dyDescent="0.3">
      <c r="A3">
        <v>2</v>
      </c>
      <c r="B3">
        <v>9.4999999999999998E-3</v>
      </c>
      <c r="C3">
        <v>0.92720000000000002</v>
      </c>
      <c r="D3">
        <v>5.8099999999999999E-2</v>
      </c>
      <c r="E3">
        <v>4.1000000000000003E-3</v>
      </c>
      <c r="F3">
        <v>5.9999999999999995E-4</v>
      </c>
      <c r="G3">
        <v>4.0000000000000002E-4</v>
      </c>
      <c r="H3">
        <v>1E-4</v>
      </c>
      <c r="I3">
        <v>1E-4</v>
      </c>
    </row>
    <row r="4" spans="1:9" x14ac:dyDescent="0.3">
      <c r="A4">
        <v>3</v>
      </c>
      <c r="B4">
        <v>1.4E-3</v>
      </c>
      <c r="C4">
        <v>3.0200000000000001E-2</v>
      </c>
      <c r="D4">
        <v>0.92330000000000001</v>
      </c>
      <c r="E4">
        <v>3.8800000000000001E-2</v>
      </c>
      <c r="F4">
        <v>4.1999999999999997E-3</v>
      </c>
      <c r="G4">
        <v>1.6999999999999999E-3</v>
      </c>
      <c r="H4">
        <v>1E-4</v>
      </c>
      <c r="I4">
        <v>2.9999999999999997E-4</v>
      </c>
    </row>
    <row r="5" spans="1:9" x14ac:dyDescent="0.3">
      <c r="A5">
        <v>4</v>
      </c>
      <c r="B5">
        <v>2.9999999999999997E-4</v>
      </c>
      <c r="C5">
        <v>4.1000000000000003E-3</v>
      </c>
      <c r="D5">
        <v>7.0300000000000001E-2</v>
      </c>
      <c r="E5">
        <v>0.88</v>
      </c>
      <c r="F5">
        <v>3.6499999999999998E-2</v>
      </c>
      <c r="G5">
        <v>7.3000000000000001E-3</v>
      </c>
      <c r="H5">
        <v>5.9999999999999995E-4</v>
      </c>
      <c r="I5">
        <v>8.9999999999999998E-4</v>
      </c>
    </row>
    <row r="6" spans="1:9" x14ac:dyDescent="0.3">
      <c r="A6">
        <v>5</v>
      </c>
      <c r="B6">
        <v>1E-4</v>
      </c>
      <c r="C6">
        <v>1.5E-3</v>
      </c>
      <c r="D6">
        <v>7.3000000000000001E-3</v>
      </c>
      <c r="E6">
        <v>9.5000000000000001E-2</v>
      </c>
      <c r="F6">
        <v>0.82</v>
      </c>
      <c r="G6">
        <v>6.3200000000000006E-2</v>
      </c>
      <c r="H6">
        <v>6.1000000000000004E-3</v>
      </c>
      <c r="I6">
        <v>6.7000000000000002E-3</v>
      </c>
    </row>
    <row r="7" spans="1:9" x14ac:dyDescent="0.3">
      <c r="A7">
        <v>6</v>
      </c>
      <c r="B7">
        <v>0</v>
      </c>
      <c r="C7">
        <v>6.9999999999999999E-4</v>
      </c>
      <c r="D7">
        <v>3.3999999999999998E-3</v>
      </c>
      <c r="E7">
        <v>5.8999999999999999E-3</v>
      </c>
      <c r="F7">
        <v>8.5800000000000001E-2</v>
      </c>
      <c r="G7">
        <v>0.83679999999999999</v>
      </c>
      <c r="H7">
        <v>3.0300000000000001E-2</v>
      </c>
      <c r="I7">
        <v>3.6999999999999998E-2</v>
      </c>
    </row>
    <row r="8" spans="1:9" x14ac:dyDescent="0.3">
      <c r="A8">
        <v>7</v>
      </c>
      <c r="B8">
        <v>0</v>
      </c>
      <c r="C8">
        <v>1E-4</v>
      </c>
      <c r="D8">
        <v>1.4E-3</v>
      </c>
      <c r="E8">
        <v>4.0000000000000001E-3</v>
      </c>
      <c r="F8">
        <v>3.3000000000000002E-2</v>
      </c>
      <c r="G8">
        <v>0.14119999999999999</v>
      </c>
      <c r="H8">
        <v>0.65600000000000003</v>
      </c>
      <c r="I8">
        <v>0.16420000000000001</v>
      </c>
    </row>
    <row r="9" spans="1:9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4C74-4E1E-43CB-95E4-3028410CA1FB}">
  <dimension ref="A1:B4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B501-FDDB-400B-B07D-68189C981642}">
  <dimension ref="A1:B2"/>
  <sheetViews>
    <sheetView workbookViewId="0">
      <selection activeCell="A2" sqref="A2"/>
    </sheetView>
  </sheetViews>
  <sheetFormatPr defaultRowHeight="14.4" x14ac:dyDescent="0.3"/>
  <cols>
    <col min="1" max="1" width="17.109375" customWidth="1"/>
    <col min="2" max="2" width="20" customWidth="1"/>
  </cols>
  <sheetData>
    <row r="1" spans="1:2" x14ac:dyDescent="0.3">
      <c r="A1" t="s">
        <v>4</v>
      </c>
      <c r="B1" t="s">
        <v>3</v>
      </c>
    </row>
    <row r="2" spans="1:2" x14ac:dyDescent="0.3">
      <c r="A2">
        <v>1.6299999999999999E-2</v>
      </c>
      <c r="B2">
        <f>A2/(1-A2)</f>
        <v>1.6570092507878418E-2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</vt:lpstr>
      <vt:lpstr>Historical</vt:lpstr>
      <vt:lpstr>Observed.Matrix</vt:lpstr>
      <vt:lpstr>Fitted.Matrix</vt:lpstr>
      <vt:lpstr>PD.Matrix</vt:lpstr>
      <vt:lpstr>Single.Factor</vt:lpstr>
      <vt:lpstr>Asset.Correlation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Ringelberg</dc:creator>
  <cp:lastModifiedBy>Josiah Ringelberg</cp:lastModifiedBy>
  <dcterms:created xsi:type="dcterms:W3CDTF">2025-06-22T00:41:14Z</dcterms:created>
  <dcterms:modified xsi:type="dcterms:W3CDTF">2025-06-23T00:40:39Z</dcterms:modified>
</cp:coreProperties>
</file>