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4E863300-F41C-4005-B436-70B1B72F5A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todo de Lagrange" sheetId="1" r:id="rId1"/>
    <sheet name="Ejercicio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8" i="4" s="1"/>
  <c r="H27" i="4"/>
  <c r="G27" i="4"/>
  <c r="G28" i="4" s="1"/>
  <c r="F27" i="4"/>
  <c r="E27" i="4"/>
  <c r="D27" i="4"/>
  <c r="C27" i="4"/>
  <c r="C26" i="4"/>
  <c r="C25" i="4"/>
  <c r="C24" i="4"/>
  <c r="C23" i="4"/>
  <c r="C22" i="4"/>
  <c r="C21" i="4"/>
  <c r="H28" i="4"/>
  <c r="F28" i="4"/>
  <c r="E28" i="4"/>
  <c r="D28" i="4"/>
  <c r="N10" i="4"/>
  <c r="N9" i="4"/>
  <c r="N8" i="4"/>
  <c r="N7" i="4"/>
  <c r="N6" i="4"/>
  <c r="N5" i="4"/>
  <c r="N4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L4" i="3"/>
  <c r="L8" i="3"/>
  <c r="L7" i="3"/>
  <c r="L6" i="3"/>
  <c r="L5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C27" i="2"/>
  <c r="D27" i="2"/>
  <c r="H26" i="2"/>
  <c r="H27" i="2"/>
  <c r="G26" i="2"/>
  <c r="G27" i="2" s="1"/>
  <c r="F26" i="2"/>
  <c r="F27" i="2"/>
  <c r="E26" i="2"/>
  <c r="E27" i="2" s="1"/>
  <c r="D26" i="2"/>
  <c r="C26" i="2"/>
  <c r="H25" i="2"/>
  <c r="G25" i="2"/>
  <c r="F25" i="2"/>
  <c r="E25" i="2"/>
  <c r="D25" i="2"/>
  <c r="C25" i="2"/>
  <c r="D24" i="2"/>
  <c r="C24" i="2"/>
  <c r="D23" i="2"/>
  <c r="C23" i="2"/>
  <c r="C22" i="2"/>
  <c r="D22" i="2"/>
  <c r="D21" i="2"/>
  <c r="C21" i="2"/>
  <c r="M9" i="2"/>
  <c r="M8" i="2"/>
  <c r="M7" i="2"/>
  <c r="M6" i="2"/>
  <c r="M5" i="2"/>
  <c r="M4" i="2"/>
  <c r="H24" i="2"/>
  <c r="E24" i="2"/>
  <c r="F23" i="2"/>
  <c r="E23" i="2"/>
  <c r="F22" i="2"/>
  <c r="E22" i="2"/>
  <c r="G24" i="2"/>
  <c r="F24" i="2"/>
  <c r="H23" i="2"/>
  <c r="G23" i="2"/>
  <c r="H22" i="2"/>
  <c r="G22" i="2"/>
  <c r="H21" i="2"/>
  <c r="G21" i="2"/>
  <c r="F21" i="2"/>
  <c r="E21" i="2"/>
  <c r="D26" i="3" l="1"/>
  <c r="C26" i="3"/>
  <c r="C28" i="4"/>
  <c r="G26" i="3"/>
  <c r="F26" i="3"/>
  <c r="E26" i="3"/>
  <c r="F7" i="1" l="1"/>
  <c r="F6" i="1"/>
  <c r="F5" i="1"/>
  <c r="B12" i="1" s="1"/>
  <c r="G7" i="1"/>
  <c r="C14" i="1" s="1"/>
  <c r="G6" i="1"/>
  <c r="C13" i="1" s="1"/>
  <c r="G5" i="1"/>
  <c r="C12" i="1" s="1"/>
  <c r="H7" i="1"/>
  <c r="D14" i="1" s="1"/>
  <c r="H6" i="1"/>
  <c r="D13" i="1" s="1"/>
  <c r="H5" i="1"/>
  <c r="D12" i="1" s="1"/>
  <c r="H4" i="1"/>
  <c r="G4" i="1"/>
  <c r="C11" i="1" s="1"/>
  <c r="F4" i="1"/>
  <c r="B11" i="1" s="1"/>
  <c r="B14" i="1"/>
  <c r="B13" i="1"/>
  <c r="D11" i="1"/>
  <c r="I7" i="1"/>
  <c r="E14" i="1" s="1"/>
  <c r="I6" i="1"/>
  <c r="E13" i="1" s="1"/>
  <c r="I5" i="1"/>
  <c r="E12" i="1" s="1"/>
  <c r="I4" i="1"/>
  <c r="E11" i="1" s="1"/>
  <c r="K7" i="1"/>
  <c r="K6" i="1"/>
  <c r="K5" i="1"/>
  <c r="K4" i="1"/>
  <c r="B15" i="1" l="1"/>
  <c r="C15" i="1"/>
  <c r="D15" i="1"/>
  <c r="E15" i="1"/>
</calcChain>
</file>

<file path=xl/sharedStrings.xml><?xml version="1.0" encoding="utf-8"?>
<sst xmlns="http://schemas.openxmlformats.org/spreadsheetml/2006/main" count="159" uniqueCount="65">
  <si>
    <t>Metodo de Lagrange</t>
  </si>
  <si>
    <t>Xi</t>
  </si>
  <si>
    <t>Yi</t>
  </si>
  <si>
    <t>L0</t>
  </si>
  <si>
    <t>L1</t>
  </si>
  <si>
    <t>L2</t>
  </si>
  <si>
    <t>L3</t>
  </si>
  <si>
    <t>Cantidad de L en funcion de cantidad de I</t>
  </si>
  <si>
    <t>i</t>
  </si>
  <si>
    <t>X^3</t>
  </si>
  <si>
    <t>X^2</t>
  </si>
  <si>
    <t xml:space="preserve">X^1 </t>
  </si>
  <si>
    <t>Independiente</t>
  </si>
  <si>
    <t xml:space="preserve">Sobre las Xi - Xj </t>
  </si>
  <si>
    <t>//Xi es sobre el I que estoy parado</t>
  </si>
  <si>
    <t xml:space="preserve"> </t>
  </si>
  <si>
    <t>Denomidadores</t>
  </si>
  <si>
    <t>f3(X)=</t>
  </si>
  <si>
    <t>0,844194*X^3+12,53095*X^2+24,09945*X+1</t>
  </si>
  <si>
    <t>RTA:</t>
  </si>
  <si>
    <t>CADA L SE MULTIPLICA POR SU Y(I)</t>
  </si>
  <si>
    <t xml:space="preserve">esos X^3 de la tabla(ej -0,166) los obtengo con symbo </t>
  </si>
  <si>
    <t>L Ya multiplicada</t>
  </si>
  <si>
    <t>es F3 por ser 3 I</t>
  </si>
  <si>
    <t>L4</t>
  </si>
  <si>
    <t>L5</t>
  </si>
  <si>
    <t>Es la multiplicacion de todos los x por xi excpeto con las J que son iguales a I, si estoy parado sobre i=0 seria: (x-x1)*(x-x2)*(x-x3)</t>
  </si>
  <si>
    <t>X^5</t>
  </si>
  <si>
    <t>X^4</t>
  </si>
  <si>
    <t>((x-0.5)*(x-1.5)*(x-2)*(x-2.5)*(x-3))/M5</t>
  </si>
  <si>
    <t>((x-1)*(x-1.5)*(x-2)*(x-2.5)*(x-3))/M4</t>
  </si>
  <si>
    <t>((x-0.5)*(x-1)*(x-2)*(x-2.5)*(x-3))/M6</t>
  </si>
  <si>
    <t>((x-0.5)*(x-1)*(x-1.5)*(x-2.5)*(x-3))/M7</t>
  </si>
  <si>
    <t>((x-0.5)*(x-1)*(x-1.5)*(x-2)*(x-3))/M8</t>
  </si>
  <si>
    <t>((x-0.5)*(x-1)*(x-1.5)*(x-2)*(x-2.5))/M9</t>
  </si>
  <si>
    <t>f5(X)=</t>
  </si>
  <si>
    <t>0,00946*X^5-0,12834*X^4+1,2431*X^3-3,6873*X^2+5,8182*X-1,135</t>
  </si>
  <si>
    <t>Modelo para Orden 5</t>
  </si>
  <si>
    <t>Los L los obtengo yo con Symbo</t>
  </si>
  <si>
    <t>Modelo para Orden 4</t>
  </si>
  <si>
    <t>((x-2)*(x-3)*(x-5)*(x-6))/L4</t>
  </si>
  <si>
    <t>((x-1)*(x-3)*(x-5)*(x-6))/L5</t>
  </si>
  <si>
    <t>((x-1)*(x-2)*(x-5)*(x-6))/L6</t>
  </si>
  <si>
    <t>((x-1)*(x-2)*(x-3)*(x-6))/L7</t>
  </si>
  <si>
    <t>((x-1)*(x-2)*(x-3)*(x-5))/L8</t>
  </si>
  <si>
    <t>Modelo para Orden 6</t>
  </si>
  <si>
    <t>((x-10)*(x-20)*(x-30)*(x-40)*(x-50)*(x-60)/M4</t>
  </si>
  <si>
    <t>L6</t>
  </si>
  <si>
    <t>((x-0)*(x-20)*(x-30)*(x-40)*(x-50)*(x-60))/M5</t>
  </si>
  <si>
    <t>((x-0)*(x-10)*(x-30)*(x-40)*(x-50)*(x-60))/M6</t>
  </si>
  <si>
    <t>((x-0)*(x-10)*(x-20)*(x-40)*(x-50)*(x-60))/M7</t>
  </si>
  <si>
    <t>((x-0)*(x-10)*(x-20)*(x-30)*(x-50)*(x-60))/M8</t>
  </si>
  <si>
    <t>((x-0)*(x-10)*(x-20)*(x-30)*(x-50)*(x-60))/M9</t>
  </si>
  <si>
    <t>((x-0)*(x-10)*(x-20)*(x-30)*(x-40)*(x-50))/M10</t>
  </si>
  <si>
    <t>X^6</t>
  </si>
  <si>
    <t>f6(X)=</t>
  </si>
  <si>
    <t>Ensamblado</t>
  </si>
  <si>
    <t>Esto es para el symbo</t>
  </si>
  <si>
    <t>es F6 por ser 6 I</t>
  </si>
  <si>
    <t>es F5 por ser 5 I</t>
  </si>
  <si>
    <t>es F4 por ser 4 I</t>
  </si>
  <si>
    <t>f4X)=</t>
  </si>
  <si>
    <t>Este no me da, porque??</t>
  </si>
  <si>
    <t>"0.005*X^4-0.297*X^3-0.64*X^2-1.11*X+6"</t>
  </si>
  <si>
    <t>PORQUE TENIAS MAL LOS NUMERoS: COPIA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</si>
</sst>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1" fillId="4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2</xdr:row>
      <xdr:rowOff>95250</xdr:rowOff>
    </xdr:from>
    <xdr:to>
      <xdr:col>16</xdr:col>
      <xdr:colOff>495300</xdr:colOff>
      <xdr:row>12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7FB481-FB88-D900-BA9B-B7EBDED3C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476250"/>
          <a:ext cx="228600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133350</xdr:colOff>
      <xdr:row>13</xdr:row>
      <xdr:rowOff>104775</xdr:rowOff>
    </xdr:from>
    <xdr:to>
      <xdr:col>19</xdr:col>
      <xdr:colOff>295275</xdr:colOff>
      <xdr:row>16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F2527A-14AE-4C95-5C76-0F7B2576A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2581275"/>
          <a:ext cx="4429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8"/>
  <sheetViews>
    <sheetView topLeftCell="B1" workbookViewId="0">
      <selection activeCell="G20" sqref="G20"/>
    </sheetView>
  </sheetViews>
  <sheetFormatPr baseColWidth="10" defaultColWidth="9.140625" defaultRowHeight="15" x14ac:dyDescent="0.25"/>
  <sheetData>
    <row r="2" spans="1:31" x14ac:dyDescent="0.25">
      <c r="D2" s="2"/>
      <c r="E2" s="3" t="s">
        <v>0</v>
      </c>
      <c r="F2" s="2"/>
      <c r="N2" s="7" t="s">
        <v>7</v>
      </c>
      <c r="O2" s="7"/>
      <c r="P2" s="7"/>
      <c r="Q2" s="7"/>
      <c r="S2" s="8" t="s">
        <v>26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B3" s="4" t="s">
        <v>8</v>
      </c>
      <c r="C3" s="4" t="s">
        <v>1</v>
      </c>
      <c r="D3" s="4" t="s">
        <v>2</v>
      </c>
      <c r="E3" s="4"/>
      <c r="F3" s="4" t="s">
        <v>9</v>
      </c>
      <c r="G3" s="4" t="s">
        <v>10</v>
      </c>
      <c r="H3" s="4" t="s">
        <v>11</v>
      </c>
      <c r="I3" s="5" t="s">
        <v>12</v>
      </c>
      <c r="J3" s="4"/>
      <c r="K3" s="4" t="s">
        <v>16</v>
      </c>
      <c r="L3" s="6"/>
      <c r="U3" t="s">
        <v>15</v>
      </c>
    </row>
    <row r="4" spans="1:31" x14ac:dyDescent="0.25">
      <c r="B4" s="4">
        <v>0</v>
      </c>
      <c r="C4" s="4">
        <v>0</v>
      </c>
      <c r="D4" s="4">
        <v>1</v>
      </c>
      <c r="E4" s="4" t="s">
        <v>3</v>
      </c>
      <c r="F4" s="4">
        <f>-0.1666</f>
        <v>-0.1666</v>
      </c>
      <c r="G4" s="4">
        <f>1</f>
        <v>1</v>
      </c>
      <c r="H4" s="4">
        <f>-1.8333</f>
        <v>-1.8332999999999999</v>
      </c>
      <c r="I4" s="4">
        <f>1*D4</f>
        <v>1</v>
      </c>
      <c r="J4" s="4"/>
      <c r="K4" s="6">
        <f>(C4-C5)*(C4-C6)*(C4-C7)</f>
        <v>-6</v>
      </c>
      <c r="L4" s="6"/>
      <c r="S4" s="7" t="s">
        <v>13</v>
      </c>
      <c r="T4" s="7"/>
      <c r="U4" s="7" t="s">
        <v>14</v>
      </c>
      <c r="V4" s="7"/>
      <c r="W4" s="7"/>
      <c r="X4" s="7"/>
    </row>
    <row r="5" spans="1:31" x14ac:dyDescent="0.25">
      <c r="B5" s="4">
        <v>1</v>
      </c>
      <c r="C5" s="4">
        <v>1</v>
      </c>
      <c r="D5" s="4">
        <v>2.7181999999999999</v>
      </c>
      <c r="E5" s="4" t="s">
        <v>4</v>
      </c>
      <c r="F5" s="4">
        <f>0.5</f>
        <v>0.5</v>
      </c>
      <c r="G5" s="4">
        <f>2.5</f>
        <v>2.5</v>
      </c>
      <c r="H5" s="4">
        <f>3</f>
        <v>3</v>
      </c>
      <c r="I5" s="4">
        <f>0*D5</f>
        <v>0</v>
      </c>
      <c r="J5" s="4"/>
      <c r="K5" s="6">
        <f>(C5-C4)*(C5-C6)*(C5-C7)</f>
        <v>2</v>
      </c>
      <c r="L5" s="6"/>
    </row>
    <row r="6" spans="1:31" x14ac:dyDescent="0.25">
      <c r="B6" s="4">
        <v>2</v>
      </c>
      <c r="C6" s="4">
        <v>2</v>
      </c>
      <c r="D6" s="4">
        <v>7.3891</v>
      </c>
      <c r="E6" s="4" t="s">
        <v>5</v>
      </c>
      <c r="F6" s="4">
        <f>-0.5</f>
        <v>-0.5</v>
      </c>
      <c r="G6" s="4">
        <f>2</f>
        <v>2</v>
      </c>
      <c r="H6" s="4">
        <f>1.5</f>
        <v>1.5</v>
      </c>
      <c r="I6" s="4">
        <f>0*D6</f>
        <v>0</v>
      </c>
      <c r="J6" s="4"/>
      <c r="K6" s="6">
        <f>(C6-C4)*(C6-C5)*(C6-C7)</f>
        <v>-2</v>
      </c>
      <c r="L6" s="6"/>
    </row>
    <row r="7" spans="1:31" x14ac:dyDescent="0.25">
      <c r="B7" s="4">
        <v>3</v>
      </c>
      <c r="C7" s="4">
        <v>3</v>
      </c>
      <c r="D7" s="4">
        <v>20.0855</v>
      </c>
      <c r="E7" s="4" t="s">
        <v>6</v>
      </c>
      <c r="F7" s="4">
        <f>0.1666</f>
        <v>0.1666</v>
      </c>
      <c r="G7" s="4">
        <f>-0.5</f>
        <v>-0.5</v>
      </c>
      <c r="H7" s="4">
        <f>0.3333</f>
        <v>0.33329999999999999</v>
      </c>
      <c r="I7" s="4">
        <f>0*D7</f>
        <v>0</v>
      </c>
      <c r="J7" s="4"/>
      <c r="K7" s="6">
        <f>(C7-C4)*(C7-C5)*(C7-C6)</f>
        <v>6</v>
      </c>
      <c r="L7" s="6"/>
      <c r="S7" s="7" t="s">
        <v>21</v>
      </c>
      <c r="T7" s="7"/>
      <c r="U7" s="7"/>
      <c r="V7" s="7"/>
      <c r="W7" s="7"/>
      <c r="X7" s="7"/>
    </row>
    <row r="8" spans="1:31" x14ac:dyDescent="0.25">
      <c r="B8" s="6"/>
      <c r="C8" s="6"/>
      <c r="D8" s="6"/>
      <c r="E8" s="6"/>
      <c r="F8" s="4"/>
      <c r="G8" s="4"/>
      <c r="H8" s="4"/>
      <c r="I8" s="4"/>
      <c r="J8" s="6"/>
      <c r="K8" s="6"/>
      <c r="L8" s="6"/>
    </row>
    <row r="10" spans="1:31" x14ac:dyDescent="0.25">
      <c r="B10" s="11"/>
      <c r="C10" s="11" t="s">
        <v>22</v>
      </c>
      <c r="D10" s="11"/>
      <c r="E10" s="11"/>
    </row>
    <row r="11" spans="1:31" x14ac:dyDescent="0.25">
      <c r="A11" s="4" t="s">
        <v>3</v>
      </c>
      <c r="B11" s="4">
        <f>F4*D4</f>
        <v>-0.1666</v>
      </c>
      <c r="C11" s="4">
        <f>G4*D4</f>
        <v>1</v>
      </c>
      <c r="D11" s="4">
        <f>H4*D4</f>
        <v>-1.8332999999999999</v>
      </c>
      <c r="E11" s="4">
        <f>I4*D4</f>
        <v>1</v>
      </c>
      <c r="F11" s="1"/>
    </row>
    <row r="12" spans="1:31" x14ac:dyDescent="0.25">
      <c r="A12" s="4" t="s">
        <v>4</v>
      </c>
      <c r="B12" s="4">
        <f>F5*D5</f>
        <v>1.3591</v>
      </c>
      <c r="C12" s="4">
        <f>G5*D5</f>
        <v>6.7954999999999997</v>
      </c>
      <c r="D12" s="4">
        <f>H5*D5</f>
        <v>8.1546000000000003</v>
      </c>
      <c r="E12" s="4">
        <f>I5*D5</f>
        <v>0</v>
      </c>
      <c r="F12" s="1"/>
    </row>
    <row r="13" spans="1:31" x14ac:dyDescent="0.25">
      <c r="A13" s="4" t="s">
        <v>5</v>
      </c>
      <c r="B13" s="4">
        <f>F6*D6</f>
        <v>-3.69455</v>
      </c>
      <c r="C13" s="4">
        <f>G6*D6</f>
        <v>14.7782</v>
      </c>
      <c r="D13" s="4">
        <f>H6*D6</f>
        <v>11.08365</v>
      </c>
      <c r="E13" s="4">
        <f>I6*D6</f>
        <v>0</v>
      </c>
      <c r="F13" s="1"/>
    </row>
    <row r="14" spans="1:31" x14ac:dyDescent="0.25">
      <c r="A14" s="4" t="s">
        <v>6</v>
      </c>
      <c r="B14" s="4">
        <f>F7*D7</f>
        <v>3.3462442999999999</v>
      </c>
      <c r="C14" s="4">
        <f>G7*D7</f>
        <v>-10.04275</v>
      </c>
      <c r="D14" s="4">
        <f>H7*D7</f>
        <v>6.6944971499999992</v>
      </c>
      <c r="E14" s="4">
        <f>I7*D7</f>
        <v>0</v>
      </c>
      <c r="F14" s="1"/>
    </row>
    <row r="15" spans="1:31" x14ac:dyDescent="0.25">
      <c r="B15" s="12">
        <f>SUM(B11:B14)</f>
        <v>0.84419429999999984</v>
      </c>
      <c r="C15" s="12">
        <f>SUM(C11:C14)</f>
        <v>12.530949999999999</v>
      </c>
      <c r="D15" s="12">
        <f>SUM(D11:D14)</f>
        <v>24.09944715</v>
      </c>
      <c r="E15" s="12">
        <f>SUM(E11:E14)</f>
        <v>1</v>
      </c>
      <c r="U15" s="7" t="s">
        <v>20</v>
      </c>
      <c r="V15" s="7"/>
      <c r="W15" s="7"/>
      <c r="X15" s="7"/>
    </row>
    <row r="18" spans="1:11" x14ac:dyDescent="0.25">
      <c r="A18" s="10" t="s">
        <v>19</v>
      </c>
      <c r="B18" s="9" t="s">
        <v>17</v>
      </c>
      <c r="C18" s="9" t="s">
        <v>18</v>
      </c>
      <c r="D18" s="9"/>
      <c r="E18" s="9"/>
      <c r="F18" s="9"/>
      <c r="G18" s="9"/>
      <c r="J18" s="7" t="s">
        <v>23</v>
      </c>
      <c r="K18" s="7"/>
    </row>
  </sheetData>
  <pageMargins left="0.7" right="0.7" top="0.75" bottom="0.75" header="0.3" footer="0.3"/>
  <ignoredErrors>
    <ignoredError sqref="K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6C09-A263-43A7-8435-78F2617DBFF8}">
  <dimension ref="B2:R33"/>
  <sheetViews>
    <sheetView tabSelected="1" topLeftCell="F1" workbookViewId="0">
      <selection activeCell="N12" sqref="N12:R17"/>
    </sheetView>
  </sheetViews>
  <sheetFormatPr baseColWidth="10" defaultRowHeight="15" x14ac:dyDescent="0.25"/>
  <sheetData>
    <row r="2" spans="2:18" x14ac:dyDescent="0.25">
      <c r="D2" s="2"/>
      <c r="E2" s="3" t="s">
        <v>0</v>
      </c>
      <c r="F2" s="2"/>
      <c r="Q2" t="s">
        <v>37</v>
      </c>
    </row>
    <row r="3" spans="2:18" x14ac:dyDescent="0.25">
      <c r="B3" s="4" t="s">
        <v>8</v>
      </c>
      <c r="C3" s="4" t="s">
        <v>1</v>
      </c>
      <c r="D3" s="4" t="s">
        <v>2</v>
      </c>
      <c r="E3" s="4"/>
      <c r="F3" s="4" t="s">
        <v>27</v>
      </c>
      <c r="G3" s="4" t="s">
        <v>28</v>
      </c>
      <c r="H3" s="4" t="s">
        <v>9</v>
      </c>
      <c r="I3" s="4" t="s">
        <v>10</v>
      </c>
      <c r="J3" s="4" t="s">
        <v>11</v>
      </c>
      <c r="K3" s="5" t="s">
        <v>12</v>
      </c>
      <c r="L3" s="4"/>
      <c r="M3" s="4" t="s">
        <v>16</v>
      </c>
      <c r="N3" s="6"/>
      <c r="Q3" t="s">
        <v>38</v>
      </c>
    </row>
    <row r="4" spans="2:18" x14ac:dyDescent="0.25">
      <c r="B4" s="4">
        <v>0</v>
      </c>
      <c r="C4" s="4">
        <v>0.5</v>
      </c>
      <c r="D4" s="4">
        <v>1</v>
      </c>
      <c r="E4" s="4" t="s">
        <v>3</v>
      </c>
      <c r="F4" s="4">
        <v>-0.26666000000000001</v>
      </c>
      <c r="G4" s="4">
        <v>2.6665999999999999</v>
      </c>
      <c r="H4" s="4">
        <v>-10.333</v>
      </c>
      <c r="I4" s="4">
        <v>19.333300000000001</v>
      </c>
      <c r="J4" s="4">
        <v>-17.399999999999999</v>
      </c>
      <c r="K4" s="4">
        <v>6</v>
      </c>
      <c r="L4" s="4"/>
      <c r="M4" s="6">
        <f>(C4-C5)*(C4-C6)*(C4-C7)*(C4-C8)*(C4-C9)</f>
        <v>-3.75</v>
      </c>
      <c r="N4" s="6"/>
    </row>
    <row r="5" spans="2:18" x14ac:dyDescent="0.25">
      <c r="B5" s="4">
        <v>1</v>
      </c>
      <c r="C5" s="4">
        <v>1</v>
      </c>
      <c r="D5" s="4">
        <v>2.1190000000000002</v>
      </c>
      <c r="E5" s="4" t="s">
        <v>4</v>
      </c>
      <c r="F5" s="4">
        <v>1.333</v>
      </c>
      <c r="G5" s="4">
        <v>-12.666600000000001</v>
      </c>
      <c r="H5" s="4">
        <v>45.665999999999997</v>
      </c>
      <c r="I5" s="4">
        <v>-76.833299999999994</v>
      </c>
      <c r="J5" s="4">
        <v>58.5</v>
      </c>
      <c r="K5" s="4">
        <v>-15</v>
      </c>
      <c r="L5" s="4"/>
      <c r="M5" s="6">
        <f>(C5-C4)*(C5-C6)*(C5-C7)*(C5-C8)*(C5-C9)</f>
        <v>0.75</v>
      </c>
      <c r="N5" s="6"/>
    </row>
    <row r="6" spans="2:18" x14ac:dyDescent="0.25">
      <c r="B6" s="4">
        <v>2</v>
      </c>
      <c r="C6" s="4">
        <v>1.5</v>
      </c>
      <c r="D6" s="4">
        <v>2.91</v>
      </c>
      <c r="E6" s="4" t="s">
        <v>5</v>
      </c>
      <c r="F6" s="4">
        <v>-2.6659999999999999</v>
      </c>
      <c r="G6" s="4">
        <v>24</v>
      </c>
      <c r="H6" s="4">
        <v>-80.665999999999997</v>
      </c>
      <c r="I6" s="4">
        <v>124</v>
      </c>
      <c r="J6" s="4">
        <v>-84.666600000000003</v>
      </c>
      <c r="K6" s="4">
        <v>20</v>
      </c>
      <c r="L6" s="4"/>
      <c r="M6" s="6">
        <f>(C6-C4)*(C6-C5)*(C6-C7)*(C6-C8)*(C6-C9)</f>
        <v>-0.375</v>
      </c>
      <c r="N6" s="6"/>
    </row>
    <row r="7" spans="2:18" x14ac:dyDescent="0.25">
      <c r="B7" s="4">
        <v>3</v>
      </c>
      <c r="C7" s="4">
        <v>2</v>
      </c>
      <c r="D7" s="4">
        <v>3.9449999999999998</v>
      </c>
      <c r="E7" s="4" t="s">
        <v>6</v>
      </c>
      <c r="F7" s="4">
        <v>2.6659999999999999</v>
      </c>
      <c r="G7" s="4">
        <v>-22.666</v>
      </c>
      <c r="H7" s="4">
        <v>71.333299999999994</v>
      </c>
      <c r="I7" s="4">
        <v>-102.33329999999999</v>
      </c>
      <c r="J7" s="4">
        <v>66</v>
      </c>
      <c r="K7" s="4">
        <v>-15</v>
      </c>
      <c r="L7" s="4"/>
      <c r="M7" s="6">
        <f>(C7-C4)*(C7-C5)*(C7-C6)*(C7-C8)*(C7-C9)</f>
        <v>0.375</v>
      </c>
      <c r="N7" s="6"/>
    </row>
    <row r="8" spans="2:18" x14ac:dyDescent="0.25">
      <c r="B8" s="4">
        <v>4</v>
      </c>
      <c r="C8" s="4">
        <v>2.5</v>
      </c>
      <c r="D8" s="4">
        <v>5.72</v>
      </c>
      <c r="E8" s="4" t="s">
        <v>24</v>
      </c>
      <c r="F8" s="4">
        <v>-1.3332999999999999</v>
      </c>
      <c r="G8" s="4">
        <v>10.666600000000001</v>
      </c>
      <c r="H8" s="4">
        <v>-31.666599999999999</v>
      </c>
      <c r="I8" s="4">
        <v>43.333300000000001</v>
      </c>
      <c r="J8" s="4">
        <v>-27</v>
      </c>
      <c r="K8" s="4">
        <v>6</v>
      </c>
      <c r="L8" s="6"/>
      <c r="M8" s="6">
        <f>(C8-C9)*(C8-C4)*(C8-C5)*(C8-C6)*(C8-C7)</f>
        <v>-0.75</v>
      </c>
      <c r="N8" s="6"/>
    </row>
    <row r="9" spans="2:18" x14ac:dyDescent="0.25">
      <c r="B9" s="4">
        <v>5</v>
      </c>
      <c r="C9" s="4">
        <v>3</v>
      </c>
      <c r="D9" s="4">
        <v>8.6950000000000003</v>
      </c>
      <c r="E9" s="4" t="s">
        <v>25</v>
      </c>
      <c r="F9" s="4">
        <v>0.26666600000000001</v>
      </c>
      <c r="G9" s="4">
        <v>-2</v>
      </c>
      <c r="H9" s="4">
        <v>5.6665999999999999</v>
      </c>
      <c r="I9" s="4">
        <v>-7.5</v>
      </c>
      <c r="J9" s="4">
        <v>4.5666000000000002</v>
      </c>
      <c r="K9" s="4">
        <v>-1</v>
      </c>
      <c r="L9" s="6"/>
      <c r="M9" s="6">
        <f>(C9-C8)*(C9-C7)*(C9-C6)*(C9-C5)*(C9-C4)</f>
        <v>3.75</v>
      </c>
      <c r="N9" s="6"/>
    </row>
    <row r="12" spans="2:18" x14ac:dyDescent="0.25">
      <c r="N12" s="13" t="s">
        <v>3</v>
      </c>
      <c r="O12" s="13" t="s">
        <v>30</v>
      </c>
      <c r="P12" s="13"/>
      <c r="Q12" s="13"/>
      <c r="R12" s="13"/>
    </row>
    <row r="13" spans="2:18" x14ac:dyDescent="0.25">
      <c r="N13" s="13" t="s">
        <v>4</v>
      </c>
      <c r="O13" s="13" t="s">
        <v>29</v>
      </c>
      <c r="P13" s="13"/>
      <c r="Q13" s="13"/>
      <c r="R13" s="13"/>
    </row>
    <row r="14" spans="2:18" x14ac:dyDescent="0.25">
      <c r="N14" s="13" t="s">
        <v>5</v>
      </c>
      <c r="O14" s="13" t="s">
        <v>31</v>
      </c>
      <c r="P14" s="13"/>
      <c r="Q14" s="13"/>
      <c r="R14" s="13"/>
    </row>
    <row r="15" spans="2:18" x14ac:dyDescent="0.25">
      <c r="N15" s="13" t="s">
        <v>6</v>
      </c>
      <c r="O15" s="13" t="s">
        <v>32</v>
      </c>
      <c r="P15" s="13"/>
      <c r="Q15" s="13"/>
      <c r="R15" s="13"/>
    </row>
    <row r="16" spans="2:18" x14ac:dyDescent="0.25">
      <c r="N16" s="13" t="s">
        <v>24</v>
      </c>
      <c r="O16" s="13" t="s">
        <v>33</v>
      </c>
      <c r="P16" s="13"/>
      <c r="Q16" s="13"/>
      <c r="R16" s="13"/>
    </row>
    <row r="17" spans="2:18" x14ac:dyDescent="0.25">
      <c r="N17" s="13" t="s">
        <v>25</v>
      </c>
      <c r="O17" s="13" t="s">
        <v>34</v>
      </c>
      <c r="P17" s="13"/>
      <c r="Q17" s="13"/>
      <c r="R17" s="13"/>
    </row>
    <row r="20" spans="2:18" x14ac:dyDescent="0.25">
      <c r="C20" s="11"/>
      <c r="D20" s="11" t="s">
        <v>22</v>
      </c>
      <c r="E20" s="11"/>
      <c r="F20" s="11"/>
    </row>
    <row r="21" spans="2:18" x14ac:dyDescent="0.25">
      <c r="B21" s="4" t="s">
        <v>3</v>
      </c>
      <c r="C21" s="6">
        <f t="shared" ref="C21:C26" si="0">F4*D4</f>
        <v>-0.26666000000000001</v>
      </c>
      <c r="D21" s="6">
        <f t="shared" ref="D21:D26" si="1">G4*D4</f>
        <v>2.6665999999999999</v>
      </c>
      <c r="E21" s="4">
        <f t="shared" ref="E21:E26" si="2">H4*D4</f>
        <v>-10.333</v>
      </c>
      <c r="F21" s="4">
        <f t="shared" ref="F21:F26" si="3">I4*D4</f>
        <v>19.333300000000001</v>
      </c>
      <c r="G21" s="4">
        <f t="shared" ref="G21:G26" si="4">J4*D4</f>
        <v>-17.399999999999999</v>
      </c>
      <c r="H21" s="4">
        <f t="shared" ref="H21:H26" si="5">K4*D4</f>
        <v>6</v>
      </c>
    </row>
    <row r="22" spans="2:18" x14ac:dyDescent="0.25">
      <c r="B22" s="4" t="s">
        <v>4</v>
      </c>
      <c r="C22" s="6">
        <f t="shared" si="0"/>
        <v>2.824627</v>
      </c>
      <c r="D22" s="6">
        <f t="shared" si="1"/>
        <v>-26.840525400000004</v>
      </c>
      <c r="E22" s="4">
        <f t="shared" si="2"/>
        <v>96.766254000000004</v>
      </c>
      <c r="F22" s="4">
        <f t="shared" si="3"/>
        <v>-162.80976269999999</v>
      </c>
      <c r="G22" s="4">
        <f t="shared" si="4"/>
        <v>123.96150000000002</v>
      </c>
      <c r="H22" s="4">
        <f t="shared" si="5"/>
        <v>-31.785000000000004</v>
      </c>
    </row>
    <row r="23" spans="2:18" x14ac:dyDescent="0.25">
      <c r="B23" s="4" t="s">
        <v>5</v>
      </c>
      <c r="C23" s="6">
        <f t="shared" si="0"/>
        <v>-7.7580600000000004</v>
      </c>
      <c r="D23" s="6">
        <f t="shared" si="1"/>
        <v>69.84</v>
      </c>
      <c r="E23" s="4">
        <f t="shared" si="2"/>
        <v>-234.73805999999999</v>
      </c>
      <c r="F23" s="4">
        <f t="shared" si="3"/>
        <v>360.84000000000003</v>
      </c>
      <c r="G23" s="4">
        <f t="shared" si="4"/>
        <v>-246.37980600000003</v>
      </c>
      <c r="H23" s="4">
        <f t="shared" si="5"/>
        <v>58.2</v>
      </c>
    </row>
    <row r="24" spans="2:18" x14ac:dyDescent="0.25">
      <c r="B24" s="4" t="s">
        <v>6</v>
      </c>
      <c r="C24" s="6">
        <f t="shared" si="0"/>
        <v>10.51737</v>
      </c>
      <c r="D24" s="6">
        <f t="shared" si="1"/>
        <v>-89.417369999999991</v>
      </c>
      <c r="E24" s="4">
        <f t="shared" si="2"/>
        <v>281.40986849999996</v>
      </c>
      <c r="F24" s="4">
        <f t="shared" si="3"/>
        <v>-403.70486849999998</v>
      </c>
      <c r="G24" s="4">
        <f t="shared" si="4"/>
        <v>260.37</v>
      </c>
      <c r="H24" s="4">
        <f t="shared" si="5"/>
        <v>-59.174999999999997</v>
      </c>
    </row>
    <row r="25" spans="2:18" x14ac:dyDescent="0.25">
      <c r="B25" s="4" t="s">
        <v>24</v>
      </c>
      <c r="C25" s="6">
        <f t="shared" si="0"/>
        <v>-7.6264759999999994</v>
      </c>
      <c r="D25" s="6">
        <f t="shared" si="1"/>
        <v>61.012951999999999</v>
      </c>
      <c r="E25" s="4">
        <f t="shared" si="2"/>
        <v>-181.13295199999999</v>
      </c>
      <c r="F25" s="4">
        <f t="shared" si="3"/>
        <v>247.86647600000001</v>
      </c>
      <c r="G25" s="4">
        <f t="shared" si="4"/>
        <v>-154.44</v>
      </c>
      <c r="H25" s="4">
        <f t="shared" si="5"/>
        <v>34.32</v>
      </c>
    </row>
    <row r="26" spans="2:18" x14ac:dyDescent="0.25">
      <c r="B26" s="4" t="s">
        <v>25</v>
      </c>
      <c r="C26" s="6">
        <f t="shared" si="0"/>
        <v>2.31866087</v>
      </c>
      <c r="D26" s="6">
        <f t="shared" si="1"/>
        <v>-17.39</v>
      </c>
      <c r="E26" s="4">
        <f t="shared" si="2"/>
        <v>49.271087000000001</v>
      </c>
      <c r="F26" s="4">
        <f t="shared" si="3"/>
        <v>-65.212500000000006</v>
      </c>
      <c r="G26" s="4">
        <f t="shared" si="4"/>
        <v>39.706587000000006</v>
      </c>
      <c r="H26" s="4">
        <f t="shared" si="5"/>
        <v>-8.6950000000000003</v>
      </c>
    </row>
    <row r="27" spans="2:18" x14ac:dyDescent="0.25">
      <c r="C27" s="14">
        <f t="shared" ref="C27:H27" si="6">SUM(C21:C26)</f>
        <v>9.4618699999995393E-3</v>
      </c>
      <c r="D27" s="14">
        <f t="shared" si="6"/>
        <v>-0.12834339999999145</v>
      </c>
      <c r="E27" s="12">
        <f t="shared" si="6"/>
        <v>1.2431974999999866</v>
      </c>
      <c r="F27" s="12">
        <f t="shared" si="6"/>
        <v>-3.6873551999999279</v>
      </c>
      <c r="G27" s="12">
        <f t="shared" si="6"/>
        <v>5.818281000000006</v>
      </c>
      <c r="H27" s="12">
        <f t="shared" si="6"/>
        <v>-1.134999999999998</v>
      </c>
    </row>
    <row r="30" spans="2:18" x14ac:dyDescent="0.25">
      <c r="B30" s="10" t="s">
        <v>19</v>
      </c>
      <c r="C30" s="9" t="s">
        <v>35</v>
      </c>
      <c r="D30" s="9" t="s">
        <v>36</v>
      </c>
      <c r="E30" s="9"/>
      <c r="F30" s="9"/>
      <c r="G30" s="9"/>
      <c r="H30" s="9"/>
    </row>
    <row r="33" spans="7:8" x14ac:dyDescent="0.25">
      <c r="G33" s="7" t="s">
        <v>59</v>
      </c>
      <c r="H3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8DD5-4499-49F4-9240-1610E91FF97E}">
  <dimension ref="B2:R32"/>
  <sheetViews>
    <sheetView workbookViewId="0">
      <selection activeCell="G12" sqref="G12"/>
    </sheetView>
  </sheetViews>
  <sheetFormatPr baseColWidth="10" defaultRowHeight="15" x14ac:dyDescent="0.25"/>
  <sheetData>
    <row r="2" spans="2:18" x14ac:dyDescent="0.25">
      <c r="D2" s="2"/>
      <c r="E2" s="3" t="s">
        <v>0</v>
      </c>
      <c r="F2" s="2"/>
      <c r="Q2" t="s">
        <v>39</v>
      </c>
    </row>
    <row r="3" spans="2:18" x14ac:dyDescent="0.25">
      <c r="B3" s="4" t="s">
        <v>8</v>
      </c>
      <c r="C3" s="4" t="s">
        <v>1</v>
      </c>
      <c r="D3" s="4" t="s">
        <v>2</v>
      </c>
      <c r="E3" s="4"/>
      <c r="F3" s="4" t="s">
        <v>28</v>
      </c>
      <c r="G3" s="4" t="s">
        <v>9</v>
      </c>
      <c r="H3" s="4" t="s">
        <v>10</v>
      </c>
      <c r="I3" s="4" t="s">
        <v>11</v>
      </c>
      <c r="J3" s="5" t="s">
        <v>12</v>
      </c>
      <c r="K3" s="4"/>
      <c r="L3" s="4" t="s">
        <v>16</v>
      </c>
      <c r="M3" s="6"/>
      <c r="Q3" t="s">
        <v>38</v>
      </c>
    </row>
    <row r="4" spans="2:18" x14ac:dyDescent="0.25">
      <c r="B4" s="4">
        <v>0</v>
      </c>
      <c r="C4" s="4">
        <v>1</v>
      </c>
      <c r="D4" s="4">
        <v>4.75</v>
      </c>
      <c r="E4" s="4" t="s">
        <v>3</v>
      </c>
      <c r="F4" s="4">
        <v>2.5000000000000001E-2</v>
      </c>
      <c r="G4" s="4">
        <v>-0.4</v>
      </c>
      <c r="H4" s="4">
        <v>2.2749999999999999</v>
      </c>
      <c r="I4" s="4">
        <v>-5.4</v>
      </c>
      <c r="J4" s="4">
        <v>4.5</v>
      </c>
      <c r="K4" s="4"/>
      <c r="L4" s="6">
        <f>(C4-C5)*(C4-C6)*(C4-C7)*(C4-C8)</f>
        <v>40</v>
      </c>
      <c r="M4" s="6"/>
    </row>
    <row r="5" spans="2:18" x14ac:dyDescent="0.25">
      <c r="B5" s="4">
        <v>1</v>
      </c>
      <c r="C5" s="4">
        <v>2</v>
      </c>
      <c r="D5" s="4">
        <v>4</v>
      </c>
      <c r="E5" s="4" t="s">
        <v>4</v>
      </c>
      <c r="F5" s="4">
        <v>-8.3000000000000004E-2</v>
      </c>
      <c r="G5" s="4">
        <v>1.25</v>
      </c>
      <c r="H5" s="4">
        <v>-6.42</v>
      </c>
      <c r="I5" s="4">
        <v>12.75</v>
      </c>
      <c r="J5" s="4">
        <v>-7.5</v>
      </c>
      <c r="K5" s="4"/>
      <c r="L5" s="6">
        <f>(C5-C4)*(C5-C6)*(C5-C7)*(C5-C8)</f>
        <v>-12</v>
      </c>
      <c r="M5" s="6"/>
    </row>
    <row r="6" spans="2:18" x14ac:dyDescent="0.25">
      <c r="B6" s="4">
        <v>2</v>
      </c>
      <c r="C6" s="4">
        <v>3</v>
      </c>
      <c r="D6" s="4">
        <v>5.25</v>
      </c>
      <c r="E6" s="4" t="s">
        <v>5</v>
      </c>
      <c r="F6" s="4">
        <v>8.3000000000000004E-2</v>
      </c>
      <c r="G6" s="4">
        <v>-1.1599999999999999</v>
      </c>
      <c r="H6" s="4">
        <v>5.42</v>
      </c>
      <c r="I6" s="4">
        <v>-9.3332999999999995</v>
      </c>
      <c r="J6" s="4">
        <v>5</v>
      </c>
      <c r="K6" s="4"/>
      <c r="L6" s="6">
        <f>(C6-C4)*(C6-C5)*(C6-C7)*(C6-C8)</f>
        <v>12</v>
      </c>
      <c r="M6" s="6"/>
    </row>
    <row r="7" spans="2:18" x14ac:dyDescent="0.25">
      <c r="B7" s="4">
        <v>3</v>
      </c>
      <c r="C7" s="4">
        <v>5</v>
      </c>
      <c r="D7" s="4">
        <v>19.75</v>
      </c>
      <c r="E7" s="4" t="s">
        <v>6</v>
      </c>
      <c r="F7" s="4">
        <v>-4.2000000000000003E-2</v>
      </c>
      <c r="G7" s="4">
        <v>0.5</v>
      </c>
      <c r="H7" s="4">
        <v>-1.96</v>
      </c>
      <c r="I7" s="4">
        <v>3</v>
      </c>
      <c r="J7" s="4">
        <v>-1.5</v>
      </c>
      <c r="K7" s="4"/>
      <c r="L7" s="6">
        <f>(C7-C4)*(C7-C5)*(C7-C6)*(C7-C8)</f>
        <v>-24</v>
      </c>
      <c r="M7" s="6"/>
    </row>
    <row r="8" spans="2:18" x14ac:dyDescent="0.25">
      <c r="B8" s="4">
        <v>4</v>
      </c>
      <c r="C8" s="4">
        <v>6</v>
      </c>
      <c r="D8" s="4">
        <v>36</v>
      </c>
      <c r="E8" s="4" t="s">
        <v>24</v>
      </c>
      <c r="F8" s="4">
        <v>1.7000000000000001E-2</v>
      </c>
      <c r="G8" s="4">
        <v>-0.183</v>
      </c>
      <c r="H8" s="4">
        <v>0.68</v>
      </c>
      <c r="I8" s="4">
        <v>-1.02</v>
      </c>
      <c r="J8" s="4">
        <v>0.5</v>
      </c>
      <c r="K8" s="6"/>
      <c r="L8" s="6">
        <f>(C8-C4)*(C8-C5)*(C8-C6)*(C8-C7)</f>
        <v>60</v>
      </c>
      <c r="M8" s="6"/>
    </row>
    <row r="9" spans="2:18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2" spans="2:18" x14ac:dyDescent="0.25">
      <c r="N12" s="13" t="s">
        <v>3</v>
      </c>
      <c r="O12" s="13" t="s">
        <v>40</v>
      </c>
      <c r="P12" s="13"/>
      <c r="Q12" s="13"/>
      <c r="R12" s="13"/>
    </row>
    <row r="13" spans="2:18" x14ac:dyDescent="0.25">
      <c r="N13" s="13" t="s">
        <v>4</v>
      </c>
      <c r="O13" s="13" t="s">
        <v>41</v>
      </c>
      <c r="P13" s="13"/>
      <c r="Q13" s="13"/>
      <c r="R13" s="13"/>
    </row>
    <row r="14" spans="2:18" x14ac:dyDescent="0.25">
      <c r="N14" s="13" t="s">
        <v>5</v>
      </c>
      <c r="O14" s="13" t="s">
        <v>42</v>
      </c>
      <c r="P14" s="13"/>
      <c r="Q14" s="13"/>
      <c r="R14" s="13"/>
    </row>
    <row r="15" spans="2:18" x14ac:dyDescent="0.25">
      <c r="N15" s="13" t="s">
        <v>6</v>
      </c>
      <c r="O15" s="13" t="s">
        <v>43</v>
      </c>
      <c r="P15" s="13"/>
      <c r="Q15" s="13"/>
      <c r="R15" s="13"/>
    </row>
    <row r="16" spans="2:18" x14ac:dyDescent="0.25">
      <c r="N16" s="13" t="s">
        <v>24</v>
      </c>
      <c r="O16" s="13" t="s">
        <v>44</v>
      </c>
      <c r="P16" s="13"/>
      <c r="Q16" s="13"/>
      <c r="R16" s="13"/>
    </row>
    <row r="20" spans="2:12" x14ac:dyDescent="0.25">
      <c r="C20" s="11"/>
      <c r="D20" s="11" t="s">
        <v>22</v>
      </c>
      <c r="E20" s="11"/>
      <c r="F20" s="11"/>
    </row>
    <row r="21" spans="2:12" x14ac:dyDescent="0.25">
      <c r="B21" s="4" t="s">
        <v>3</v>
      </c>
      <c r="C21" s="6">
        <f>F4*D4</f>
        <v>0.11875000000000001</v>
      </c>
      <c r="D21" s="4">
        <f>G4*D4</f>
        <v>-1.9000000000000001</v>
      </c>
      <c r="E21" s="4">
        <f>H4*D4</f>
        <v>10.80625</v>
      </c>
      <c r="F21" s="4">
        <f>I4*D4</f>
        <v>-25.650000000000002</v>
      </c>
      <c r="G21" s="4">
        <f>J4*D4</f>
        <v>21.375</v>
      </c>
    </row>
    <row r="22" spans="2:12" x14ac:dyDescent="0.25">
      <c r="B22" s="4" t="s">
        <v>4</v>
      </c>
      <c r="C22" s="6">
        <f>F5*D5</f>
        <v>-0.33200000000000002</v>
      </c>
      <c r="D22" s="4">
        <f>G5*D5</f>
        <v>5</v>
      </c>
      <c r="E22" s="4">
        <f>H5*D5</f>
        <v>-25.68</v>
      </c>
      <c r="F22" s="4">
        <f>I5*D5</f>
        <v>51</v>
      </c>
      <c r="G22" s="4">
        <f>J5*D5</f>
        <v>-30</v>
      </c>
    </row>
    <row r="23" spans="2:12" x14ac:dyDescent="0.25">
      <c r="B23" s="4" t="s">
        <v>5</v>
      </c>
      <c r="C23" s="6">
        <f>F6*D6</f>
        <v>0.43575000000000003</v>
      </c>
      <c r="D23" s="4">
        <f>G6*D6</f>
        <v>-6.09</v>
      </c>
      <c r="E23" s="4">
        <f>H6*D6</f>
        <v>28.454999999999998</v>
      </c>
      <c r="F23" s="4">
        <f>I6*D6</f>
        <v>-48.999824999999994</v>
      </c>
      <c r="G23" s="4">
        <f>J6*D6</f>
        <v>26.25</v>
      </c>
    </row>
    <row r="24" spans="2:12" x14ac:dyDescent="0.25">
      <c r="B24" s="4" t="s">
        <v>6</v>
      </c>
      <c r="C24" s="6">
        <f>F7*D7</f>
        <v>-0.82950000000000002</v>
      </c>
      <c r="D24" s="4">
        <f>G7*D7</f>
        <v>9.875</v>
      </c>
      <c r="E24" s="4">
        <f>H7*D7</f>
        <v>-38.71</v>
      </c>
      <c r="F24" s="4">
        <f>I7*D7</f>
        <v>59.25</v>
      </c>
      <c r="G24" s="4">
        <f>J7*D7</f>
        <v>-29.625</v>
      </c>
    </row>
    <row r="25" spans="2:12" x14ac:dyDescent="0.25">
      <c r="B25" s="4" t="s">
        <v>24</v>
      </c>
      <c r="C25" s="6">
        <f>F8*D8</f>
        <v>0.6120000000000001</v>
      </c>
      <c r="D25" s="4">
        <f>G8*D8</f>
        <v>-6.5880000000000001</v>
      </c>
      <c r="E25" s="4">
        <f>H8*D8</f>
        <v>24.48</v>
      </c>
      <c r="F25" s="4">
        <f>I8*D8</f>
        <v>-36.72</v>
      </c>
      <c r="G25" s="4">
        <f>J8*D8</f>
        <v>18</v>
      </c>
    </row>
    <row r="26" spans="2:12" x14ac:dyDescent="0.25">
      <c r="B26" s="1"/>
      <c r="C26" s="14">
        <f>SUM(C21:C25)</f>
        <v>5.0000000000001155E-3</v>
      </c>
      <c r="D26" s="12">
        <f>SUM(D21:D25)</f>
        <v>0.29699999999999971</v>
      </c>
      <c r="E26" s="12">
        <f>SUM(E21:E25)</f>
        <v>-0.64875000000000327</v>
      </c>
      <c r="F26" s="12">
        <f>SUM(F21:F25)</f>
        <v>-1.1198249999999916</v>
      </c>
      <c r="G26" s="12">
        <f>SUM(G21:G25)</f>
        <v>6</v>
      </c>
    </row>
    <row r="27" spans="2:12" x14ac:dyDescent="0.25">
      <c r="I27" s="7" t="s">
        <v>62</v>
      </c>
      <c r="J27" s="7"/>
      <c r="K27" s="7"/>
      <c r="L27" s="7"/>
    </row>
    <row r="28" spans="2:12" x14ac:dyDescent="0.25">
      <c r="I28" s="7" t="s">
        <v>64</v>
      </c>
      <c r="J28" s="7"/>
      <c r="K28" s="7"/>
      <c r="L28" s="7"/>
    </row>
    <row r="30" spans="2:12" x14ac:dyDescent="0.25">
      <c r="B30" s="10" t="s">
        <v>19</v>
      </c>
      <c r="C30" s="9" t="s">
        <v>61</v>
      </c>
      <c r="D30" s="9" t="s">
        <v>63</v>
      </c>
      <c r="E30" s="9"/>
      <c r="F30" s="9"/>
      <c r="G30" s="9"/>
      <c r="H30" s="9"/>
    </row>
    <row r="32" spans="2:12" x14ac:dyDescent="0.25">
      <c r="B32" s="7" t="s">
        <v>60</v>
      </c>
      <c r="C3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C2DD-BF2F-45CB-9372-1F33BE6AFEA2}">
  <dimension ref="B2:T32"/>
  <sheetViews>
    <sheetView topLeftCell="A14" workbookViewId="0">
      <selection activeCell="G11" sqref="G11"/>
    </sheetView>
  </sheetViews>
  <sheetFormatPr baseColWidth="10" defaultRowHeight="15" x14ac:dyDescent="0.25"/>
  <sheetData>
    <row r="2" spans="2:20" x14ac:dyDescent="0.25">
      <c r="D2" s="2"/>
      <c r="E2" s="3" t="s">
        <v>0</v>
      </c>
      <c r="F2" s="2"/>
      <c r="Q2" t="s">
        <v>45</v>
      </c>
    </row>
    <row r="3" spans="2:20" x14ac:dyDescent="0.25">
      <c r="B3" s="4" t="s">
        <v>8</v>
      </c>
      <c r="C3" s="4" t="s">
        <v>1</v>
      </c>
      <c r="D3" s="4" t="s">
        <v>2</v>
      </c>
      <c r="E3" s="4"/>
      <c r="F3" s="4" t="s">
        <v>54</v>
      </c>
      <c r="G3" s="4" t="s">
        <v>27</v>
      </c>
      <c r="H3" s="4" t="s">
        <v>28</v>
      </c>
      <c r="I3" s="4" t="s">
        <v>9</v>
      </c>
      <c r="J3" s="4" t="s">
        <v>10</v>
      </c>
      <c r="K3" s="4" t="s">
        <v>11</v>
      </c>
      <c r="L3" s="5" t="s">
        <v>12</v>
      </c>
      <c r="M3" s="4"/>
      <c r="N3" s="4" t="s">
        <v>16</v>
      </c>
      <c r="O3" s="6"/>
      <c r="Q3" t="s">
        <v>38</v>
      </c>
    </row>
    <row r="4" spans="2:20" x14ac:dyDescent="0.25">
      <c r="B4" s="4">
        <v>0</v>
      </c>
      <c r="C4" s="4">
        <v>0</v>
      </c>
      <c r="D4" s="4">
        <v>50000</v>
      </c>
      <c r="E4" s="4" t="s">
        <v>3</v>
      </c>
      <c r="F4" s="6"/>
      <c r="G4" s="4">
        <v>-0.26666000000000001</v>
      </c>
      <c r="H4" s="4">
        <v>2.6665999999999999</v>
      </c>
      <c r="I4" s="4">
        <v>-10.333</v>
      </c>
      <c r="J4" s="4">
        <v>19.333300000000001</v>
      </c>
      <c r="K4" s="4">
        <v>-17.399999999999999</v>
      </c>
      <c r="L4" s="4">
        <v>6</v>
      </c>
      <c r="M4" s="4"/>
      <c r="N4" s="6">
        <f>(C4-C5)*(C4-C6)*(C4-C7)*(C4-C8)*(C4-C9)*(C4-C10)</f>
        <v>720000000</v>
      </c>
      <c r="O4" s="6"/>
    </row>
    <row r="5" spans="2:20" x14ac:dyDescent="0.25">
      <c r="B5" s="4">
        <v>1</v>
      </c>
      <c r="C5" s="4">
        <v>10</v>
      </c>
      <c r="D5" s="4">
        <v>35000</v>
      </c>
      <c r="E5" s="4" t="s">
        <v>4</v>
      </c>
      <c r="F5" s="6"/>
      <c r="G5" s="4">
        <v>1.333</v>
      </c>
      <c r="H5" s="4">
        <v>-12.666600000000001</v>
      </c>
      <c r="I5" s="4">
        <v>45.665999999999997</v>
      </c>
      <c r="J5" s="4">
        <v>-76.833299999999994</v>
      </c>
      <c r="K5" s="4">
        <v>58.5</v>
      </c>
      <c r="L5" s="4">
        <v>-15</v>
      </c>
      <c r="M5" s="4"/>
      <c r="N5" s="6">
        <f>(C5-C4)*(C5-C6)*(C5-C7)*(C5-C8)*(C5-C9)*(C5-C10)</f>
        <v>-120000000</v>
      </c>
      <c r="O5" s="6"/>
    </row>
    <row r="6" spans="2:20" x14ac:dyDescent="0.25">
      <c r="B6" s="4">
        <v>2</v>
      </c>
      <c r="C6" s="4">
        <v>20</v>
      </c>
      <c r="D6" s="4">
        <v>31000</v>
      </c>
      <c r="E6" s="4" t="s">
        <v>5</v>
      </c>
      <c r="F6" s="6"/>
      <c r="G6" s="4">
        <v>-2.6659999999999999</v>
      </c>
      <c r="H6" s="4">
        <v>24</v>
      </c>
      <c r="I6" s="4">
        <v>-80.665999999999997</v>
      </c>
      <c r="J6" s="4">
        <v>124</v>
      </c>
      <c r="K6" s="4">
        <v>-84.666600000000003</v>
      </c>
      <c r="L6" s="4">
        <v>20</v>
      </c>
      <c r="M6" s="4"/>
      <c r="N6" s="6">
        <f>(C6-C4)*(C6-C5)*(C6-C7)*(C6-C8)*(C6-C9)*(C6-10)</f>
        <v>-12000000</v>
      </c>
      <c r="O6" s="6"/>
    </row>
    <row r="7" spans="2:20" x14ac:dyDescent="0.25">
      <c r="B7" s="4">
        <v>3</v>
      </c>
      <c r="C7" s="4">
        <v>30</v>
      </c>
      <c r="D7" s="4">
        <v>20000</v>
      </c>
      <c r="E7" s="4" t="s">
        <v>6</v>
      </c>
      <c r="F7" s="6"/>
      <c r="G7" s="4">
        <v>2.6659999999999999</v>
      </c>
      <c r="H7" s="4">
        <v>-22.666</v>
      </c>
      <c r="I7" s="4">
        <v>71.333299999999994</v>
      </c>
      <c r="J7" s="4">
        <v>-102.33329999999999</v>
      </c>
      <c r="K7" s="4">
        <v>66</v>
      </c>
      <c r="L7" s="4">
        <v>-15</v>
      </c>
      <c r="M7" s="4"/>
      <c r="N7" s="6">
        <f>(C7-C4)*(C7-C5)*(C7-C6)*(C7-C8)*(C7-C9)*(C7-C10)</f>
        <v>-36000000</v>
      </c>
      <c r="O7" s="6"/>
    </row>
    <row r="8" spans="2:20" x14ac:dyDescent="0.25">
      <c r="B8" s="4">
        <v>4</v>
      </c>
      <c r="C8" s="4">
        <v>40</v>
      </c>
      <c r="D8" s="4">
        <v>19000</v>
      </c>
      <c r="E8" s="4" t="s">
        <v>24</v>
      </c>
      <c r="F8" s="6"/>
      <c r="G8" s="4">
        <v>-1.3332999999999999</v>
      </c>
      <c r="H8" s="4">
        <v>10.666600000000001</v>
      </c>
      <c r="I8" s="4">
        <v>-31.666599999999999</v>
      </c>
      <c r="J8" s="4">
        <v>43.333300000000001</v>
      </c>
      <c r="K8" s="4">
        <v>-27</v>
      </c>
      <c r="L8" s="4">
        <v>6</v>
      </c>
      <c r="M8" s="6"/>
      <c r="N8" s="6">
        <f>(C8-C9)*(C8-C4)*(C8-C5)*(C8-C6)*(C8-C7)*(C8-C10)</f>
        <v>48000000</v>
      </c>
      <c r="O8" s="6"/>
    </row>
    <row r="9" spans="2:20" x14ac:dyDescent="0.25">
      <c r="B9" s="4">
        <v>5</v>
      </c>
      <c r="C9" s="4">
        <v>50</v>
      </c>
      <c r="D9" s="4">
        <v>12000</v>
      </c>
      <c r="E9" s="4" t="s">
        <v>25</v>
      </c>
      <c r="F9" s="6"/>
      <c r="G9" s="4">
        <v>0.26666600000000001</v>
      </c>
      <c r="H9" s="4">
        <v>-2</v>
      </c>
      <c r="I9" s="4">
        <v>5.6665999999999999</v>
      </c>
      <c r="J9" s="4">
        <v>-7.5</v>
      </c>
      <c r="K9" s="4">
        <v>4.5666000000000002</v>
      </c>
      <c r="L9" s="4">
        <v>-1</v>
      </c>
      <c r="M9" s="6"/>
      <c r="N9" s="6">
        <f>(C9-C8)*(C9-C7)*(C9-C6)*(C9-C5)*(C9-C4)*(C9-C10)</f>
        <v>-120000000</v>
      </c>
      <c r="O9" s="6"/>
    </row>
    <row r="10" spans="2:20" x14ac:dyDescent="0.25">
      <c r="B10" s="4">
        <v>6</v>
      </c>
      <c r="C10" s="4">
        <v>60</v>
      </c>
      <c r="D10" s="4">
        <v>11000</v>
      </c>
      <c r="E10" s="4" t="s">
        <v>47</v>
      </c>
      <c r="F10" s="4"/>
      <c r="G10" s="4"/>
      <c r="H10" s="4"/>
      <c r="I10" s="4"/>
      <c r="J10" s="4"/>
      <c r="K10" s="4"/>
      <c r="L10" s="4"/>
      <c r="M10" s="4"/>
      <c r="N10" s="4">
        <f>(C10-C4)*(C10-C5)*(C10-C6)*(C10-C7)*(C10-C8)*(C10-C9)</f>
        <v>720000000</v>
      </c>
      <c r="O10" s="4"/>
    </row>
    <row r="12" spans="2:20" x14ac:dyDescent="0.25">
      <c r="N12" s="13" t="s">
        <v>3</v>
      </c>
      <c r="O12" s="13" t="s">
        <v>46</v>
      </c>
      <c r="P12" s="13"/>
      <c r="Q12" s="13"/>
      <c r="R12" s="13"/>
      <c r="T12" t="s">
        <v>57</v>
      </c>
    </row>
    <row r="13" spans="2:20" x14ac:dyDescent="0.25">
      <c r="N13" s="13" t="s">
        <v>4</v>
      </c>
      <c r="O13" s="13" t="s">
        <v>48</v>
      </c>
      <c r="P13" s="13"/>
      <c r="Q13" s="13"/>
      <c r="R13" s="13"/>
    </row>
    <row r="14" spans="2:20" x14ac:dyDescent="0.25">
      <c r="N14" s="13" t="s">
        <v>5</v>
      </c>
      <c r="O14" s="13" t="s">
        <v>49</v>
      </c>
      <c r="P14" s="13"/>
      <c r="Q14" s="13"/>
      <c r="R14" s="13"/>
    </row>
    <row r="15" spans="2:20" x14ac:dyDescent="0.25">
      <c r="N15" s="13" t="s">
        <v>6</v>
      </c>
      <c r="O15" s="13" t="s">
        <v>50</v>
      </c>
      <c r="P15" s="13"/>
      <c r="Q15" s="13"/>
      <c r="R15" s="13"/>
    </row>
    <row r="16" spans="2:20" x14ac:dyDescent="0.25">
      <c r="N16" s="13" t="s">
        <v>24</v>
      </c>
      <c r="O16" s="13" t="s">
        <v>51</v>
      </c>
      <c r="P16" s="13"/>
      <c r="Q16" s="13"/>
      <c r="R16" s="13"/>
    </row>
    <row r="17" spans="2:18" x14ac:dyDescent="0.25">
      <c r="N17" s="13" t="s">
        <v>25</v>
      </c>
      <c r="O17" s="13" t="s">
        <v>52</v>
      </c>
      <c r="P17" s="13"/>
      <c r="Q17" s="13"/>
      <c r="R17" s="13"/>
    </row>
    <row r="18" spans="2:18" x14ac:dyDescent="0.25">
      <c r="N18" s="13" t="s">
        <v>47</v>
      </c>
      <c r="O18" s="13" t="s">
        <v>53</v>
      </c>
      <c r="P18" s="13"/>
      <c r="Q18" s="13"/>
      <c r="R18" s="13"/>
    </row>
    <row r="20" spans="2:18" x14ac:dyDescent="0.25">
      <c r="C20" s="11"/>
      <c r="D20" s="11" t="s">
        <v>22</v>
      </c>
      <c r="E20" s="11"/>
      <c r="F20" s="11"/>
    </row>
    <row r="21" spans="2:18" x14ac:dyDescent="0.25">
      <c r="B21" s="4" t="s">
        <v>3</v>
      </c>
      <c r="C21" s="6">
        <f t="shared" ref="C21:C27" si="0">F4*D4</f>
        <v>0</v>
      </c>
      <c r="D21" s="6">
        <f t="shared" ref="D21:D27" si="1">G4*D4</f>
        <v>-13333</v>
      </c>
      <c r="E21" s="6">
        <f t="shared" ref="E21:E27" si="2">H4*D4</f>
        <v>133330</v>
      </c>
      <c r="F21" s="4">
        <f t="shared" ref="F21:F27" si="3">I4*D4</f>
        <v>-516650</v>
      </c>
      <c r="G21" s="4">
        <f t="shared" ref="G21:G27" si="4">J4*D4</f>
        <v>966665.00000000012</v>
      </c>
      <c r="H21" s="4">
        <f t="shared" ref="H21:H27" si="5">K4*D4</f>
        <v>-869999.99999999988</v>
      </c>
      <c r="I21" s="4">
        <f t="shared" ref="I21:I27" si="6">L4*D4</f>
        <v>300000</v>
      </c>
    </row>
    <row r="22" spans="2:18" x14ac:dyDescent="0.25">
      <c r="B22" s="4" t="s">
        <v>4</v>
      </c>
      <c r="C22" s="6">
        <f t="shared" si="0"/>
        <v>0</v>
      </c>
      <c r="D22" s="6">
        <f t="shared" si="1"/>
        <v>46655</v>
      </c>
      <c r="E22" s="6">
        <f t="shared" si="2"/>
        <v>-443331</v>
      </c>
      <c r="F22" s="4">
        <f t="shared" si="3"/>
        <v>1598310</v>
      </c>
      <c r="G22" s="4">
        <f t="shared" si="4"/>
        <v>-2689165.5</v>
      </c>
      <c r="H22" s="4">
        <f t="shared" si="5"/>
        <v>2047500</v>
      </c>
      <c r="I22" s="4">
        <f t="shared" si="6"/>
        <v>-525000</v>
      </c>
    </row>
    <row r="23" spans="2:18" x14ac:dyDescent="0.25">
      <c r="B23" s="4" t="s">
        <v>5</v>
      </c>
      <c r="C23" s="6">
        <f t="shared" si="0"/>
        <v>0</v>
      </c>
      <c r="D23" s="6">
        <f t="shared" si="1"/>
        <v>-82646</v>
      </c>
      <c r="E23" s="6">
        <f t="shared" si="2"/>
        <v>744000</v>
      </c>
      <c r="F23" s="4">
        <f t="shared" si="3"/>
        <v>-2500646</v>
      </c>
      <c r="G23" s="4">
        <f t="shared" si="4"/>
        <v>3844000</v>
      </c>
      <c r="H23" s="4">
        <f t="shared" si="5"/>
        <v>-2624664.6</v>
      </c>
      <c r="I23" s="4">
        <f t="shared" si="6"/>
        <v>620000</v>
      </c>
    </row>
    <row r="24" spans="2:18" x14ac:dyDescent="0.25">
      <c r="B24" s="4" t="s">
        <v>6</v>
      </c>
      <c r="C24" s="6">
        <f t="shared" si="0"/>
        <v>0</v>
      </c>
      <c r="D24" s="6">
        <f t="shared" si="1"/>
        <v>53320</v>
      </c>
      <c r="E24" s="6">
        <f t="shared" si="2"/>
        <v>-453320</v>
      </c>
      <c r="F24" s="4">
        <f t="shared" si="3"/>
        <v>1426665.9999999998</v>
      </c>
      <c r="G24" s="4">
        <f t="shared" si="4"/>
        <v>-2046665.9999999998</v>
      </c>
      <c r="H24" s="4">
        <f t="shared" si="5"/>
        <v>1320000</v>
      </c>
      <c r="I24" s="4">
        <f t="shared" si="6"/>
        <v>-300000</v>
      </c>
    </row>
    <row r="25" spans="2:18" x14ac:dyDescent="0.25">
      <c r="B25" s="4" t="s">
        <v>24</v>
      </c>
      <c r="C25" s="6">
        <f t="shared" si="0"/>
        <v>0</v>
      </c>
      <c r="D25" s="6">
        <f t="shared" si="1"/>
        <v>-25332.699999999997</v>
      </c>
      <c r="E25" s="6">
        <f t="shared" si="2"/>
        <v>202665.40000000002</v>
      </c>
      <c r="F25" s="4">
        <f t="shared" si="3"/>
        <v>-601665.4</v>
      </c>
      <c r="G25" s="4">
        <f t="shared" si="4"/>
        <v>823332.70000000007</v>
      </c>
      <c r="H25" s="4">
        <f t="shared" si="5"/>
        <v>-513000</v>
      </c>
      <c r="I25" s="4">
        <f t="shared" si="6"/>
        <v>114000</v>
      </c>
    </row>
    <row r="26" spans="2:18" x14ac:dyDescent="0.25">
      <c r="B26" s="4" t="s">
        <v>25</v>
      </c>
      <c r="C26" s="6">
        <f t="shared" si="0"/>
        <v>0</v>
      </c>
      <c r="D26" s="6">
        <f t="shared" si="1"/>
        <v>3199.9920000000002</v>
      </c>
      <c r="E26" s="6">
        <f t="shared" si="2"/>
        <v>-24000</v>
      </c>
      <c r="F26" s="4">
        <f t="shared" si="3"/>
        <v>67999.199999999997</v>
      </c>
      <c r="G26" s="4">
        <f t="shared" si="4"/>
        <v>-90000</v>
      </c>
      <c r="H26" s="4">
        <f t="shared" si="5"/>
        <v>54799.200000000004</v>
      </c>
      <c r="I26" s="4">
        <f t="shared" si="6"/>
        <v>-12000</v>
      </c>
    </row>
    <row r="27" spans="2:18" x14ac:dyDescent="0.25">
      <c r="B27" s="4" t="s">
        <v>47</v>
      </c>
      <c r="C27" s="6">
        <f t="shared" si="0"/>
        <v>0</v>
      </c>
      <c r="D27" s="6">
        <f t="shared" si="1"/>
        <v>0</v>
      </c>
      <c r="E27" s="6">
        <f t="shared" si="2"/>
        <v>0</v>
      </c>
      <c r="F27" s="4">
        <f t="shared" si="3"/>
        <v>0</v>
      </c>
      <c r="G27" s="4">
        <f t="shared" si="4"/>
        <v>0</v>
      </c>
      <c r="H27" s="4">
        <f t="shared" si="5"/>
        <v>0</v>
      </c>
      <c r="I27" s="4">
        <f t="shared" si="6"/>
        <v>0</v>
      </c>
    </row>
    <row r="28" spans="2:18" x14ac:dyDescent="0.25">
      <c r="B28" s="4" t="s">
        <v>56</v>
      </c>
      <c r="C28" s="6">
        <f t="shared" ref="C28:I28" si="7">SUM(C21:C27)</f>
        <v>0</v>
      </c>
      <c r="D28" s="14">
        <f t="shared" si="7"/>
        <v>-18136.707999999999</v>
      </c>
      <c r="E28" s="14">
        <f t="shared" si="7"/>
        <v>159344.40000000002</v>
      </c>
      <c r="F28" s="12">
        <f t="shared" si="7"/>
        <v>-525986.2000000003</v>
      </c>
      <c r="G28" s="12">
        <f t="shared" si="7"/>
        <v>808166.2000000003</v>
      </c>
      <c r="H28" s="12">
        <f t="shared" si="7"/>
        <v>-585365.40000000014</v>
      </c>
      <c r="I28" s="12">
        <f t="shared" si="7"/>
        <v>197000</v>
      </c>
    </row>
    <row r="30" spans="2:18" x14ac:dyDescent="0.25">
      <c r="B30" s="10" t="s">
        <v>19</v>
      </c>
      <c r="C30" s="9" t="s">
        <v>55</v>
      </c>
      <c r="D30" s="9" t="s">
        <v>36</v>
      </c>
      <c r="E30" s="9"/>
      <c r="F30" s="9"/>
      <c r="G30" s="9"/>
      <c r="H30" s="9"/>
    </row>
    <row r="32" spans="2:18" x14ac:dyDescent="0.25">
      <c r="B32" s="7" t="s">
        <v>58</v>
      </c>
      <c r="C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Metodo de Lagrange</vt:lpstr>
      <vt:lpstr>Ejercicio2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2024-10-31T12:22:56Z</dcterms:modified>
</cp:coreProperties>
</file>