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Usuario\Desktop\Analisis Numerico Git\Metodo Segundo Parcial\"/>
    </mc:Choice>
  </mc:AlternateContent>
  <xr:revisionPtr revIDLastSave="0" documentId="13_ncr:1_{D0F811F0-27FA-42D3-A45E-E8260EEAE27E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Ejericio 1 Parcial" sheetId="1" r:id="rId1"/>
    <sheet name="Ejercicio 2 Parcial" sheetId="2" r:id="rId2"/>
    <sheet name="Ejercicio 3 parcial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C6" i="3" s="1"/>
  <c r="C7" i="3" s="1"/>
  <c r="C8" i="3" s="1"/>
  <c r="C9" i="3" s="1"/>
  <c r="C10" i="3" s="1"/>
  <c r="C11" i="3" s="1"/>
  <c r="C12" i="3" s="1"/>
  <c r="C13" i="3" s="1"/>
  <c r="J4" i="2" l="1"/>
  <c r="J5" i="2"/>
  <c r="J6" i="2"/>
  <c r="J7" i="2"/>
  <c r="J8" i="2"/>
  <c r="J9" i="2"/>
  <c r="J10" i="2"/>
  <c r="J11" i="2"/>
  <c r="J12" i="2"/>
  <c r="J3" i="2"/>
  <c r="C4" i="3" l="1"/>
  <c r="F4" i="3"/>
  <c r="B4" i="3"/>
  <c r="B5" i="3" s="1"/>
  <c r="B6" i="3" s="1"/>
  <c r="B7" i="3" s="1"/>
  <c r="B8" i="3" s="1"/>
  <c r="B9" i="3" s="1"/>
  <c r="B10" i="3" s="1"/>
  <c r="B11" i="3" s="1"/>
  <c r="B12" i="3" s="1"/>
  <c r="B13" i="3" s="1"/>
  <c r="F5" i="2" l="1"/>
  <c r="F6" i="2"/>
  <c r="F7" i="2"/>
  <c r="F8" i="2"/>
  <c r="F9" i="2"/>
  <c r="F10" i="2"/>
  <c r="F11" i="2"/>
  <c r="F12" i="2"/>
  <c r="F13" i="2"/>
  <c r="F14" i="2"/>
  <c r="F4" i="2"/>
  <c r="E4" i="2"/>
  <c r="E5" i="2" s="1"/>
  <c r="I3" i="2" s="1"/>
  <c r="C4" i="2"/>
  <c r="E6" i="2" l="1"/>
  <c r="I4" i="2" s="1"/>
  <c r="E7" i="2" l="1"/>
  <c r="I5" i="2" s="1"/>
  <c r="E8" i="2" l="1"/>
  <c r="I6" i="2" s="1"/>
  <c r="E9" i="2" l="1"/>
  <c r="I7" i="2" s="1"/>
  <c r="E10" i="2" l="1"/>
  <c r="I8" i="2" s="1"/>
  <c r="E11" i="2" l="1"/>
  <c r="I9" i="2" s="1"/>
  <c r="E12" i="2" l="1"/>
  <c r="I10" i="2" s="1"/>
  <c r="E13" i="2" l="1"/>
  <c r="I11" i="2" s="1"/>
  <c r="C9" i="2"/>
  <c r="C8" i="2" l="1"/>
  <c r="E14" i="2"/>
  <c r="C11" i="2" l="1"/>
  <c r="C14" i="2" s="1"/>
  <c r="C16" i="2" s="1"/>
  <c r="I12" i="2"/>
  <c r="J13" i="2" s="1"/>
  <c r="I14" i="2" s="1"/>
  <c r="I16" i="2" s="1"/>
  <c r="C17" i="2" s="1"/>
  <c r="I12" i="1" l="1"/>
  <c r="I13" i="1"/>
  <c r="I14" i="1"/>
  <c r="I11" i="1"/>
  <c r="F7" i="1"/>
  <c r="H7" i="1"/>
  <c r="I7" i="1"/>
  <c r="E14" i="1" s="1"/>
  <c r="I6" i="1"/>
  <c r="E13" i="1" s="1"/>
  <c r="E11" i="1"/>
  <c r="H4" i="1"/>
  <c r="D11" i="1" s="1"/>
  <c r="D14" i="1"/>
  <c r="D13" i="1"/>
  <c r="D12" i="1"/>
  <c r="B12" i="1"/>
  <c r="K7" i="1"/>
  <c r="C14" i="1"/>
  <c r="B14" i="1"/>
  <c r="K6" i="1"/>
  <c r="C13" i="1"/>
  <c r="F6" i="1"/>
  <c r="B13" i="1" s="1"/>
  <c r="K5" i="1"/>
  <c r="E12" i="1"/>
  <c r="C12" i="1"/>
  <c r="F5" i="1"/>
  <c r="K4" i="1"/>
  <c r="C11" i="1"/>
  <c r="F4" i="1"/>
  <c r="B11" i="1" s="1"/>
  <c r="D15" i="1" l="1"/>
  <c r="B15" i="1"/>
  <c r="E15" i="1"/>
  <c r="C15" i="1"/>
</calcChain>
</file>

<file path=xl/sharedStrings.xml><?xml version="1.0" encoding="utf-8"?>
<sst xmlns="http://schemas.openxmlformats.org/spreadsheetml/2006/main" count="62" uniqueCount="48">
  <si>
    <t>Metodo de Lagrange</t>
  </si>
  <si>
    <t>i</t>
  </si>
  <si>
    <t>Xi</t>
  </si>
  <si>
    <t>Yi</t>
  </si>
  <si>
    <t>X^3</t>
  </si>
  <si>
    <t>X^2</t>
  </si>
  <si>
    <t xml:space="preserve">X^1 </t>
  </si>
  <si>
    <t>Independiente</t>
  </si>
  <si>
    <t>Denomidadores</t>
  </si>
  <si>
    <t>L0</t>
  </si>
  <si>
    <t>L1</t>
  </si>
  <si>
    <t>L2</t>
  </si>
  <si>
    <t>L3</t>
  </si>
  <si>
    <t>L Ya multiplicada</t>
  </si>
  <si>
    <t>RTA:</t>
  </si>
  <si>
    <t>f3(X)=</t>
  </si>
  <si>
    <t>((x-0)*(x-1)*(x-2))/k4</t>
  </si>
  <si>
    <t>((x+1)*(x-1)*(x-2))/K5</t>
  </si>
  <si>
    <t>((x+1)*(x-0)*(x-2))/K6</t>
  </si>
  <si>
    <t>((x+1)*(x-0)*(x-1))/K7</t>
  </si>
  <si>
    <t>X</t>
  </si>
  <si>
    <t>Y</t>
  </si>
  <si>
    <t>"-0,54301*X^3+1,7183*X^2-0,45686*X-0,7183"</t>
  </si>
  <si>
    <t>//valuo Funcion</t>
  </si>
  <si>
    <t>N=</t>
  </si>
  <si>
    <t>I</t>
  </si>
  <si>
    <t>F(Xi)</t>
  </si>
  <si>
    <t>H=</t>
  </si>
  <si>
    <t>A=</t>
  </si>
  <si>
    <t>B=</t>
  </si>
  <si>
    <t>Sumatoria Impar=</t>
  </si>
  <si>
    <t>Sumatoria Par=</t>
  </si>
  <si>
    <t>Is=</t>
  </si>
  <si>
    <t>Su medida es UA</t>
  </si>
  <si>
    <t>Calculada=</t>
  </si>
  <si>
    <t>|E|=</t>
  </si>
  <si>
    <t>Ei</t>
  </si>
  <si>
    <t>F´´´´(hi)</t>
  </si>
  <si>
    <t>Sumatoria:</t>
  </si>
  <si>
    <t>Promedio:</t>
  </si>
  <si>
    <t>Et=</t>
  </si>
  <si>
    <t>ERROR DE TRUNCAMIENTO</t>
  </si>
  <si>
    <t>Metodo De Euler</t>
  </si>
  <si>
    <t>xi</t>
  </si>
  <si>
    <t>y^0i+1</t>
  </si>
  <si>
    <t>Error=</t>
  </si>
  <si>
    <t>Metodo de Simpson</t>
  </si>
  <si>
    <t>Grafico: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</si>
</sst>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E3C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10" borderId="4" xfId="0" applyFill="1" applyBorder="1" applyAlignment="1">
      <alignment horizontal="right"/>
    </xf>
    <xf numFmtId="0" fontId="0" fillId="10" borderId="5" xfId="0" applyFill="1" applyBorder="1" applyAlignment="1">
      <alignment horizontal="left"/>
    </xf>
    <xf numFmtId="0" fontId="0" fillId="10" borderId="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7" xfId="0" applyFill="1" applyBorder="1" applyAlignment="1">
      <alignment horizontal="right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8" xfId="0" applyFill="1" applyBorder="1" applyAlignment="1">
      <alignment horizontal="left"/>
    </xf>
    <xf numFmtId="0" fontId="0" fillId="10" borderId="9" xfId="0" applyFill="1" applyBorder="1" applyAlignment="1">
      <alignment horizontal="right"/>
    </xf>
    <xf numFmtId="0" fontId="0" fillId="10" borderId="10" xfId="0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10" borderId="6" xfId="0" applyFill="1" applyBorder="1" applyAlignment="1">
      <alignment horizontal="right"/>
    </xf>
    <xf numFmtId="0" fontId="0" fillId="10" borderId="9" xfId="0" applyFill="1" applyBorder="1"/>
    <xf numFmtId="0" fontId="0" fillId="10" borderId="11" xfId="0" applyFill="1" applyBorder="1"/>
    <xf numFmtId="0" fontId="0" fillId="6" borderId="1" xfId="0" applyFill="1" applyBorder="1" applyAlignment="1">
      <alignment horizontal="right"/>
    </xf>
    <xf numFmtId="0" fontId="0" fillId="6" borderId="3" xfId="0" applyFill="1" applyBorder="1"/>
    <xf numFmtId="0" fontId="0" fillId="7" borderId="1" xfId="0" applyFill="1" applyBorder="1"/>
    <xf numFmtId="0" fontId="0" fillId="7" borderId="3" xfId="0" applyFill="1" applyBorder="1"/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2" borderId="7" xfId="0" applyFill="1" applyBorder="1" applyAlignment="1">
      <alignment horizontal="right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right"/>
    </xf>
    <xf numFmtId="0" fontId="0" fillId="12" borderId="4" xfId="0" applyFill="1" applyBorder="1"/>
    <xf numFmtId="0" fontId="0" fillId="12" borderId="6" xfId="0" applyFill="1" applyBorder="1" applyAlignment="1">
      <alignment horizontal="center"/>
    </xf>
    <xf numFmtId="0" fontId="0" fillId="12" borderId="5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6" borderId="1" xfId="0" applyFill="1" applyBorder="1"/>
    <xf numFmtId="0" fontId="0" fillId="6" borderId="2" xfId="0" applyFill="1" applyBorder="1"/>
    <xf numFmtId="0" fontId="0" fillId="3" borderId="1" xfId="0" applyFill="1" applyBorder="1" applyAlignment="1">
      <alignment horizontal="right"/>
    </xf>
    <xf numFmtId="0" fontId="0" fillId="3" borderId="3" xfId="0" applyFill="1" applyBorder="1" applyAlignment="1">
      <alignment horizontal="left"/>
    </xf>
    <xf numFmtId="0" fontId="0" fillId="13" borderId="1" xfId="0" applyFill="1" applyBorder="1"/>
    <xf numFmtId="0" fontId="0" fillId="13" borderId="3" xfId="0" applyFill="1" applyBorder="1"/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6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0" fontId="0" fillId="0" borderId="0" xfId="0" applyBorder="1"/>
    <xf numFmtId="0" fontId="0" fillId="2" borderId="10" xfId="0" applyFill="1" applyBorder="1"/>
    <xf numFmtId="0" fontId="0" fillId="11" borderId="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 applyAlignment="1">
      <alignment horizontal="center"/>
    </xf>
    <xf numFmtId="0" fontId="0" fillId="5" borderId="9" xfId="0" applyFill="1" applyBorder="1"/>
    <xf numFmtId="0" fontId="0" fillId="5" borderId="11" xfId="0" applyFill="1" applyBorder="1" applyAlignment="1">
      <alignment horizontal="center"/>
    </xf>
    <xf numFmtId="0" fontId="0" fillId="5" borderId="10" xfId="0" applyFill="1" applyBorder="1"/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6" xfId="0" applyFill="1" applyBorder="1" applyAlignment="1">
      <alignment horizontal="left"/>
    </xf>
    <xf numFmtId="0" fontId="0" fillId="3" borderId="5" xfId="0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3" borderId="8" xfId="0" applyFill="1" applyBorder="1"/>
    <xf numFmtId="0" fontId="0" fillId="3" borderId="11" xfId="0" applyFill="1" applyBorder="1"/>
    <xf numFmtId="0" fontId="0" fillId="3" borderId="10" xfId="0" applyFill="1" applyBorder="1"/>
    <xf numFmtId="0" fontId="0" fillId="8" borderId="4" xfId="0" applyFill="1" applyBorder="1"/>
    <xf numFmtId="0" fontId="0" fillId="8" borderId="6" xfId="0" applyFill="1" applyBorder="1"/>
    <xf numFmtId="0" fontId="0" fillId="8" borderId="5" xfId="0" applyFill="1" applyBorder="1"/>
    <xf numFmtId="0" fontId="0" fillId="8" borderId="7" xfId="0" applyFill="1" applyBorder="1"/>
    <xf numFmtId="0" fontId="0" fillId="8" borderId="0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1" xfId="0" applyFill="1" applyBorder="1"/>
    <xf numFmtId="0" fontId="0" fillId="8" borderId="10" xfId="0" applyFill="1" applyBorder="1"/>
    <xf numFmtId="0" fontId="0" fillId="3" borderId="5" xfId="0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6" borderId="2" xfId="0" applyFont="1" applyFill="1" applyBorder="1"/>
    <xf numFmtId="0" fontId="1" fillId="6" borderId="3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Ejercicio 3 Parcial</a:t>
            </a:r>
          </a:p>
          <a:p>
            <a:pPr>
              <a:defRPr/>
            </a:pP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3 parcial'!$B$3:$B$13</c:f>
              <c:numCache>
                <c:formatCode>General</c:formatCode>
                <c:ptCount val="1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1.5999999999999999</c:v>
                </c:pt>
                <c:pt idx="4">
                  <c:v>1.7999999999999998</c:v>
                </c:pt>
                <c:pt idx="5">
                  <c:v>1.9999999999999998</c:v>
                </c:pt>
                <c:pt idx="6">
                  <c:v>2.1999999999999997</c:v>
                </c:pt>
                <c:pt idx="7">
                  <c:v>2.4</c:v>
                </c:pt>
                <c:pt idx="8">
                  <c:v>2.6</c:v>
                </c:pt>
                <c:pt idx="9">
                  <c:v>2.8000000000000003</c:v>
                </c:pt>
                <c:pt idx="10">
                  <c:v>3.0000000000000004</c:v>
                </c:pt>
              </c:numCache>
            </c:numRef>
          </c:xVal>
          <c:yVal>
            <c:numRef>
              <c:f>'Ejercicio 3 parcial'!$C$3:$C$13</c:f>
              <c:numCache>
                <c:formatCode>General</c:formatCode>
                <c:ptCount val="11"/>
                <c:pt idx="0">
                  <c:v>-2</c:v>
                </c:pt>
                <c:pt idx="1">
                  <c:v>-1.6</c:v>
                </c:pt>
                <c:pt idx="2">
                  <c:v>-1.44</c:v>
                </c:pt>
                <c:pt idx="3">
                  <c:v>-1.3494857142857142</c:v>
                </c:pt>
                <c:pt idx="4">
                  <c:v>-1.2905324669387754</c:v>
                </c:pt>
                <c:pt idx="5">
                  <c:v>-1.2488722912405192</c:v>
                </c:pt>
                <c:pt idx="6">
                  <c:v>-1.2177913203817368</c:v>
                </c:pt>
                <c:pt idx="7">
                  <c:v>-1.1936800131439771</c:v>
                </c:pt>
                <c:pt idx="8">
                  <c:v>-1.1744140164243582</c:v>
                </c:pt>
                <c:pt idx="9">
                  <c:v>-1.1586575344590018</c:v>
                </c:pt>
                <c:pt idx="10">
                  <c:v>-1.1455268381947439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6-4E65-8EDE-E8DFAB793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517951"/>
        <c:axId val="1304514591"/>
      </c:scatterChart>
      <c:valAx>
        <c:axId val="130451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04514591"/>
        <c:crosses val="autoZero"/>
        <c:crossBetween val="midCat"/>
      </c:valAx>
      <c:valAx>
        <c:axId val="130451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0451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584081</xdr:colOff>
      <xdr:row>17</xdr:row>
      <xdr:rowOff>8201</xdr:rowOff>
    </xdr:from>
    <xdr:to>
      <xdr:col>18</xdr:col>
      <xdr:colOff>566110</xdr:colOff>
      <xdr:row>35</xdr:row>
      <xdr:rowOff>20237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FD1D412-995E-509A-E3AA-3E9317128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1345" y="3297022"/>
          <a:ext cx="6703444" cy="34176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4</xdr:row>
      <xdr:rowOff>180974</xdr:rowOff>
    </xdr:from>
    <xdr:to>
      <xdr:col>9</xdr:col>
      <xdr:colOff>19050</xdr:colOff>
      <xdr:row>15</xdr:row>
      <xdr:rowOff>166686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CE53C48-1084-EC5A-A840-1F73E52B7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Analisis%20Numerico%20Git\Metodo%20Segundo%20Parcial\Metodos%20de%20Ecu%20Diferenciales.xlsx" TargetMode="External"/><Relationship Id="rId1" Type="http://schemas.openxmlformats.org/officeDocument/2006/relationships/externalLinkPath" Target="Metodos%20de%20Ecu%20Diferenci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todo de Euler"/>
      <sheetName val="Ejercicio 2 Euler"/>
      <sheetName val="Metodo de Heun"/>
      <sheetName val="Ejercicio 3 Heun"/>
      <sheetName val="Metodo de Runge-Kuta Orden 2"/>
      <sheetName val="Ejercicio 4 Rungenkuta grado 2"/>
      <sheetName val="Metodo de Runge-Kuta Orden 3"/>
      <sheetName val="Metodo RUnge-Kuta Orden 4"/>
      <sheetName val="Metodos Predictores-Correctores"/>
    </sheetNames>
    <sheetDataSet>
      <sheetData sheetId="0">
        <row r="3">
          <cell r="G3">
            <v>0</v>
          </cell>
          <cell r="H3">
            <v>2</v>
          </cell>
        </row>
        <row r="4">
          <cell r="G4">
            <v>0.1</v>
          </cell>
          <cell r="H4">
            <v>2</v>
          </cell>
        </row>
        <row r="5">
          <cell r="G5">
            <v>0.2</v>
          </cell>
          <cell r="H5">
            <v>2.0083287067674958</v>
          </cell>
        </row>
        <row r="6">
          <cell r="G6">
            <v>0.30000000000000004</v>
          </cell>
          <cell r="H6">
            <v>2.025263358528302</v>
          </cell>
        </row>
        <row r="7">
          <cell r="G7">
            <v>0.4</v>
          </cell>
          <cell r="H7">
            <v>2.0511251056340272</v>
          </cell>
        </row>
        <row r="8">
          <cell r="G8">
            <v>0.5</v>
          </cell>
          <cell r="H8">
            <v>2.0862816267859214</v>
          </cell>
        </row>
        <row r="9">
          <cell r="G9">
            <v>0.6</v>
          </cell>
          <cell r="H9">
            <v>2.1311500152107525</v>
          </cell>
        </row>
        <row r="10">
          <cell r="G10">
            <v>0.7</v>
          </cell>
          <cell r="H10">
            <v>2.1861999546695041</v>
          </cell>
        </row>
        <row r="11">
          <cell r="G11">
            <v>0.79999999999999993</v>
          </cell>
          <cell r="H11">
            <v>2.2519572069656388</v>
          </cell>
        </row>
        <row r="12">
          <cell r="G12">
            <v>0.89999999999999991</v>
          </cell>
          <cell r="H12">
            <v>2.3290074345478522</v>
          </cell>
        </row>
        <row r="13">
          <cell r="G13">
            <v>0.99999999999999989</v>
          </cell>
          <cell r="H13">
            <v>2.4180003838848485</v>
          </cell>
        </row>
        <row r="14">
          <cell r="G14">
            <v>1.0999999999999999</v>
          </cell>
          <cell r="H14">
            <v>2.5196544575398527</v>
          </cell>
        </row>
        <row r="15">
          <cell r="G15">
            <v>1.2</v>
          </cell>
          <cell r="H15">
            <v>2.6347617053045811</v>
          </cell>
        </row>
        <row r="16">
          <cell r="G16">
            <v>1.3</v>
          </cell>
          <cell r="H16">
            <v>2.764193267381664</v>
          </cell>
        </row>
        <row r="17">
          <cell r="G17">
            <v>1.4000000000000001</v>
          </cell>
          <cell r="H17">
            <v>2.9089053054477367</v>
          </cell>
        </row>
        <row r="18">
          <cell r="G18">
            <v>1.5000000000000002</v>
          </cell>
          <cell r="H18">
            <v>3.0699454605046501</v>
          </cell>
        </row>
        <row r="19">
          <cell r="G19">
            <v>1.6000000000000003</v>
          </cell>
          <cell r="H19">
            <v>3.2484598797530726</v>
          </cell>
        </row>
        <row r="20">
          <cell r="G20">
            <v>1.7000000000000004</v>
          </cell>
          <cell r="H20">
            <v>3.4457008583223474</v>
          </cell>
        </row>
        <row r="21">
          <cell r="G21">
            <v>1.8000000000000005</v>
          </cell>
          <cell r="H21">
            <v>3.6630351455857517</v>
          </cell>
        </row>
        <row r="22">
          <cell r="G22">
            <v>1.9000000000000006</v>
          </cell>
          <cell r="H22">
            <v>3.9019529700061195</v>
          </cell>
        </row>
        <row r="23">
          <cell r="G23">
            <v>2.0000000000000004</v>
          </cell>
          <cell r="H23">
            <v>4.1640778410200294</v>
          </cell>
        </row>
        <row r="24">
          <cell r="G24">
            <v>2.1000000000000005</v>
          </cell>
          <cell r="H24">
            <v>4.4511771914085401</v>
          </cell>
        </row>
        <row r="25">
          <cell r="G25">
            <v>2.2000000000000006</v>
          </cell>
          <cell r="H25">
            <v>4.7651739289503112</v>
          </cell>
        </row>
        <row r="26">
          <cell r="G26">
            <v>2.3000000000000007</v>
          </cell>
          <cell r="H26">
            <v>5.1081589719430553</v>
          </cell>
        </row>
        <row r="27">
          <cell r="G27">
            <v>2.4000000000000008</v>
          </cell>
          <cell r="H27">
            <v>5.4824048494485691</v>
          </cell>
        </row>
        <row r="28">
          <cell r="G28">
            <v>2.5000000000000009</v>
          </cell>
          <cell r="H28">
            <v>5.890380453905216</v>
          </cell>
        </row>
        <row r="29">
          <cell r="G29">
            <v>2.600000000000001</v>
          </cell>
          <cell r="H29">
            <v>6.3347670411030208</v>
          </cell>
        </row>
        <row r="30">
          <cell r="G30">
            <v>2.7000000000000011</v>
          </cell>
          <cell r="H30">
            <v>6.8184755804775055</v>
          </cell>
        </row>
        <row r="31">
          <cell r="G31">
            <v>2.8000000000000012</v>
          </cell>
          <cell r="H31">
            <v>7.3446655672999768</v>
          </cell>
        </row>
        <row r="32">
          <cell r="G32">
            <v>2.9000000000000012</v>
          </cell>
          <cell r="H32">
            <v>7.9167654176792572</v>
          </cell>
        </row>
        <row r="33">
          <cell r="G33">
            <v>3.0000000000000013</v>
          </cell>
          <cell r="H33">
            <v>8.5384945774026288</v>
          </cell>
        </row>
        <row r="34">
          <cell r="G34">
            <v>3.1000000000000014</v>
          </cell>
          <cell r="H34">
            <v>9.2138874865966596</v>
          </cell>
        </row>
        <row r="35">
          <cell r="G35">
            <v>3.2000000000000015</v>
          </cell>
          <cell r="H35">
            <v>9.9473195540517381</v>
          </cell>
        </row>
        <row r="36">
          <cell r="G36">
            <v>3.3000000000000016</v>
          </cell>
          <cell r="H36">
            <v>10.743535307903461</v>
          </cell>
        </row>
        <row r="37">
          <cell r="G37">
            <v>3.4000000000000017</v>
          </cell>
          <cell r="H37">
            <v>11.60767890328165</v>
          </cell>
        </row>
        <row r="38">
          <cell r="G38">
            <v>3.5000000000000018</v>
          </cell>
          <cell r="H38">
            <v>12.54532718261296</v>
          </cell>
        </row>
        <row r="39">
          <cell r="G39">
            <v>3.6000000000000019</v>
          </cell>
          <cell r="H39">
            <v>13.56252550059202</v>
          </cell>
        </row>
        <row r="40">
          <cell r="G40">
            <v>3.700000000000002</v>
          </cell>
          <cell r="H40">
            <v>14.665826543523643</v>
          </cell>
        </row>
        <row r="41">
          <cell r="G41">
            <v>3.800000000000002</v>
          </cell>
          <cell r="H41">
            <v>15.862332391897739</v>
          </cell>
        </row>
        <row r="42">
          <cell r="G42">
            <v>3.9000000000000021</v>
          </cell>
          <cell r="H42">
            <v>17.159740095812133</v>
          </cell>
        </row>
        <row r="43">
          <cell r="G43">
            <v>4.0000000000000018</v>
          </cell>
          <cell r="H43">
            <v>18.566391055339071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opLeftCell="A7" zoomScale="106" zoomScaleNormal="106" workbookViewId="0">
      <selection activeCell="K12" sqref="K12"/>
    </sheetView>
  </sheetViews>
  <sheetFormatPr baseColWidth="10" defaultColWidth="9.140625" defaultRowHeight="15" x14ac:dyDescent="0.25"/>
  <sheetData>
    <row r="1" spans="1:17" ht="15.75" thickBot="1" x14ac:dyDescent="0.3"/>
    <row r="2" spans="1:17" ht="15.75" thickBot="1" x14ac:dyDescent="0.3">
      <c r="D2" s="5"/>
      <c r="E2" s="6" t="s">
        <v>0</v>
      </c>
      <c r="F2" s="7"/>
    </row>
    <row r="3" spans="1:17" x14ac:dyDescent="0.25">
      <c r="B3" s="73" t="s">
        <v>1</v>
      </c>
      <c r="C3" s="74" t="s">
        <v>2</v>
      </c>
      <c r="D3" s="74" t="s">
        <v>3</v>
      </c>
      <c r="E3" s="74"/>
      <c r="F3" s="74" t="s">
        <v>4</v>
      </c>
      <c r="G3" s="74" t="s">
        <v>5</v>
      </c>
      <c r="H3" s="74" t="s">
        <v>6</v>
      </c>
      <c r="I3" s="75" t="s">
        <v>7</v>
      </c>
      <c r="J3" s="74"/>
      <c r="K3" s="74" t="s">
        <v>8</v>
      </c>
      <c r="L3" s="76"/>
    </row>
    <row r="4" spans="1:17" x14ac:dyDescent="0.25">
      <c r="B4" s="37">
        <v>0</v>
      </c>
      <c r="C4" s="77">
        <v>-1</v>
      </c>
      <c r="D4" s="77">
        <v>2</v>
      </c>
      <c r="E4" s="77" t="s">
        <v>9</v>
      </c>
      <c r="F4" s="77">
        <f>-0.1666</f>
        <v>-0.1666</v>
      </c>
      <c r="G4" s="77">
        <v>0.5</v>
      </c>
      <c r="H4" s="77">
        <f>-0.33333333333</f>
        <v>-0.33333333332999998</v>
      </c>
      <c r="I4" s="77">
        <v>0</v>
      </c>
      <c r="J4" s="77"/>
      <c r="K4" s="78">
        <f>(C4-C5)*(C4-C6)*(C4-C7)</f>
        <v>-6</v>
      </c>
      <c r="L4" s="79"/>
    </row>
    <row r="5" spans="1:17" x14ac:dyDescent="0.25">
      <c r="B5" s="37">
        <v>1</v>
      </c>
      <c r="C5" s="77">
        <v>0</v>
      </c>
      <c r="D5" s="77">
        <v>-0.71830000000000005</v>
      </c>
      <c r="E5" s="77" t="s">
        <v>10</v>
      </c>
      <c r="F5" s="77">
        <f>0.5</f>
        <v>0.5</v>
      </c>
      <c r="G5" s="77">
        <v>-1</v>
      </c>
      <c r="H5" s="77">
        <v>-0.5</v>
      </c>
      <c r="I5" s="77">
        <v>1</v>
      </c>
      <c r="J5" s="77"/>
      <c r="K5" s="78">
        <f>(C5-C4)*(C5-C6)*(C5-C7)</f>
        <v>2</v>
      </c>
      <c r="L5" s="79"/>
    </row>
    <row r="6" spans="1:17" x14ac:dyDescent="0.25">
      <c r="B6" s="37">
        <v>2</v>
      </c>
      <c r="C6" s="77">
        <v>1</v>
      </c>
      <c r="D6" s="77">
        <v>0</v>
      </c>
      <c r="E6" s="77" t="s">
        <v>11</v>
      </c>
      <c r="F6" s="77">
        <f>-0.5</f>
        <v>-0.5</v>
      </c>
      <c r="G6" s="77">
        <v>0.5</v>
      </c>
      <c r="H6" s="77">
        <v>1</v>
      </c>
      <c r="I6" s="77">
        <f>0</f>
        <v>0</v>
      </c>
      <c r="J6" s="77"/>
      <c r="K6" s="78">
        <f>(C6-C4)*(C6-C5)*(C6-C7)</f>
        <v>-2</v>
      </c>
      <c r="L6" s="79"/>
    </row>
    <row r="7" spans="1:17" ht="15.75" thickBot="1" x14ac:dyDescent="0.3">
      <c r="B7" s="45">
        <v>3</v>
      </c>
      <c r="C7" s="50">
        <v>2</v>
      </c>
      <c r="D7" s="50">
        <v>0.89639999999999997</v>
      </c>
      <c r="E7" s="50" t="s">
        <v>12</v>
      </c>
      <c r="F7" s="50">
        <f>0.1666</f>
        <v>0.1666</v>
      </c>
      <c r="G7" s="50">
        <v>0</v>
      </c>
      <c r="H7" s="50">
        <f>-0.1666</f>
        <v>-0.1666</v>
      </c>
      <c r="I7" s="50">
        <f>0</f>
        <v>0</v>
      </c>
      <c r="J7" s="50"/>
      <c r="K7" s="80">
        <f>(C7-C4)*(C7-C5)*(C7-C6)</f>
        <v>6</v>
      </c>
      <c r="L7" s="81"/>
    </row>
    <row r="8" spans="1:17" x14ac:dyDescent="0.25">
      <c r="B8" s="4"/>
      <c r="C8" s="4"/>
      <c r="D8" s="4"/>
      <c r="E8" s="4"/>
      <c r="F8" s="48"/>
      <c r="G8" s="48"/>
      <c r="H8" s="48"/>
      <c r="I8" s="48"/>
      <c r="J8" s="4"/>
      <c r="K8" s="4"/>
      <c r="L8" s="4"/>
    </row>
    <row r="9" spans="1:17" ht="15.75" thickBot="1" x14ac:dyDescent="0.3"/>
    <row r="10" spans="1:17" ht="15.75" thickBot="1" x14ac:dyDescent="0.3">
      <c r="B10" s="92"/>
      <c r="C10" s="93" t="s">
        <v>13</v>
      </c>
      <c r="D10" s="93"/>
      <c r="E10" s="94"/>
      <c r="H10" s="67" t="s">
        <v>20</v>
      </c>
      <c r="I10" s="68" t="s">
        <v>21</v>
      </c>
      <c r="M10" s="82" t="s">
        <v>9</v>
      </c>
      <c r="N10" s="83" t="s">
        <v>16</v>
      </c>
      <c r="O10" s="83"/>
      <c r="P10" s="83"/>
      <c r="Q10" s="84"/>
    </row>
    <row r="11" spans="1:17" x14ac:dyDescent="0.25">
      <c r="A11" s="73" t="s">
        <v>9</v>
      </c>
      <c r="B11" s="74">
        <f>F4*D4</f>
        <v>-0.3332</v>
      </c>
      <c r="C11" s="74">
        <f>G4*D4</f>
        <v>1</v>
      </c>
      <c r="D11" s="74">
        <f>H4*D4</f>
        <v>-0.66666666665999996</v>
      </c>
      <c r="E11" s="91">
        <f>I4*D4</f>
        <v>0</v>
      </c>
      <c r="F11" s="3"/>
      <c r="H11" s="69">
        <v>-1.5342</v>
      </c>
      <c r="I11" s="70">
        <f>-0.54301*(H11^3)+1.7183*(H11^2)-0.45686*H11-0.7183</f>
        <v>5.9879893822024002</v>
      </c>
      <c r="J11" t="s">
        <v>23</v>
      </c>
      <c r="M11" s="85" t="s">
        <v>10</v>
      </c>
      <c r="N11" s="86" t="s">
        <v>17</v>
      </c>
      <c r="O11" s="86"/>
      <c r="P11" s="86"/>
      <c r="Q11" s="87"/>
    </row>
    <row r="12" spans="1:17" x14ac:dyDescent="0.25">
      <c r="A12" s="37" t="s">
        <v>10</v>
      </c>
      <c r="B12" s="77">
        <f>F5*D5</f>
        <v>-0.35915000000000002</v>
      </c>
      <c r="C12" s="77">
        <f>G5*D5</f>
        <v>0.71830000000000005</v>
      </c>
      <c r="D12" s="77">
        <f>H5*D5</f>
        <v>0.35915000000000002</v>
      </c>
      <c r="E12" s="38">
        <f>I5*D5</f>
        <v>-0.71830000000000005</v>
      </c>
      <c r="F12" s="3"/>
      <c r="H12" s="69">
        <v>-0.57320000000000004</v>
      </c>
      <c r="I12" s="70">
        <f t="shared" ref="I12:I14" si="0">-0.54301*(H12^3)+1.7183*(H12^2)-0.45686*H12-0.7183</f>
        <v>0.21039862274805576</v>
      </c>
      <c r="M12" s="85" t="s">
        <v>11</v>
      </c>
      <c r="N12" s="86" t="s">
        <v>18</v>
      </c>
      <c r="O12" s="86"/>
      <c r="P12" s="86"/>
      <c r="Q12" s="87"/>
    </row>
    <row r="13" spans="1:17" ht="15.75" thickBot="1" x14ac:dyDescent="0.3">
      <c r="A13" s="37" t="s">
        <v>11</v>
      </c>
      <c r="B13" s="77">
        <f>F6*D6</f>
        <v>0</v>
      </c>
      <c r="C13" s="77">
        <f>G6*D6</f>
        <v>0</v>
      </c>
      <c r="D13" s="77">
        <f>H6*D6</f>
        <v>0</v>
      </c>
      <c r="E13" s="38">
        <f>I6*D6</f>
        <v>0</v>
      </c>
      <c r="F13" s="3"/>
      <c r="H13" s="69">
        <v>1.5</v>
      </c>
      <c r="I13" s="70">
        <f t="shared" si="0"/>
        <v>0.62992624999999991</v>
      </c>
      <c r="M13" s="88" t="s">
        <v>12</v>
      </c>
      <c r="N13" s="89" t="s">
        <v>19</v>
      </c>
      <c r="O13" s="89"/>
      <c r="P13" s="89"/>
      <c r="Q13" s="90"/>
    </row>
    <row r="14" spans="1:17" ht="15.75" thickBot="1" x14ac:dyDescent="0.3">
      <c r="A14" s="45" t="s">
        <v>12</v>
      </c>
      <c r="B14" s="50">
        <f>F7*D7</f>
        <v>0.14934023999999999</v>
      </c>
      <c r="C14" s="50">
        <f>G7*D7</f>
        <v>0</v>
      </c>
      <c r="D14" s="50">
        <f>H7*D7</f>
        <v>-0.14934023999999999</v>
      </c>
      <c r="E14" s="46">
        <f>I7*D7</f>
        <v>0</v>
      </c>
      <c r="F14" s="3"/>
      <c r="H14" s="71">
        <v>1.5673999999999999</v>
      </c>
      <c r="I14" s="72">
        <f t="shared" si="0"/>
        <v>0.69607087262294753</v>
      </c>
      <c r="M14" s="4"/>
      <c r="N14" s="4"/>
      <c r="O14" s="4"/>
      <c r="P14" s="4"/>
      <c r="Q14" s="4"/>
    </row>
    <row r="15" spans="1:17" ht="15.75" thickBot="1" x14ac:dyDescent="0.3">
      <c r="B15" s="95">
        <f>SUM(B11:B14)</f>
        <v>-0.54300976000000001</v>
      </c>
      <c r="C15" s="96">
        <f>SUM(C11:C14)</f>
        <v>1.7183000000000002</v>
      </c>
      <c r="D15" s="96">
        <f>SUM(D11:D14)</f>
        <v>-0.4568569066599999</v>
      </c>
      <c r="E15" s="97">
        <f>SUM(E11:E14)</f>
        <v>-0.71830000000000005</v>
      </c>
      <c r="M15" s="4"/>
      <c r="N15" s="4"/>
      <c r="O15" s="4"/>
      <c r="P15" s="4"/>
      <c r="Q15" s="4"/>
    </row>
    <row r="17" spans="1:11" ht="15.75" thickBot="1" x14ac:dyDescent="0.3">
      <c r="I17" s="1" t="s">
        <v>47</v>
      </c>
    </row>
    <row r="18" spans="1:11" ht="15.75" thickBot="1" x14ac:dyDescent="0.3">
      <c r="A18" s="39" t="s">
        <v>14</v>
      </c>
      <c r="B18" s="98" t="s">
        <v>15</v>
      </c>
      <c r="C18" s="98" t="s">
        <v>22</v>
      </c>
      <c r="D18" s="98"/>
      <c r="E18" s="98"/>
      <c r="F18" s="98"/>
      <c r="G18" s="99"/>
      <c r="J18" s="4"/>
      <c r="K18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43FC-0885-4EF6-84CB-3EA125D6A9EE}">
  <dimension ref="A1:M17"/>
  <sheetViews>
    <sheetView workbookViewId="0">
      <selection activeCell="F21" sqref="F21"/>
    </sheetView>
  </sheetViews>
  <sheetFormatPr baseColWidth="10" defaultRowHeight="15" x14ac:dyDescent="0.25"/>
  <cols>
    <col min="3" max="3" width="12.7109375" bestFit="1" customWidth="1"/>
  </cols>
  <sheetData>
    <row r="1" spans="1:13" ht="15.75" thickBot="1" x14ac:dyDescent="0.3"/>
    <row r="2" spans="1:13" ht="15.75" thickBot="1" x14ac:dyDescent="0.3">
      <c r="D2" s="5"/>
      <c r="E2" s="6" t="s">
        <v>46</v>
      </c>
      <c r="F2" s="7"/>
      <c r="H2" s="55" t="s">
        <v>25</v>
      </c>
      <c r="I2" s="56" t="s">
        <v>36</v>
      </c>
      <c r="J2" s="57" t="s">
        <v>37</v>
      </c>
    </row>
    <row r="3" spans="1:13" x14ac:dyDescent="0.25">
      <c r="B3" s="8" t="s">
        <v>24</v>
      </c>
      <c r="C3" s="9">
        <v>10</v>
      </c>
      <c r="D3" s="10" t="s">
        <v>25</v>
      </c>
      <c r="E3" s="11" t="s">
        <v>2</v>
      </c>
      <c r="F3" s="12" t="s">
        <v>26</v>
      </c>
      <c r="H3" s="58">
        <v>1</v>
      </c>
      <c r="I3" s="59">
        <f>E5</f>
        <v>0.5</v>
      </c>
      <c r="J3" s="60">
        <f>(-I3+2)/EXP(I3)</f>
        <v>0.90979598956895014</v>
      </c>
    </row>
    <row r="4" spans="1:13" x14ac:dyDescent="0.25">
      <c r="B4" s="13" t="s">
        <v>27</v>
      </c>
      <c r="C4" s="16">
        <f>(C6-C5)/C3</f>
        <v>0.5</v>
      </c>
      <c r="D4" s="14">
        <v>0</v>
      </c>
      <c r="E4" s="51">
        <f>C5</f>
        <v>0</v>
      </c>
      <c r="F4" s="15">
        <f>2-((E4+2)/EXP(E4))</f>
        <v>0</v>
      </c>
      <c r="H4" s="58">
        <v>2</v>
      </c>
      <c r="I4" s="59">
        <f>E6</f>
        <v>1</v>
      </c>
      <c r="J4" s="60">
        <f t="shared" ref="J4:J12" si="0">(-I4+2)/EXP(I4)</f>
        <v>0.36787944117144233</v>
      </c>
    </row>
    <row r="5" spans="1:13" x14ac:dyDescent="0.25">
      <c r="B5" s="13" t="s">
        <v>28</v>
      </c>
      <c r="C5" s="16">
        <v>0</v>
      </c>
      <c r="D5" s="14">
        <v>1</v>
      </c>
      <c r="E5" s="51">
        <f>E4+C$4</f>
        <v>0.5</v>
      </c>
      <c r="F5" s="15">
        <f t="shared" ref="F5:F14" si="1">2-((E5+2)/EXP(E5))</f>
        <v>0.48367335071841655</v>
      </c>
      <c r="H5" s="58">
        <v>3</v>
      </c>
      <c r="I5" s="59">
        <f>E7</f>
        <v>1.5</v>
      </c>
      <c r="J5" s="60">
        <f t="shared" si="0"/>
        <v>0.11156508007421492</v>
      </c>
    </row>
    <row r="6" spans="1:13" ht="15.75" thickBot="1" x14ac:dyDescent="0.3">
      <c r="B6" s="17" t="s">
        <v>29</v>
      </c>
      <c r="C6" s="18">
        <v>5</v>
      </c>
      <c r="D6" s="14">
        <v>2</v>
      </c>
      <c r="E6" s="51">
        <f>E5+C$4</f>
        <v>1</v>
      </c>
      <c r="F6" s="15">
        <f t="shared" si="1"/>
        <v>0.896361676485673</v>
      </c>
      <c r="H6" s="58">
        <v>4</v>
      </c>
      <c r="I6" s="59">
        <f>E8</f>
        <v>2</v>
      </c>
      <c r="J6" s="60">
        <f t="shared" si="0"/>
        <v>0</v>
      </c>
    </row>
    <row r="7" spans="1:13" ht="15.75" thickBot="1" x14ac:dyDescent="0.3">
      <c r="D7" s="14">
        <v>3</v>
      </c>
      <c r="E7" s="51">
        <f t="shared" ref="E7:E14" si="2">E6+C$4</f>
        <v>1.5</v>
      </c>
      <c r="F7" s="15">
        <f t="shared" si="1"/>
        <v>1.2190444394804956</v>
      </c>
      <c r="H7" s="58">
        <v>5</v>
      </c>
      <c r="I7" s="59">
        <f>E9</f>
        <v>2.5</v>
      </c>
      <c r="J7" s="60">
        <f t="shared" si="0"/>
        <v>-4.10424993119494E-2</v>
      </c>
    </row>
    <row r="8" spans="1:13" x14ac:dyDescent="0.25">
      <c r="A8" s="19" t="s">
        <v>30</v>
      </c>
      <c r="B8" s="20"/>
      <c r="C8" s="9">
        <f>SUM(F5+F7+F9+F11+F13)</f>
        <v>7.0950412100700406</v>
      </c>
      <c r="D8" s="14">
        <v>4</v>
      </c>
      <c r="E8" s="51">
        <f t="shared" si="2"/>
        <v>2</v>
      </c>
      <c r="F8" s="15">
        <f t="shared" si="1"/>
        <v>1.4586588670535492</v>
      </c>
      <c r="H8" s="58">
        <v>6</v>
      </c>
      <c r="I8" s="59">
        <f>E10</f>
        <v>3</v>
      </c>
      <c r="J8" s="60">
        <f t="shared" si="0"/>
        <v>-4.9787068367863944E-2</v>
      </c>
    </row>
    <row r="9" spans="1:13" ht="15.75" thickBot="1" x14ac:dyDescent="0.3">
      <c r="A9" s="21" t="s">
        <v>31</v>
      </c>
      <c r="B9" s="22"/>
      <c r="C9" s="18">
        <f>SUM(F6+F8+F10+F12)</f>
        <v>5.996191368367497</v>
      </c>
      <c r="D9" s="14">
        <v>5</v>
      </c>
      <c r="E9" s="51">
        <f t="shared" si="2"/>
        <v>2.5</v>
      </c>
      <c r="F9" s="15">
        <f t="shared" si="1"/>
        <v>1.6306175061924555</v>
      </c>
      <c r="H9" s="58">
        <v>7</v>
      </c>
      <c r="I9" s="59">
        <f>E11</f>
        <v>3.5</v>
      </c>
      <c r="J9" s="60">
        <f t="shared" si="0"/>
        <v>-4.5296075133477755E-2</v>
      </c>
    </row>
    <row r="10" spans="1:13" ht="15.75" thickBot="1" x14ac:dyDescent="0.3">
      <c r="D10" s="14">
        <v>6</v>
      </c>
      <c r="E10" s="51">
        <f t="shared" si="2"/>
        <v>3</v>
      </c>
      <c r="F10" s="15">
        <f t="shared" si="1"/>
        <v>1.7510646581606804</v>
      </c>
      <c r="H10" s="58">
        <v>8</v>
      </c>
      <c r="I10" s="59">
        <f>E12</f>
        <v>4</v>
      </c>
      <c r="J10" s="60">
        <f t="shared" si="0"/>
        <v>-3.6631277777468364E-2</v>
      </c>
    </row>
    <row r="11" spans="1:13" ht="15.75" thickBot="1" x14ac:dyDescent="0.3">
      <c r="B11" s="23" t="s">
        <v>32</v>
      </c>
      <c r="C11" s="24">
        <f>(C6-C5)*(F4+4*C8+2*C9+F14)/(3*C3)</f>
        <v>7.05423032467026</v>
      </c>
      <c r="D11" s="14">
        <v>7</v>
      </c>
      <c r="E11" s="51">
        <f t="shared" si="2"/>
        <v>3.5</v>
      </c>
      <c r="F11" s="15">
        <f t="shared" si="1"/>
        <v>1.8339143911772482</v>
      </c>
      <c r="H11" s="58">
        <v>9</v>
      </c>
      <c r="I11" s="59">
        <f>E13</f>
        <v>4.5</v>
      </c>
      <c r="J11" s="60">
        <f t="shared" si="0"/>
        <v>-2.7772491345605766E-2</v>
      </c>
    </row>
    <row r="12" spans="1:13" ht="15.75" thickBot="1" x14ac:dyDescent="0.3">
      <c r="B12" s="25" t="s">
        <v>33</v>
      </c>
      <c r="C12" s="26"/>
      <c r="D12" s="14">
        <v>8</v>
      </c>
      <c r="E12" s="51">
        <f t="shared" si="2"/>
        <v>4</v>
      </c>
      <c r="F12" s="15">
        <f t="shared" si="1"/>
        <v>1.8901061666675949</v>
      </c>
      <c r="H12" s="58">
        <v>10</v>
      </c>
      <c r="I12" s="59">
        <f>E14</f>
        <v>5</v>
      </c>
      <c r="J12" s="60">
        <f t="shared" si="0"/>
        <v>-2.0213840997256403E-2</v>
      </c>
    </row>
    <row r="13" spans="1:13" ht="15.75" thickBot="1" x14ac:dyDescent="0.3">
      <c r="D13" s="14">
        <v>9</v>
      </c>
      <c r="E13" s="51">
        <f t="shared" si="2"/>
        <v>4.5</v>
      </c>
      <c r="F13" s="15">
        <f t="shared" si="1"/>
        <v>1.927791522501425</v>
      </c>
      <c r="H13" s="61" t="s">
        <v>38</v>
      </c>
      <c r="I13" s="62"/>
      <c r="J13" s="63">
        <f>SUM(J3:J12)</f>
        <v>1.1684972578809862</v>
      </c>
    </row>
    <row r="14" spans="1:13" ht="15.75" thickBot="1" x14ac:dyDescent="0.3">
      <c r="A14" s="53"/>
      <c r="B14" s="27" t="s">
        <v>32</v>
      </c>
      <c r="C14" s="28">
        <f>C11</f>
        <v>7.05423032467026</v>
      </c>
      <c r="D14" s="29">
        <v>10</v>
      </c>
      <c r="E14" s="29">
        <f t="shared" si="2"/>
        <v>5</v>
      </c>
      <c r="F14" s="30">
        <f t="shared" si="1"/>
        <v>1.9528343710064018</v>
      </c>
      <c r="H14" s="64" t="s">
        <v>39</v>
      </c>
      <c r="I14" s="65">
        <f>J13/C3</f>
        <v>0.11684972578809863</v>
      </c>
      <c r="J14" s="66"/>
    </row>
    <row r="15" spans="1:13" ht="15.75" thickBot="1" x14ac:dyDescent="0.3">
      <c r="A15" s="53"/>
      <c r="B15" s="31" t="s">
        <v>34</v>
      </c>
      <c r="C15" s="52">
        <v>7.0538999999999996</v>
      </c>
    </row>
    <row r="16" spans="1:13" ht="15.75" thickBot="1" x14ac:dyDescent="0.3">
      <c r="A16" s="53"/>
      <c r="B16" s="31" t="s">
        <v>35</v>
      </c>
      <c r="C16" s="32">
        <f>ABS(C14-C15)</f>
        <v>3.3032467026039569E-4</v>
      </c>
      <c r="H16" s="39" t="s">
        <v>40</v>
      </c>
      <c r="I16" s="24">
        <f>-(((C6-C5)^5)/((180*C3)^4))*I14</f>
        <v>-3.4784654881859493E-11</v>
      </c>
      <c r="K16" s="39" t="s">
        <v>41</v>
      </c>
      <c r="L16" s="40"/>
      <c r="M16" s="24"/>
    </row>
    <row r="17" spans="1:3" ht="15.75" thickBot="1" x14ac:dyDescent="0.3">
      <c r="A17" s="53"/>
      <c r="B17" s="33" t="s">
        <v>40</v>
      </c>
      <c r="C17" s="54">
        <f>I16</f>
        <v>-3.4784654881859493E-11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C2C21-494C-4629-9B13-CA44CAABBD87}">
  <dimension ref="A1:I43"/>
  <sheetViews>
    <sheetView tabSelected="1" workbookViewId="0">
      <selection activeCell="D5" sqref="D5"/>
    </sheetView>
  </sheetViews>
  <sheetFormatPr baseColWidth="10" defaultRowHeight="15" x14ac:dyDescent="0.25"/>
  <sheetData>
    <row r="1" spans="1:9" x14ac:dyDescent="0.25">
      <c r="A1" s="34"/>
      <c r="B1" s="35" t="s">
        <v>42</v>
      </c>
      <c r="C1" s="36"/>
    </row>
    <row r="2" spans="1:9" ht="15.75" thickBot="1" x14ac:dyDescent="0.3">
      <c r="A2" s="37" t="s">
        <v>1</v>
      </c>
      <c r="B2" s="2" t="s">
        <v>43</v>
      </c>
      <c r="C2" s="38" t="s">
        <v>44</v>
      </c>
      <c r="G2" s="100"/>
      <c r="H2" s="100"/>
      <c r="I2" s="100"/>
    </row>
    <row r="3" spans="1:9" ht="15.75" thickBot="1" x14ac:dyDescent="0.3">
      <c r="A3" s="37">
        <v>0</v>
      </c>
      <c r="B3" s="2">
        <v>1</v>
      </c>
      <c r="C3" s="38">
        <v>-2</v>
      </c>
      <c r="E3" s="41" t="s">
        <v>27</v>
      </c>
      <c r="F3" s="42">
        <v>0.2</v>
      </c>
    </row>
    <row r="4" spans="1:9" ht="15.75" thickBot="1" x14ac:dyDescent="0.3">
      <c r="A4" s="37">
        <v>1</v>
      </c>
      <c r="B4" s="2">
        <f>B3+F$3</f>
        <v>1.2</v>
      </c>
      <c r="C4" s="38">
        <f>C3+((1/B3)*((C3^2)+C3))*F$3</f>
        <v>-1.6</v>
      </c>
      <c r="E4" s="43" t="s">
        <v>45</v>
      </c>
      <c r="F4" s="44">
        <f>F3*F3</f>
        <v>4.0000000000000008E-2</v>
      </c>
    </row>
    <row r="5" spans="1:9" x14ac:dyDescent="0.25">
      <c r="A5" s="37">
        <v>2</v>
      </c>
      <c r="B5" s="2">
        <f t="shared" ref="B5:B43" si="0">B4+F$3</f>
        <v>1.4</v>
      </c>
      <c r="C5" s="38">
        <f t="shared" ref="C5:C13" si="1">C4+((1/B4)*((C4^2)+C4))*F$3</f>
        <v>-1.44</v>
      </c>
    </row>
    <row r="6" spans="1:9" x14ac:dyDescent="0.25">
      <c r="A6" s="37">
        <v>3</v>
      </c>
      <c r="B6" s="2">
        <f t="shared" si="0"/>
        <v>1.5999999999999999</v>
      </c>
      <c r="C6" s="38">
        <f t="shared" si="1"/>
        <v>-1.3494857142857142</v>
      </c>
    </row>
    <row r="7" spans="1:9" x14ac:dyDescent="0.25">
      <c r="A7" s="37">
        <v>4</v>
      </c>
      <c r="B7" s="2">
        <f t="shared" si="0"/>
        <v>1.7999999999999998</v>
      </c>
      <c r="C7" s="38">
        <f t="shared" si="1"/>
        <v>-1.2905324669387754</v>
      </c>
      <c r="I7" s="47"/>
    </row>
    <row r="8" spans="1:9" x14ac:dyDescent="0.25">
      <c r="A8" s="37">
        <v>5</v>
      </c>
      <c r="B8" s="2">
        <f t="shared" si="0"/>
        <v>1.9999999999999998</v>
      </c>
      <c r="C8" s="38">
        <f t="shared" si="1"/>
        <v>-1.2488722912405192</v>
      </c>
    </row>
    <row r="9" spans="1:9" x14ac:dyDescent="0.25">
      <c r="A9" s="37">
        <v>6</v>
      </c>
      <c r="B9" s="2">
        <f t="shared" si="0"/>
        <v>2.1999999999999997</v>
      </c>
      <c r="C9" s="38">
        <f t="shared" si="1"/>
        <v>-1.2177913203817368</v>
      </c>
    </row>
    <row r="10" spans="1:9" x14ac:dyDescent="0.25">
      <c r="A10" s="37">
        <v>7</v>
      </c>
      <c r="B10" s="2">
        <f t="shared" si="0"/>
        <v>2.4</v>
      </c>
      <c r="C10" s="38">
        <f t="shared" si="1"/>
        <v>-1.1936800131439771</v>
      </c>
    </row>
    <row r="11" spans="1:9" x14ac:dyDescent="0.25">
      <c r="A11" s="37">
        <v>8</v>
      </c>
      <c r="B11" s="2">
        <f t="shared" si="0"/>
        <v>2.6</v>
      </c>
      <c r="C11" s="38">
        <f t="shared" si="1"/>
        <v>-1.1744140164243582</v>
      </c>
    </row>
    <row r="12" spans="1:9" x14ac:dyDescent="0.25">
      <c r="A12" s="37">
        <v>9</v>
      </c>
      <c r="B12" s="2">
        <f t="shared" si="0"/>
        <v>2.8000000000000003</v>
      </c>
      <c r="C12" s="38">
        <f t="shared" si="1"/>
        <v>-1.1586575344590018</v>
      </c>
    </row>
    <row r="13" spans="1:9" ht="15.75" thickBot="1" x14ac:dyDescent="0.3">
      <c r="A13" s="45">
        <v>10</v>
      </c>
      <c r="B13" s="50">
        <f t="shared" si="0"/>
        <v>3.0000000000000004</v>
      </c>
      <c r="C13" s="46">
        <f t="shared" si="1"/>
        <v>-1.1455268381947439</v>
      </c>
    </row>
    <row r="14" spans="1:9" x14ac:dyDescent="0.25">
      <c r="A14" s="49"/>
      <c r="B14" s="49"/>
      <c r="C14" s="49"/>
    </row>
    <row r="15" spans="1:9" x14ac:dyDescent="0.25">
      <c r="A15" s="49"/>
      <c r="B15" s="49"/>
      <c r="C15" s="49"/>
    </row>
    <row r="16" spans="1:9" x14ac:dyDescent="0.25">
      <c r="A16" s="49"/>
      <c r="B16" s="49"/>
      <c r="C16" s="49"/>
    </row>
    <row r="17" spans="1:3" x14ac:dyDescent="0.25">
      <c r="A17" s="49"/>
      <c r="B17" s="49"/>
      <c r="C17" s="49"/>
    </row>
    <row r="18" spans="1:3" x14ac:dyDescent="0.25">
      <c r="A18" s="49"/>
      <c r="B18" s="49"/>
      <c r="C18" s="49"/>
    </row>
    <row r="19" spans="1:3" x14ac:dyDescent="0.25">
      <c r="A19" s="49"/>
      <c r="B19" s="49"/>
      <c r="C19" s="49"/>
    </row>
    <row r="20" spans="1:3" x14ac:dyDescent="0.25">
      <c r="A20" s="49"/>
      <c r="B20" s="49"/>
      <c r="C20" s="49"/>
    </row>
    <row r="21" spans="1:3" x14ac:dyDescent="0.25">
      <c r="A21" s="49"/>
      <c r="B21" s="49"/>
      <c r="C21" s="49"/>
    </row>
    <row r="22" spans="1:3" x14ac:dyDescent="0.25">
      <c r="A22" s="49"/>
      <c r="B22" s="49"/>
      <c r="C22" s="49"/>
    </row>
    <row r="23" spans="1:3" x14ac:dyDescent="0.25">
      <c r="A23" s="49"/>
      <c r="B23" s="49"/>
      <c r="C23" s="49"/>
    </row>
    <row r="24" spans="1:3" x14ac:dyDescent="0.25">
      <c r="A24" s="49"/>
      <c r="B24" s="49"/>
      <c r="C24" s="49"/>
    </row>
    <row r="25" spans="1:3" x14ac:dyDescent="0.25">
      <c r="A25" s="49"/>
      <c r="B25" s="49"/>
      <c r="C25" s="49"/>
    </row>
    <row r="26" spans="1:3" x14ac:dyDescent="0.25">
      <c r="A26" s="49"/>
      <c r="B26" s="49"/>
      <c r="C26" s="49"/>
    </row>
    <row r="27" spans="1:3" x14ac:dyDescent="0.25">
      <c r="A27" s="49"/>
      <c r="B27" s="49"/>
      <c r="C27" s="49"/>
    </row>
    <row r="28" spans="1:3" x14ac:dyDescent="0.25">
      <c r="A28" s="49"/>
      <c r="B28" s="49"/>
      <c r="C28" s="49"/>
    </row>
    <row r="29" spans="1:3" x14ac:dyDescent="0.25">
      <c r="A29" s="49"/>
      <c r="B29" s="49"/>
      <c r="C29" s="49"/>
    </row>
    <row r="30" spans="1:3" x14ac:dyDescent="0.25">
      <c r="A30" s="49"/>
      <c r="B30" s="49"/>
      <c r="C30" s="49"/>
    </row>
    <row r="31" spans="1:3" x14ac:dyDescent="0.25">
      <c r="A31" s="49"/>
      <c r="B31" s="49"/>
      <c r="C31" s="49"/>
    </row>
    <row r="32" spans="1:3" x14ac:dyDescent="0.25">
      <c r="A32" s="49"/>
      <c r="B32" s="49"/>
      <c r="C32" s="49"/>
    </row>
    <row r="33" spans="1:3" x14ac:dyDescent="0.25">
      <c r="A33" s="49"/>
      <c r="B33" s="49"/>
      <c r="C33" s="49"/>
    </row>
    <row r="34" spans="1:3" x14ac:dyDescent="0.25">
      <c r="A34" s="49"/>
      <c r="B34" s="49"/>
      <c r="C34" s="49"/>
    </row>
    <row r="35" spans="1:3" x14ac:dyDescent="0.25">
      <c r="A35" s="49"/>
      <c r="B35" s="49"/>
      <c r="C35" s="49"/>
    </row>
    <row r="36" spans="1:3" x14ac:dyDescent="0.25">
      <c r="A36" s="49"/>
      <c r="B36" s="49"/>
      <c r="C36" s="49"/>
    </row>
    <row r="37" spans="1:3" x14ac:dyDescent="0.25">
      <c r="A37" s="49"/>
      <c r="B37" s="49"/>
      <c r="C37" s="49"/>
    </row>
    <row r="38" spans="1:3" x14ac:dyDescent="0.25">
      <c r="A38" s="49"/>
      <c r="B38" s="49"/>
      <c r="C38" s="49"/>
    </row>
    <row r="39" spans="1:3" x14ac:dyDescent="0.25">
      <c r="A39" s="49"/>
      <c r="B39" s="49"/>
      <c r="C39" s="49"/>
    </row>
    <row r="40" spans="1:3" x14ac:dyDescent="0.25">
      <c r="A40" s="49"/>
      <c r="B40" s="49"/>
      <c r="C40" s="49"/>
    </row>
    <row r="41" spans="1:3" x14ac:dyDescent="0.25">
      <c r="A41" s="49"/>
      <c r="B41" s="49"/>
      <c r="C41" s="49"/>
    </row>
    <row r="42" spans="1:3" x14ac:dyDescent="0.25">
      <c r="A42" s="49"/>
      <c r="B42" s="49"/>
      <c r="C42" s="49"/>
    </row>
    <row r="43" spans="1:3" x14ac:dyDescent="0.25">
      <c r="A43" s="49"/>
      <c r="B43" s="49"/>
      <c r="C43" s="4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Ejericio 1 Parcial</vt:lpstr>
      <vt:lpstr>Ejercicio 2 Parcial</vt:lpstr>
      <vt:lpstr>Ejercicio 3 parcial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2024-10-31T12:55:18Z</dcterms:modified>
</cp:coreProperties>
</file>