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066878E0-49B1-422C-B429-107282E1E4C9}" xr6:coauthVersionLast="47" xr6:coauthVersionMax="47" xr10:uidLastSave="{00000000-0000-0000-0000-000000000000}"/>
  <bookViews>
    <workbookView xWindow="-120" yWindow="-120" windowWidth="20730" windowHeight="11160" firstSheet="1" activeTab="1" xr2:uid="{7352DA56-3DAD-4B0F-ACAC-40C610105B66}"/>
  </bookViews>
  <sheets>
    <sheet name="Metodo Lineal" sheetId="1" r:id="rId1"/>
    <sheet name="Metodo Exponencial" sheetId="2" r:id="rId2"/>
    <sheet name="Metodo Potencia" sheetId="3" r:id="rId3"/>
    <sheet name="Metodo Crecimient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2" l="1"/>
  <c r="G67" i="2"/>
  <c r="F67" i="2"/>
  <c r="J66" i="2"/>
  <c r="I66" i="2"/>
  <c r="H66" i="2"/>
  <c r="J65" i="2"/>
  <c r="I65" i="2"/>
  <c r="H65" i="2"/>
  <c r="I64" i="2"/>
  <c r="H64" i="2"/>
  <c r="J64" i="2" s="1"/>
  <c r="I63" i="2"/>
  <c r="H63" i="2"/>
  <c r="J63" i="2" s="1"/>
  <c r="J62" i="2"/>
  <c r="I62" i="2"/>
  <c r="H62" i="2"/>
  <c r="J61" i="2"/>
  <c r="I61" i="2"/>
  <c r="H61" i="2"/>
  <c r="I60" i="2"/>
  <c r="H60" i="2"/>
  <c r="J60" i="2" s="1"/>
  <c r="I59" i="2"/>
  <c r="H59" i="2"/>
  <c r="J59" i="2" s="1"/>
  <c r="J58" i="2"/>
  <c r="I58" i="2"/>
  <c r="H58" i="2"/>
  <c r="J57" i="2"/>
  <c r="I57" i="2"/>
  <c r="H57" i="2"/>
  <c r="I56" i="2"/>
  <c r="H56" i="2"/>
  <c r="J56" i="2" s="1"/>
  <c r="I55" i="2"/>
  <c r="H55" i="2"/>
  <c r="J55" i="2" s="1"/>
  <c r="I54" i="2"/>
  <c r="H54" i="2"/>
  <c r="J54" i="2" s="1"/>
  <c r="I53" i="2"/>
  <c r="H53" i="2"/>
  <c r="J53" i="2" s="1"/>
  <c r="I52" i="2"/>
  <c r="H52" i="2"/>
  <c r="J52" i="2" s="1"/>
  <c r="I51" i="2"/>
  <c r="H51" i="2"/>
  <c r="J51" i="2" s="1"/>
  <c r="J50" i="2"/>
  <c r="I50" i="2"/>
  <c r="H50" i="2"/>
  <c r="M50" i="3"/>
  <c r="G68" i="3"/>
  <c r="E68" i="3"/>
  <c r="H67" i="3"/>
  <c r="F67" i="3"/>
  <c r="J67" i="3" s="1"/>
  <c r="H66" i="3"/>
  <c r="F66" i="3"/>
  <c r="J66" i="3" s="1"/>
  <c r="H65" i="3"/>
  <c r="F65" i="3"/>
  <c r="J65" i="3" s="1"/>
  <c r="H64" i="3"/>
  <c r="F64" i="3"/>
  <c r="J64" i="3" s="1"/>
  <c r="H63" i="3"/>
  <c r="F63" i="3"/>
  <c r="J63" i="3" s="1"/>
  <c r="H62" i="3"/>
  <c r="F62" i="3"/>
  <c r="J62" i="3" s="1"/>
  <c r="H61" i="3"/>
  <c r="F61" i="3"/>
  <c r="J61" i="3" s="1"/>
  <c r="H60" i="3"/>
  <c r="F60" i="3"/>
  <c r="J60" i="3" s="1"/>
  <c r="H59" i="3"/>
  <c r="F59" i="3"/>
  <c r="J59" i="3" s="1"/>
  <c r="H58" i="3"/>
  <c r="F58" i="3"/>
  <c r="J58" i="3" s="1"/>
  <c r="H57" i="3"/>
  <c r="F57" i="3"/>
  <c r="J57" i="3" s="1"/>
  <c r="H56" i="3"/>
  <c r="F56" i="3"/>
  <c r="J56" i="3" s="1"/>
  <c r="H55" i="3"/>
  <c r="F55" i="3"/>
  <c r="J55" i="3" s="1"/>
  <c r="H54" i="3"/>
  <c r="F54" i="3"/>
  <c r="J54" i="3" s="1"/>
  <c r="H53" i="3"/>
  <c r="F53" i="3"/>
  <c r="J53" i="3" s="1"/>
  <c r="H52" i="3"/>
  <c r="F52" i="3"/>
  <c r="J52" i="3" s="1"/>
  <c r="H51" i="3"/>
  <c r="H68" i="3" s="1"/>
  <c r="F51" i="3"/>
  <c r="J51" i="3" s="1"/>
  <c r="M28" i="3"/>
  <c r="G46" i="3"/>
  <c r="E46" i="3"/>
  <c r="J45" i="3"/>
  <c r="I45" i="3"/>
  <c r="H45" i="3"/>
  <c r="F45" i="3"/>
  <c r="J44" i="3"/>
  <c r="I44" i="3"/>
  <c r="H44" i="3"/>
  <c r="F44" i="3"/>
  <c r="J43" i="3"/>
  <c r="I43" i="3"/>
  <c r="H43" i="3"/>
  <c r="F43" i="3"/>
  <c r="J42" i="3"/>
  <c r="I42" i="3"/>
  <c r="H42" i="3"/>
  <c r="F42" i="3"/>
  <c r="J41" i="3"/>
  <c r="I41" i="3"/>
  <c r="H41" i="3"/>
  <c r="F41" i="3"/>
  <c r="J40" i="3"/>
  <c r="I40" i="3"/>
  <c r="H40" i="3"/>
  <c r="F40" i="3"/>
  <c r="J39" i="3"/>
  <c r="I39" i="3"/>
  <c r="H39" i="3"/>
  <c r="F39" i="3"/>
  <c r="J38" i="3"/>
  <c r="I38" i="3"/>
  <c r="H38" i="3"/>
  <c r="F38" i="3"/>
  <c r="J37" i="3"/>
  <c r="I37" i="3"/>
  <c r="H37" i="3"/>
  <c r="F37" i="3"/>
  <c r="J36" i="3"/>
  <c r="I36" i="3"/>
  <c r="H36" i="3"/>
  <c r="F36" i="3"/>
  <c r="J35" i="3"/>
  <c r="I35" i="3"/>
  <c r="H35" i="3"/>
  <c r="F35" i="3"/>
  <c r="J34" i="3"/>
  <c r="I34" i="3"/>
  <c r="H34" i="3"/>
  <c r="F34" i="3"/>
  <c r="H33" i="3"/>
  <c r="F33" i="3"/>
  <c r="H32" i="3"/>
  <c r="F32" i="3"/>
  <c r="J32" i="3" s="1"/>
  <c r="H31" i="3"/>
  <c r="F31" i="3"/>
  <c r="H30" i="3"/>
  <c r="F30" i="3"/>
  <c r="J30" i="3" s="1"/>
  <c r="H29" i="3"/>
  <c r="F29" i="3"/>
  <c r="F46" i="3" s="1"/>
  <c r="N39" i="2"/>
  <c r="M28" i="2"/>
  <c r="G46" i="2"/>
  <c r="F46" i="2"/>
  <c r="I45" i="2"/>
  <c r="H45" i="2"/>
  <c r="J45" i="2" s="1"/>
  <c r="J44" i="2"/>
  <c r="I44" i="2"/>
  <c r="H44" i="2"/>
  <c r="J43" i="2"/>
  <c r="I43" i="2"/>
  <c r="H43" i="2"/>
  <c r="I42" i="2"/>
  <c r="H42" i="2"/>
  <c r="J42" i="2" s="1"/>
  <c r="I41" i="2"/>
  <c r="H41" i="2"/>
  <c r="J41" i="2" s="1"/>
  <c r="J40" i="2"/>
  <c r="I40" i="2"/>
  <c r="H40" i="2"/>
  <c r="J39" i="2"/>
  <c r="I39" i="2"/>
  <c r="H39" i="2"/>
  <c r="I38" i="2"/>
  <c r="H38" i="2"/>
  <c r="J38" i="2" s="1"/>
  <c r="I37" i="2"/>
  <c r="H37" i="2"/>
  <c r="J37" i="2" s="1"/>
  <c r="J36" i="2"/>
  <c r="I36" i="2"/>
  <c r="H36" i="2"/>
  <c r="J35" i="2"/>
  <c r="I35" i="2"/>
  <c r="H35" i="2"/>
  <c r="I34" i="2"/>
  <c r="H34" i="2"/>
  <c r="J34" i="2" s="1"/>
  <c r="I33" i="2"/>
  <c r="H33" i="2"/>
  <c r="J33" i="2" s="1"/>
  <c r="I32" i="2"/>
  <c r="H32" i="2"/>
  <c r="J32" i="2" s="1"/>
  <c r="I31" i="2"/>
  <c r="H31" i="2"/>
  <c r="J31" i="2" s="1"/>
  <c r="I30" i="2"/>
  <c r="I46" i="2" s="1"/>
  <c r="H30" i="2"/>
  <c r="J30" i="2" s="1"/>
  <c r="I29" i="2"/>
  <c r="H29" i="2"/>
  <c r="J29" i="2" s="1"/>
  <c r="M77" i="1"/>
  <c r="K77" i="1"/>
  <c r="K70" i="1"/>
  <c r="G88" i="1"/>
  <c r="F88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N14" i="4"/>
  <c r="N38" i="4"/>
  <c r="M27" i="4"/>
  <c r="G45" i="4"/>
  <c r="E45" i="4"/>
  <c r="J44" i="4"/>
  <c r="H44" i="4"/>
  <c r="F44" i="4"/>
  <c r="I44" i="4" s="1"/>
  <c r="J43" i="4"/>
  <c r="H43" i="4"/>
  <c r="F43" i="4"/>
  <c r="I43" i="4" s="1"/>
  <c r="J42" i="4"/>
  <c r="H42" i="4"/>
  <c r="F42" i="4"/>
  <c r="I42" i="4" s="1"/>
  <c r="J41" i="4"/>
  <c r="H41" i="4"/>
  <c r="F41" i="4"/>
  <c r="I41" i="4" s="1"/>
  <c r="J40" i="4"/>
  <c r="H40" i="4"/>
  <c r="F40" i="4"/>
  <c r="I40" i="4" s="1"/>
  <c r="J39" i="4"/>
  <c r="H39" i="4"/>
  <c r="F39" i="4"/>
  <c r="I39" i="4" s="1"/>
  <c r="J38" i="4"/>
  <c r="H38" i="4"/>
  <c r="F38" i="4"/>
  <c r="I38" i="4" s="1"/>
  <c r="J37" i="4"/>
  <c r="H37" i="4"/>
  <c r="F37" i="4"/>
  <c r="I37" i="4" s="1"/>
  <c r="J36" i="4"/>
  <c r="H36" i="4"/>
  <c r="F36" i="4"/>
  <c r="I36" i="4" s="1"/>
  <c r="J35" i="4"/>
  <c r="H35" i="4"/>
  <c r="F35" i="4"/>
  <c r="I35" i="4" s="1"/>
  <c r="H34" i="4"/>
  <c r="J34" i="4" s="1"/>
  <c r="F34" i="4"/>
  <c r="I34" i="4" s="1"/>
  <c r="J33" i="4"/>
  <c r="H33" i="4"/>
  <c r="F33" i="4"/>
  <c r="I33" i="4" s="1"/>
  <c r="H32" i="4"/>
  <c r="F32" i="4"/>
  <c r="I32" i="4" s="1"/>
  <c r="H31" i="4"/>
  <c r="F31" i="4"/>
  <c r="I31" i="4" s="1"/>
  <c r="H30" i="4"/>
  <c r="J30" i="4" s="1"/>
  <c r="F30" i="4"/>
  <c r="I30" i="4" s="1"/>
  <c r="H29" i="4"/>
  <c r="J29" i="4" s="1"/>
  <c r="F29" i="4"/>
  <c r="I29" i="4" s="1"/>
  <c r="H28" i="4"/>
  <c r="F28" i="4"/>
  <c r="I28" i="4" s="1"/>
  <c r="K49" i="1"/>
  <c r="G67" i="1"/>
  <c r="F67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H36" i="1"/>
  <c r="K27" i="1"/>
  <c r="G45" i="1"/>
  <c r="F45" i="1"/>
  <c r="I37" i="1"/>
  <c r="H37" i="1"/>
  <c r="I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H45" i="1" s="1"/>
  <c r="Y4" i="2"/>
  <c r="Y5" i="2"/>
  <c r="Y6" i="2"/>
  <c r="Y7" i="2"/>
  <c r="Y3" i="2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F5" i="4"/>
  <c r="F6" i="4"/>
  <c r="F7" i="4"/>
  <c r="J7" i="4" s="1"/>
  <c r="F8" i="4"/>
  <c r="I8" i="4" s="1"/>
  <c r="F9" i="4"/>
  <c r="F10" i="4"/>
  <c r="F11" i="4"/>
  <c r="F12" i="4"/>
  <c r="F13" i="4"/>
  <c r="I13" i="4" s="1"/>
  <c r="F14" i="4"/>
  <c r="F15" i="4"/>
  <c r="F16" i="4"/>
  <c r="F17" i="4"/>
  <c r="I17" i="4" s="1"/>
  <c r="F18" i="4"/>
  <c r="F19" i="4"/>
  <c r="J19" i="4" s="1"/>
  <c r="F20" i="4"/>
  <c r="I20" i="4" s="1"/>
  <c r="F4" i="4"/>
  <c r="I4" i="4" s="1"/>
  <c r="I16" i="4"/>
  <c r="J11" i="4"/>
  <c r="I6" i="4"/>
  <c r="I10" i="4"/>
  <c r="I14" i="4"/>
  <c r="I18" i="4"/>
  <c r="G21" i="4"/>
  <c r="E21" i="4"/>
  <c r="I19" i="4"/>
  <c r="I15" i="4"/>
  <c r="J15" i="4"/>
  <c r="J10" i="4"/>
  <c r="I9" i="4"/>
  <c r="J6" i="4"/>
  <c r="I5" i="4"/>
  <c r="M3" i="4"/>
  <c r="N14" i="2"/>
  <c r="N14" i="3"/>
  <c r="O12" i="3"/>
  <c r="O1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4" i="3"/>
  <c r="F21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4" i="3"/>
  <c r="M3" i="3"/>
  <c r="E21" i="3"/>
  <c r="G21" i="3"/>
  <c r="O12" i="2"/>
  <c r="M12" i="2"/>
  <c r="O10" i="2"/>
  <c r="M10" i="2"/>
  <c r="H5" i="2"/>
  <c r="J5" i="2" s="1"/>
  <c r="H6" i="2"/>
  <c r="J6" i="2" s="1"/>
  <c r="H7" i="2"/>
  <c r="H8" i="2"/>
  <c r="H9" i="2"/>
  <c r="H10" i="2"/>
  <c r="J10" i="2" s="1"/>
  <c r="H11" i="2"/>
  <c r="H12" i="2"/>
  <c r="H13" i="2"/>
  <c r="H14" i="2"/>
  <c r="J14" i="2" s="1"/>
  <c r="H15" i="2"/>
  <c r="H16" i="2"/>
  <c r="H17" i="2"/>
  <c r="H18" i="2"/>
  <c r="J18" i="2" s="1"/>
  <c r="H19" i="2"/>
  <c r="H20" i="2"/>
  <c r="H4" i="2"/>
  <c r="J4" i="2" s="1"/>
  <c r="J7" i="2"/>
  <c r="J8" i="2"/>
  <c r="J9" i="2"/>
  <c r="J11" i="2"/>
  <c r="J12" i="2"/>
  <c r="J13" i="2"/>
  <c r="J15" i="2"/>
  <c r="J16" i="2"/>
  <c r="J17" i="2"/>
  <c r="J19" i="2"/>
  <c r="J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21" i="2"/>
  <c r="F21" i="2"/>
  <c r="I4" i="2"/>
  <c r="M3" i="2"/>
  <c r="K3" i="1"/>
  <c r="F21" i="1"/>
  <c r="G21" i="1"/>
  <c r="I5" i="1"/>
  <c r="I6" i="1"/>
  <c r="I7" i="1"/>
  <c r="I8" i="1"/>
  <c r="I9" i="1"/>
  <c r="I10" i="1"/>
  <c r="I11" i="1"/>
  <c r="I21" i="1" s="1"/>
  <c r="I12" i="1"/>
  <c r="I13" i="1"/>
  <c r="I4" i="1"/>
  <c r="H5" i="1"/>
  <c r="H6" i="1"/>
  <c r="H7" i="1"/>
  <c r="H8" i="1"/>
  <c r="H9" i="1"/>
  <c r="H10" i="1"/>
  <c r="H11" i="1"/>
  <c r="H21" i="1" s="1"/>
  <c r="H12" i="1"/>
  <c r="H13" i="1"/>
  <c r="H4" i="1"/>
  <c r="H67" i="2" l="1"/>
  <c r="I67" i="2"/>
  <c r="J67" i="2"/>
  <c r="M56" i="2" s="1"/>
  <c r="J68" i="3"/>
  <c r="F68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H46" i="3"/>
  <c r="J31" i="3"/>
  <c r="J33" i="3"/>
  <c r="I32" i="3"/>
  <c r="I29" i="3"/>
  <c r="I46" i="3" s="1"/>
  <c r="I30" i="3"/>
  <c r="I31" i="3"/>
  <c r="I33" i="3"/>
  <c r="J29" i="3"/>
  <c r="J46" i="2"/>
  <c r="M35" i="2" s="1"/>
  <c r="M37" i="2" s="1"/>
  <c r="H46" i="2"/>
  <c r="H88" i="1"/>
  <c r="I88" i="1"/>
  <c r="H45" i="4"/>
  <c r="J28" i="4"/>
  <c r="J32" i="4"/>
  <c r="J31" i="4"/>
  <c r="I45" i="4"/>
  <c r="F45" i="4"/>
  <c r="H67" i="1"/>
  <c r="I67" i="1"/>
  <c r="I45" i="1"/>
  <c r="K34" i="1" s="1"/>
  <c r="J9" i="4"/>
  <c r="J5" i="4"/>
  <c r="J8" i="4"/>
  <c r="J4" i="4"/>
  <c r="I7" i="4"/>
  <c r="I21" i="4" s="1"/>
  <c r="J13" i="4"/>
  <c r="J12" i="4"/>
  <c r="H21" i="4"/>
  <c r="J14" i="4"/>
  <c r="J17" i="4"/>
  <c r="J16" i="4"/>
  <c r="J18" i="4"/>
  <c r="J20" i="4"/>
  <c r="F21" i="4"/>
  <c r="I11" i="4"/>
  <c r="I12" i="4"/>
  <c r="I21" i="3"/>
  <c r="M10" i="3" s="1"/>
  <c r="H21" i="3"/>
  <c r="J21" i="3"/>
  <c r="J21" i="2"/>
  <c r="H21" i="2"/>
  <c r="I21" i="2"/>
  <c r="K10" i="1"/>
  <c r="M10" i="1" s="1"/>
  <c r="M58" i="2" l="1"/>
  <c r="O56" i="2"/>
  <c r="O58" i="2" s="1"/>
  <c r="I68" i="3"/>
  <c r="M57" i="3" s="1"/>
  <c r="J46" i="3"/>
  <c r="M35" i="3" s="1"/>
  <c r="M37" i="3" s="1"/>
  <c r="O35" i="2"/>
  <c r="O37" i="2" s="1"/>
  <c r="J45" i="4"/>
  <c r="M34" i="4" s="1"/>
  <c r="K56" i="1"/>
  <c r="M34" i="1"/>
  <c r="L38" i="1" s="1"/>
  <c r="J21" i="4"/>
  <c r="M10" i="4"/>
  <c r="M12" i="4" s="1"/>
  <c r="M12" i="3"/>
  <c r="L14" i="1"/>
  <c r="N60" i="2" l="1"/>
  <c r="M59" i="3"/>
  <c r="O57" i="3"/>
  <c r="O59" i="3" s="1"/>
  <c r="N61" i="3" s="1"/>
  <c r="O35" i="3"/>
  <c r="O37" i="3" s="1"/>
  <c r="N39" i="3" s="1"/>
  <c r="M36" i="4"/>
  <c r="O34" i="4"/>
  <c r="O36" i="4" s="1"/>
  <c r="M56" i="1"/>
  <c r="L60" i="1" s="1"/>
  <c r="O10" i="4"/>
  <c r="O12" i="4" s="1"/>
</calcChain>
</file>

<file path=xl/sharedStrings.xml><?xml version="1.0" encoding="utf-8"?>
<sst xmlns="http://schemas.openxmlformats.org/spreadsheetml/2006/main" count="190" uniqueCount="59">
  <si>
    <t>Xi</t>
  </si>
  <si>
    <t>Yi</t>
  </si>
  <si>
    <t>(Xi)^2</t>
  </si>
  <si>
    <t>Xi*Yi</t>
  </si>
  <si>
    <t>N:</t>
  </si>
  <si>
    <t>A1:</t>
  </si>
  <si>
    <t>A2:</t>
  </si>
  <si>
    <t>Rta:</t>
  </si>
  <si>
    <t>Metodo de Regresion Lineal Por Minimos Cuadrados</t>
  </si>
  <si>
    <t>//&lt;- Si requiero mas espacio Recordar cambiarle los 21 por la celda de la sumatoria</t>
  </si>
  <si>
    <t>//&lt;- Si Requiero mas espacio llevar la sumatoria mas abajo y Recordar cambiarlo en  A1 y A0</t>
  </si>
  <si>
    <t>//&lt;-Si requiero Ampliar el Rango Recordar llevarlo a uno Menos que la Sumatoria</t>
  </si>
  <si>
    <t>Ln(Yi)</t>
  </si>
  <si>
    <t>Xi*ln(Yi)</t>
  </si>
  <si>
    <t>B:</t>
  </si>
  <si>
    <t>A:</t>
  </si>
  <si>
    <t>//&lt;- Seria cambiarle la posicion de la sumatoria a A1 y A2.</t>
  </si>
  <si>
    <t xml:space="preserve">//&lt;- La posicion de la sumatoria </t>
  </si>
  <si>
    <t xml:space="preserve">//&lt;- Es la sumatoria, para no confundirse </t>
  </si>
  <si>
    <t>Log(Yi)</t>
  </si>
  <si>
    <t>Log(Xi)</t>
  </si>
  <si>
    <t xml:space="preserve">  Log(Xi)*Log(Yi)</t>
  </si>
  <si>
    <t>1/Xi</t>
  </si>
  <si>
    <t>(1/Xi)*(1/Yi)</t>
  </si>
  <si>
    <t>&lt;-Como Se Denota la RTA?????</t>
  </si>
  <si>
    <t>1/Yi</t>
  </si>
  <si>
    <t>Valores Para El grafico</t>
  </si>
  <si>
    <t>//HACER LOS GRAFICOS Y PREGUNTARLE A AGUS SI NECESITA GRAFICO O CON MOSTRAR GEOGEBRA ESTA BIEN</t>
  </si>
  <si>
    <t>La forma de la curva: Si la curva se curva hacia arriba de manera constante, un modelo potencial podría ser más apropiado. Si la curva muestra un crecimiento inicial rápido y luego se aplana, un modelo de crecimiento podría ser más adecuado.</t>
  </si>
  <si>
    <t>Ejercicio 1</t>
  </si>
  <si>
    <t>Ejercicio 3</t>
  </si>
  <si>
    <t>Ejercicio 2</t>
  </si>
  <si>
    <t>Como en el grafico no es curva uso metodo lineal</t>
  </si>
  <si>
    <t>Ejercicio 4</t>
  </si>
  <si>
    <t>RTA:</t>
  </si>
  <si>
    <t>Como el modelo me muestra un crecimiento grande al inicio</t>
  </si>
  <si>
    <t>Y despues se aplana, decido usar de crecimiento</t>
  </si>
  <si>
    <t>Ejercicio 5</t>
  </si>
  <si>
    <t>Es un crecimiento no tan constante</t>
  </si>
  <si>
    <t xml:space="preserve">En este caso es un crecimiento </t>
  </si>
  <si>
    <t>constante, realizo metodo de potencia</t>
  </si>
  <si>
    <t>o exponencial</t>
  </si>
  <si>
    <t>lo probe en exponencial</t>
  </si>
  <si>
    <t>Quedo bien</t>
  </si>
  <si>
    <t>voy a potencia</t>
  </si>
  <si>
    <t>Ejercicio3</t>
  </si>
  <si>
    <t>Habiendolo probado en Geogebra</t>
  </si>
  <si>
    <t>No condice como la de exponencial</t>
  </si>
  <si>
    <t>Este metodo no va para esta actv</t>
  </si>
  <si>
    <t>Habiendolo probado en Potencia</t>
  </si>
  <si>
    <t>Este es el que mejor le va</t>
  </si>
  <si>
    <t>Comparando en geogebra</t>
  </si>
  <si>
    <t>Pasa cerca pero no condice</t>
  </si>
  <si>
    <t>Habiendolo visto en geogebra</t>
  </si>
  <si>
    <t>Este no va tan bien</t>
  </si>
  <si>
    <t>Este va como piña</t>
  </si>
  <si>
    <t>Coincide mas la potencia</t>
  </si>
  <si>
    <t>Rta definitiva</t>
  </si>
  <si>
    <t>Rta Definitiva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</si>
</sst>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0" xfId="0" applyFill="1"/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1" xfId="0" applyFill="1" applyBorder="1" applyAlignment="1">
      <alignment horizontal="left" indent="6"/>
    </xf>
    <xf numFmtId="0" fontId="0" fillId="5" borderId="12" xfId="0" applyFill="1" applyBorder="1"/>
    <xf numFmtId="0" fontId="0" fillId="5" borderId="12" xfId="0" applyFill="1" applyBorder="1" applyAlignment="1">
      <alignment horizontal="right"/>
    </xf>
    <xf numFmtId="0" fontId="0" fillId="5" borderId="13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4" xfId="0" applyBorder="1"/>
    <xf numFmtId="0" fontId="0" fillId="8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2" borderId="7" xfId="0" applyFill="1" applyBorder="1"/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wrapText="1"/>
    </xf>
    <xf numFmtId="0" fontId="0" fillId="2" borderId="15" xfId="0" applyFill="1" applyBorder="1"/>
    <xf numFmtId="0" fontId="0" fillId="5" borderId="11" xfId="0" applyFill="1" applyBorder="1" applyAlignment="1">
      <alignment horizontal="right"/>
    </xf>
    <xf numFmtId="0" fontId="0" fillId="2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3" fillId="9" borderId="14" xfId="0" applyFont="1" applyFill="1" applyBorder="1" applyAlignment="1">
      <alignment vertical="center"/>
    </xf>
    <xf numFmtId="0" fontId="3" fillId="9" borderId="14" xfId="0" applyFont="1" applyFill="1" applyBorder="1" applyAlignment="1">
      <alignment wrapText="1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Metodo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6506407287324381E-2"/>
          <c:y val="0.27723015877170482"/>
          <c:w val="0.87180731820287172"/>
          <c:h val="0.536632890526801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'Metodo Lineal'!$F$4:$F$10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'Metodo Lineal'!$G$4:$G$10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0D1-BAC2-4A8FF56C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96111"/>
        <c:axId val="749458943"/>
      </c:scatterChart>
      <c:valAx>
        <c:axId val="66519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9458943"/>
        <c:crosses val="autoZero"/>
        <c:crossBetween val="midCat"/>
      </c:valAx>
      <c:valAx>
        <c:axId val="7494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51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Lineal'!$F$28:$F$37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'Metodo Lineal'!$G$28:$G$37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7-4756-9411-BA583803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00719"/>
        <c:axId val="948901199"/>
      </c:scatterChart>
      <c:valAx>
        <c:axId val="94890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8901199"/>
        <c:crosses val="autoZero"/>
        <c:crossBetween val="midCat"/>
      </c:valAx>
      <c:valAx>
        <c:axId val="9489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890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Ejercicio</a:t>
            </a:r>
            <a:r>
              <a:rPr lang="es-AR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Lineal'!$F$50:$F$56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</c:numCache>
            </c:numRef>
          </c:xVal>
          <c:yVal>
            <c:numRef>
              <c:f>'Metodo Lineal'!$G$50:$G$56</c:f>
              <c:numCache>
                <c:formatCode>General</c:formatCode>
                <c:ptCount val="7"/>
                <c:pt idx="0">
                  <c:v>0.4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1-430B-91B8-15D88481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132975"/>
        <c:axId val="1150147375"/>
      </c:scatterChart>
      <c:valAx>
        <c:axId val="115013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147375"/>
        <c:crosses val="autoZero"/>
        <c:crossBetween val="midCat"/>
      </c:valAx>
      <c:valAx>
        <c:axId val="11501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013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Lineal'!$F$71:$F$77</c:f>
              <c:numCache>
                <c:formatCode>General</c:formatCode>
                <c:ptCount val="7"/>
                <c:pt idx="0">
                  <c:v>0.05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'Metodo Lineal'!$G$71:$G$77</c:f>
              <c:numCache>
                <c:formatCode>General</c:formatCode>
                <c:ptCount val="7"/>
                <c:pt idx="0">
                  <c:v>550</c:v>
                </c:pt>
                <c:pt idx="1">
                  <c:v>750</c:v>
                </c:pt>
                <c:pt idx="2">
                  <c:v>1000</c:v>
                </c:pt>
                <c:pt idx="3">
                  <c:v>1400</c:v>
                </c:pt>
                <c:pt idx="4">
                  <c:v>2000</c:v>
                </c:pt>
                <c:pt idx="5">
                  <c:v>2700</c:v>
                </c:pt>
                <c:pt idx="6">
                  <c:v>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C-4B61-B814-5EF15B13F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98799"/>
        <c:axId val="948899759"/>
      </c:scatterChart>
      <c:valAx>
        <c:axId val="9488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8899759"/>
        <c:crosses val="autoZero"/>
        <c:crossBetween val="midCat"/>
      </c:valAx>
      <c:valAx>
        <c:axId val="9488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889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Ejemplo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Exponencial'!$F$4:$F$8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'Metodo Exponencial'!$G$4:$G$8</c:f>
              <c:numCache>
                <c:formatCode>General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3-46F2-8D2A-56EC958A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75647"/>
        <c:axId val="751279967"/>
      </c:scatterChart>
      <c:valAx>
        <c:axId val="7512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279967"/>
        <c:crosses val="autoZero"/>
        <c:crossBetween val="midCat"/>
      </c:valAx>
      <c:valAx>
        <c:axId val="7512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27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Metodo Potencia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Potencia'!$E$4:$E$8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'Metodo Potencia'!$G$4:$G$8</c:f>
              <c:numCache>
                <c:formatCode>General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7-467D-9DFD-AF89FBC2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51935"/>
        <c:axId val="852252415"/>
      </c:scatterChart>
      <c:valAx>
        <c:axId val="8522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2252415"/>
        <c:crosses val="autoZero"/>
        <c:crossBetween val="midCat"/>
      </c:valAx>
      <c:valAx>
        <c:axId val="8522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225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Metodo Crecimiento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Crecimiento'!$E$4:$E$8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'Metodo Crecimiento'!$G$4:$G$8</c:f>
              <c:numCache>
                <c:formatCode>General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0-4712-B4CB-06F7F1576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78047"/>
        <c:axId val="665204543"/>
      </c:scatterChart>
      <c:valAx>
        <c:axId val="7512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5204543"/>
        <c:crosses val="autoZero"/>
        <c:crossBetween val="midCat"/>
      </c:valAx>
      <c:valAx>
        <c:axId val="6652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27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171450</xdr:colOff>
      <xdr:row>8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929EFC-FD32-0F2F-FB22-F8BE08E21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0075"/>
          <a:ext cx="24574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10</xdr:row>
      <xdr:rowOff>85725</xdr:rowOff>
    </xdr:from>
    <xdr:to>
      <xdr:col>3</xdr:col>
      <xdr:colOff>504825</xdr:colOff>
      <xdr:row>13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E0E619-DAF3-D6F7-F834-2B505647E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038350"/>
          <a:ext cx="19335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247651</xdr:colOff>
      <xdr:row>14</xdr:row>
      <xdr:rowOff>133350</xdr:rowOff>
    </xdr:from>
    <xdr:to>
      <xdr:col>4</xdr:col>
      <xdr:colOff>438151</xdr:colOff>
      <xdr:row>23</xdr:row>
      <xdr:rowOff>128586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6AD3B5-96A6-888D-E122-EC53C1DD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57150</xdr:rowOff>
    </xdr:from>
    <xdr:to>
      <xdr:col>4</xdr:col>
      <xdr:colOff>695325</xdr:colOff>
      <xdr:row>41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F346FD-7D7A-533F-C226-432C59111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53</xdr:row>
      <xdr:rowOff>171449</xdr:rowOff>
    </xdr:from>
    <xdr:to>
      <xdr:col>4</xdr:col>
      <xdr:colOff>447675</xdr:colOff>
      <xdr:row>64</xdr:row>
      <xdr:rowOff>147636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DC0BE9-25B4-ED1F-F719-B89B1015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73</xdr:row>
      <xdr:rowOff>104775</xdr:rowOff>
    </xdr:from>
    <xdr:to>
      <xdr:col>4</xdr:col>
      <xdr:colOff>657225</xdr:colOff>
      <xdr:row>85</xdr:row>
      <xdr:rowOff>157161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ED451E-B6F3-0FCB-7804-80675C0CC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152400</xdr:rowOff>
    </xdr:from>
    <xdr:to>
      <xdr:col>4</xdr:col>
      <xdr:colOff>571500</xdr:colOff>
      <xdr:row>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9EE4A0-2F92-4647-B396-3FBEF9ED7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52425"/>
          <a:ext cx="357187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314325</xdr:colOff>
      <xdr:row>9</xdr:row>
      <xdr:rowOff>28575</xdr:rowOff>
    </xdr:from>
    <xdr:to>
      <xdr:col>3</xdr:col>
      <xdr:colOff>295275</xdr:colOff>
      <xdr:row>12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B35AEB-E61C-F992-4594-579C89048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781175"/>
          <a:ext cx="15049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114301</xdr:colOff>
      <xdr:row>14</xdr:row>
      <xdr:rowOff>19050</xdr:rowOff>
    </xdr:from>
    <xdr:to>
      <xdr:col>4</xdr:col>
      <xdr:colOff>457201</xdr:colOff>
      <xdr:row>23</xdr:row>
      <xdr:rowOff>185736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CC6445-012B-D5DA-1EBE-3A3ABCA4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710256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BEBF51-A1B0-15E5-31EC-49BFA3F1B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"/>
          <a:ext cx="2996256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10</xdr:row>
      <xdr:rowOff>142875</xdr:rowOff>
    </xdr:from>
    <xdr:to>
      <xdr:col>2</xdr:col>
      <xdr:colOff>676275</xdr:colOff>
      <xdr:row>13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89C077-9DFE-6A2C-66B4-87A0A9590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095500"/>
          <a:ext cx="12382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133350</xdr:colOff>
      <xdr:row>14</xdr:row>
      <xdr:rowOff>57150</xdr:rowOff>
    </xdr:from>
    <xdr:to>
      <xdr:col>3</xdr:col>
      <xdr:colOff>657225</xdr:colOff>
      <xdr:row>23</xdr:row>
      <xdr:rowOff>185736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2ABF99-DC32-D853-8C09-E1E9AD5AE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123825</xdr:rowOff>
    </xdr:from>
    <xdr:to>
      <xdr:col>3</xdr:col>
      <xdr:colOff>390525</xdr:colOff>
      <xdr:row>9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F49285-26D3-AFDC-063F-729B58D20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23850"/>
          <a:ext cx="24574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11</xdr:row>
      <xdr:rowOff>133350</xdr:rowOff>
    </xdr:from>
    <xdr:to>
      <xdr:col>3</xdr:col>
      <xdr:colOff>685800</xdr:colOff>
      <xdr:row>15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D31B01-735B-D10A-76F5-22268433D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276475"/>
          <a:ext cx="28384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57149</xdr:rowOff>
    </xdr:from>
    <xdr:to>
      <xdr:col>3</xdr:col>
      <xdr:colOff>704850</xdr:colOff>
      <xdr:row>24</xdr:row>
      <xdr:rowOff>157161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BF712C-11FE-58CC-9AFD-BBC2F9653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AA54-3098-44BF-93C5-BB384424DD94}">
  <dimension ref="A1:U90"/>
  <sheetViews>
    <sheetView topLeftCell="A67" workbookViewId="0">
      <selection activeCell="F71" sqref="F71:G77"/>
    </sheetView>
  </sheetViews>
  <sheetFormatPr baseColWidth="10" defaultRowHeight="15" x14ac:dyDescent="0.25"/>
  <cols>
    <col min="3" max="3" width="11.42578125" customWidth="1"/>
    <col min="9" max="9" width="11.85546875" bestFit="1" customWidth="1"/>
    <col min="11" max="11" width="11.85546875" bestFit="1" customWidth="1"/>
  </cols>
  <sheetData>
    <row r="1" spans="3:21" ht="15.75" thickBot="1" x14ac:dyDescent="0.3">
      <c r="C1" s="35" t="s">
        <v>29</v>
      </c>
      <c r="F1" s="16" t="s">
        <v>8</v>
      </c>
      <c r="G1" s="17"/>
      <c r="H1" s="17"/>
      <c r="I1" s="18"/>
    </row>
    <row r="2" spans="3:21" ht="15.75" thickBot="1" x14ac:dyDescent="0.3">
      <c r="J2" s="1"/>
      <c r="K2" s="11" t="s">
        <v>4</v>
      </c>
      <c r="L2" s="1"/>
      <c r="M2" s="1"/>
    </row>
    <row r="3" spans="3:21" ht="15.75" thickBot="1" x14ac:dyDescent="0.3">
      <c r="F3" s="2" t="s">
        <v>0</v>
      </c>
      <c r="G3" s="3" t="s">
        <v>1</v>
      </c>
      <c r="H3" s="3" t="s">
        <v>2</v>
      </c>
      <c r="I3" s="4" t="s">
        <v>3</v>
      </c>
      <c r="J3" s="1"/>
      <c r="K3" s="12">
        <f>COUNTA(F4:F20)</f>
        <v>7</v>
      </c>
      <c r="L3" s="1"/>
      <c r="M3" s="1"/>
      <c r="N3" s="27" t="s">
        <v>11</v>
      </c>
      <c r="O3" s="27"/>
      <c r="P3" s="27"/>
      <c r="Q3" s="27"/>
      <c r="R3" s="27"/>
      <c r="S3" s="27"/>
      <c r="T3" s="27"/>
    </row>
    <row r="4" spans="3:21" x14ac:dyDescent="0.25">
      <c r="F4" s="5">
        <v>1</v>
      </c>
      <c r="G4" s="6">
        <v>0.5</v>
      </c>
      <c r="H4" s="6">
        <f>F4*F4</f>
        <v>1</v>
      </c>
      <c r="I4" s="7">
        <f>F4*G4</f>
        <v>0.5</v>
      </c>
      <c r="J4" s="1"/>
      <c r="K4" s="1"/>
      <c r="L4" s="1"/>
      <c r="M4" s="1"/>
    </row>
    <row r="5" spans="3:21" x14ac:dyDescent="0.25">
      <c r="F5" s="5">
        <v>2</v>
      </c>
      <c r="G5" s="6">
        <v>2.5</v>
      </c>
      <c r="H5" s="6">
        <f t="shared" ref="H5:H13" si="0">F5*F5</f>
        <v>4</v>
      </c>
      <c r="I5" s="7">
        <f t="shared" ref="I5:I13" si="1">F5*G5</f>
        <v>5</v>
      </c>
      <c r="J5" s="1"/>
      <c r="K5" s="1"/>
      <c r="L5" s="1"/>
      <c r="M5" s="1"/>
    </row>
    <row r="6" spans="3:21" x14ac:dyDescent="0.25">
      <c r="F6" s="5">
        <v>3</v>
      </c>
      <c r="G6" s="6">
        <v>2</v>
      </c>
      <c r="H6" s="6">
        <f t="shared" si="0"/>
        <v>9</v>
      </c>
      <c r="I6" s="7">
        <f t="shared" si="1"/>
        <v>6</v>
      </c>
      <c r="J6" s="1"/>
      <c r="K6" s="1"/>
      <c r="L6" s="1"/>
      <c r="M6" s="1"/>
    </row>
    <row r="7" spans="3:21" x14ac:dyDescent="0.25">
      <c r="F7" s="5">
        <v>4</v>
      </c>
      <c r="G7" s="6">
        <v>4</v>
      </c>
      <c r="H7" s="6">
        <f t="shared" si="0"/>
        <v>16</v>
      </c>
      <c r="I7" s="7">
        <f t="shared" si="1"/>
        <v>16</v>
      </c>
      <c r="J7" s="1"/>
      <c r="K7" s="1"/>
      <c r="L7" s="1"/>
      <c r="M7" s="1"/>
    </row>
    <row r="8" spans="3:21" ht="15.75" thickBot="1" x14ac:dyDescent="0.3">
      <c r="F8" s="5">
        <v>5</v>
      </c>
      <c r="G8" s="6">
        <v>3.5</v>
      </c>
      <c r="H8" s="6">
        <f t="shared" si="0"/>
        <v>25</v>
      </c>
      <c r="I8" s="7">
        <f t="shared" si="1"/>
        <v>17.5</v>
      </c>
      <c r="J8" s="1"/>
      <c r="K8" s="1"/>
      <c r="L8" s="1"/>
      <c r="M8" s="1"/>
    </row>
    <row r="9" spans="3:21" x14ac:dyDescent="0.25">
      <c r="F9" s="5">
        <v>6</v>
      </c>
      <c r="G9" s="6">
        <v>6</v>
      </c>
      <c r="H9" s="6">
        <f t="shared" si="0"/>
        <v>36</v>
      </c>
      <c r="I9" s="7">
        <f t="shared" si="1"/>
        <v>36</v>
      </c>
      <c r="J9" s="1"/>
      <c r="K9" s="13" t="s">
        <v>5</v>
      </c>
      <c r="L9" s="1"/>
      <c r="M9" s="14" t="s">
        <v>6</v>
      </c>
    </row>
    <row r="10" spans="3:21" ht="15.75" thickBot="1" x14ac:dyDescent="0.3">
      <c r="F10" s="5">
        <v>7</v>
      </c>
      <c r="G10" s="6">
        <v>5.5</v>
      </c>
      <c r="H10" s="6">
        <f t="shared" si="0"/>
        <v>49</v>
      </c>
      <c r="I10" s="7">
        <f t="shared" si="1"/>
        <v>38.5</v>
      </c>
      <c r="J10" s="1"/>
      <c r="K10" s="12">
        <f>((K3*I21)-(F21*G21))/((K3*H21)-(F21*F21))</f>
        <v>0.8392857142857143</v>
      </c>
      <c r="L10" s="1"/>
      <c r="M10" s="12">
        <f>(G21/K3)-K10*(F21/K3)</f>
        <v>7.1428571428571175E-2</v>
      </c>
      <c r="O10" s="27" t="s">
        <v>9</v>
      </c>
      <c r="P10" s="27"/>
      <c r="Q10" s="27"/>
      <c r="R10" s="27"/>
      <c r="S10" s="27"/>
      <c r="T10" s="27"/>
      <c r="U10" s="27"/>
    </row>
    <row r="11" spans="3:21" x14ac:dyDescent="0.25">
      <c r="F11" s="5"/>
      <c r="G11" s="6"/>
      <c r="H11" s="6">
        <f t="shared" si="0"/>
        <v>0</v>
      </c>
      <c r="I11" s="7">
        <f t="shared" si="1"/>
        <v>0</v>
      </c>
      <c r="J11" s="1"/>
      <c r="K11" s="1"/>
      <c r="L11" s="1"/>
      <c r="M11" s="1"/>
      <c r="O11" s="27" t="s">
        <v>18</v>
      </c>
      <c r="P11" s="27"/>
      <c r="Q11" s="27"/>
      <c r="R11" s="27"/>
    </row>
    <row r="12" spans="3:21" x14ac:dyDescent="0.25">
      <c r="F12" s="5"/>
      <c r="G12" s="6"/>
      <c r="H12" s="6">
        <f t="shared" si="0"/>
        <v>0</v>
      </c>
      <c r="I12" s="7">
        <f t="shared" si="1"/>
        <v>0</v>
      </c>
      <c r="J12" s="1"/>
      <c r="K12" s="1"/>
      <c r="L12" s="1"/>
      <c r="M12" s="1"/>
    </row>
    <row r="13" spans="3:21" ht="15.75" thickBot="1" x14ac:dyDescent="0.3">
      <c r="F13" s="5"/>
      <c r="G13" s="6"/>
      <c r="H13" s="6">
        <f t="shared" si="0"/>
        <v>0</v>
      </c>
      <c r="I13" s="7">
        <f t="shared" si="1"/>
        <v>0</v>
      </c>
      <c r="J13" s="1"/>
      <c r="K13" s="1"/>
      <c r="L13" s="1"/>
      <c r="M13" s="1"/>
    </row>
    <row r="14" spans="3:21" ht="15.75" thickBot="1" x14ac:dyDescent="0.3">
      <c r="F14" s="23"/>
      <c r="G14" s="24"/>
      <c r="H14" s="24"/>
      <c r="I14" s="25"/>
      <c r="K14" s="19" t="s">
        <v>7</v>
      </c>
      <c r="L14" s="20" t="str">
        <f>"Y = "&amp;K10&amp;"x + "&amp;M10</f>
        <v>Y = 0,839285714285714x + 0,0714285714285712</v>
      </c>
      <c r="M14" s="21"/>
      <c r="N14" s="20"/>
      <c r="O14" s="22"/>
    </row>
    <row r="15" spans="3:21" x14ac:dyDescent="0.25">
      <c r="F15" s="23"/>
      <c r="G15" s="24"/>
      <c r="H15" s="24"/>
      <c r="I15" s="25"/>
      <c r="J15" s="26"/>
    </row>
    <row r="16" spans="3:21" x14ac:dyDescent="0.25">
      <c r="F16" s="23"/>
      <c r="G16" s="24"/>
      <c r="H16" s="24"/>
      <c r="I16" s="25"/>
    </row>
    <row r="17" spans="1:17" x14ac:dyDescent="0.25">
      <c r="F17" s="23"/>
      <c r="G17" s="24"/>
      <c r="H17" s="24"/>
      <c r="I17" s="25"/>
      <c r="J17" s="15"/>
    </row>
    <row r="18" spans="1:17" x14ac:dyDescent="0.25">
      <c r="F18" s="23"/>
      <c r="G18" s="24"/>
      <c r="H18" s="24"/>
      <c r="I18" s="25"/>
    </row>
    <row r="19" spans="1:17" x14ac:dyDescent="0.25">
      <c r="F19" s="23"/>
      <c r="G19" s="24"/>
      <c r="H19" s="24"/>
      <c r="I19" s="25"/>
    </row>
    <row r="20" spans="1:17" x14ac:dyDescent="0.25">
      <c r="F20" s="23"/>
      <c r="G20" s="24"/>
      <c r="H20" s="24"/>
      <c r="I20" s="25"/>
      <c r="M20" s="28"/>
    </row>
    <row r="21" spans="1:17" ht="15.75" thickBot="1" x14ac:dyDescent="0.3">
      <c r="F21" s="8">
        <f>SUM(F4:F20)</f>
        <v>28</v>
      </c>
      <c r="G21" s="9">
        <f>SUM(G4:G20)</f>
        <v>24</v>
      </c>
      <c r="H21" s="9">
        <f>SUM(H4:H20)</f>
        <v>140</v>
      </c>
      <c r="I21" s="10">
        <f>SUM(I4:I20)</f>
        <v>119.5</v>
      </c>
      <c r="K21" s="27" t="s">
        <v>10</v>
      </c>
      <c r="L21" s="27"/>
      <c r="M21" s="27"/>
      <c r="N21" s="27"/>
      <c r="O21" s="27"/>
      <c r="P21" s="27"/>
      <c r="Q21" s="27"/>
    </row>
    <row r="25" spans="1:17" ht="15.75" thickBot="1" x14ac:dyDescent="0.3"/>
    <row r="26" spans="1:17" ht="15.75" thickBot="1" x14ac:dyDescent="0.3">
      <c r="E26" s="37" t="s">
        <v>31</v>
      </c>
      <c r="K26" s="11" t="s">
        <v>4</v>
      </c>
    </row>
    <row r="27" spans="1:17" ht="15.75" thickBot="1" x14ac:dyDescent="0.3">
      <c r="F27" s="2" t="s">
        <v>0</v>
      </c>
      <c r="G27" s="3" t="s">
        <v>1</v>
      </c>
      <c r="H27" s="3" t="s">
        <v>2</v>
      </c>
      <c r="I27" s="4" t="s">
        <v>3</v>
      </c>
      <c r="K27" s="12">
        <f>COUNTA(F28:F44)</f>
        <v>10</v>
      </c>
    </row>
    <row r="28" spans="1:17" x14ac:dyDescent="0.25">
      <c r="A28" s="38" t="s">
        <v>32</v>
      </c>
      <c r="B28" s="39"/>
      <c r="C28" s="38"/>
      <c r="D28" s="38"/>
      <c r="F28" s="5">
        <v>1</v>
      </c>
      <c r="G28" s="6">
        <v>3</v>
      </c>
      <c r="H28" s="6">
        <f>F28*F28</f>
        <v>1</v>
      </c>
      <c r="I28" s="7">
        <f>F28*G28</f>
        <v>3</v>
      </c>
    </row>
    <row r="29" spans="1:17" x14ac:dyDescent="0.25">
      <c r="F29" s="5">
        <v>3</v>
      </c>
      <c r="G29" s="6">
        <v>2</v>
      </c>
      <c r="H29" s="6">
        <f t="shared" ref="H29:H37" si="2">F29*F29</f>
        <v>9</v>
      </c>
      <c r="I29" s="7">
        <f t="shared" ref="I29:I37" si="3">F29*G29</f>
        <v>6</v>
      </c>
    </row>
    <row r="30" spans="1:17" x14ac:dyDescent="0.25">
      <c r="F30" s="5">
        <v>5</v>
      </c>
      <c r="G30" s="6">
        <v>2</v>
      </c>
      <c r="H30" s="6">
        <f t="shared" si="2"/>
        <v>25</v>
      </c>
      <c r="I30" s="7">
        <f t="shared" si="3"/>
        <v>10</v>
      </c>
    </row>
    <row r="31" spans="1:17" x14ac:dyDescent="0.25">
      <c r="F31" s="5">
        <v>7</v>
      </c>
      <c r="G31" s="6">
        <v>6</v>
      </c>
      <c r="H31" s="6">
        <f t="shared" si="2"/>
        <v>49</v>
      </c>
      <c r="I31" s="7">
        <f t="shared" si="3"/>
        <v>42</v>
      </c>
    </row>
    <row r="32" spans="1:17" ht="15.75" thickBot="1" x14ac:dyDescent="0.3">
      <c r="F32" s="5">
        <v>10</v>
      </c>
      <c r="G32" s="6">
        <v>6</v>
      </c>
      <c r="H32" s="6">
        <f t="shared" si="2"/>
        <v>100</v>
      </c>
      <c r="I32" s="7">
        <f t="shared" si="3"/>
        <v>60</v>
      </c>
    </row>
    <row r="33" spans="5:15" x14ac:dyDescent="0.25">
      <c r="F33" s="5">
        <v>12</v>
      </c>
      <c r="G33" s="6">
        <v>8</v>
      </c>
      <c r="H33" s="6">
        <f t="shared" si="2"/>
        <v>144</v>
      </c>
      <c r="I33" s="7">
        <f t="shared" si="3"/>
        <v>96</v>
      </c>
      <c r="K33" s="13" t="s">
        <v>5</v>
      </c>
      <c r="M33" s="14" t="s">
        <v>6</v>
      </c>
    </row>
    <row r="34" spans="5:15" ht="15.75" thickBot="1" x14ac:dyDescent="0.3">
      <c r="F34" s="5">
        <v>13</v>
      </c>
      <c r="G34" s="6">
        <v>10</v>
      </c>
      <c r="H34" s="6">
        <f t="shared" si="2"/>
        <v>169</v>
      </c>
      <c r="I34" s="7">
        <f t="shared" si="3"/>
        <v>130</v>
      </c>
      <c r="K34" s="12">
        <f>((K27*I45)-(F45*G45))/((K27*H45)-(F45*F45))</f>
        <v>0.50066755674232311</v>
      </c>
      <c r="M34" s="12">
        <f>(G45/K27)-K34*(F45/K27)</f>
        <v>1.4429906542056079</v>
      </c>
    </row>
    <row r="35" spans="5:15" x14ac:dyDescent="0.25">
      <c r="F35" s="5">
        <v>16</v>
      </c>
      <c r="G35" s="6">
        <v>8</v>
      </c>
      <c r="H35" s="6">
        <f t="shared" si="2"/>
        <v>256</v>
      </c>
      <c r="I35" s="7">
        <f t="shared" si="3"/>
        <v>128</v>
      </c>
    </row>
    <row r="36" spans="5:15" x14ac:dyDescent="0.25">
      <c r="F36" s="5">
        <v>18</v>
      </c>
      <c r="G36" s="6">
        <v>12</v>
      </c>
      <c r="H36" s="6">
        <f t="shared" si="2"/>
        <v>324</v>
      </c>
      <c r="I36" s="7">
        <f t="shared" si="3"/>
        <v>216</v>
      </c>
    </row>
    <row r="37" spans="5:15" ht="15.75" thickBot="1" x14ac:dyDescent="0.3">
      <c r="F37" s="5">
        <v>20</v>
      </c>
      <c r="G37" s="6">
        <v>10</v>
      </c>
      <c r="H37" s="6">
        <f t="shared" si="2"/>
        <v>400</v>
      </c>
      <c r="I37" s="7">
        <f t="shared" si="3"/>
        <v>200</v>
      </c>
    </row>
    <row r="38" spans="5:15" ht="15.75" thickBot="1" x14ac:dyDescent="0.3">
      <c r="F38" s="23"/>
      <c r="G38" s="24"/>
      <c r="H38" s="24"/>
      <c r="I38" s="25"/>
      <c r="K38" s="36" t="s">
        <v>7</v>
      </c>
      <c r="L38" s="20" t="str">
        <f>"Y = "&amp;K34&amp;"x + "&amp;M34</f>
        <v>Y = 0,500667556742323x + 1,44299065420561</v>
      </c>
      <c r="M38" s="20"/>
      <c r="N38" s="20"/>
      <c r="O38" s="22"/>
    </row>
    <row r="39" spans="5:15" x14ac:dyDescent="0.25">
      <c r="F39" s="23"/>
      <c r="G39" s="24"/>
      <c r="H39" s="24"/>
      <c r="I39" s="25"/>
    </row>
    <row r="40" spans="5:15" x14ac:dyDescent="0.25">
      <c r="F40" s="23"/>
      <c r="G40" s="24"/>
      <c r="H40" s="24"/>
      <c r="I40" s="25"/>
    </row>
    <row r="41" spans="5:15" x14ac:dyDescent="0.25">
      <c r="F41" s="23"/>
      <c r="G41" s="24"/>
      <c r="H41" s="24"/>
      <c r="I41" s="25"/>
    </row>
    <row r="42" spans="5:15" x14ac:dyDescent="0.25">
      <c r="F42" s="23"/>
      <c r="G42" s="24"/>
      <c r="H42" s="24"/>
      <c r="I42" s="25"/>
    </row>
    <row r="43" spans="5:15" x14ac:dyDescent="0.25">
      <c r="F43" s="23"/>
      <c r="G43" s="24"/>
      <c r="H43" s="24"/>
      <c r="I43" s="25"/>
    </row>
    <row r="44" spans="5:15" x14ac:dyDescent="0.25">
      <c r="F44" s="23"/>
      <c r="G44" s="24"/>
      <c r="H44" s="24"/>
      <c r="I44" s="25"/>
    </row>
    <row r="45" spans="5:15" ht="15.75" thickBot="1" x14ac:dyDescent="0.3">
      <c r="F45" s="8">
        <f>SUM(F28:F44)</f>
        <v>105</v>
      </c>
      <c r="G45" s="9">
        <f>SUM(G28:G44)</f>
        <v>67</v>
      </c>
      <c r="H45" s="9">
        <f>SUM(H28:H44)</f>
        <v>1477</v>
      </c>
      <c r="I45" s="10">
        <f>SUM(I28:I44)</f>
        <v>891</v>
      </c>
    </row>
    <row r="47" spans="5:15" ht="15.75" thickBot="1" x14ac:dyDescent="0.3"/>
    <row r="48" spans="5:15" ht="15.75" thickBot="1" x14ac:dyDescent="0.3">
      <c r="E48" s="37" t="s">
        <v>33</v>
      </c>
      <c r="K48" s="11" t="s">
        <v>4</v>
      </c>
    </row>
    <row r="49" spans="6:15" ht="15.75" thickBot="1" x14ac:dyDescent="0.3">
      <c r="F49" s="2" t="s">
        <v>0</v>
      </c>
      <c r="G49" s="3" t="s">
        <v>1</v>
      </c>
      <c r="H49" s="3" t="s">
        <v>2</v>
      </c>
      <c r="I49" s="4" t="s">
        <v>3</v>
      </c>
      <c r="K49" s="12">
        <f>COUNTA(F50:F66)</f>
        <v>7</v>
      </c>
    </row>
    <row r="50" spans="6:15" x14ac:dyDescent="0.25">
      <c r="F50" s="5">
        <v>1</v>
      </c>
      <c r="G50" s="6">
        <v>0.4</v>
      </c>
      <c r="H50" s="6">
        <f>F50*F50</f>
        <v>1</v>
      </c>
      <c r="I50" s="7">
        <f>F50*G50</f>
        <v>0.4</v>
      </c>
    </row>
    <row r="51" spans="6:15" x14ac:dyDescent="0.25">
      <c r="F51" s="5">
        <v>2</v>
      </c>
      <c r="G51" s="6">
        <v>0.7</v>
      </c>
      <c r="H51" s="6">
        <f t="shared" ref="H51:H59" si="4">F51*F51</f>
        <v>4</v>
      </c>
      <c r="I51" s="7">
        <f t="shared" ref="I51:I59" si="5">F51*G51</f>
        <v>1.4</v>
      </c>
    </row>
    <row r="52" spans="6:15" x14ac:dyDescent="0.25">
      <c r="F52" s="5">
        <v>2.5</v>
      </c>
      <c r="G52" s="6">
        <v>0.8</v>
      </c>
      <c r="H52" s="6">
        <f t="shared" si="4"/>
        <v>6.25</v>
      </c>
      <c r="I52" s="7">
        <f t="shared" si="5"/>
        <v>2</v>
      </c>
    </row>
    <row r="53" spans="6:15" x14ac:dyDescent="0.25">
      <c r="F53" s="5">
        <v>4</v>
      </c>
      <c r="G53" s="6">
        <v>1</v>
      </c>
      <c r="H53" s="6">
        <f t="shared" si="4"/>
        <v>16</v>
      </c>
      <c r="I53" s="7">
        <f t="shared" si="5"/>
        <v>4</v>
      </c>
    </row>
    <row r="54" spans="6:15" ht="15.75" thickBot="1" x14ac:dyDescent="0.3">
      <c r="F54" s="5">
        <v>6</v>
      </c>
      <c r="G54" s="6">
        <v>1.2</v>
      </c>
      <c r="H54" s="6">
        <f t="shared" si="4"/>
        <v>36</v>
      </c>
      <c r="I54" s="7">
        <f t="shared" si="5"/>
        <v>7.1999999999999993</v>
      </c>
    </row>
    <row r="55" spans="6:15" x14ac:dyDescent="0.25">
      <c r="F55" s="5">
        <v>8</v>
      </c>
      <c r="G55" s="6">
        <v>1.3</v>
      </c>
      <c r="H55" s="6">
        <f t="shared" si="4"/>
        <v>64</v>
      </c>
      <c r="I55" s="7">
        <f t="shared" si="5"/>
        <v>10.4</v>
      </c>
      <c r="K55" s="13" t="s">
        <v>5</v>
      </c>
      <c r="M55" s="14" t="s">
        <v>6</v>
      </c>
    </row>
    <row r="56" spans="6:15" ht="15.75" thickBot="1" x14ac:dyDescent="0.3">
      <c r="F56" s="5">
        <v>8.5</v>
      </c>
      <c r="G56" s="6">
        <v>1.4</v>
      </c>
      <c r="H56" s="6">
        <f t="shared" si="4"/>
        <v>72.25</v>
      </c>
      <c r="I56" s="7">
        <f t="shared" si="5"/>
        <v>11.899999999999999</v>
      </c>
      <c r="K56" s="12">
        <f>((K49*I67)-(F67*G67))/((K49*H67)-(F67*F67))</f>
        <v>0.11677852348993273</v>
      </c>
      <c r="M56" s="12">
        <f>(G67/K49)-K56*(F67/K49)</f>
        <v>0.43758389261745056</v>
      </c>
    </row>
    <row r="57" spans="6:15" x14ac:dyDescent="0.25">
      <c r="F57" s="5"/>
      <c r="G57" s="6"/>
      <c r="H57" s="6">
        <f t="shared" si="4"/>
        <v>0</v>
      </c>
      <c r="I57" s="7">
        <f t="shared" si="5"/>
        <v>0</v>
      </c>
    </row>
    <row r="58" spans="6:15" x14ac:dyDescent="0.25">
      <c r="F58" s="5"/>
      <c r="G58" s="6"/>
      <c r="H58" s="6">
        <f t="shared" si="4"/>
        <v>0</v>
      </c>
      <c r="I58" s="7">
        <f t="shared" si="5"/>
        <v>0</v>
      </c>
    </row>
    <row r="59" spans="6:15" ht="15.75" thickBot="1" x14ac:dyDescent="0.3">
      <c r="F59" s="5"/>
      <c r="G59" s="6"/>
      <c r="H59" s="6">
        <f t="shared" si="4"/>
        <v>0</v>
      </c>
      <c r="I59" s="7">
        <f t="shared" si="5"/>
        <v>0</v>
      </c>
    </row>
    <row r="60" spans="6:15" ht="15.75" thickBot="1" x14ac:dyDescent="0.3">
      <c r="F60" s="23"/>
      <c r="G60" s="24"/>
      <c r="H60" s="24"/>
      <c r="I60" s="25"/>
      <c r="K60" s="36" t="s">
        <v>34</v>
      </c>
      <c r="L60" s="20" t="str">
        <f>"Y = "&amp;K56&amp;"x + "&amp;M56</f>
        <v>Y = 0,116778523489933x + 0,437583892617451</v>
      </c>
      <c r="M60" s="20"/>
      <c r="N60" s="20"/>
      <c r="O60" s="22"/>
    </row>
    <row r="61" spans="6:15" x14ac:dyDescent="0.25">
      <c r="F61" s="23"/>
      <c r="G61" s="24"/>
      <c r="H61" s="24"/>
      <c r="I61" s="25"/>
    </row>
    <row r="62" spans="6:15" x14ac:dyDescent="0.25">
      <c r="F62" s="23"/>
      <c r="G62" s="24"/>
      <c r="H62" s="24"/>
      <c r="I62" s="25"/>
    </row>
    <row r="63" spans="6:15" x14ac:dyDescent="0.25">
      <c r="F63" s="23"/>
      <c r="G63" s="24"/>
      <c r="H63" s="24"/>
      <c r="I63" s="25"/>
    </row>
    <row r="64" spans="6:15" x14ac:dyDescent="0.25">
      <c r="F64" s="23"/>
      <c r="G64" s="24"/>
      <c r="H64" s="24"/>
      <c r="I64" s="25"/>
    </row>
    <row r="65" spans="1:13" x14ac:dyDescent="0.25">
      <c r="F65" s="23"/>
      <c r="G65" s="24"/>
      <c r="H65" s="24"/>
      <c r="I65" s="25"/>
    </row>
    <row r="66" spans="1:13" x14ac:dyDescent="0.25">
      <c r="A66" s="38" t="s">
        <v>35</v>
      </c>
      <c r="B66" s="38"/>
      <c r="C66" s="38"/>
      <c r="D66" s="38"/>
      <c r="E66" s="38"/>
      <c r="F66" s="23"/>
      <c r="G66" s="24"/>
      <c r="H66" s="24"/>
      <c r="I66" s="25"/>
    </row>
    <row r="67" spans="1:13" ht="15.75" thickBot="1" x14ac:dyDescent="0.3">
      <c r="A67" s="38" t="s">
        <v>36</v>
      </c>
      <c r="B67" s="38"/>
      <c r="C67" s="38"/>
      <c r="D67" s="38"/>
      <c r="E67" s="38"/>
      <c r="F67" s="8">
        <f>SUM(F50:F66)</f>
        <v>32</v>
      </c>
      <c r="G67" s="9">
        <f>SUM(G50:G66)</f>
        <v>6.8000000000000007</v>
      </c>
      <c r="H67" s="9">
        <f>SUM(H50:H66)</f>
        <v>199.5</v>
      </c>
      <c r="I67" s="10">
        <f>SUM(I50:I66)</f>
        <v>37.299999999999997</v>
      </c>
    </row>
    <row r="68" spans="1:13" ht="15.75" thickBot="1" x14ac:dyDescent="0.3"/>
    <row r="69" spans="1:13" ht="15.75" thickBot="1" x14ac:dyDescent="0.3">
      <c r="K69" s="11" t="s">
        <v>4</v>
      </c>
    </row>
    <row r="70" spans="1:13" ht="15.75" thickBot="1" x14ac:dyDescent="0.3">
      <c r="D70" s="37" t="s">
        <v>37</v>
      </c>
      <c r="F70" s="2" t="s">
        <v>0</v>
      </c>
      <c r="G70" s="3" t="s">
        <v>1</v>
      </c>
      <c r="H70" s="3" t="s">
        <v>2</v>
      </c>
      <c r="I70" s="4" t="s">
        <v>3</v>
      </c>
      <c r="K70" s="12">
        <f>COUNTA(F71:F87)</f>
        <v>7</v>
      </c>
    </row>
    <row r="71" spans="1:13" x14ac:dyDescent="0.25">
      <c r="F71" s="5">
        <v>0.05</v>
      </c>
      <c r="G71" s="6">
        <v>550</v>
      </c>
      <c r="H71" s="6">
        <f>F71*F71</f>
        <v>2.5000000000000005E-3</v>
      </c>
      <c r="I71" s="7">
        <f>F71*G71</f>
        <v>27.5</v>
      </c>
    </row>
    <row r="72" spans="1:13" x14ac:dyDescent="0.25">
      <c r="F72" s="5">
        <v>0.4</v>
      </c>
      <c r="G72" s="6">
        <v>750</v>
      </c>
      <c r="H72" s="6">
        <f t="shared" ref="H72:H80" si="6">F72*F72</f>
        <v>0.16000000000000003</v>
      </c>
      <c r="I72" s="7">
        <f t="shared" ref="I72:I80" si="7">F72*G72</f>
        <v>300</v>
      </c>
    </row>
    <row r="73" spans="1:13" x14ac:dyDescent="0.25">
      <c r="F73" s="5">
        <v>0.8</v>
      </c>
      <c r="G73" s="6">
        <v>1000</v>
      </c>
      <c r="H73" s="6">
        <f t="shared" si="6"/>
        <v>0.64000000000000012</v>
      </c>
      <c r="I73" s="7">
        <f t="shared" si="7"/>
        <v>800</v>
      </c>
    </row>
    <row r="74" spans="1:13" x14ac:dyDescent="0.25">
      <c r="F74" s="5">
        <v>1.2</v>
      </c>
      <c r="G74" s="6">
        <v>1400</v>
      </c>
      <c r="H74" s="6">
        <f t="shared" si="6"/>
        <v>1.44</v>
      </c>
      <c r="I74" s="7">
        <f t="shared" si="7"/>
        <v>1680</v>
      </c>
    </row>
    <row r="75" spans="1:13" ht="15.75" thickBot="1" x14ac:dyDescent="0.3">
      <c r="F75" s="5">
        <v>1.6</v>
      </c>
      <c r="G75" s="6">
        <v>2000</v>
      </c>
      <c r="H75" s="6">
        <f t="shared" si="6"/>
        <v>2.5600000000000005</v>
      </c>
      <c r="I75" s="7">
        <f t="shared" si="7"/>
        <v>3200</v>
      </c>
    </row>
    <row r="76" spans="1:13" x14ac:dyDescent="0.25">
      <c r="F76" s="5">
        <v>2</v>
      </c>
      <c r="G76" s="6">
        <v>2700</v>
      </c>
      <c r="H76" s="6">
        <f t="shared" si="6"/>
        <v>4</v>
      </c>
      <c r="I76" s="7">
        <f t="shared" si="7"/>
        <v>5400</v>
      </c>
      <c r="K76" s="13" t="s">
        <v>5</v>
      </c>
      <c r="M76" s="14" t="s">
        <v>6</v>
      </c>
    </row>
    <row r="77" spans="1:13" ht="15.75" thickBot="1" x14ac:dyDescent="0.3">
      <c r="F77" s="5">
        <v>2.4</v>
      </c>
      <c r="G77" s="6">
        <v>3750</v>
      </c>
      <c r="H77" s="6">
        <f t="shared" si="6"/>
        <v>5.76</v>
      </c>
      <c r="I77" s="7">
        <f t="shared" si="7"/>
        <v>9000</v>
      </c>
      <c r="K77" s="12">
        <f>((K70*I88)-(F88*G88))/((K70*H88)-(F88*F88))</f>
        <v>1316.0307843458329</v>
      </c>
      <c r="M77" s="12">
        <f>(G88/K70)-K77*(F88/K70)</f>
        <v>147.07712461110168</v>
      </c>
    </row>
    <row r="78" spans="1:13" x14ac:dyDescent="0.25">
      <c r="F78" s="5"/>
      <c r="G78" s="6"/>
      <c r="H78" s="6">
        <f t="shared" si="6"/>
        <v>0</v>
      </c>
      <c r="I78" s="7">
        <f t="shared" si="7"/>
        <v>0</v>
      </c>
    </row>
    <row r="79" spans="1:13" x14ac:dyDescent="0.25">
      <c r="F79" s="5"/>
      <c r="G79" s="6"/>
      <c r="H79" s="6">
        <f t="shared" si="6"/>
        <v>0</v>
      </c>
      <c r="I79" s="7">
        <f t="shared" si="7"/>
        <v>0</v>
      </c>
    </row>
    <row r="80" spans="1:13" x14ac:dyDescent="0.25">
      <c r="F80" s="5"/>
      <c r="G80" s="6"/>
      <c r="H80" s="6">
        <f t="shared" si="6"/>
        <v>0</v>
      </c>
      <c r="I80" s="7">
        <f t="shared" si="7"/>
        <v>0</v>
      </c>
    </row>
    <row r="81" spans="3:9" x14ac:dyDescent="0.25">
      <c r="F81" s="23"/>
      <c r="G81" s="24"/>
      <c r="H81" s="24"/>
      <c r="I81" s="25"/>
    </row>
    <row r="82" spans="3:9" x14ac:dyDescent="0.25">
      <c r="F82" s="23"/>
      <c r="G82" s="24"/>
      <c r="H82" s="24"/>
      <c r="I82" s="25"/>
    </row>
    <row r="83" spans="3:9" x14ac:dyDescent="0.25">
      <c r="F83" s="23"/>
      <c r="G83" s="24"/>
      <c r="H83" s="24"/>
      <c r="I83" s="25"/>
    </row>
    <row r="84" spans="3:9" x14ac:dyDescent="0.25">
      <c r="F84" s="23"/>
      <c r="G84" s="24"/>
      <c r="H84" s="24"/>
      <c r="I84" s="25"/>
    </row>
    <row r="85" spans="3:9" x14ac:dyDescent="0.25">
      <c r="F85" s="23"/>
      <c r="G85" s="24"/>
      <c r="H85" s="24"/>
      <c r="I85" s="25"/>
    </row>
    <row r="86" spans="3:9" x14ac:dyDescent="0.25">
      <c r="F86" s="23"/>
      <c r="G86" s="24"/>
      <c r="H86" s="24"/>
      <c r="I86" s="25"/>
    </row>
    <row r="87" spans="3:9" x14ac:dyDescent="0.25">
      <c r="F87" s="23"/>
      <c r="G87" s="24"/>
      <c r="H87" s="24"/>
      <c r="I87" s="25"/>
    </row>
    <row r="88" spans="3:9" ht="15.75" thickBot="1" x14ac:dyDescent="0.3">
      <c r="C88" t="s">
        <v>39</v>
      </c>
      <c r="F88" s="8">
        <f>SUM(F71:F87)</f>
        <v>8.4500000000000011</v>
      </c>
      <c r="G88" s="9">
        <f>SUM(G71:G87)</f>
        <v>12150</v>
      </c>
      <c r="H88" s="9">
        <f>SUM(H71:H87)</f>
        <v>14.5625</v>
      </c>
      <c r="I88" s="10">
        <f>SUM(I71:I87)</f>
        <v>20407.5</v>
      </c>
    </row>
    <row r="89" spans="3:9" x14ac:dyDescent="0.25">
      <c r="C89" t="s">
        <v>40</v>
      </c>
    </row>
    <row r="90" spans="3:9" x14ac:dyDescent="0.25">
      <c r="C90" t="s">
        <v>41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0654-A814-40D2-871E-188E3E9FF765}">
  <dimension ref="C1:AA67"/>
  <sheetViews>
    <sheetView tabSelected="1" topLeftCell="G36" workbookViewId="0">
      <selection activeCell="S40" sqref="S40"/>
    </sheetView>
  </sheetViews>
  <sheetFormatPr baseColWidth="10" defaultRowHeight="15" x14ac:dyDescent="0.25"/>
  <cols>
    <col min="10" max="10" width="11.85546875" bestFit="1" customWidth="1"/>
  </cols>
  <sheetData>
    <row r="1" spans="3:27" ht="15.75" thickBot="1" x14ac:dyDescent="0.3">
      <c r="C1" s="35" t="s">
        <v>30</v>
      </c>
      <c r="F1" s="16" t="s">
        <v>8</v>
      </c>
      <c r="G1" s="17"/>
      <c r="H1" s="17"/>
      <c r="I1" s="18"/>
    </row>
    <row r="2" spans="3:27" ht="15.75" thickBot="1" x14ac:dyDescent="0.3">
      <c r="J2" s="1"/>
      <c r="M2" s="11" t="s">
        <v>4</v>
      </c>
      <c r="N2" s="1"/>
      <c r="O2" s="1"/>
      <c r="X2" s="2" t="s">
        <v>0</v>
      </c>
      <c r="Y2" s="3" t="s">
        <v>12</v>
      </c>
      <c r="AA2" t="s">
        <v>26</v>
      </c>
    </row>
    <row r="3" spans="3:27" ht="15.75" thickBot="1" x14ac:dyDescent="0.3">
      <c r="F3" s="2" t="s">
        <v>0</v>
      </c>
      <c r="G3" s="3" t="s">
        <v>1</v>
      </c>
      <c r="H3" s="3" t="s">
        <v>12</v>
      </c>
      <c r="I3" s="3" t="s">
        <v>2</v>
      </c>
      <c r="J3" s="4" t="s">
        <v>13</v>
      </c>
      <c r="M3" s="12">
        <f>COUNTA(F4:F20)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  <c r="X3" s="5">
        <v>1</v>
      </c>
      <c r="Y3" s="6">
        <f>IF(G4 &gt; 0, LN(G4), 0)</f>
        <v>-0.69314718055994529</v>
      </c>
    </row>
    <row r="4" spans="3:27" x14ac:dyDescent="0.25">
      <c r="F4" s="5">
        <v>1</v>
      </c>
      <c r="G4" s="6">
        <v>0.5</v>
      </c>
      <c r="H4" s="6">
        <f>IF(G4 &gt; 0, LN(G4), 0)</f>
        <v>-0.69314718055994529</v>
      </c>
      <c r="I4" s="6">
        <f t="shared" ref="I4:I20" si="0">F4*F4</f>
        <v>1</v>
      </c>
      <c r="J4" s="7">
        <f>F4*H4</f>
        <v>-0.69314718055994529</v>
      </c>
      <c r="M4" s="1"/>
      <c r="N4" s="1"/>
      <c r="O4" s="1"/>
      <c r="X4" s="5">
        <v>2</v>
      </c>
      <c r="Y4" s="6">
        <f>IF(G5 &gt; 0, LN(G5), 0)</f>
        <v>0.53062825106217038</v>
      </c>
    </row>
    <row r="5" spans="3:27" x14ac:dyDescent="0.25">
      <c r="F5" s="5">
        <v>2</v>
      </c>
      <c r="G5" s="6">
        <v>1.7</v>
      </c>
      <c r="H5" s="6">
        <f t="shared" ref="H5:H20" si="1">IF(G5 &gt; 0, LN(G5), 0)</f>
        <v>0.53062825106217038</v>
      </c>
      <c r="I5" s="6">
        <f t="shared" si="0"/>
        <v>4</v>
      </c>
      <c r="J5" s="7">
        <f t="shared" ref="J5:J20" si="2">F5*H5</f>
        <v>1.0612565021243408</v>
      </c>
      <c r="M5" s="1"/>
      <c r="N5" s="1"/>
      <c r="O5" s="1"/>
      <c r="X5" s="5">
        <v>3</v>
      </c>
      <c r="Y5" s="6">
        <f>IF(G6 &gt; 0, LN(G6), 0)</f>
        <v>1.2237754316221157</v>
      </c>
    </row>
    <row r="6" spans="3:27" x14ac:dyDescent="0.25">
      <c r="F6" s="5">
        <v>3</v>
      </c>
      <c r="G6" s="6">
        <v>3.4</v>
      </c>
      <c r="H6" s="6">
        <f t="shared" si="1"/>
        <v>1.2237754316221157</v>
      </c>
      <c r="I6" s="6">
        <f t="shared" si="0"/>
        <v>9</v>
      </c>
      <c r="J6" s="7">
        <f t="shared" si="2"/>
        <v>3.671326294866347</v>
      </c>
      <c r="M6" s="1"/>
      <c r="N6" s="1"/>
      <c r="O6" s="1"/>
      <c r="X6" s="5">
        <v>4</v>
      </c>
      <c r="Y6" s="6">
        <f>IF(G7 &gt; 0, LN(G7), 0)</f>
        <v>1.7404661748405046</v>
      </c>
    </row>
    <row r="7" spans="3:27" x14ac:dyDescent="0.25">
      <c r="F7" s="5">
        <v>4</v>
      </c>
      <c r="G7" s="6">
        <v>5.7</v>
      </c>
      <c r="H7" s="6">
        <f t="shared" si="1"/>
        <v>1.7404661748405046</v>
      </c>
      <c r="I7" s="6">
        <f t="shared" si="0"/>
        <v>16</v>
      </c>
      <c r="J7" s="7">
        <f t="shared" si="2"/>
        <v>6.9618646993620183</v>
      </c>
      <c r="M7" s="1"/>
      <c r="N7" s="29"/>
      <c r="O7" s="1"/>
      <c r="X7" s="5">
        <v>5</v>
      </c>
      <c r="Y7" s="6">
        <f>IF(G8 &gt; 0, LN(G8), 0)</f>
        <v>2.1282317058492679</v>
      </c>
    </row>
    <row r="8" spans="3:27" ht="15.75" thickBot="1" x14ac:dyDescent="0.3">
      <c r="F8" s="5">
        <v>5</v>
      </c>
      <c r="G8" s="6">
        <v>8.4</v>
      </c>
      <c r="H8" s="6">
        <f t="shared" si="1"/>
        <v>2.1282317058492679</v>
      </c>
      <c r="I8" s="6">
        <f t="shared" si="0"/>
        <v>25</v>
      </c>
      <c r="J8" s="7">
        <f t="shared" si="2"/>
        <v>10.64115852924634</v>
      </c>
      <c r="M8" s="1"/>
      <c r="N8" s="1"/>
      <c r="O8" s="1"/>
    </row>
    <row r="9" spans="3:27" x14ac:dyDescent="0.25">
      <c r="F9" s="5"/>
      <c r="G9" s="6"/>
      <c r="H9" s="6">
        <f t="shared" si="1"/>
        <v>0</v>
      </c>
      <c r="I9" s="6">
        <f t="shared" si="0"/>
        <v>0</v>
      </c>
      <c r="J9" s="7">
        <f t="shared" si="2"/>
        <v>0</v>
      </c>
      <c r="M9" s="13" t="s">
        <v>5</v>
      </c>
      <c r="N9" s="1"/>
      <c r="O9" s="14" t="s">
        <v>6</v>
      </c>
    </row>
    <row r="10" spans="3:27" ht="15.75" thickBot="1" x14ac:dyDescent="0.3">
      <c r="F10" s="5"/>
      <c r="G10" s="6"/>
      <c r="H10" s="6">
        <f t="shared" si="1"/>
        <v>0</v>
      </c>
      <c r="I10" s="6">
        <f t="shared" si="0"/>
        <v>0</v>
      </c>
      <c r="J10" s="7">
        <f t="shared" si="2"/>
        <v>0</v>
      </c>
      <c r="M10" s="12">
        <f>((M3*J21)-(F21*H21))/((M3*I21)-(F21*F21))</f>
        <v>0.68525956965967627</v>
      </c>
      <c r="N10" s="1"/>
      <c r="O10" s="12">
        <f>(H21/M3)-M10*(F21/M3)</f>
        <v>-1.0697878324162062</v>
      </c>
      <c r="Q10" s="27" t="s">
        <v>9</v>
      </c>
      <c r="R10" s="27"/>
      <c r="S10" s="27"/>
      <c r="T10" s="27"/>
      <c r="U10" s="27"/>
      <c r="V10" s="27"/>
    </row>
    <row r="11" spans="3:27" x14ac:dyDescent="0.25">
      <c r="F11" s="5"/>
      <c r="G11" s="6"/>
      <c r="H11" s="6">
        <f t="shared" si="1"/>
        <v>0</v>
      </c>
      <c r="I11" s="6">
        <f t="shared" si="0"/>
        <v>0</v>
      </c>
      <c r="J11" s="7">
        <f t="shared" si="2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3:27" ht="15.75" thickBot="1" x14ac:dyDescent="0.3">
      <c r="F12" s="5"/>
      <c r="G12" s="6"/>
      <c r="H12" s="6">
        <f t="shared" si="1"/>
        <v>0</v>
      </c>
      <c r="I12" s="6">
        <f t="shared" si="0"/>
        <v>0</v>
      </c>
      <c r="J12" s="7">
        <f t="shared" si="2"/>
        <v>0</v>
      </c>
      <c r="M12" s="12">
        <f>M10</f>
        <v>0.68525956965967627</v>
      </c>
      <c r="N12" s="1"/>
      <c r="O12" s="12">
        <f>EXP(O10)</f>
        <v>0.34308130042789264</v>
      </c>
    </row>
    <row r="13" spans="3:27" ht="15.75" thickBot="1" x14ac:dyDescent="0.3">
      <c r="F13" s="5"/>
      <c r="G13" s="6"/>
      <c r="H13" s="6">
        <f t="shared" si="1"/>
        <v>0</v>
      </c>
      <c r="I13" s="6">
        <f t="shared" si="0"/>
        <v>0</v>
      </c>
      <c r="J13" s="7">
        <f t="shared" si="2"/>
        <v>0</v>
      </c>
      <c r="M13" s="1"/>
      <c r="N13" s="1"/>
      <c r="O13" s="1"/>
    </row>
    <row r="14" spans="3:27" ht="15.75" thickBot="1" x14ac:dyDescent="0.3">
      <c r="F14" s="23"/>
      <c r="G14" s="24"/>
      <c r="H14" s="6">
        <f t="shared" si="1"/>
        <v>0</v>
      </c>
      <c r="I14" s="6">
        <f t="shared" si="0"/>
        <v>0</v>
      </c>
      <c r="J14" s="7">
        <f t="shared" si="2"/>
        <v>0</v>
      </c>
      <c r="M14" s="19" t="s">
        <v>7</v>
      </c>
      <c r="N14" s="20" t="str">
        <f>"Y = "&amp;O12&amp;" * e  ^("&amp;M12&amp;")"</f>
        <v>Y = 0,343081300427893 * e  ^(0,685259569659676)</v>
      </c>
      <c r="O14" s="21"/>
      <c r="P14" s="20"/>
      <c r="Q14" s="22"/>
    </row>
    <row r="15" spans="3:27" x14ac:dyDescent="0.25">
      <c r="F15" s="23"/>
      <c r="G15" s="24"/>
      <c r="H15" s="6">
        <f t="shared" si="1"/>
        <v>0</v>
      </c>
      <c r="I15" s="6">
        <f t="shared" si="0"/>
        <v>0</v>
      </c>
      <c r="J15" s="7">
        <f t="shared" si="2"/>
        <v>0</v>
      </c>
    </row>
    <row r="16" spans="3:27" x14ac:dyDescent="0.25">
      <c r="F16" s="23"/>
      <c r="G16" s="24"/>
      <c r="H16" s="6">
        <f t="shared" si="1"/>
        <v>0</v>
      </c>
      <c r="I16" s="6">
        <f t="shared" si="0"/>
        <v>0</v>
      </c>
      <c r="J16" s="7">
        <f t="shared" si="2"/>
        <v>0</v>
      </c>
      <c r="M16" t="s">
        <v>27</v>
      </c>
    </row>
    <row r="17" spans="3:27" x14ac:dyDescent="0.25">
      <c r="F17" s="23"/>
      <c r="G17" s="24"/>
      <c r="H17" s="6">
        <f t="shared" si="1"/>
        <v>0</v>
      </c>
      <c r="I17" s="6">
        <f t="shared" si="0"/>
        <v>0</v>
      </c>
      <c r="J17" s="7">
        <f t="shared" si="2"/>
        <v>0</v>
      </c>
    </row>
    <row r="18" spans="3:27" x14ac:dyDescent="0.25">
      <c r="F18" s="23"/>
      <c r="G18" s="24"/>
      <c r="H18" s="6">
        <f t="shared" si="1"/>
        <v>0</v>
      </c>
      <c r="I18" s="6">
        <f t="shared" si="0"/>
        <v>0</v>
      </c>
      <c r="J18" s="7">
        <f t="shared" si="2"/>
        <v>0</v>
      </c>
    </row>
    <row r="19" spans="3:27" x14ac:dyDescent="0.25">
      <c r="F19" s="23"/>
      <c r="G19" s="24"/>
      <c r="H19" s="6">
        <f t="shared" si="1"/>
        <v>0</v>
      </c>
      <c r="I19" s="6">
        <f t="shared" si="0"/>
        <v>0</v>
      </c>
      <c r="J19" s="7">
        <f t="shared" si="2"/>
        <v>0</v>
      </c>
    </row>
    <row r="20" spans="3:27" x14ac:dyDescent="0.25">
      <c r="F20" s="23"/>
      <c r="G20" s="24"/>
      <c r="H20" s="6">
        <f t="shared" si="1"/>
        <v>0</v>
      </c>
      <c r="I20" s="6">
        <f t="shared" si="0"/>
        <v>0</v>
      </c>
      <c r="J20" s="7">
        <f t="shared" si="2"/>
        <v>0</v>
      </c>
      <c r="O20" s="28"/>
    </row>
    <row r="21" spans="3:27" ht="15.75" thickBot="1" x14ac:dyDescent="0.3">
      <c r="F21" s="8">
        <f>SUM(F4:F20)</f>
        <v>15</v>
      </c>
      <c r="G21" s="9">
        <f>SUM(G4:G20)</f>
        <v>19.700000000000003</v>
      </c>
      <c r="H21" s="9">
        <f>SUM(H4:H20)</f>
        <v>4.9299543828141132</v>
      </c>
      <c r="I21" s="9">
        <f>SUM(I4:I20)</f>
        <v>55</v>
      </c>
      <c r="J21" s="10">
        <f>SUM(J4:J20)</f>
        <v>21.642458845039101</v>
      </c>
      <c r="M21" s="27" t="s">
        <v>10</v>
      </c>
      <c r="N21" s="27"/>
      <c r="O21" s="27"/>
      <c r="P21" s="27"/>
      <c r="Q21" s="27"/>
      <c r="R21" s="27"/>
      <c r="S21" s="27"/>
    </row>
    <row r="22" spans="3:27" x14ac:dyDescent="0.25">
      <c r="M22" s="27" t="s">
        <v>16</v>
      </c>
      <c r="N22" s="27"/>
      <c r="O22" s="27"/>
      <c r="P22" s="27"/>
      <c r="Q22" s="27"/>
    </row>
    <row r="23" spans="3:27" ht="15.75" thickBot="1" x14ac:dyDescent="0.3"/>
    <row r="24" spans="3:27" ht="15.75" thickBot="1" x14ac:dyDescent="0.3">
      <c r="M24" s="33" t="s">
        <v>28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6" spans="3:27" ht="15.75" thickBot="1" x14ac:dyDescent="0.3"/>
    <row r="27" spans="3:27" ht="15.75" thickBot="1" x14ac:dyDescent="0.3">
      <c r="D27" s="37" t="s">
        <v>37</v>
      </c>
      <c r="M27" s="11" t="s">
        <v>4</v>
      </c>
    </row>
    <row r="28" spans="3:27" ht="15.75" thickBot="1" x14ac:dyDescent="0.3">
      <c r="F28" s="2" t="s">
        <v>0</v>
      </c>
      <c r="G28" s="3" t="s">
        <v>1</v>
      </c>
      <c r="H28" s="3" t="s">
        <v>12</v>
      </c>
      <c r="I28" s="3" t="s">
        <v>2</v>
      </c>
      <c r="J28" s="4" t="s">
        <v>13</v>
      </c>
      <c r="M28" s="12">
        <f>COUNTA(F29:F45)</f>
        <v>7</v>
      </c>
    </row>
    <row r="29" spans="3:27" x14ac:dyDescent="0.25">
      <c r="C29" s="38" t="s">
        <v>42</v>
      </c>
      <c r="D29" s="38"/>
      <c r="E29" s="38"/>
      <c r="F29" s="5">
        <v>0.05</v>
      </c>
      <c r="G29" s="6">
        <v>550</v>
      </c>
      <c r="H29" s="6">
        <f>IF(G29 &gt; 0, LN(G29), 0)</f>
        <v>6.3099182782265162</v>
      </c>
      <c r="I29" s="6">
        <f t="shared" ref="I29:I45" si="3">F29*F29</f>
        <v>2.5000000000000005E-3</v>
      </c>
      <c r="J29" s="7">
        <f>F29*H29</f>
        <v>0.31549591391132581</v>
      </c>
    </row>
    <row r="30" spans="3:27" x14ac:dyDescent="0.25">
      <c r="C30" s="38" t="s">
        <v>43</v>
      </c>
      <c r="D30" s="38"/>
      <c r="E30" s="38"/>
      <c r="F30" s="5">
        <v>0.4</v>
      </c>
      <c r="G30" s="6">
        <v>750</v>
      </c>
      <c r="H30" s="6">
        <f t="shared" ref="H30:H45" si="4">IF(G30 &gt; 0, LN(G30), 0)</f>
        <v>6.620073206530356</v>
      </c>
      <c r="I30" s="6">
        <f t="shared" si="3"/>
        <v>0.16000000000000003</v>
      </c>
      <c r="J30" s="7">
        <f t="shared" ref="J30:J45" si="5">F30*H30</f>
        <v>2.6480292826121428</v>
      </c>
    </row>
    <row r="31" spans="3:27" x14ac:dyDescent="0.25">
      <c r="C31" s="38" t="s">
        <v>44</v>
      </c>
      <c r="D31" s="38"/>
      <c r="E31" s="38"/>
      <c r="F31" s="5">
        <v>0.8</v>
      </c>
      <c r="G31" s="6">
        <v>1000</v>
      </c>
      <c r="H31" s="6">
        <f t="shared" si="4"/>
        <v>6.9077552789821368</v>
      </c>
      <c r="I31" s="6">
        <f t="shared" si="3"/>
        <v>0.64000000000000012</v>
      </c>
      <c r="J31" s="42">
        <f t="shared" si="5"/>
        <v>5.5262042231857098</v>
      </c>
    </row>
    <row r="32" spans="3:27" x14ac:dyDescent="0.25">
      <c r="C32" s="38" t="s">
        <v>49</v>
      </c>
      <c r="D32" s="38"/>
      <c r="E32" s="38"/>
      <c r="F32" s="5">
        <v>1.2</v>
      </c>
      <c r="G32" s="6">
        <v>1400</v>
      </c>
      <c r="H32" s="6">
        <f t="shared" si="4"/>
        <v>7.2442275156033498</v>
      </c>
      <c r="I32" s="6">
        <f t="shared" si="3"/>
        <v>1.44</v>
      </c>
      <c r="J32" s="7">
        <f t="shared" si="5"/>
        <v>8.6930730187240197</v>
      </c>
    </row>
    <row r="33" spans="3:19" ht="15.75" thickBot="1" x14ac:dyDescent="0.3">
      <c r="C33" s="38" t="s">
        <v>50</v>
      </c>
      <c r="D33" s="38"/>
      <c r="E33" s="38"/>
      <c r="F33" s="5">
        <v>1.6</v>
      </c>
      <c r="G33" s="6">
        <v>2000</v>
      </c>
      <c r="H33" s="6">
        <f t="shared" si="4"/>
        <v>7.6009024595420822</v>
      </c>
      <c r="I33" s="6">
        <f t="shared" si="3"/>
        <v>2.5600000000000005</v>
      </c>
      <c r="J33" s="7">
        <f t="shared" si="5"/>
        <v>12.161443935267332</v>
      </c>
    </row>
    <row r="34" spans="3:19" x14ac:dyDescent="0.25">
      <c r="C34" s="38" t="s">
        <v>51</v>
      </c>
      <c r="D34" s="38"/>
      <c r="E34" s="38"/>
      <c r="F34" s="5">
        <v>2</v>
      </c>
      <c r="G34" s="6">
        <v>2700</v>
      </c>
      <c r="H34" s="6">
        <f t="shared" si="4"/>
        <v>7.90100705199242</v>
      </c>
      <c r="I34" s="6">
        <f t="shared" si="3"/>
        <v>4</v>
      </c>
      <c r="J34" s="7">
        <f t="shared" si="5"/>
        <v>15.80201410398484</v>
      </c>
      <c r="M34" s="13" t="s">
        <v>5</v>
      </c>
      <c r="O34" s="14" t="s">
        <v>6</v>
      </c>
    </row>
    <row r="35" spans="3:19" ht="15.75" thickBot="1" x14ac:dyDescent="0.3">
      <c r="F35" s="5">
        <v>2.4</v>
      </c>
      <c r="G35" s="6">
        <v>3750</v>
      </c>
      <c r="H35" s="6">
        <f t="shared" si="4"/>
        <v>8.2295111189644565</v>
      </c>
      <c r="I35" s="6">
        <f t="shared" si="3"/>
        <v>5.76</v>
      </c>
      <c r="J35" s="7">
        <f t="shared" si="5"/>
        <v>19.750826685514696</v>
      </c>
      <c r="M35" s="12">
        <f>((M28*J46)-(F46*H46))/((M28*I46)-(F46*F46))</f>
        <v>0.81566802535586358</v>
      </c>
      <c r="O35" s="12">
        <f>(H46/M28)-M35*(F46/M28)</f>
        <v>6.2744285850834673</v>
      </c>
    </row>
    <row r="36" spans="3:19" x14ac:dyDescent="0.25">
      <c r="F36" s="5"/>
      <c r="G36" s="6"/>
      <c r="H36" s="6">
        <f t="shared" si="4"/>
        <v>0</v>
      </c>
      <c r="I36" s="6">
        <f t="shared" si="3"/>
        <v>0</v>
      </c>
      <c r="J36" s="7">
        <f t="shared" si="5"/>
        <v>0</v>
      </c>
      <c r="M36" s="13" t="s">
        <v>14</v>
      </c>
      <c r="O36" s="13" t="s">
        <v>15</v>
      </c>
    </row>
    <row r="37" spans="3:19" ht="15.75" thickBot="1" x14ac:dyDescent="0.3">
      <c r="F37" s="5"/>
      <c r="G37" s="6"/>
      <c r="H37" s="6">
        <f t="shared" si="4"/>
        <v>0</v>
      </c>
      <c r="I37" s="6">
        <f t="shared" si="3"/>
        <v>0</v>
      </c>
      <c r="J37" s="7">
        <f t="shared" si="5"/>
        <v>0</v>
      </c>
      <c r="M37" s="12">
        <f>M35</f>
        <v>0.81566802535586358</v>
      </c>
      <c r="O37" s="12">
        <f>EXP(O35)</f>
        <v>530.82297491477391</v>
      </c>
    </row>
    <row r="38" spans="3:19" ht="15.75" thickBot="1" x14ac:dyDescent="0.3">
      <c r="F38" s="5"/>
      <c r="G38" s="6"/>
      <c r="H38" s="6">
        <f t="shared" si="4"/>
        <v>0</v>
      </c>
      <c r="I38" s="6">
        <f t="shared" si="3"/>
        <v>0</v>
      </c>
      <c r="J38" s="7">
        <f t="shared" si="5"/>
        <v>0</v>
      </c>
    </row>
    <row r="39" spans="3:19" ht="15.75" thickBot="1" x14ac:dyDescent="0.3">
      <c r="F39" s="23"/>
      <c r="G39" s="24"/>
      <c r="H39" s="6">
        <f t="shared" si="4"/>
        <v>0</v>
      </c>
      <c r="I39" s="6">
        <f t="shared" si="3"/>
        <v>0</v>
      </c>
      <c r="J39" s="7">
        <f t="shared" si="5"/>
        <v>0</v>
      </c>
      <c r="M39" s="36" t="s">
        <v>7</v>
      </c>
      <c r="N39" s="20" t="str">
        <f>"Y = "&amp;O37&amp;" * e  ^("&amp;M37&amp;")*x"</f>
        <v>Y = 530,822974914774 * e  ^(0,815668025355864)*x</v>
      </c>
      <c r="O39" s="20"/>
      <c r="P39" s="20"/>
      <c r="Q39" s="22"/>
      <c r="S39" t="s">
        <v>58</v>
      </c>
    </row>
    <row r="40" spans="3:19" x14ac:dyDescent="0.25">
      <c r="F40" s="23"/>
      <c r="G40" s="24"/>
      <c r="H40" s="6">
        <f t="shared" si="4"/>
        <v>0</v>
      </c>
      <c r="I40" s="6">
        <f t="shared" si="3"/>
        <v>0</v>
      </c>
      <c r="J40" s="7">
        <f t="shared" si="5"/>
        <v>0</v>
      </c>
    </row>
    <row r="41" spans="3:19" x14ac:dyDescent="0.25">
      <c r="F41" s="23"/>
      <c r="G41" s="24"/>
      <c r="H41" s="6">
        <f t="shared" si="4"/>
        <v>0</v>
      </c>
      <c r="I41" s="6">
        <f t="shared" si="3"/>
        <v>0</v>
      </c>
      <c r="J41" s="7">
        <f t="shared" si="5"/>
        <v>0</v>
      </c>
    </row>
    <row r="42" spans="3:19" x14ac:dyDescent="0.25">
      <c r="F42" s="23"/>
      <c r="G42" s="24"/>
      <c r="H42" s="6">
        <f t="shared" si="4"/>
        <v>0</v>
      </c>
      <c r="I42" s="6">
        <f t="shared" si="3"/>
        <v>0</v>
      </c>
      <c r="J42" s="7">
        <f t="shared" si="5"/>
        <v>0</v>
      </c>
    </row>
    <row r="43" spans="3:19" x14ac:dyDescent="0.25">
      <c r="F43" s="23"/>
      <c r="G43" s="24"/>
      <c r="H43" s="6">
        <f t="shared" si="4"/>
        <v>0</v>
      </c>
      <c r="I43" s="6">
        <f t="shared" si="3"/>
        <v>0</v>
      </c>
      <c r="J43" s="7">
        <f t="shared" si="5"/>
        <v>0</v>
      </c>
    </row>
    <row r="44" spans="3:19" x14ac:dyDescent="0.25">
      <c r="F44" s="23"/>
      <c r="G44" s="24"/>
      <c r="H44" s="6">
        <f t="shared" si="4"/>
        <v>0</v>
      </c>
      <c r="I44" s="6">
        <f t="shared" si="3"/>
        <v>0</v>
      </c>
      <c r="J44" s="7">
        <f t="shared" si="5"/>
        <v>0</v>
      </c>
    </row>
    <row r="45" spans="3:19" x14ac:dyDescent="0.25">
      <c r="F45" s="23"/>
      <c r="G45" s="24"/>
      <c r="H45" s="6">
        <f t="shared" si="4"/>
        <v>0</v>
      </c>
      <c r="I45" s="6">
        <f t="shared" si="3"/>
        <v>0</v>
      </c>
      <c r="J45" s="7">
        <f t="shared" si="5"/>
        <v>0</v>
      </c>
    </row>
    <row r="46" spans="3:19" ht="15.75" thickBot="1" x14ac:dyDescent="0.3">
      <c r="F46" s="8">
        <f>SUM(F29:F45)</f>
        <v>8.4500000000000011</v>
      </c>
      <c r="G46" s="9">
        <f>SUM(G29:G45)</f>
        <v>12150</v>
      </c>
      <c r="H46" s="9">
        <f>SUM(H29:H45)</f>
        <v>50.813394909841321</v>
      </c>
      <c r="I46" s="9">
        <f>SUM(I29:I45)</f>
        <v>14.5625</v>
      </c>
      <c r="J46" s="10">
        <f>SUM(J29:J45)</f>
        <v>64.897087163200069</v>
      </c>
    </row>
    <row r="47" spans="3:19" ht="15.75" thickBot="1" x14ac:dyDescent="0.3"/>
    <row r="48" spans="3:19" ht="15.75" thickBot="1" x14ac:dyDescent="0.3">
      <c r="D48" s="37" t="s">
        <v>33</v>
      </c>
      <c r="M48" s="11" t="s">
        <v>4</v>
      </c>
    </row>
    <row r="49" spans="3:17" ht="15.75" thickBot="1" x14ac:dyDescent="0.3">
      <c r="F49" s="2" t="s">
        <v>0</v>
      </c>
      <c r="G49" s="3" t="s">
        <v>1</v>
      </c>
      <c r="H49" s="3" t="s">
        <v>12</v>
      </c>
      <c r="I49" s="3" t="s">
        <v>2</v>
      </c>
      <c r="J49" s="4" t="s">
        <v>13</v>
      </c>
      <c r="M49" s="12">
        <f>COUNTA(F50:F66)</f>
        <v>7</v>
      </c>
    </row>
    <row r="50" spans="3:17" x14ac:dyDescent="0.25">
      <c r="F50" s="5">
        <v>1</v>
      </c>
      <c r="G50" s="6">
        <v>0.4</v>
      </c>
      <c r="H50" s="6">
        <f>IF(G50 &gt; 0, LN(G50), 0)</f>
        <v>-0.916290731874155</v>
      </c>
      <c r="I50" s="6">
        <f t="shared" ref="I50:I66" si="6">F50*F50</f>
        <v>1</v>
      </c>
      <c r="J50" s="7">
        <f>F50*H50</f>
        <v>-0.916290731874155</v>
      </c>
    </row>
    <row r="51" spans="3:17" x14ac:dyDescent="0.25">
      <c r="C51" t="s">
        <v>53</v>
      </c>
      <c r="F51" s="5">
        <v>2</v>
      </c>
      <c r="G51" s="6">
        <v>0.7</v>
      </c>
      <c r="H51" s="6">
        <f t="shared" ref="H51:H66" si="7">IF(G51 &gt; 0, LN(G51), 0)</f>
        <v>-0.35667494393873245</v>
      </c>
      <c r="I51" s="6">
        <f t="shared" si="6"/>
        <v>4</v>
      </c>
      <c r="J51" s="7">
        <f t="shared" ref="J51:J66" si="8">F51*H51</f>
        <v>-0.71334988787746489</v>
      </c>
    </row>
    <row r="52" spans="3:17" x14ac:dyDescent="0.25">
      <c r="C52" t="s">
        <v>54</v>
      </c>
      <c r="F52" s="5">
        <v>2.5</v>
      </c>
      <c r="G52" s="6">
        <v>0.8</v>
      </c>
      <c r="H52" s="6">
        <f t="shared" si="7"/>
        <v>-0.22314355131420971</v>
      </c>
      <c r="I52" s="6">
        <f t="shared" si="6"/>
        <v>6.25</v>
      </c>
      <c r="J52" s="42">
        <f t="shared" si="8"/>
        <v>-0.55785887828552427</v>
      </c>
    </row>
    <row r="53" spans="3:17" x14ac:dyDescent="0.25">
      <c r="F53" s="5">
        <v>4</v>
      </c>
      <c r="G53" s="6">
        <v>1</v>
      </c>
      <c r="H53" s="6">
        <f t="shared" si="7"/>
        <v>0</v>
      </c>
      <c r="I53" s="6">
        <f t="shared" si="6"/>
        <v>16</v>
      </c>
      <c r="J53" s="7">
        <f t="shared" si="8"/>
        <v>0</v>
      </c>
    </row>
    <row r="54" spans="3:17" ht="15.75" thickBot="1" x14ac:dyDescent="0.3">
      <c r="F54" s="5">
        <v>6</v>
      </c>
      <c r="G54" s="6">
        <v>1.2</v>
      </c>
      <c r="H54" s="6">
        <f t="shared" si="7"/>
        <v>0.18232155679395459</v>
      </c>
      <c r="I54" s="6">
        <f t="shared" si="6"/>
        <v>36</v>
      </c>
      <c r="J54" s="7">
        <f t="shared" si="8"/>
        <v>1.0939293407637276</v>
      </c>
    </row>
    <row r="55" spans="3:17" x14ac:dyDescent="0.25">
      <c r="F55" s="5">
        <v>8</v>
      </c>
      <c r="G55" s="6">
        <v>1.3</v>
      </c>
      <c r="H55" s="6">
        <f t="shared" si="7"/>
        <v>0.26236426446749106</v>
      </c>
      <c r="I55" s="6">
        <f t="shared" si="6"/>
        <v>64</v>
      </c>
      <c r="J55" s="7">
        <f t="shared" si="8"/>
        <v>2.0989141157399285</v>
      </c>
      <c r="M55" s="13" t="s">
        <v>5</v>
      </c>
      <c r="O55" s="14" t="s">
        <v>6</v>
      </c>
    </row>
    <row r="56" spans="3:17" ht="15.75" thickBot="1" x14ac:dyDescent="0.3">
      <c r="F56" s="5">
        <v>8.5</v>
      </c>
      <c r="G56" s="6">
        <v>1.4</v>
      </c>
      <c r="H56" s="6">
        <f t="shared" si="7"/>
        <v>0.33647223662121289</v>
      </c>
      <c r="I56" s="6">
        <f t="shared" si="6"/>
        <v>72.25</v>
      </c>
      <c r="J56" s="7">
        <f t="shared" si="8"/>
        <v>2.8600140112803096</v>
      </c>
      <c r="M56" s="12">
        <f>((M49*J67)-(F67*H67))/((M49*I67)-(F67*F67))</f>
        <v>0.1340562233665766</v>
      </c>
      <c r="O56" s="12">
        <f>(H67/M49)-M56*(F67/M49)</f>
        <v>-0.71496433099641288</v>
      </c>
    </row>
    <row r="57" spans="3:17" x14ac:dyDescent="0.25">
      <c r="F57" s="5"/>
      <c r="G57" s="6"/>
      <c r="H57" s="6">
        <f t="shared" si="7"/>
        <v>0</v>
      </c>
      <c r="I57" s="6">
        <f t="shared" si="6"/>
        <v>0</v>
      </c>
      <c r="J57" s="7">
        <f t="shared" si="8"/>
        <v>0</v>
      </c>
      <c r="M57" s="13" t="s">
        <v>14</v>
      </c>
      <c r="O57" s="13" t="s">
        <v>15</v>
      </c>
    </row>
    <row r="58" spans="3:17" ht="15.75" thickBot="1" x14ac:dyDescent="0.3">
      <c r="F58" s="5"/>
      <c r="G58" s="6"/>
      <c r="H58" s="6">
        <f t="shared" si="7"/>
        <v>0</v>
      </c>
      <c r="I58" s="6">
        <f t="shared" si="6"/>
        <v>0</v>
      </c>
      <c r="J58" s="7">
        <f t="shared" si="8"/>
        <v>0</v>
      </c>
      <c r="M58" s="12">
        <f>M56</f>
        <v>0.1340562233665766</v>
      </c>
      <c r="O58" s="12">
        <f>EXP(O56)</f>
        <v>0.48920956110271985</v>
      </c>
    </row>
    <row r="59" spans="3:17" ht="15.75" thickBot="1" x14ac:dyDescent="0.3">
      <c r="F59" s="5"/>
      <c r="G59" s="6"/>
      <c r="H59" s="6">
        <f t="shared" si="7"/>
        <v>0</v>
      </c>
      <c r="I59" s="6">
        <f t="shared" si="6"/>
        <v>0</v>
      </c>
      <c r="J59" s="7">
        <f t="shared" si="8"/>
        <v>0</v>
      </c>
    </row>
    <row r="60" spans="3:17" ht="15.75" thickBot="1" x14ac:dyDescent="0.3">
      <c r="F60" s="23"/>
      <c r="G60" s="24"/>
      <c r="H60" s="6">
        <f t="shared" si="7"/>
        <v>0</v>
      </c>
      <c r="I60" s="6">
        <f t="shared" si="6"/>
        <v>0</v>
      </c>
      <c r="J60" s="7">
        <f t="shared" si="8"/>
        <v>0</v>
      </c>
      <c r="M60" s="36" t="s">
        <v>34</v>
      </c>
      <c r="N60" s="20" t="str">
        <f>"Y = "&amp;O58&amp;" * e  ^("&amp;M58&amp;")*x"</f>
        <v>Y = 0,48920956110272 * e  ^(0,134056223366577)*x</v>
      </c>
      <c r="O60" s="20"/>
      <c r="P60" s="20"/>
      <c r="Q60" s="22"/>
    </row>
    <row r="61" spans="3:17" x14ac:dyDescent="0.25">
      <c r="F61" s="23"/>
      <c r="G61" s="24"/>
      <c r="H61" s="6">
        <f t="shared" si="7"/>
        <v>0</v>
      </c>
      <c r="I61" s="6">
        <f t="shared" si="6"/>
        <v>0</v>
      </c>
      <c r="J61" s="7">
        <f t="shared" si="8"/>
        <v>0</v>
      </c>
    </row>
    <row r="62" spans="3:17" x14ac:dyDescent="0.25">
      <c r="F62" s="23"/>
      <c r="G62" s="24"/>
      <c r="H62" s="6">
        <f t="shared" si="7"/>
        <v>0</v>
      </c>
      <c r="I62" s="6">
        <f t="shared" si="6"/>
        <v>0</v>
      </c>
      <c r="J62" s="7">
        <f t="shared" si="8"/>
        <v>0</v>
      </c>
    </row>
    <row r="63" spans="3:17" x14ac:dyDescent="0.25">
      <c r="F63" s="23"/>
      <c r="G63" s="24"/>
      <c r="H63" s="6">
        <f t="shared" si="7"/>
        <v>0</v>
      </c>
      <c r="I63" s="6">
        <f t="shared" si="6"/>
        <v>0</v>
      </c>
      <c r="J63" s="7">
        <f t="shared" si="8"/>
        <v>0</v>
      </c>
    </row>
    <row r="64" spans="3:17" x14ac:dyDescent="0.25">
      <c r="F64" s="23"/>
      <c r="G64" s="24"/>
      <c r="H64" s="6">
        <f t="shared" si="7"/>
        <v>0</v>
      </c>
      <c r="I64" s="6">
        <f t="shared" si="6"/>
        <v>0</v>
      </c>
      <c r="J64" s="7">
        <f t="shared" si="8"/>
        <v>0</v>
      </c>
    </row>
    <row r="65" spans="6:10" x14ac:dyDescent="0.25">
      <c r="F65" s="23"/>
      <c r="G65" s="24"/>
      <c r="H65" s="6">
        <f t="shared" si="7"/>
        <v>0</v>
      </c>
      <c r="I65" s="6">
        <f t="shared" si="6"/>
        <v>0</v>
      </c>
      <c r="J65" s="7">
        <f t="shared" si="8"/>
        <v>0</v>
      </c>
    </row>
    <row r="66" spans="6:10" x14ac:dyDescent="0.25">
      <c r="F66" s="23"/>
      <c r="G66" s="24"/>
      <c r="H66" s="6">
        <f t="shared" si="7"/>
        <v>0</v>
      </c>
      <c r="I66" s="6">
        <f t="shared" si="6"/>
        <v>0</v>
      </c>
      <c r="J66" s="7">
        <f t="shared" si="8"/>
        <v>0</v>
      </c>
    </row>
    <row r="67" spans="6:10" ht="15.75" thickBot="1" x14ac:dyDescent="0.3">
      <c r="F67" s="8">
        <f>SUM(F50:F66)</f>
        <v>32</v>
      </c>
      <c r="G67" s="9">
        <f>SUM(G50:G66)</f>
        <v>6.8000000000000007</v>
      </c>
      <c r="H67" s="9">
        <f>SUM(H50:H66)</f>
        <v>-0.71495116924443858</v>
      </c>
      <c r="I67" s="9">
        <f>SUM(I50:I66)</f>
        <v>199.5</v>
      </c>
      <c r="J67" s="10">
        <f>SUM(J50:J66)</f>
        <v>3.8653579697468214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F44-E340-4DDF-A0A6-FFCC584E9C63}">
  <dimension ref="B1:AA68"/>
  <sheetViews>
    <sheetView topLeftCell="C32" workbookViewId="0">
      <selection activeCell="S62" sqref="S62"/>
    </sheetView>
  </sheetViews>
  <sheetFormatPr baseColWidth="10" defaultRowHeight="15" x14ac:dyDescent="0.25"/>
  <cols>
    <col min="15" max="15" width="11.85546875" bestFit="1" customWidth="1"/>
  </cols>
  <sheetData>
    <row r="1" spans="3:23" ht="15.75" thickBot="1" x14ac:dyDescent="0.3">
      <c r="C1" t="s">
        <v>45</v>
      </c>
      <c r="F1" s="16" t="s">
        <v>8</v>
      </c>
      <c r="G1" s="17"/>
      <c r="H1" s="17"/>
      <c r="I1" s="18"/>
    </row>
    <row r="2" spans="3:23" ht="15.75" thickBot="1" x14ac:dyDescent="0.3">
      <c r="J2" s="1"/>
      <c r="M2" s="11" t="s">
        <v>4</v>
      </c>
      <c r="N2" s="1"/>
      <c r="O2" s="1"/>
    </row>
    <row r="3" spans="3:23" ht="15.75" thickBot="1" x14ac:dyDescent="0.3">
      <c r="E3" s="2" t="s">
        <v>0</v>
      </c>
      <c r="F3" s="30" t="s">
        <v>20</v>
      </c>
      <c r="G3" s="3" t="s">
        <v>1</v>
      </c>
      <c r="H3" s="3" t="s">
        <v>19</v>
      </c>
      <c r="I3" s="3" t="s">
        <v>2</v>
      </c>
      <c r="J3" s="4" t="s">
        <v>21</v>
      </c>
      <c r="M3" s="12">
        <f>COUNTA(E4:E20)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3:23" x14ac:dyDescent="0.25">
      <c r="E4" s="5">
        <v>1</v>
      </c>
      <c r="F4" s="31">
        <f>IF(E4 &gt; 0, LOG(E4), 0)</f>
        <v>0</v>
      </c>
      <c r="G4" s="6">
        <v>0.5</v>
      </c>
      <c r="H4" s="6">
        <f>IF(G4 &gt; 0, LOG(G4), 0)</f>
        <v>-0.3010299956639812</v>
      </c>
      <c r="I4" s="6">
        <f>F4*F4</f>
        <v>0</v>
      </c>
      <c r="J4" s="7">
        <f>F4*H4</f>
        <v>0</v>
      </c>
      <c r="K4" s="28"/>
      <c r="M4" s="1"/>
      <c r="N4" s="1"/>
      <c r="O4" s="1"/>
    </row>
    <row r="5" spans="3:23" x14ac:dyDescent="0.25">
      <c r="E5" s="5">
        <v>2</v>
      </c>
      <c r="F5" s="31">
        <f t="shared" ref="F5:F20" si="0">IF(E5 &gt; 0, LOG(E5), 0)</f>
        <v>0.3010299956639812</v>
      </c>
      <c r="G5" s="6">
        <v>1.7</v>
      </c>
      <c r="H5" s="6">
        <f t="shared" ref="H5:H20" si="1">IF(G5 &gt; 0, LOG(G5), 0)</f>
        <v>0.23044892137827391</v>
      </c>
      <c r="I5" s="6">
        <f t="shared" ref="I5:I20" si="2">F5*F5</f>
        <v>9.0619058289456544E-2</v>
      </c>
      <c r="J5" s="7">
        <f t="shared" ref="J5:J20" si="3">F5*H5</f>
        <v>6.9372037803270933E-2</v>
      </c>
      <c r="M5" s="1"/>
      <c r="N5" s="1"/>
      <c r="O5" s="1"/>
    </row>
    <row r="6" spans="3:23" x14ac:dyDescent="0.25">
      <c r="E6" s="5">
        <v>3</v>
      </c>
      <c r="F6" s="31">
        <f t="shared" si="0"/>
        <v>0.47712125471966244</v>
      </c>
      <c r="G6" s="6">
        <v>3.4</v>
      </c>
      <c r="H6" s="6">
        <f t="shared" si="1"/>
        <v>0.53147891704225514</v>
      </c>
      <c r="I6" s="6">
        <f t="shared" si="2"/>
        <v>0.227644691705265</v>
      </c>
      <c r="J6" s="7">
        <f t="shared" si="3"/>
        <v>0.25357988775624818</v>
      </c>
      <c r="M6" s="1"/>
      <c r="N6" s="1"/>
      <c r="O6" s="1"/>
    </row>
    <row r="7" spans="3:23" x14ac:dyDescent="0.25">
      <c r="E7" s="5">
        <v>4</v>
      </c>
      <c r="F7" s="31">
        <f t="shared" si="0"/>
        <v>0.6020599913279624</v>
      </c>
      <c r="G7" s="6">
        <v>5.7</v>
      </c>
      <c r="H7" s="6">
        <f t="shared" si="1"/>
        <v>0.75587485567249146</v>
      </c>
      <c r="I7" s="6">
        <f t="shared" si="2"/>
        <v>0.36247623315782618</v>
      </c>
      <c r="J7" s="7">
        <f t="shared" si="3"/>
        <v>0.45508200905120505</v>
      </c>
      <c r="M7" s="1"/>
      <c r="N7" s="29"/>
      <c r="O7" s="1"/>
    </row>
    <row r="8" spans="3:23" ht="15.75" thickBot="1" x14ac:dyDescent="0.3">
      <c r="E8" s="5">
        <v>5</v>
      </c>
      <c r="F8" s="31">
        <f t="shared" si="0"/>
        <v>0.69897000433601886</v>
      </c>
      <c r="G8" s="6">
        <v>8.4</v>
      </c>
      <c r="H8" s="6">
        <f t="shared" si="1"/>
        <v>0.9242792860618817</v>
      </c>
      <c r="I8" s="6">
        <f t="shared" si="2"/>
        <v>0.4885590669614942</v>
      </c>
      <c r="J8" s="7">
        <f t="shared" si="3"/>
        <v>0.64604349658636584</v>
      </c>
      <c r="M8" s="1"/>
      <c r="N8" s="1"/>
      <c r="O8" s="1"/>
    </row>
    <row r="9" spans="3:23" x14ac:dyDescent="0.25">
      <c r="E9" s="5"/>
      <c r="F9" s="31">
        <f t="shared" si="0"/>
        <v>0</v>
      </c>
      <c r="G9" s="6"/>
      <c r="H9" s="6">
        <f t="shared" si="1"/>
        <v>0</v>
      </c>
      <c r="I9" s="6">
        <f t="shared" si="2"/>
        <v>0</v>
      </c>
      <c r="J9" s="7">
        <f t="shared" si="3"/>
        <v>0</v>
      </c>
      <c r="M9" s="13" t="s">
        <v>5</v>
      </c>
      <c r="N9" s="1"/>
      <c r="O9" s="14" t="s">
        <v>6</v>
      </c>
    </row>
    <row r="10" spans="3:23" ht="15.75" thickBot="1" x14ac:dyDescent="0.3">
      <c r="E10" s="5"/>
      <c r="F10" s="31">
        <f t="shared" si="0"/>
        <v>0</v>
      </c>
      <c r="G10" s="6"/>
      <c r="H10" s="6">
        <f t="shared" si="1"/>
        <v>0</v>
      </c>
      <c r="I10" s="6">
        <f t="shared" si="2"/>
        <v>0</v>
      </c>
      <c r="J10" s="7">
        <f t="shared" si="3"/>
        <v>0</v>
      </c>
      <c r="M10" s="12">
        <f>((M3*J21)-(F21*H21))/((M3*I21)-(F21*F21))</f>
        <v>1.7517236480773599</v>
      </c>
      <c r="N10" s="1"/>
      <c r="O10" s="12">
        <f>(H21/M3)-M10*(F21/M3)</f>
        <v>-0.30021979456993098</v>
      </c>
      <c r="Q10" s="27" t="s">
        <v>9</v>
      </c>
      <c r="R10" s="27"/>
      <c r="S10" s="27"/>
      <c r="T10" s="27"/>
      <c r="U10" s="27"/>
      <c r="V10" s="27"/>
      <c r="W10" s="27"/>
    </row>
    <row r="11" spans="3:23" x14ac:dyDescent="0.25">
      <c r="E11" s="5"/>
      <c r="F11" s="31">
        <f t="shared" si="0"/>
        <v>0</v>
      </c>
      <c r="G11" s="6"/>
      <c r="H11" s="6">
        <f t="shared" si="1"/>
        <v>0</v>
      </c>
      <c r="I11" s="6">
        <f t="shared" si="2"/>
        <v>0</v>
      </c>
      <c r="J11" s="7">
        <f t="shared" si="3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3:23" ht="15.75" thickBot="1" x14ac:dyDescent="0.3">
      <c r="E12" s="5"/>
      <c r="F12" s="31">
        <f t="shared" si="0"/>
        <v>0</v>
      </c>
      <c r="G12" s="6"/>
      <c r="H12" s="6">
        <f t="shared" si="1"/>
        <v>0</v>
      </c>
      <c r="I12" s="6">
        <f t="shared" si="2"/>
        <v>0</v>
      </c>
      <c r="J12" s="7">
        <f t="shared" si="3"/>
        <v>0</v>
      </c>
      <c r="M12" s="12">
        <f>M10</f>
        <v>1.7517236480773599</v>
      </c>
      <c r="N12" s="1"/>
      <c r="O12" s="12">
        <f>POWER(10,O10)</f>
        <v>0.50093364909774885</v>
      </c>
    </row>
    <row r="13" spans="3:23" ht="15.75" thickBot="1" x14ac:dyDescent="0.3">
      <c r="E13" s="5"/>
      <c r="F13" s="31">
        <f t="shared" si="0"/>
        <v>0</v>
      </c>
      <c r="G13" s="6"/>
      <c r="H13" s="6">
        <f t="shared" si="1"/>
        <v>0</v>
      </c>
      <c r="I13" s="6">
        <f t="shared" si="2"/>
        <v>0</v>
      </c>
      <c r="J13" s="7">
        <f t="shared" si="3"/>
        <v>0</v>
      </c>
      <c r="M13" s="1"/>
      <c r="N13" s="1"/>
      <c r="O13" s="1"/>
    </row>
    <row r="14" spans="3:23" ht="15.75" thickBot="1" x14ac:dyDescent="0.3">
      <c r="E14" s="23"/>
      <c r="F14" s="31">
        <f t="shared" si="0"/>
        <v>0</v>
      </c>
      <c r="G14" s="24"/>
      <c r="H14" s="6">
        <f t="shared" si="1"/>
        <v>0</v>
      </c>
      <c r="I14" s="6">
        <f t="shared" si="2"/>
        <v>0</v>
      </c>
      <c r="J14" s="7">
        <f t="shared" si="3"/>
        <v>0</v>
      </c>
      <c r="M14" s="19" t="s">
        <v>7</v>
      </c>
      <c r="N14" s="20" t="str">
        <f>"Y = "&amp;O12&amp;" * x  ^("&amp;M12&amp;")"</f>
        <v>Y = 0,500933649097749 * x  ^(1,75172364807736)</v>
      </c>
      <c r="O14" s="21"/>
      <c r="P14" s="20"/>
      <c r="Q14" s="22"/>
    </row>
    <row r="15" spans="3:23" x14ac:dyDescent="0.25">
      <c r="E15" s="23"/>
      <c r="F15" s="31">
        <f t="shared" si="0"/>
        <v>0</v>
      </c>
      <c r="G15" s="24"/>
      <c r="H15" s="6">
        <f t="shared" si="1"/>
        <v>0</v>
      </c>
      <c r="I15" s="6">
        <f t="shared" si="2"/>
        <v>0</v>
      </c>
      <c r="J15" s="7">
        <f t="shared" si="3"/>
        <v>0</v>
      </c>
    </row>
    <row r="16" spans="3:23" x14ac:dyDescent="0.25">
      <c r="E16" s="23"/>
      <c r="F16" s="31">
        <f t="shared" si="0"/>
        <v>0</v>
      </c>
      <c r="G16" s="24"/>
      <c r="H16" s="6">
        <f t="shared" si="1"/>
        <v>0</v>
      </c>
      <c r="I16" s="6">
        <f t="shared" si="2"/>
        <v>0</v>
      </c>
      <c r="J16" s="7">
        <f t="shared" si="3"/>
        <v>0</v>
      </c>
    </row>
    <row r="17" spans="2:27" x14ac:dyDescent="0.25">
      <c r="E17" s="23"/>
      <c r="F17" s="31">
        <f t="shared" si="0"/>
        <v>0</v>
      </c>
      <c r="G17" s="24"/>
      <c r="H17" s="6">
        <f t="shared" si="1"/>
        <v>0</v>
      </c>
      <c r="I17" s="6">
        <f t="shared" si="2"/>
        <v>0</v>
      </c>
      <c r="J17" s="7">
        <f t="shared" si="3"/>
        <v>0</v>
      </c>
    </row>
    <row r="18" spans="2:27" x14ac:dyDescent="0.25">
      <c r="E18" s="23"/>
      <c r="F18" s="31">
        <f t="shared" si="0"/>
        <v>0</v>
      </c>
      <c r="G18" s="24"/>
      <c r="H18" s="6">
        <f t="shared" si="1"/>
        <v>0</v>
      </c>
      <c r="I18" s="6">
        <f t="shared" si="2"/>
        <v>0</v>
      </c>
      <c r="J18" s="7">
        <f t="shared" si="3"/>
        <v>0</v>
      </c>
    </row>
    <row r="19" spans="2:27" x14ac:dyDescent="0.25">
      <c r="E19" s="23"/>
      <c r="F19" s="31">
        <f t="shared" si="0"/>
        <v>0</v>
      </c>
      <c r="G19" s="24"/>
      <c r="H19" s="6">
        <f t="shared" si="1"/>
        <v>0</v>
      </c>
      <c r="I19" s="6">
        <f t="shared" si="2"/>
        <v>0</v>
      </c>
      <c r="J19" s="7">
        <f t="shared" si="3"/>
        <v>0</v>
      </c>
    </row>
    <row r="20" spans="2:27" x14ac:dyDescent="0.25">
      <c r="E20" s="23"/>
      <c r="F20" s="31">
        <f t="shared" si="0"/>
        <v>0</v>
      </c>
      <c r="G20" s="24"/>
      <c r="H20" s="6">
        <f t="shared" si="1"/>
        <v>0</v>
      </c>
      <c r="I20" s="6">
        <f t="shared" si="2"/>
        <v>0</v>
      </c>
      <c r="J20" s="7">
        <f t="shared" si="3"/>
        <v>0</v>
      </c>
      <c r="O20" s="28"/>
    </row>
    <row r="21" spans="2:27" ht="15.75" thickBot="1" x14ac:dyDescent="0.3">
      <c r="E21" s="8">
        <f t="shared" ref="E21:J21" si="4">SUM(E4:E20)</f>
        <v>15</v>
      </c>
      <c r="F21" s="32">
        <f t="shared" si="4"/>
        <v>2.0791812460476247</v>
      </c>
      <c r="G21" s="9">
        <f t="shared" si="4"/>
        <v>19.700000000000003</v>
      </c>
      <c r="H21" s="9">
        <f t="shared" si="4"/>
        <v>2.1410519844909208</v>
      </c>
      <c r="I21" s="9">
        <f t="shared" si="4"/>
        <v>1.1692990501140419</v>
      </c>
      <c r="J21" s="10">
        <f t="shared" si="4"/>
        <v>1.4240774311970901</v>
      </c>
      <c r="M21" s="27" t="s">
        <v>10</v>
      </c>
      <c r="N21" s="27"/>
      <c r="O21" s="27"/>
      <c r="P21" s="27"/>
      <c r="Q21" s="27"/>
      <c r="R21" s="27"/>
      <c r="S21" s="27"/>
    </row>
    <row r="22" spans="2:27" x14ac:dyDescent="0.25">
      <c r="M22" s="27" t="s">
        <v>16</v>
      </c>
      <c r="N22" s="27"/>
      <c r="O22" s="27"/>
      <c r="P22" s="27"/>
      <c r="Q22" s="27"/>
    </row>
    <row r="23" spans="2:27" ht="15.75" thickBot="1" x14ac:dyDescent="0.3"/>
    <row r="24" spans="2:27" ht="15.75" thickBot="1" x14ac:dyDescent="0.3">
      <c r="M24" s="33" t="s">
        <v>28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6" spans="2:27" ht="15.75" thickBot="1" x14ac:dyDescent="0.3"/>
    <row r="27" spans="2:27" ht="15.75" thickBot="1" x14ac:dyDescent="0.3">
      <c r="C27" s="37" t="s">
        <v>37</v>
      </c>
      <c r="M27" s="11" t="s">
        <v>4</v>
      </c>
    </row>
    <row r="28" spans="2:27" ht="15.75" thickBot="1" x14ac:dyDescent="0.3">
      <c r="E28" s="2" t="s">
        <v>0</v>
      </c>
      <c r="F28" s="30" t="s">
        <v>20</v>
      </c>
      <c r="G28" s="3" t="s">
        <v>1</v>
      </c>
      <c r="H28" s="3" t="s">
        <v>19</v>
      </c>
      <c r="I28" s="3" t="s">
        <v>2</v>
      </c>
      <c r="J28" s="4" t="s">
        <v>21</v>
      </c>
      <c r="M28" s="12">
        <f>COUNTA(E29:E45)</f>
        <v>7</v>
      </c>
    </row>
    <row r="29" spans="2:27" x14ac:dyDescent="0.25">
      <c r="B29" s="38" t="s">
        <v>46</v>
      </c>
      <c r="C29" s="38"/>
      <c r="D29" s="38"/>
      <c r="E29" s="5">
        <v>0.05</v>
      </c>
      <c r="F29" s="31">
        <f>IF(E29 &gt; 0, LOG(E29), 0)</f>
        <v>-1.3010299956639813</v>
      </c>
      <c r="G29" s="6">
        <v>550</v>
      </c>
      <c r="H29" s="6">
        <f>IF(G29 &gt; 0, LOG(G29), 0)</f>
        <v>2.7403626894942437</v>
      </c>
      <c r="I29" s="6">
        <f>F29*F29</f>
        <v>1.6926790496174191</v>
      </c>
      <c r="J29" s="7">
        <f>F29*H29</f>
        <v>-3.5652940580304318</v>
      </c>
    </row>
    <row r="30" spans="2:27" x14ac:dyDescent="0.25">
      <c r="B30" s="38" t="s">
        <v>47</v>
      </c>
      <c r="C30" s="38"/>
      <c r="D30" s="38"/>
      <c r="E30" s="5">
        <v>0.4</v>
      </c>
      <c r="F30" s="31">
        <f t="shared" ref="F30:F45" si="5">IF(E30 &gt; 0, LOG(E30), 0)</f>
        <v>-0.3979400086720376</v>
      </c>
      <c r="G30" s="6">
        <v>750</v>
      </c>
      <c r="H30" s="6">
        <f t="shared" ref="H30:H45" si="6">IF(G30 &gt; 0, LOG(G30), 0)</f>
        <v>2.8750612633917001</v>
      </c>
      <c r="I30" s="6">
        <f t="shared" ref="I30:I45" si="7">F30*F30</f>
        <v>0.15835625050190136</v>
      </c>
      <c r="J30" s="7">
        <f t="shared" ref="J30:J45" si="8">F30*H30</f>
        <v>-1.1441019040867326</v>
      </c>
    </row>
    <row r="31" spans="2:27" x14ac:dyDescent="0.25">
      <c r="B31" s="38" t="s">
        <v>48</v>
      </c>
      <c r="C31" s="38"/>
      <c r="D31" s="38"/>
      <c r="E31" s="5">
        <v>0.8</v>
      </c>
      <c r="F31" s="31">
        <f t="shared" si="5"/>
        <v>-9.6910013008056392E-2</v>
      </c>
      <c r="G31" s="6">
        <v>1000</v>
      </c>
      <c r="H31" s="6">
        <f t="shared" si="6"/>
        <v>3</v>
      </c>
      <c r="I31" s="6">
        <f t="shared" si="7"/>
        <v>9.3915506212216594E-3</v>
      </c>
      <c r="J31" s="7">
        <f t="shared" si="8"/>
        <v>-0.29073003902416916</v>
      </c>
    </row>
    <row r="32" spans="2:27" x14ac:dyDescent="0.25">
      <c r="E32" s="5">
        <v>1.2</v>
      </c>
      <c r="F32" s="31">
        <f t="shared" si="5"/>
        <v>7.9181246047624818E-2</v>
      </c>
      <c r="G32" s="6">
        <v>1400</v>
      </c>
      <c r="H32" s="6">
        <f t="shared" si="6"/>
        <v>3.1461280356782382</v>
      </c>
      <c r="I32" s="6">
        <f t="shared" si="7"/>
        <v>6.2696697256545012E-3</v>
      </c>
      <c r="J32" s="7">
        <f t="shared" si="8"/>
        <v>0.24911433809036912</v>
      </c>
    </row>
    <row r="33" spans="5:17" ht="15.75" thickBot="1" x14ac:dyDescent="0.3">
      <c r="E33" s="5">
        <v>1.6</v>
      </c>
      <c r="F33" s="31">
        <f t="shared" si="5"/>
        <v>0.20411998265592479</v>
      </c>
      <c r="G33" s="6">
        <v>2000</v>
      </c>
      <c r="H33" s="6">
        <f t="shared" si="6"/>
        <v>3.3010299956639813</v>
      </c>
      <c r="I33" s="6">
        <f t="shared" si="7"/>
        <v>4.1664967319455036E-2</v>
      </c>
      <c r="J33" s="7">
        <f t="shared" si="8"/>
        <v>0.6738061854616193</v>
      </c>
    </row>
    <row r="34" spans="5:17" x14ac:dyDescent="0.25">
      <c r="E34" s="5">
        <v>2</v>
      </c>
      <c r="F34" s="31">
        <f t="shared" si="5"/>
        <v>0.3010299956639812</v>
      </c>
      <c r="G34" s="6">
        <v>2700</v>
      </c>
      <c r="H34" s="6">
        <f t="shared" si="6"/>
        <v>3.4313637641589874</v>
      </c>
      <c r="I34" s="6">
        <f t="shared" si="7"/>
        <v>9.0619058289456544E-2</v>
      </c>
      <c r="J34" s="7">
        <f t="shared" si="8"/>
        <v>1.0329434190463223</v>
      </c>
      <c r="M34" s="13" t="s">
        <v>5</v>
      </c>
      <c r="O34" s="14" t="s">
        <v>6</v>
      </c>
    </row>
    <row r="35" spans="5:17" ht="15.75" thickBot="1" x14ac:dyDescent="0.3">
      <c r="E35" s="5">
        <v>2.4</v>
      </c>
      <c r="F35" s="31">
        <f t="shared" si="5"/>
        <v>0.38021124171160603</v>
      </c>
      <c r="G35" s="6">
        <v>3750</v>
      </c>
      <c r="H35" s="6">
        <f t="shared" si="6"/>
        <v>3.5740312677277188</v>
      </c>
      <c r="I35" s="6">
        <f t="shared" si="7"/>
        <v>0.1445605883238813</v>
      </c>
      <c r="J35" s="7">
        <f t="shared" si="8"/>
        <v>1.3588868662188613</v>
      </c>
      <c r="M35" s="12">
        <f>((M28*J46)-(F46*H46))/((M28*I46)-(F46*F46))</f>
        <v>0.45748669219744609</v>
      </c>
      <c r="O35" s="12">
        <f>(H46/M28)-M35*(F46/M28)</f>
        <v>3.206900411791799</v>
      </c>
    </row>
    <row r="36" spans="5:17" x14ac:dyDescent="0.25">
      <c r="E36" s="5"/>
      <c r="F36" s="31">
        <f t="shared" si="5"/>
        <v>0</v>
      </c>
      <c r="G36" s="6"/>
      <c r="H36" s="6">
        <f t="shared" si="6"/>
        <v>0</v>
      </c>
      <c r="I36" s="6">
        <f t="shared" si="7"/>
        <v>0</v>
      </c>
      <c r="J36" s="7">
        <f t="shared" si="8"/>
        <v>0</v>
      </c>
      <c r="M36" s="13" t="s">
        <v>14</v>
      </c>
      <c r="O36" s="13" t="s">
        <v>15</v>
      </c>
    </row>
    <row r="37" spans="5:17" ht="15.75" thickBot="1" x14ac:dyDescent="0.3">
      <c r="E37" s="5"/>
      <c r="F37" s="31">
        <f t="shared" si="5"/>
        <v>0</v>
      </c>
      <c r="G37" s="6"/>
      <c r="H37" s="6">
        <f t="shared" si="6"/>
        <v>0</v>
      </c>
      <c r="I37" s="6">
        <f t="shared" si="7"/>
        <v>0</v>
      </c>
      <c r="J37" s="7">
        <f t="shared" si="8"/>
        <v>0</v>
      </c>
      <c r="M37" s="12">
        <f>M35</f>
        <v>0.45748669219744609</v>
      </c>
      <c r="O37" s="12">
        <f>POWER(10,O35)</f>
        <v>1610.2763398496299</v>
      </c>
    </row>
    <row r="38" spans="5:17" ht="15.75" thickBot="1" x14ac:dyDescent="0.3">
      <c r="E38" s="5"/>
      <c r="F38" s="31">
        <f t="shared" si="5"/>
        <v>0</v>
      </c>
      <c r="G38" s="6"/>
      <c r="H38" s="6">
        <f t="shared" si="6"/>
        <v>0</v>
      </c>
      <c r="I38" s="6">
        <f t="shared" si="7"/>
        <v>0</v>
      </c>
      <c r="J38" s="7">
        <f t="shared" si="8"/>
        <v>0</v>
      </c>
    </row>
    <row r="39" spans="5:17" ht="15.75" thickBot="1" x14ac:dyDescent="0.3">
      <c r="E39" s="23"/>
      <c r="F39" s="31">
        <f t="shared" si="5"/>
        <v>0</v>
      </c>
      <c r="G39" s="24"/>
      <c r="H39" s="6">
        <f t="shared" si="6"/>
        <v>0</v>
      </c>
      <c r="I39" s="6">
        <f t="shared" si="7"/>
        <v>0</v>
      </c>
      <c r="J39" s="7">
        <f t="shared" si="8"/>
        <v>0</v>
      </c>
      <c r="M39" s="36" t="s">
        <v>7</v>
      </c>
      <c r="N39" s="20" t="str">
        <f>"Y = "&amp;O37&amp;" * x  ^("&amp;M37&amp;")"</f>
        <v>Y = 1610,27633984963 * x  ^(0,457486692197446)</v>
      </c>
      <c r="O39" s="20"/>
      <c r="P39" s="20"/>
      <c r="Q39" s="22"/>
    </row>
    <row r="40" spans="5:17" x14ac:dyDescent="0.25">
      <c r="E40" s="23"/>
      <c r="F40" s="31">
        <f t="shared" si="5"/>
        <v>0</v>
      </c>
      <c r="G40" s="24"/>
      <c r="H40" s="6">
        <f t="shared" si="6"/>
        <v>0</v>
      </c>
      <c r="I40" s="6">
        <f t="shared" si="7"/>
        <v>0</v>
      </c>
      <c r="J40" s="7">
        <f t="shared" si="8"/>
        <v>0</v>
      </c>
    </row>
    <row r="41" spans="5:17" x14ac:dyDescent="0.25">
      <c r="E41" s="23"/>
      <c r="F41" s="31">
        <f t="shared" si="5"/>
        <v>0</v>
      </c>
      <c r="G41" s="24"/>
      <c r="H41" s="6">
        <f t="shared" si="6"/>
        <v>0</v>
      </c>
      <c r="I41" s="6">
        <f t="shared" si="7"/>
        <v>0</v>
      </c>
      <c r="J41" s="7">
        <f t="shared" si="8"/>
        <v>0</v>
      </c>
    </row>
    <row r="42" spans="5:17" x14ac:dyDescent="0.25">
      <c r="E42" s="23"/>
      <c r="F42" s="31">
        <f t="shared" si="5"/>
        <v>0</v>
      </c>
      <c r="G42" s="24"/>
      <c r="H42" s="6">
        <f t="shared" si="6"/>
        <v>0</v>
      </c>
      <c r="I42" s="6">
        <f t="shared" si="7"/>
        <v>0</v>
      </c>
      <c r="J42" s="7">
        <f t="shared" si="8"/>
        <v>0</v>
      </c>
    </row>
    <row r="43" spans="5:17" x14ac:dyDescent="0.25">
      <c r="E43" s="23"/>
      <c r="F43" s="31">
        <f t="shared" si="5"/>
        <v>0</v>
      </c>
      <c r="G43" s="24"/>
      <c r="H43" s="6">
        <f t="shared" si="6"/>
        <v>0</v>
      </c>
      <c r="I43" s="6">
        <f t="shared" si="7"/>
        <v>0</v>
      </c>
      <c r="J43" s="7">
        <f t="shared" si="8"/>
        <v>0</v>
      </c>
    </row>
    <row r="44" spans="5:17" x14ac:dyDescent="0.25">
      <c r="E44" s="23"/>
      <c r="F44" s="31">
        <f t="shared" si="5"/>
        <v>0</v>
      </c>
      <c r="G44" s="24"/>
      <c r="H44" s="6">
        <f t="shared" si="6"/>
        <v>0</v>
      </c>
      <c r="I44" s="6">
        <f t="shared" si="7"/>
        <v>0</v>
      </c>
      <c r="J44" s="7">
        <f t="shared" si="8"/>
        <v>0</v>
      </c>
    </row>
    <row r="45" spans="5:17" x14ac:dyDescent="0.25">
      <c r="E45" s="23"/>
      <c r="F45" s="31">
        <f t="shared" si="5"/>
        <v>0</v>
      </c>
      <c r="G45" s="24"/>
      <c r="H45" s="6">
        <f t="shared" si="6"/>
        <v>0</v>
      </c>
      <c r="I45" s="6">
        <f t="shared" si="7"/>
        <v>0</v>
      </c>
      <c r="J45" s="7">
        <f t="shared" si="8"/>
        <v>0</v>
      </c>
    </row>
    <row r="46" spans="5:17" ht="15.75" thickBot="1" x14ac:dyDescent="0.3">
      <c r="E46" s="8">
        <f t="shared" ref="E46:J46" si="9">SUM(E29:E45)</f>
        <v>8.4500000000000011</v>
      </c>
      <c r="F46" s="32">
        <f t="shared" si="9"/>
        <v>-0.83133755126493825</v>
      </c>
      <c r="G46" s="9">
        <f t="shared" si="9"/>
        <v>12150</v>
      </c>
      <c r="H46" s="9">
        <f t="shared" si="9"/>
        <v>22.06797701611487</v>
      </c>
      <c r="I46" s="9">
        <f t="shared" si="9"/>
        <v>2.1435411343989896</v>
      </c>
      <c r="J46" s="10">
        <f t="shared" si="9"/>
        <v>-1.6853751923241613</v>
      </c>
    </row>
    <row r="48" spans="5:17" ht="15.75" thickBot="1" x14ac:dyDescent="0.3"/>
    <row r="49" spans="2:19" ht="15.75" thickBot="1" x14ac:dyDescent="0.3">
      <c r="C49" s="37" t="s">
        <v>33</v>
      </c>
      <c r="M49" s="11" t="s">
        <v>4</v>
      </c>
    </row>
    <row r="50" spans="2:19" ht="15.75" thickBot="1" x14ac:dyDescent="0.3">
      <c r="E50" s="2" t="s">
        <v>0</v>
      </c>
      <c r="F50" s="30" t="s">
        <v>20</v>
      </c>
      <c r="G50" s="3" t="s">
        <v>1</v>
      </c>
      <c r="H50" s="3" t="s">
        <v>19</v>
      </c>
      <c r="I50" s="3" t="s">
        <v>2</v>
      </c>
      <c r="J50" s="4" t="s">
        <v>21</v>
      </c>
      <c r="M50" s="12">
        <f>COUNTA(E51:E67)</f>
        <v>7</v>
      </c>
    </row>
    <row r="51" spans="2:19" x14ac:dyDescent="0.25">
      <c r="B51" t="s">
        <v>53</v>
      </c>
      <c r="E51" s="5">
        <v>1</v>
      </c>
      <c r="F51" s="31">
        <f>IF(E51 &gt; 0, LOG(E51), 0)</f>
        <v>0</v>
      </c>
      <c r="G51" s="6">
        <v>0.4</v>
      </c>
      <c r="H51" s="6">
        <f>IF(G51 &gt; 0, LOG(G51), 0)</f>
        <v>-0.3979400086720376</v>
      </c>
      <c r="I51" s="6">
        <f>F51*F51</f>
        <v>0</v>
      </c>
      <c r="J51" s="7">
        <f>F51*H51</f>
        <v>0</v>
      </c>
    </row>
    <row r="52" spans="2:19" x14ac:dyDescent="0.25">
      <c r="B52" t="s">
        <v>55</v>
      </c>
      <c r="E52" s="5">
        <v>2</v>
      </c>
      <c r="F52" s="31">
        <f t="shared" ref="F52:F67" si="10">IF(E52 &gt; 0, LOG(E52), 0)</f>
        <v>0.3010299956639812</v>
      </c>
      <c r="G52" s="6">
        <v>0.7</v>
      </c>
      <c r="H52" s="6">
        <f t="shared" ref="H52:H67" si="11">IF(G52 &gt; 0, LOG(G52), 0)</f>
        <v>-0.15490195998574319</v>
      </c>
      <c r="I52" s="6">
        <f t="shared" ref="I52:I67" si="12">F52*F52</f>
        <v>9.0619058289456544E-2</v>
      </c>
      <c r="J52" s="7">
        <f t="shared" ref="J52:J67" si="13">F52*H52</f>
        <v>-4.6630136342850459E-2</v>
      </c>
    </row>
    <row r="53" spans="2:19" x14ac:dyDescent="0.25">
      <c r="E53" s="5">
        <v>2.5</v>
      </c>
      <c r="F53" s="31">
        <f t="shared" si="10"/>
        <v>0.3979400086720376</v>
      </c>
      <c r="G53" s="6">
        <v>0.8</v>
      </c>
      <c r="H53" s="6">
        <f t="shared" si="11"/>
        <v>-9.6910013008056392E-2</v>
      </c>
      <c r="I53" s="6">
        <f t="shared" si="12"/>
        <v>0.15835625050190136</v>
      </c>
      <c r="J53" s="7">
        <f t="shared" si="13"/>
        <v>-3.8564371416833235E-2</v>
      </c>
    </row>
    <row r="54" spans="2:19" x14ac:dyDescent="0.25">
      <c r="E54" s="5">
        <v>4</v>
      </c>
      <c r="F54" s="31">
        <f t="shared" si="10"/>
        <v>0.6020599913279624</v>
      </c>
      <c r="G54" s="6">
        <v>1</v>
      </c>
      <c r="H54" s="6">
        <f t="shared" si="11"/>
        <v>0</v>
      </c>
      <c r="I54" s="6">
        <f t="shared" si="12"/>
        <v>0.36247623315782618</v>
      </c>
      <c r="J54" s="7">
        <f t="shared" si="13"/>
        <v>0</v>
      </c>
    </row>
    <row r="55" spans="2:19" ht="15.75" thickBot="1" x14ac:dyDescent="0.3">
      <c r="E55" s="5">
        <v>6</v>
      </c>
      <c r="F55" s="31">
        <f t="shared" si="10"/>
        <v>0.77815125038364363</v>
      </c>
      <c r="G55" s="6">
        <v>1.2</v>
      </c>
      <c r="H55" s="6">
        <f t="shared" si="11"/>
        <v>7.9181246047624818E-2</v>
      </c>
      <c r="I55" s="6">
        <f t="shared" si="12"/>
        <v>0.60551936847362808</v>
      </c>
      <c r="J55" s="7">
        <f t="shared" si="13"/>
        <v>6.161498561889419E-2</v>
      </c>
    </row>
    <row r="56" spans="2:19" x14ac:dyDescent="0.25">
      <c r="E56" s="5">
        <v>8</v>
      </c>
      <c r="F56" s="31">
        <f t="shared" si="10"/>
        <v>0.90308998699194354</v>
      </c>
      <c r="G56" s="6">
        <v>1.3</v>
      </c>
      <c r="H56" s="6">
        <f t="shared" si="11"/>
        <v>0.11394335230683679</v>
      </c>
      <c r="I56" s="6">
        <f t="shared" si="12"/>
        <v>0.81557152460510873</v>
      </c>
      <c r="J56" s="7">
        <f t="shared" si="13"/>
        <v>0.10290110055259967</v>
      </c>
      <c r="M56" s="13" t="s">
        <v>5</v>
      </c>
      <c r="O56" s="14" t="s">
        <v>6</v>
      </c>
    </row>
    <row r="57" spans="2:19" ht="15.75" thickBot="1" x14ac:dyDescent="0.3">
      <c r="E57" s="5">
        <v>8.5</v>
      </c>
      <c r="F57" s="31">
        <f t="shared" si="10"/>
        <v>0.92941892571429274</v>
      </c>
      <c r="G57" s="6">
        <v>1.4</v>
      </c>
      <c r="H57" s="6">
        <f t="shared" si="11"/>
        <v>0.14612803567823801</v>
      </c>
      <c r="I57" s="6">
        <f t="shared" si="12"/>
        <v>0.86381953947591006</v>
      </c>
      <c r="J57" s="7">
        <f t="shared" si="13"/>
        <v>0.13581416193680781</v>
      </c>
      <c r="M57" s="12">
        <f>((M50*J68)-(F68*H68))/((M50*I68)-(F68*F68))</f>
        <v>0.54703607501309592</v>
      </c>
      <c r="O57" s="12">
        <f>(H68/M50)-M57*(F68/M50)</f>
        <v>-0.35004785410645778</v>
      </c>
    </row>
    <row r="58" spans="2:19" x14ac:dyDescent="0.25">
      <c r="E58" s="5"/>
      <c r="F58" s="31">
        <f t="shared" si="10"/>
        <v>0</v>
      </c>
      <c r="G58" s="6"/>
      <c r="H58" s="6">
        <f t="shared" si="11"/>
        <v>0</v>
      </c>
      <c r="I58" s="6">
        <f t="shared" si="12"/>
        <v>0</v>
      </c>
      <c r="J58" s="7">
        <f t="shared" si="13"/>
        <v>0</v>
      </c>
      <c r="M58" s="13" t="s">
        <v>14</v>
      </c>
      <c r="O58" s="13" t="s">
        <v>15</v>
      </c>
    </row>
    <row r="59" spans="2:19" ht="15.75" thickBot="1" x14ac:dyDescent="0.3">
      <c r="E59" s="5"/>
      <c r="F59" s="31">
        <f t="shared" si="10"/>
        <v>0</v>
      </c>
      <c r="G59" s="6"/>
      <c r="H59" s="6">
        <f t="shared" si="11"/>
        <v>0</v>
      </c>
      <c r="I59" s="6">
        <f t="shared" si="12"/>
        <v>0</v>
      </c>
      <c r="J59" s="7">
        <f t="shared" si="13"/>
        <v>0</v>
      </c>
      <c r="M59" s="12">
        <f>M57</f>
        <v>0.54703607501309592</v>
      </c>
      <c r="O59" s="12">
        <f>POWER(10,O57)</f>
        <v>0.44663437562292907</v>
      </c>
    </row>
    <row r="60" spans="2:19" ht="15.75" thickBot="1" x14ac:dyDescent="0.3">
      <c r="E60" s="5"/>
      <c r="F60" s="31">
        <f t="shared" si="10"/>
        <v>0</v>
      </c>
      <c r="G60" s="6"/>
      <c r="H60" s="6">
        <f t="shared" si="11"/>
        <v>0</v>
      </c>
      <c r="I60" s="6">
        <f t="shared" si="12"/>
        <v>0</v>
      </c>
      <c r="J60" s="7">
        <f t="shared" si="13"/>
        <v>0</v>
      </c>
    </row>
    <row r="61" spans="2:19" ht="15.75" thickBot="1" x14ac:dyDescent="0.3">
      <c r="E61" s="23"/>
      <c r="F61" s="31">
        <f t="shared" si="10"/>
        <v>0</v>
      </c>
      <c r="G61" s="24"/>
      <c r="H61" s="6">
        <f t="shared" si="11"/>
        <v>0</v>
      </c>
      <c r="I61" s="6">
        <f t="shared" si="12"/>
        <v>0</v>
      </c>
      <c r="J61" s="7">
        <f t="shared" si="13"/>
        <v>0</v>
      </c>
      <c r="M61" s="36" t="s">
        <v>7</v>
      </c>
      <c r="N61" s="20" t="str">
        <f>"Y = "&amp;O59&amp;" * x  ^("&amp;M59&amp;")"</f>
        <v>Y = 0,446634375622929 * x  ^(0,547036075013096)</v>
      </c>
      <c r="O61" s="20"/>
      <c r="P61" s="20"/>
      <c r="Q61" s="22"/>
      <c r="S61" t="s">
        <v>57</v>
      </c>
    </row>
    <row r="62" spans="2:19" x14ac:dyDescent="0.25">
      <c r="E62" s="23"/>
      <c r="F62" s="31">
        <f t="shared" si="10"/>
        <v>0</v>
      </c>
      <c r="G62" s="24"/>
      <c r="H62" s="6">
        <f t="shared" si="11"/>
        <v>0</v>
      </c>
      <c r="I62" s="6">
        <f t="shared" si="12"/>
        <v>0</v>
      </c>
      <c r="J62" s="7">
        <f t="shared" si="13"/>
        <v>0</v>
      </c>
    </row>
    <row r="63" spans="2:19" x14ac:dyDescent="0.25">
      <c r="E63" s="23"/>
      <c r="F63" s="31">
        <f t="shared" si="10"/>
        <v>0</v>
      </c>
      <c r="G63" s="24"/>
      <c r="H63" s="6">
        <f t="shared" si="11"/>
        <v>0</v>
      </c>
      <c r="I63" s="6">
        <f t="shared" si="12"/>
        <v>0</v>
      </c>
      <c r="J63" s="7">
        <f t="shared" si="13"/>
        <v>0</v>
      </c>
    </row>
    <row r="64" spans="2:19" x14ac:dyDescent="0.25">
      <c r="E64" s="23"/>
      <c r="F64" s="31">
        <f t="shared" si="10"/>
        <v>0</v>
      </c>
      <c r="G64" s="24"/>
      <c r="H64" s="6">
        <f t="shared" si="11"/>
        <v>0</v>
      </c>
      <c r="I64" s="6">
        <f t="shared" si="12"/>
        <v>0</v>
      </c>
      <c r="J64" s="7">
        <f t="shared" si="13"/>
        <v>0</v>
      </c>
    </row>
    <row r="65" spans="5:10" x14ac:dyDescent="0.25">
      <c r="E65" s="23"/>
      <c r="F65" s="31">
        <f t="shared" si="10"/>
        <v>0</v>
      </c>
      <c r="G65" s="24"/>
      <c r="H65" s="6">
        <f t="shared" si="11"/>
        <v>0</v>
      </c>
      <c r="I65" s="6">
        <f t="shared" si="12"/>
        <v>0</v>
      </c>
      <c r="J65" s="7">
        <f t="shared" si="13"/>
        <v>0</v>
      </c>
    </row>
    <row r="66" spans="5:10" x14ac:dyDescent="0.25">
      <c r="E66" s="23"/>
      <c r="F66" s="31">
        <f t="shared" si="10"/>
        <v>0</v>
      </c>
      <c r="G66" s="24"/>
      <c r="H66" s="6">
        <f t="shared" si="11"/>
        <v>0</v>
      </c>
      <c r="I66" s="6">
        <f t="shared" si="12"/>
        <v>0</v>
      </c>
      <c r="J66" s="7">
        <f t="shared" si="13"/>
        <v>0</v>
      </c>
    </row>
    <row r="67" spans="5:10" x14ac:dyDescent="0.25">
      <c r="E67" s="23"/>
      <c r="F67" s="31">
        <f t="shared" si="10"/>
        <v>0</v>
      </c>
      <c r="G67" s="24"/>
      <c r="H67" s="6">
        <f t="shared" si="11"/>
        <v>0</v>
      </c>
      <c r="I67" s="6">
        <f t="shared" si="12"/>
        <v>0</v>
      </c>
      <c r="J67" s="7">
        <f t="shared" si="13"/>
        <v>0</v>
      </c>
    </row>
    <row r="68" spans="5:10" ht="15.75" thickBot="1" x14ac:dyDescent="0.3">
      <c r="E68" s="8">
        <f t="shared" ref="E68:J68" si="14">SUM(E51:E67)</f>
        <v>32</v>
      </c>
      <c r="F68" s="32">
        <f t="shared" si="14"/>
        <v>3.9116901587538617</v>
      </c>
      <c r="G68" s="9">
        <f t="shared" si="14"/>
        <v>6.8000000000000007</v>
      </c>
      <c r="H68" s="9">
        <f t="shared" si="14"/>
        <v>-0.31049934763313758</v>
      </c>
      <c r="I68" s="9">
        <f t="shared" si="14"/>
        <v>2.8963619745038307</v>
      </c>
      <c r="J68" s="10">
        <f t="shared" si="14"/>
        <v>0.21513574034861799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4C9E-8A60-4D57-AACF-2E84BA4F73FE}">
  <dimension ref="B1:AD45"/>
  <sheetViews>
    <sheetView topLeftCell="A26" workbookViewId="0">
      <selection activeCell="B33" sqref="B33:C33"/>
    </sheetView>
  </sheetViews>
  <sheetFormatPr baseColWidth="10" defaultRowHeight="15" x14ac:dyDescent="0.25"/>
  <sheetData>
    <row r="1" spans="5:23" ht="15.75" thickBot="1" x14ac:dyDescent="0.3">
      <c r="F1" s="16" t="s">
        <v>8</v>
      </c>
      <c r="G1" s="17"/>
      <c r="H1" s="17"/>
      <c r="I1" s="18"/>
    </row>
    <row r="2" spans="5:23" ht="15.75" thickBot="1" x14ac:dyDescent="0.3">
      <c r="J2" s="1"/>
      <c r="M2" s="11" t="s">
        <v>4</v>
      </c>
      <c r="N2" s="1"/>
      <c r="O2" s="1"/>
    </row>
    <row r="3" spans="5:23" ht="15.75" thickBot="1" x14ac:dyDescent="0.3">
      <c r="E3" s="2" t="s">
        <v>0</v>
      </c>
      <c r="F3" s="30" t="s">
        <v>22</v>
      </c>
      <c r="G3" s="3" t="s">
        <v>1</v>
      </c>
      <c r="H3" s="3" t="s">
        <v>25</v>
      </c>
      <c r="I3" s="3" t="s">
        <v>2</v>
      </c>
      <c r="J3" s="4" t="s">
        <v>23</v>
      </c>
      <c r="M3" s="12">
        <f>COUNTA(E4:E20)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5:23" x14ac:dyDescent="0.25">
      <c r="E4" s="5">
        <v>1</v>
      </c>
      <c r="F4" s="31">
        <f>IF(E4 &gt; 0,1/E4, 0)</f>
        <v>1</v>
      </c>
      <c r="G4" s="6">
        <v>0.5</v>
      </c>
      <c r="H4" s="6">
        <f>IF(G4 &gt; 0, 1/G4, 0)</f>
        <v>2</v>
      </c>
      <c r="I4" s="6">
        <f>F4*F4</f>
        <v>1</v>
      </c>
      <c r="J4" s="7">
        <f>F4*H4</f>
        <v>2</v>
      </c>
      <c r="K4" s="28"/>
      <c r="M4" s="1"/>
      <c r="N4" s="1"/>
      <c r="O4" s="1"/>
    </row>
    <row r="5" spans="5:23" x14ac:dyDescent="0.25">
      <c r="E5" s="5">
        <v>2</v>
      </c>
      <c r="F5" s="31">
        <f t="shared" ref="F5:F20" si="0">IF(E5 &gt; 0,1/E5, 0)</f>
        <v>0.5</v>
      </c>
      <c r="G5" s="6">
        <v>1.7</v>
      </c>
      <c r="H5" s="6">
        <f t="shared" ref="H5:H20" si="1">IF(G5 &gt; 0, 1/G5, 0)</f>
        <v>0.58823529411764708</v>
      </c>
      <c r="I5" s="6">
        <f t="shared" ref="I5:I20" si="2">F5*F5</f>
        <v>0.25</v>
      </c>
      <c r="J5" s="7">
        <f t="shared" ref="J5:J20" si="3">F5*H5</f>
        <v>0.29411764705882354</v>
      </c>
      <c r="M5" s="1"/>
      <c r="N5" s="1"/>
      <c r="O5" s="1"/>
    </row>
    <row r="6" spans="5:23" x14ac:dyDescent="0.25">
      <c r="E6" s="5">
        <v>3</v>
      </c>
      <c r="F6" s="31">
        <f t="shared" si="0"/>
        <v>0.33333333333333331</v>
      </c>
      <c r="G6" s="6">
        <v>3.4</v>
      </c>
      <c r="H6" s="6">
        <f t="shared" si="1"/>
        <v>0.29411764705882354</v>
      </c>
      <c r="I6" s="6">
        <f t="shared" si="2"/>
        <v>0.1111111111111111</v>
      </c>
      <c r="J6" s="7">
        <f t="shared" si="3"/>
        <v>9.8039215686274508E-2</v>
      </c>
      <c r="M6" s="1"/>
      <c r="N6" s="1"/>
      <c r="O6" s="1"/>
    </row>
    <row r="7" spans="5:23" x14ac:dyDescent="0.25">
      <c r="E7" s="5">
        <v>4</v>
      </c>
      <c r="F7" s="31">
        <f t="shared" si="0"/>
        <v>0.25</v>
      </c>
      <c r="G7" s="6">
        <v>5.7</v>
      </c>
      <c r="H7" s="6">
        <f t="shared" si="1"/>
        <v>0.17543859649122806</v>
      </c>
      <c r="I7" s="6">
        <f t="shared" si="2"/>
        <v>6.25E-2</v>
      </c>
      <c r="J7" s="7">
        <f t="shared" si="3"/>
        <v>4.3859649122807015E-2</v>
      </c>
      <c r="L7" s="28"/>
      <c r="M7" s="1"/>
      <c r="N7" s="29"/>
      <c r="O7" s="1"/>
    </row>
    <row r="8" spans="5:23" ht="15.75" thickBot="1" x14ac:dyDescent="0.3">
      <c r="E8" s="5">
        <v>5</v>
      </c>
      <c r="F8" s="31">
        <f t="shared" si="0"/>
        <v>0.2</v>
      </c>
      <c r="G8" s="6">
        <v>8.4</v>
      </c>
      <c r="H8" s="6">
        <f t="shared" si="1"/>
        <v>0.11904761904761904</v>
      </c>
      <c r="I8" s="6">
        <f t="shared" si="2"/>
        <v>4.0000000000000008E-2</v>
      </c>
      <c r="J8" s="7">
        <f t="shared" si="3"/>
        <v>2.3809523809523808E-2</v>
      </c>
      <c r="M8" s="1"/>
      <c r="N8" s="1"/>
      <c r="O8" s="1"/>
    </row>
    <row r="9" spans="5:23" x14ac:dyDescent="0.25">
      <c r="E9" s="5"/>
      <c r="F9" s="31">
        <f t="shared" si="0"/>
        <v>0</v>
      </c>
      <c r="G9" s="6"/>
      <c r="H9" s="6">
        <f t="shared" si="1"/>
        <v>0</v>
      </c>
      <c r="I9" s="6">
        <f t="shared" si="2"/>
        <v>0</v>
      </c>
      <c r="J9" s="7">
        <f t="shared" si="3"/>
        <v>0</v>
      </c>
      <c r="M9" s="13" t="s">
        <v>5</v>
      </c>
      <c r="N9" s="1"/>
      <c r="O9" s="14" t="s">
        <v>6</v>
      </c>
    </row>
    <row r="10" spans="5:23" ht="15.75" thickBot="1" x14ac:dyDescent="0.3">
      <c r="E10" s="5"/>
      <c r="F10" s="31">
        <f t="shared" si="0"/>
        <v>0</v>
      </c>
      <c r="G10" s="6"/>
      <c r="H10" s="6">
        <f t="shared" si="1"/>
        <v>0</v>
      </c>
      <c r="I10" s="6">
        <f t="shared" si="2"/>
        <v>0</v>
      </c>
      <c r="J10" s="7">
        <f t="shared" si="3"/>
        <v>0</v>
      </c>
      <c r="M10" s="12">
        <f>((M3*J21)-(F21*H21))/((M3*I21)-(F21*F21))</f>
        <v>2.397472383050923</v>
      </c>
      <c r="N10" s="1"/>
      <c r="O10" s="12">
        <f>(H21/M3)-M10*(F21/M3)</f>
        <v>-0.45947789025019126</v>
      </c>
      <c r="Q10" s="27" t="s">
        <v>9</v>
      </c>
      <c r="R10" s="27"/>
      <c r="S10" s="27"/>
      <c r="T10" s="27"/>
      <c r="U10" s="27"/>
      <c r="V10" s="27"/>
      <c r="W10" s="27"/>
    </row>
    <row r="11" spans="5:23" x14ac:dyDescent="0.25">
      <c r="E11" s="5"/>
      <c r="F11" s="31">
        <f t="shared" si="0"/>
        <v>0</v>
      </c>
      <c r="G11" s="6"/>
      <c r="H11" s="6">
        <f t="shared" si="1"/>
        <v>0</v>
      </c>
      <c r="I11" s="6">
        <f t="shared" si="2"/>
        <v>0</v>
      </c>
      <c r="J11" s="7">
        <f t="shared" si="3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5:23" ht="15.75" thickBot="1" x14ac:dyDescent="0.3">
      <c r="E12" s="5"/>
      <c r="F12" s="31">
        <f t="shared" si="0"/>
        <v>0</v>
      </c>
      <c r="G12" s="6"/>
      <c r="H12" s="6">
        <f t="shared" si="1"/>
        <v>0</v>
      </c>
      <c r="I12" s="6">
        <f t="shared" si="2"/>
        <v>0</v>
      </c>
      <c r="J12" s="7">
        <f t="shared" si="3"/>
        <v>0</v>
      </c>
      <c r="M12" s="12">
        <f>M10</f>
        <v>2.397472383050923</v>
      </c>
      <c r="N12" s="1"/>
      <c r="O12" s="12">
        <f>POWER(10,O10)</f>
        <v>0.34715394889967566</v>
      </c>
    </row>
    <row r="13" spans="5:23" ht="15.75" thickBot="1" x14ac:dyDescent="0.3">
      <c r="E13" s="5"/>
      <c r="F13" s="31">
        <f t="shared" si="0"/>
        <v>0</v>
      </c>
      <c r="G13" s="6"/>
      <c r="H13" s="6">
        <f t="shared" si="1"/>
        <v>0</v>
      </c>
      <c r="I13" s="6">
        <f t="shared" si="2"/>
        <v>0</v>
      </c>
      <c r="J13" s="7">
        <f t="shared" si="3"/>
        <v>0</v>
      </c>
      <c r="M13" s="1"/>
      <c r="N13" s="1"/>
      <c r="O13" s="1"/>
    </row>
    <row r="14" spans="5:23" ht="15.75" thickBot="1" x14ac:dyDescent="0.3">
      <c r="E14" s="23"/>
      <c r="F14" s="31">
        <f t="shared" si="0"/>
        <v>0</v>
      </c>
      <c r="G14" s="24"/>
      <c r="H14" s="6">
        <f t="shared" si="1"/>
        <v>0</v>
      </c>
      <c r="I14" s="6">
        <f t="shared" si="2"/>
        <v>0</v>
      </c>
      <c r="J14" s="7">
        <f t="shared" si="3"/>
        <v>0</v>
      </c>
      <c r="M14" s="19" t="s">
        <v>7</v>
      </c>
      <c r="N14" s="20" t="str">
        <f>"Y = "&amp;O12&amp;" * (x /("&amp;M12&amp;"+x))"</f>
        <v>Y = 0,347153948899676 * (x /(2,39747238305092+x))</v>
      </c>
      <c r="O14" s="21"/>
      <c r="P14" s="20"/>
      <c r="Q14" s="22"/>
      <c r="S14" s="27" t="s">
        <v>24</v>
      </c>
      <c r="T14" s="27"/>
      <c r="U14" s="27"/>
    </row>
    <row r="15" spans="5:23" x14ac:dyDescent="0.25">
      <c r="E15" s="23"/>
      <c r="F15" s="31">
        <f t="shared" si="0"/>
        <v>0</v>
      </c>
      <c r="G15" s="24"/>
      <c r="H15" s="6">
        <f t="shared" si="1"/>
        <v>0</v>
      </c>
      <c r="I15" s="6">
        <f t="shared" si="2"/>
        <v>0</v>
      </c>
      <c r="J15" s="7">
        <f t="shared" si="3"/>
        <v>0</v>
      </c>
    </row>
    <row r="16" spans="5:23" x14ac:dyDescent="0.25">
      <c r="E16" s="23"/>
      <c r="F16" s="31">
        <f t="shared" si="0"/>
        <v>0</v>
      </c>
      <c r="G16" s="24"/>
      <c r="H16" s="6">
        <f t="shared" si="1"/>
        <v>0</v>
      </c>
      <c r="I16" s="6">
        <f t="shared" si="2"/>
        <v>0</v>
      </c>
      <c r="J16" s="7">
        <f t="shared" si="3"/>
        <v>0</v>
      </c>
    </row>
    <row r="17" spans="2:30" x14ac:dyDescent="0.25">
      <c r="E17" s="23"/>
      <c r="F17" s="31">
        <f t="shared" si="0"/>
        <v>0</v>
      </c>
      <c r="G17" s="31"/>
      <c r="H17" s="6">
        <f t="shared" si="1"/>
        <v>0</v>
      </c>
      <c r="I17" s="6">
        <f t="shared" si="2"/>
        <v>0</v>
      </c>
      <c r="J17" s="7">
        <f t="shared" si="3"/>
        <v>0</v>
      </c>
    </row>
    <row r="18" spans="2:30" x14ac:dyDescent="0.25">
      <c r="E18" s="23"/>
      <c r="F18" s="31">
        <f t="shared" si="0"/>
        <v>0</v>
      </c>
      <c r="G18" s="24"/>
      <c r="H18" s="6">
        <f t="shared" si="1"/>
        <v>0</v>
      </c>
      <c r="I18" s="6">
        <f t="shared" si="2"/>
        <v>0</v>
      </c>
      <c r="J18" s="7">
        <f t="shared" si="3"/>
        <v>0</v>
      </c>
    </row>
    <row r="19" spans="2:30" x14ac:dyDescent="0.25">
      <c r="E19" s="23"/>
      <c r="F19" s="31">
        <f t="shared" si="0"/>
        <v>0</v>
      </c>
      <c r="G19" s="24"/>
      <c r="H19" s="6">
        <f t="shared" si="1"/>
        <v>0</v>
      </c>
      <c r="I19" s="6">
        <f t="shared" si="2"/>
        <v>0</v>
      </c>
      <c r="J19" s="7">
        <f t="shared" si="3"/>
        <v>0</v>
      </c>
    </row>
    <row r="20" spans="2:30" x14ac:dyDescent="0.25">
      <c r="E20" s="23"/>
      <c r="F20" s="31">
        <f t="shared" si="0"/>
        <v>0</v>
      </c>
      <c r="G20" s="24"/>
      <c r="H20" s="6">
        <f t="shared" si="1"/>
        <v>0</v>
      </c>
      <c r="I20" s="6">
        <f t="shared" si="2"/>
        <v>0</v>
      </c>
      <c r="J20" s="7">
        <f t="shared" si="3"/>
        <v>0</v>
      </c>
      <c r="O20" s="28"/>
    </row>
    <row r="21" spans="2:30" ht="15.75" thickBot="1" x14ac:dyDescent="0.3">
      <c r="E21" s="8">
        <f t="shared" ref="E21:J21" si="4">SUM(E4:E20)</f>
        <v>15</v>
      </c>
      <c r="F21" s="32">
        <f t="shared" si="4"/>
        <v>2.2833333333333332</v>
      </c>
      <c r="G21" s="9">
        <f t="shared" si="4"/>
        <v>19.700000000000003</v>
      </c>
      <c r="H21" s="9">
        <f t="shared" si="4"/>
        <v>3.1768391567153178</v>
      </c>
      <c r="I21" s="9">
        <f t="shared" si="4"/>
        <v>1.4636111111111112</v>
      </c>
      <c r="J21" s="10">
        <f t="shared" si="4"/>
        <v>2.4598260356774286</v>
      </c>
      <c r="M21" s="27" t="s">
        <v>10</v>
      </c>
      <c r="N21" s="27"/>
      <c r="O21" s="27"/>
      <c r="P21" s="27"/>
      <c r="Q21" s="27"/>
      <c r="R21" s="27"/>
      <c r="S21" s="27"/>
    </row>
    <row r="22" spans="2:30" x14ac:dyDescent="0.25">
      <c r="M22" s="27" t="s">
        <v>16</v>
      </c>
      <c r="N22" s="27"/>
      <c r="O22" s="27"/>
      <c r="P22" s="27"/>
      <c r="Q22" s="27"/>
    </row>
    <row r="23" spans="2:30" ht="15.75" thickBot="1" x14ac:dyDescent="0.3"/>
    <row r="24" spans="2:30" ht="15.75" thickBot="1" x14ac:dyDescent="0.3">
      <c r="M24" s="40" t="s">
        <v>28</v>
      </c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38"/>
      <c r="AC24" s="38"/>
      <c r="AD24" s="38"/>
    </row>
    <row r="25" spans="2:30" ht="15.75" thickBot="1" x14ac:dyDescent="0.3"/>
    <row r="26" spans="2:30" ht="15.75" thickBot="1" x14ac:dyDescent="0.3">
      <c r="M26" s="11" t="s">
        <v>4</v>
      </c>
    </row>
    <row r="27" spans="2:30" ht="15.75" thickBot="1" x14ac:dyDescent="0.3">
      <c r="C27" s="35" t="s">
        <v>33</v>
      </c>
      <c r="E27" s="2" t="s">
        <v>0</v>
      </c>
      <c r="F27" s="30" t="s">
        <v>22</v>
      </c>
      <c r="G27" s="3" t="s">
        <v>1</v>
      </c>
      <c r="H27" s="3" t="s">
        <v>25</v>
      </c>
      <c r="I27" s="3" t="s">
        <v>2</v>
      </c>
      <c r="J27" s="4" t="s">
        <v>23</v>
      </c>
      <c r="M27" s="12">
        <f>COUNTA(E28:E44)</f>
        <v>7</v>
      </c>
    </row>
    <row r="28" spans="2:30" x14ac:dyDescent="0.25">
      <c r="E28" s="5">
        <v>1</v>
      </c>
      <c r="F28" s="31">
        <f>IF(E28 &gt; 0,1/E28, 0)</f>
        <v>1</v>
      </c>
      <c r="G28" s="6">
        <v>0.4</v>
      </c>
      <c r="H28" s="6">
        <f>IF(G28 &gt; 0, 1/G28, 0)</f>
        <v>2.5</v>
      </c>
      <c r="I28" s="6">
        <f>F28*F28</f>
        <v>1</v>
      </c>
      <c r="J28" s="7">
        <f>F28*H28</f>
        <v>2.5</v>
      </c>
    </row>
    <row r="29" spans="2:30" x14ac:dyDescent="0.25">
      <c r="B29" s="38" t="s">
        <v>38</v>
      </c>
      <c r="C29" s="38"/>
      <c r="D29" s="38"/>
      <c r="E29" s="5">
        <v>2</v>
      </c>
      <c r="F29" s="31">
        <f t="shared" ref="F29:F44" si="5">IF(E29 &gt; 0,1/E29, 0)</f>
        <v>0.5</v>
      </c>
      <c r="G29" s="6">
        <v>0.7</v>
      </c>
      <c r="H29" s="6">
        <f t="shared" ref="H29:H44" si="6">IF(G29 &gt; 0, 1/G29, 0)</f>
        <v>1.4285714285714286</v>
      </c>
      <c r="I29" s="6">
        <f t="shared" ref="I29:I44" si="7">F29*F29</f>
        <v>0.25</v>
      </c>
      <c r="J29" s="7">
        <f t="shared" ref="J29:J44" si="8">F29*H29</f>
        <v>0.7142857142857143</v>
      </c>
    </row>
    <row r="30" spans="2:30" x14ac:dyDescent="0.25">
      <c r="E30" s="5">
        <v>2.5</v>
      </c>
      <c r="F30" s="31">
        <f t="shared" si="5"/>
        <v>0.4</v>
      </c>
      <c r="G30" s="6">
        <v>0.8</v>
      </c>
      <c r="H30" s="6">
        <f t="shared" si="6"/>
        <v>1.25</v>
      </c>
      <c r="I30" s="6">
        <f t="shared" si="7"/>
        <v>0.16000000000000003</v>
      </c>
      <c r="J30" s="7">
        <f t="shared" si="8"/>
        <v>0.5</v>
      </c>
    </row>
    <row r="31" spans="2:30" x14ac:dyDescent="0.25">
      <c r="B31" s="38" t="s">
        <v>52</v>
      </c>
      <c r="C31" s="38"/>
      <c r="D31" s="38"/>
      <c r="E31" s="5">
        <v>4</v>
      </c>
      <c r="F31" s="31">
        <f t="shared" si="5"/>
        <v>0.25</v>
      </c>
      <c r="G31" s="6">
        <v>1</v>
      </c>
      <c r="H31" s="6">
        <f t="shared" si="6"/>
        <v>1</v>
      </c>
      <c r="I31" s="6">
        <f t="shared" si="7"/>
        <v>6.25E-2</v>
      </c>
      <c r="J31" s="7">
        <f t="shared" si="8"/>
        <v>0.25</v>
      </c>
    </row>
    <row r="32" spans="2:30" ht="15.75" thickBot="1" x14ac:dyDescent="0.3">
      <c r="E32" s="5">
        <v>6</v>
      </c>
      <c r="F32" s="31">
        <f t="shared" si="5"/>
        <v>0.16666666666666666</v>
      </c>
      <c r="G32" s="6">
        <v>1.2</v>
      </c>
      <c r="H32" s="6">
        <f t="shared" si="6"/>
        <v>0.83333333333333337</v>
      </c>
      <c r="I32" s="6">
        <f t="shared" si="7"/>
        <v>2.7777777777777776E-2</v>
      </c>
      <c r="J32" s="7">
        <f t="shared" si="8"/>
        <v>0.1388888888888889</v>
      </c>
    </row>
    <row r="33" spans="2:17" x14ac:dyDescent="0.25">
      <c r="B33" s="38" t="s">
        <v>56</v>
      </c>
      <c r="C33" s="38"/>
      <c r="E33" s="5">
        <v>8</v>
      </c>
      <c r="F33" s="31">
        <f t="shared" si="5"/>
        <v>0.125</v>
      </c>
      <c r="G33" s="6">
        <v>1.3</v>
      </c>
      <c r="H33" s="6">
        <f t="shared" si="6"/>
        <v>0.76923076923076916</v>
      </c>
      <c r="I33" s="6">
        <f t="shared" si="7"/>
        <v>1.5625E-2</v>
      </c>
      <c r="J33" s="7">
        <f t="shared" si="8"/>
        <v>9.6153846153846145E-2</v>
      </c>
      <c r="M33" s="13" t="s">
        <v>5</v>
      </c>
      <c r="O33" s="14" t="s">
        <v>6</v>
      </c>
    </row>
    <row r="34" spans="2:17" ht="15.75" thickBot="1" x14ac:dyDescent="0.3">
      <c r="E34" s="5">
        <v>8.5</v>
      </c>
      <c r="F34" s="31">
        <f t="shared" si="5"/>
        <v>0.11764705882352941</v>
      </c>
      <c r="G34" s="6">
        <v>1.4</v>
      </c>
      <c r="H34" s="6">
        <f t="shared" si="6"/>
        <v>0.7142857142857143</v>
      </c>
      <c r="I34" s="6">
        <f t="shared" si="7"/>
        <v>1.384083044982699E-2</v>
      </c>
      <c r="J34" s="7">
        <f t="shared" si="8"/>
        <v>8.4033613445378158E-2</v>
      </c>
      <c r="M34" s="12">
        <f>((M27*J45)-(F45*H45))/((M27*I45)-(F45*F45))</f>
        <v>1.9819267339751407</v>
      </c>
      <c r="O34" s="12">
        <f>(H45/M27)-M34*(F45/M27)</f>
        <v>0.48900699317753005</v>
      </c>
    </row>
    <row r="35" spans="2:17" x14ac:dyDescent="0.25">
      <c r="E35" s="5"/>
      <c r="F35" s="31">
        <f t="shared" si="5"/>
        <v>0</v>
      </c>
      <c r="G35" s="6"/>
      <c r="H35" s="6">
        <f t="shared" si="6"/>
        <v>0</v>
      </c>
      <c r="I35" s="6">
        <f t="shared" si="7"/>
        <v>0</v>
      </c>
      <c r="J35" s="7">
        <f t="shared" si="8"/>
        <v>0</v>
      </c>
      <c r="M35" s="13" t="s">
        <v>14</v>
      </c>
      <c r="O35" s="13" t="s">
        <v>15</v>
      </c>
    </row>
    <row r="36" spans="2:17" ht="15.75" thickBot="1" x14ac:dyDescent="0.3">
      <c r="E36" s="5"/>
      <c r="F36" s="31">
        <f t="shared" si="5"/>
        <v>0</v>
      </c>
      <c r="G36" s="6"/>
      <c r="H36" s="6">
        <f t="shared" si="6"/>
        <v>0</v>
      </c>
      <c r="I36" s="6">
        <f t="shared" si="7"/>
        <v>0</v>
      </c>
      <c r="J36" s="7">
        <f t="shared" si="8"/>
        <v>0</v>
      </c>
      <c r="M36" s="12">
        <f>M34</f>
        <v>1.9819267339751407</v>
      </c>
      <c r="O36" s="12">
        <f>POWER(10,O34)</f>
        <v>3.0832375973325847</v>
      </c>
    </row>
    <row r="37" spans="2:17" ht="15.75" thickBot="1" x14ac:dyDescent="0.3">
      <c r="E37" s="5"/>
      <c r="F37" s="31">
        <f t="shared" si="5"/>
        <v>0</v>
      </c>
      <c r="G37" s="6"/>
      <c r="H37" s="6">
        <f t="shared" si="6"/>
        <v>0</v>
      </c>
      <c r="I37" s="6">
        <f t="shared" si="7"/>
        <v>0</v>
      </c>
      <c r="J37" s="7">
        <f t="shared" si="8"/>
        <v>0</v>
      </c>
    </row>
    <row r="38" spans="2:17" ht="15.75" thickBot="1" x14ac:dyDescent="0.3">
      <c r="E38" s="23"/>
      <c r="F38" s="31">
        <f t="shared" si="5"/>
        <v>0</v>
      </c>
      <c r="G38" s="24"/>
      <c r="H38" s="6">
        <f t="shared" si="6"/>
        <v>0</v>
      </c>
      <c r="I38" s="6">
        <f t="shared" si="7"/>
        <v>0</v>
      </c>
      <c r="J38" s="7">
        <f t="shared" si="8"/>
        <v>0</v>
      </c>
      <c r="M38" s="36" t="s">
        <v>34</v>
      </c>
      <c r="N38" s="20" t="str">
        <f>"Y = "&amp;O36&amp;" * (x /("&amp;M36&amp;"+x))"</f>
        <v>Y = 3,08323759733258 * (x /(1,98192673397514+x))</v>
      </c>
      <c r="O38" s="20"/>
      <c r="P38" s="20"/>
      <c r="Q38" s="22"/>
    </row>
    <row r="39" spans="2:17" x14ac:dyDescent="0.25">
      <c r="E39" s="23"/>
      <c r="F39" s="31">
        <f t="shared" si="5"/>
        <v>0</v>
      </c>
      <c r="G39" s="24"/>
      <c r="H39" s="6">
        <f t="shared" si="6"/>
        <v>0</v>
      </c>
      <c r="I39" s="6">
        <f t="shared" si="7"/>
        <v>0</v>
      </c>
      <c r="J39" s="7">
        <f t="shared" si="8"/>
        <v>0</v>
      </c>
    </row>
    <row r="40" spans="2:17" x14ac:dyDescent="0.25">
      <c r="E40" s="23"/>
      <c r="F40" s="31">
        <f t="shared" si="5"/>
        <v>0</v>
      </c>
      <c r="G40" s="24"/>
      <c r="H40" s="6">
        <f t="shared" si="6"/>
        <v>0</v>
      </c>
      <c r="I40" s="6">
        <f t="shared" si="7"/>
        <v>0</v>
      </c>
      <c r="J40" s="7">
        <f t="shared" si="8"/>
        <v>0</v>
      </c>
    </row>
    <row r="41" spans="2:17" x14ac:dyDescent="0.25">
      <c r="E41" s="23"/>
      <c r="F41" s="31">
        <f t="shared" si="5"/>
        <v>0</v>
      </c>
      <c r="G41" s="31"/>
      <c r="H41" s="6">
        <f t="shared" si="6"/>
        <v>0</v>
      </c>
      <c r="I41" s="6">
        <f t="shared" si="7"/>
        <v>0</v>
      </c>
      <c r="J41" s="7">
        <f t="shared" si="8"/>
        <v>0</v>
      </c>
    </row>
    <row r="42" spans="2:17" x14ac:dyDescent="0.25">
      <c r="E42" s="23"/>
      <c r="F42" s="31">
        <f t="shared" si="5"/>
        <v>0</v>
      </c>
      <c r="G42" s="24"/>
      <c r="H42" s="6">
        <f t="shared" si="6"/>
        <v>0</v>
      </c>
      <c r="I42" s="6">
        <f t="shared" si="7"/>
        <v>0</v>
      </c>
      <c r="J42" s="7">
        <f t="shared" si="8"/>
        <v>0</v>
      </c>
    </row>
    <row r="43" spans="2:17" x14ac:dyDescent="0.25">
      <c r="E43" s="23"/>
      <c r="F43" s="31">
        <f t="shared" si="5"/>
        <v>0</v>
      </c>
      <c r="G43" s="24"/>
      <c r="H43" s="6">
        <f t="shared" si="6"/>
        <v>0</v>
      </c>
      <c r="I43" s="6">
        <f t="shared" si="7"/>
        <v>0</v>
      </c>
      <c r="J43" s="7">
        <f t="shared" si="8"/>
        <v>0</v>
      </c>
    </row>
    <row r="44" spans="2:17" x14ac:dyDescent="0.25">
      <c r="E44" s="23"/>
      <c r="F44" s="31">
        <f t="shared" si="5"/>
        <v>0</v>
      </c>
      <c r="G44" s="24"/>
      <c r="H44" s="6">
        <f t="shared" si="6"/>
        <v>0</v>
      </c>
      <c r="I44" s="6">
        <f t="shared" si="7"/>
        <v>0</v>
      </c>
      <c r="J44" s="7">
        <f t="shared" si="8"/>
        <v>0</v>
      </c>
    </row>
    <row r="45" spans="2:17" ht="15.75" thickBot="1" x14ac:dyDescent="0.3">
      <c r="E45" s="8">
        <f t="shared" ref="E45:J45" si="9">SUM(E28:E44)</f>
        <v>32</v>
      </c>
      <c r="F45" s="32">
        <f t="shared" si="9"/>
        <v>2.5593137254901959</v>
      </c>
      <c r="G45" s="9">
        <f t="shared" si="9"/>
        <v>6.8000000000000007</v>
      </c>
      <c r="H45" s="9">
        <f t="shared" si="9"/>
        <v>8.4954212454212445</v>
      </c>
      <c r="I45" s="9">
        <f t="shared" si="9"/>
        <v>1.5297436082276048</v>
      </c>
      <c r="J45" s="10">
        <f t="shared" si="9"/>
        <v>4.2833620627738274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Metodo Lineal</vt:lpstr>
      <vt:lpstr>Metodo Exponencial</vt:lpstr>
      <vt:lpstr>Metodo Potencia</vt:lpstr>
      <vt:lpstr>Metodo Crecimiento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2024-09-29T21:45:06Z</dcterms:created>
  <dcterms:modified xsi:type="dcterms:W3CDTF">2024-10-30T11:15:41Z</dcterms:modified>
</cp:coreProperties>
</file>