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Analisis Numerico Git\Metodo Segundo Parcial\"/>
    </mc:Choice>
  </mc:AlternateContent>
  <xr:revisionPtr revIDLastSave="0" documentId="13_ncr:1_{B5B6EEC0-C3C5-4A23-9C7B-1D74EF1A73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etodo de Los Trapecios" sheetId="1" r:id="rId1"/>
    <sheet name="Metodo de Simpson " sheetId="2" r:id="rId2"/>
    <sheet name="Ejercicio 1 Trap" sheetId="3" r:id="rId3"/>
    <sheet name="Ejercicio 1 Simpson" sheetId="4" r:id="rId4"/>
    <sheet name="Ejercicio 3 SIMPSON" sheetId="5" r:id="rId5"/>
    <sheet name="Ejercicio 3 Trapecios" sheetId="6" r:id="rId6"/>
    <sheet name="Ejercicio 4 Trapecios" sheetId="7" r:id="rId7"/>
    <sheet name="Ejercicio 4 Simps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2" l="1"/>
  <c r="J18" i="2"/>
  <c r="J19" i="2"/>
  <c r="J20" i="2"/>
  <c r="J21" i="2"/>
  <c r="J22" i="2"/>
  <c r="J23" i="2"/>
  <c r="J24" i="2"/>
  <c r="J25" i="2"/>
  <c r="J26" i="2"/>
  <c r="J17" i="2"/>
  <c r="I26" i="2"/>
  <c r="I25" i="2"/>
  <c r="I24" i="2"/>
  <c r="I23" i="2"/>
  <c r="I22" i="2"/>
  <c r="I21" i="2"/>
  <c r="I20" i="2"/>
  <c r="I19" i="2"/>
  <c r="I18" i="2"/>
  <c r="I17" i="2"/>
  <c r="I26" i="3"/>
  <c r="J26" i="3" s="1"/>
  <c r="J25" i="3"/>
  <c r="I25" i="3"/>
  <c r="I24" i="3"/>
  <c r="J24" i="3" s="1"/>
  <c r="J23" i="3"/>
  <c r="I23" i="3"/>
  <c r="I22" i="3"/>
  <c r="J22" i="3" s="1"/>
  <c r="J21" i="3"/>
  <c r="I21" i="3"/>
  <c r="I20" i="3"/>
  <c r="J20" i="3" s="1"/>
  <c r="J19" i="3"/>
  <c r="I19" i="3"/>
  <c r="I18" i="3"/>
  <c r="J18" i="3" s="1"/>
  <c r="J17" i="3"/>
  <c r="I17" i="3"/>
  <c r="I30" i="1"/>
  <c r="I28" i="1"/>
  <c r="J27" i="1"/>
  <c r="J18" i="1"/>
  <c r="J19" i="1"/>
  <c r="J20" i="1"/>
  <c r="J21" i="1"/>
  <c r="J22" i="1"/>
  <c r="J23" i="1"/>
  <c r="J24" i="1"/>
  <c r="J25" i="1"/>
  <c r="J26" i="1"/>
  <c r="J17" i="1"/>
  <c r="I19" i="1"/>
  <c r="I20" i="1"/>
  <c r="I21" i="1"/>
  <c r="I22" i="1"/>
  <c r="I23" i="1"/>
  <c r="I24" i="1"/>
  <c r="I25" i="1"/>
  <c r="I26" i="1"/>
  <c r="I18" i="1"/>
  <c r="I17" i="1"/>
  <c r="E13" i="8"/>
  <c r="E14" i="8" s="1"/>
  <c r="F14" i="8" s="1"/>
  <c r="F13" i="8"/>
  <c r="F5" i="8"/>
  <c r="F6" i="8"/>
  <c r="F7" i="8"/>
  <c r="F8" i="8"/>
  <c r="F9" i="8"/>
  <c r="F10" i="8"/>
  <c r="F11" i="8"/>
  <c r="F12" i="8"/>
  <c r="F4" i="8"/>
  <c r="C4" i="8"/>
  <c r="E4" i="8"/>
  <c r="F5" i="7"/>
  <c r="F6" i="7"/>
  <c r="F7" i="7"/>
  <c r="F8" i="7"/>
  <c r="F9" i="7"/>
  <c r="F10" i="7"/>
  <c r="F11" i="7"/>
  <c r="F12" i="7"/>
  <c r="F13" i="7"/>
  <c r="F14" i="7"/>
  <c r="F4" i="7"/>
  <c r="E5" i="7"/>
  <c r="E6" i="7" s="1"/>
  <c r="E4" i="7"/>
  <c r="C4" i="7"/>
  <c r="C16" i="5"/>
  <c r="C6" i="6"/>
  <c r="C4" i="6" s="1"/>
  <c r="C6" i="5"/>
  <c r="E4" i="6"/>
  <c r="F4" i="6" s="1"/>
  <c r="F4" i="5"/>
  <c r="C4" i="5"/>
  <c r="E4" i="5"/>
  <c r="C16" i="4"/>
  <c r="C14" i="4"/>
  <c r="C14" i="3"/>
  <c r="C12" i="3"/>
  <c r="F5" i="4"/>
  <c r="F6" i="4"/>
  <c r="F7" i="4"/>
  <c r="F8" i="4"/>
  <c r="F9" i="4"/>
  <c r="F10" i="4"/>
  <c r="F11" i="4"/>
  <c r="F12" i="4"/>
  <c r="F13" i="4"/>
  <c r="F14" i="4"/>
  <c r="F4" i="4"/>
  <c r="E4" i="4"/>
  <c r="E5" i="4" s="1"/>
  <c r="C4" i="4"/>
  <c r="F5" i="3"/>
  <c r="F6" i="3"/>
  <c r="F7" i="3"/>
  <c r="F8" i="3"/>
  <c r="F9" i="3"/>
  <c r="F10" i="3"/>
  <c r="F11" i="3"/>
  <c r="F12" i="3"/>
  <c r="F13" i="3"/>
  <c r="F14" i="3"/>
  <c r="F4" i="3"/>
  <c r="C4" i="3"/>
  <c r="E4" i="3"/>
  <c r="E4" i="2"/>
  <c r="F4" i="2" s="1"/>
  <c r="C6" i="2"/>
  <c r="C4" i="2"/>
  <c r="C6" i="1"/>
  <c r="C4" i="1" s="1"/>
  <c r="F4" i="1"/>
  <c r="E4" i="1"/>
  <c r="J27" i="2" l="1"/>
  <c r="I28" i="2" s="1"/>
  <c r="J27" i="3"/>
  <c r="I28" i="3" s="1"/>
  <c r="I30" i="3" s="1"/>
  <c r="E5" i="8"/>
  <c r="E6" i="8"/>
  <c r="E7" i="7"/>
  <c r="E5" i="6"/>
  <c r="F5" i="6" s="1"/>
  <c r="E6" i="6"/>
  <c r="E5" i="5"/>
  <c r="E6" i="4"/>
  <c r="E7" i="4" s="1"/>
  <c r="E8" i="4" s="1"/>
  <c r="E5" i="3"/>
  <c r="E5" i="2"/>
  <c r="E5" i="1"/>
  <c r="E7" i="8" l="1"/>
  <c r="E8" i="7"/>
  <c r="E6" i="5"/>
  <c r="F6" i="5" s="1"/>
  <c r="F5" i="5"/>
  <c r="F6" i="6"/>
  <c r="E7" i="6"/>
  <c r="E7" i="5"/>
  <c r="F7" i="5" s="1"/>
  <c r="E9" i="4"/>
  <c r="E6" i="3"/>
  <c r="E6" i="2"/>
  <c r="F5" i="2"/>
  <c r="E6" i="1"/>
  <c r="F5" i="1"/>
  <c r="E8" i="8" l="1"/>
  <c r="E9" i="7"/>
  <c r="E8" i="6"/>
  <c r="F7" i="6"/>
  <c r="E8" i="5"/>
  <c r="F8" i="5" s="1"/>
  <c r="E10" i="4"/>
  <c r="E7" i="3"/>
  <c r="F6" i="2"/>
  <c r="E7" i="2"/>
  <c r="E7" i="1"/>
  <c r="F6" i="1"/>
  <c r="E9" i="8" l="1"/>
  <c r="E10" i="7"/>
  <c r="E9" i="6"/>
  <c r="F8" i="6"/>
  <c r="E9" i="5"/>
  <c r="F9" i="5" s="1"/>
  <c r="E11" i="4"/>
  <c r="E8" i="3"/>
  <c r="E8" i="2"/>
  <c r="F7" i="2"/>
  <c r="E8" i="1"/>
  <c r="F7" i="1"/>
  <c r="E10" i="8" l="1"/>
  <c r="E11" i="7"/>
  <c r="F9" i="6"/>
  <c r="E10" i="6"/>
  <c r="E10" i="5"/>
  <c r="F10" i="5" s="1"/>
  <c r="E12" i="4"/>
  <c r="E9" i="3"/>
  <c r="F8" i="2"/>
  <c r="E9" i="2"/>
  <c r="E9" i="1"/>
  <c r="F8" i="1"/>
  <c r="E11" i="8" l="1"/>
  <c r="E12" i="7"/>
  <c r="E11" i="6"/>
  <c r="F10" i="6"/>
  <c r="E11" i="5"/>
  <c r="F11" i="5" s="1"/>
  <c r="E13" i="4"/>
  <c r="C9" i="4"/>
  <c r="E10" i="3"/>
  <c r="E10" i="2"/>
  <c r="F9" i="2"/>
  <c r="E10" i="1"/>
  <c r="F9" i="1"/>
  <c r="C8" i="8" l="1"/>
  <c r="E12" i="8"/>
  <c r="C9" i="8" s="1"/>
  <c r="E13" i="7"/>
  <c r="F11" i="6"/>
  <c r="E12" i="6"/>
  <c r="E12" i="5"/>
  <c r="F12" i="5" s="1"/>
  <c r="E14" i="4"/>
  <c r="C8" i="4"/>
  <c r="C11" i="4" s="1"/>
  <c r="E11" i="3"/>
  <c r="F10" i="2"/>
  <c r="E11" i="2"/>
  <c r="E11" i="1"/>
  <c r="F10" i="1"/>
  <c r="C11" i="8" l="1"/>
  <c r="C14" i="8" s="1"/>
  <c r="C16" i="8" s="1"/>
  <c r="C7" i="7"/>
  <c r="E14" i="7"/>
  <c r="E13" i="6"/>
  <c r="F12" i="6"/>
  <c r="C9" i="5"/>
  <c r="E12" i="3"/>
  <c r="E12" i="2"/>
  <c r="F11" i="2"/>
  <c r="E12" i="1"/>
  <c r="F11" i="1"/>
  <c r="C9" i="7" l="1"/>
  <c r="C12" i="7" s="1"/>
  <c r="C14" i="7" s="1"/>
  <c r="E14" i="6"/>
  <c r="F14" i="6" s="1"/>
  <c r="F13" i="6"/>
  <c r="C7" i="6" s="1"/>
  <c r="C8" i="5"/>
  <c r="E13" i="3"/>
  <c r="F12" i="2"/>
  <c r="C9" i="2" s="1"/>
  <c r="E13" i="2"/>
  <c r="E13" i="1"/>
  <c r="F12" i="1"/>
  <c r="C9" i="6" l="1"/>
  <c r="C12" i="6" s="1"/>
  <c r="C14" i="6" s="1"/>
  <c r="C11" i="5"/>
  <c r="C14" i="5" s="1"/>
  <c r="E14" i="3"/>
  <c r="C7" i="3"/>
  <c r="E14" i="2"/>
  <c r="F14" i="2" s="1"/>
  <c r="F13" i="2"/>
  <c r="C8" i="2" s="1"/>
  <c r="C11" i="2" s="1"/>
  <c r="E14" i="1"/>
  <c r="F14" i="1" s="1"/>
  <c r="F13" i="1"/>
  <c r="C7" i="1" s="1"/>
  <c r="C9" i="3" l="1"/>
  <c r="C9" i="1"/>
</calcChain>
</file>

<file path=xl/sharedStrings.xml><?xml version="1.0" encoding="utf-8"?>
<sst xmlns="http://schemas.openxmlformats.org/spreadsheetml/2006/main" count="153" uniqueCount="39">
  <si>
    <t>Metodo de los Trapecios</t>
  </si>
  <si>
    <t>I</t>
  </si>
  <si>
    <t>Xi</t>
  </si>
  <si>
    <t>F(Xi)</t>
  </si>
  <si>
    <t>I: Depende de la cantidad de n que me da el ejercicio</t>
  </si>
  <si>
    <t>H: Depende de la integral, punto inferior a punto superior, es el paso al que corre Xi</t>
  </si>
  <si>
    <t>X: Comienza en el punto inferior de la integral; Termina en el punto final????</t>
  </si>
  <si>
    <t>N=</t>
  </si>
  <si>
    <t>H=</t>
  </si>
  <si>
    <t>A=</t>
  </si>
  <si>
    <t>B=</t>
  </si>
  <si>
    <t>Sumatoria=</t>
  </si>
  <si>
    <t>La sumatoria es entre los valores del medio, seria desde i=1 hasta i=n-1</t>
  </si>
  <si>
    <t>IT=</t>
  </si>
  <si>
    <t>//IT es el que Importa</t>
  </si>
  <si>
    <t>//Y lo del ERROR COMO ES????</t>
  </si>
  <si>
    <t>//RECORDAR QUE PUEDO CORROBORAR CON SYMBOLAB RESOLVIENDO LA INTEGRAL</t>
  </si>
  <si>
    <t>Sumatoria Impar=</t>
  </si>
  <si>
    <t>Sumatoria Par=</t>
  </si>
  <si>
    <t>Is=</t>
  </si>
  <si>
    <t>Su medida es UA</t>
  </si>
  <si>
    <t>La sumatoria de los pares es unicamente para los I&gt;0 y I=2,4,6,8,etc….. Hasta N-2</t>
  </si>
  <si>
    <t>La sumatoria de los Impares es unicamente para los I&gt;0 y I=1,3,5,7,etc…. Hasta N-1</t>
  </si>
  <si>
    <t>//ME FALTA LO DE LOS ERRORES; PREGUNTARLE A AGUS SI ES TAN NECESARIO HACERLO ASI O CON LA RESTA DE LO DE SYMBOLAB Y ESTE RESULTADO</t>
  </si>
  <si>
    <t>El Epsilon son los valores Xi excepto el primer I</t>
  </si>
  <si>
    <t>Calculada=</t>
  </si>
  <si>
    <t>|E|=</t>
  </si>
  <si>
    <t>Ei</t>
  </si>
  <si>
    <t>F´´(hi)</t>
  </si>
  <si>
    <t>F´´(xi)=</t>
  </si>
  <si>
    <t>"-5*COS(x)"</t>
  </si>
  <si>
    <t>Sumatoria:</t>
  </si>
  <si>
    <t>Promedio:</t>
  </si>
  <si>
    <t>Et=</t>
  </si>
  <si>
    <t>ERROR DE TRUNCAMIENTO</t>
  </si>
  <si>
    <t>ME FALTA LA DERIVADA 2DA</t>
  </si>
  <si>
    <t>f´´´´(XI)=</t>
  </si>
  <si>
    <t>F´´´´(hi)</t>
  </si>
  <si>
    <t>5COS(X)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</si>
</sst>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 applyAlignment="1">
      <alignment horizontal="right"/>
    </xf>
    <xf numFmtId="0" fontId="0" fillId="3" borderId="11" xfId="0" applyFill="1" applyBorder="1"/>
    <xf numFmtId="0" fontId="0" fillId="4" borderId="9" xfId="0" applyFill="1" applyBorder="1" applyAlignment="1">
      <alignment horizontal="right"/>
    </xf>
    <xf numFmtId="0" fontId="0" fillId="4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 applyAlignment="1">
      <alignment horizontal="left"/>
    </xf>
    <xf numFmtId="0" fontId="0" fillId="5" borderId="0" xfId="0" applyFill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3" borderId="9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8" xfId="0" applyFill="1" applyBorder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23</xdr:col>
      <xdr:colOff>0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DDF79F-2D9A-72FE-792F-A2CAE28F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4175" y="200025"/>
          <a:ext cx="36576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28575</xdr:colOff>
      <xdr:row>9</xdr:row>
      <xdr:rowOff>152400</xdr:rowOff>
    </xdr:from>
    <xdr:to>
      <xdr:col>18</xdr:col>
      <xdr:colOff>495300</xdr:colOff>
      <xdr:row>13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58633-39DD-F31F-A541-EEF4DE67A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933575"/>
          <a:ext cx="10763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</xdr:colOff>
      <xdr:row>5</xdr:row>
      <xdr:rowOff>38100</xdr:rowOff>
    </xdr:from>
    <xdr:to>
      <xdr:col>21</xdr:col>
      <xdr:colOff>238125</xdr:colOff>
      <xdr:row>8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387DF7-CCB4-E5FD-85F5-339E55BC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019175"/>
          <a:ext cx="26670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590550</xdr:colOff>
      <xdr:row>13</xdr:row>
      <xdr:rowOff>9525</xdr:rowOff>
    </xdr:from>
    <xdr:to>
      <xdr:col>20</xdr:col>
      <xdr:colOff>180975</xdr:colOff>
      <xdr:row>19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3E6212-D08F-4643-FD06-DD506869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5125" y="2562225"/>
          <a:ext cx="202882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447675</xdr:colOff>
      <xdr:row>14</xdr:row>
      <xdr:rowOff>0</xdr:rowOff>
    </xdr:from>
    <xdr:to>
      <xdr:col>24</xdr:col>
      <xdr:colOff>238125</xdr:colOff>
      <xdr:row>17</xdr:row>
      <xdr:rowOff>180975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05C50AE-73C1-3CE8-CB01-A189A777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650" y="2752725"/>
          <a:ext cx="22288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123825</xdr:colOff>
      <xdr:row>11</xdr:row>
      <xdr:rowOff>171450</xdr:rowOff>
    </xdr:from>
    <xdr:to>
      <xdr:col>13</xdr:col>
      <xdr:colOff>580511</xdr:colOff>
      <xdr:row>13</xdr:row>
      <xdr:rowOff>133307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8FEE6E-D545-622A-DA9A-2DD6BC10C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72000" y="2343150"/>
          <a:ext cx="4114286" cy="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9</xdr:row>
      <xdr:rowOff>9525</xdr:rowOff>
    </xdr:from>
    <xdr:to>
      <xdr:col>14</xdr:col>
      <xdr:colOff>342900</xdr:colOff>
      <xdr:row>12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6C8DDF-4065-3592-9DD8-04C82FFD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790700"/>
          <a:ext cx="57054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10</xdr:row>
      <xdr:rowOff>28575</xdr:rowOff>
    </xdr:from>
    <xdr:to>
      <xdr:col>12</xdr:col>
      <xdr:colOff>228099</xdr:colOff>
      <xdr:row>12</xdr:row>
      <xdr:rowOff>180907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645E41-69DB-4890-77ED-0C8CA516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2009775"/>
          <a:ext cx="4009524" cy="5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13</xdr:col>
      <xdr:colOff>199524</xdr:colOff>
      <xdr:row>5</xdr:row>
      <xdr:rowOff>161857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797E6E-1D9C-429B-BA67-23624618D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590550"/>
          <a:ext cx="4009524" cy="5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17</xdr:col>
      <xdr:colOff>437524</xdr:colOff>
      <xdr:row>10</xdr:row>
      <xdr:rowOff>171379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D601C1-F72B-6EA6-45D6-F8379AE5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1524000"/>
          <a:ext cx="5009524" cy="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7</xdr:row>
      <xdr:rowOff>9525</xdr:rowOff>
    </xdr:from>
    <xdr:to>
      <xdr:col>14</xdr:col>
      <xdr:colOff>85099</xdr:colOff>
      <xdr:row>9</xdr:row>
      <xdr:rowOff>180904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95FD31-29B2-4F24-8C9D-1B5432766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1381125"/>
          <a:ext cx="5009524" cy="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6</xdr:row>
      <xdr:rowOff>95250</xdr:rowOff>
    </xdr:from>
    <xdr:to>
      <xdr:col>13</xdr:col>
      <xdr:colOff>170863</xdr:colOff>
      <xdr:row>8</xdr:row>
      <xdr:rowOff>171390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4806E-2C77-9284-837A-41482C776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266825"/>
          <a:ext cx="4695238" cy="4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14</xdr:col>
      <xdr:colOff>123238</xdr:colOff>
      <xdr:row>8</xdr:row>
      <xdr:rowOff>85665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D96A32-DFCB-4D14-8D18-516CB4C3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171575"/>
          <a:ext cx="4695238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13" workbookViewId="0">
      <selection activeCell="H30" sqref="H30:M30"/>
    </sheetView>
  </sheetViews>
  <sheetFormatPr baseColWidth="10" defaultColWidth="9.140625" defaultRowHeight="15" x14ac:dyDescent="0.25"/>
  <cols>
    <col min="3" max="4" width="11.85546875" bestFit="1" customWidth="1"/>
  </cols>
  <sheetData>
    <row r="1" spans="1:16" ht="15.75" thickBot="1" x14ac:dyDescent="0.3"/>
    <row r="2" spans="1:16" ht="15.75" thickBot="1" x14ac:dyDescent="0.3">
      <c r="D2" s="10"/>
      <c r="E2" s="11" t="s">
        <v>0</v>
      </c>
      <c r="F2" s="12"/>
      <c r="H2" s="25" t="s">
        <v>4</v>
      </c>
      <c r="I2" s="26"/>
      <c r="J2" s="26"/>
      <c r="K2" s="26"/>
      <c r="L2" s="26"/>
      <c r="M2" s="26"/>
      <c r="N2" s="26"/>
      <c r="O2" s="26"/>
      <c r="P2" s="27"/>
    </row>
    <row r="3" spans="1:16" x14ac:dyDescent="0.25">
      <c r="B3" s="13" t="s">
        <v>7</v>
      </c>
      <c r="C3" s="14">
        <v>10</v>
      </c>
      <c r="D3" s="1" t="s">
        <v>1</v>
      </c>
      <c r="E3" s="2" t="s">
        <v>2</v>
      </c>
      <c r="F3" s="3" t="s">
        <v>3</v>
      </c>
      <c r="H3" s="28" t="s">
        <v>5</v>
      </c>
      <c r="I3" s="29"/>
      <c r="J3" s="29"/>
      <c r="K3" s="29"/>
      <c r="L3" s="29"/>
      <c r="M3" s="29"/>
      <c r="N3" s="29"/>
      <c r="O3" s="29"/>
      <c r="P3" s="30"/>
    </row>
    <row r="4" spans="1:16" x14ac:dyDescent="0.25">
      <c r="B4" s="15" t="s">
        <v>8</v>
      </c>
      <c r="C4" s="16">
        <f>(C6-C5)/C3</f>
        <v>0.31415926535897931</v>
      </c>
      <c r="D4" s="4">
        <v>0</v>
      </c>
      <c r="E4" s="5">
        <f>C5</f>
        <v>0</v>
      </c>
      <c r="F4" s="6">
        <f>(8+5*COS(E4))</f>
        <v>13</v>
      </c>
      <c r="H4" s="31" t="s">
        <v>6</v>
      </c>
      <c r="I4" s="29"/>
      <c r="J4" s="29"/>
      <c r="K4" s="29"/>
      <c r="L4" s="29"/>
      <c r="M4" s="29"/>
      <c r="N4" s="29"/>
      <c r="O4" s="29"/>
      <c r="P4" s="30"/>
    </row>
    <row r="5" spans="1:16" ht="15.75" thickBot="1" x14ac:dyDescent="0.3">
      <c r="B5" s="15" t="s">
        <v>9</v>
      </c>
      <c r="C5" s="17">
        <v>0</v>
      </c>
      <c r="D5" s="4">
        <v>1</v>
      </c>
      <c r="E5" s="5">
        <f>E4+C$4</f>
        <v>0.31415926535897931</v>
      </c>
      <c r="F5" s="6">
        <f t="shared" ref="F5:F14" si="0">(8+5*COS(E5))</f>
        <v>12.755282581475768</v>
      </c>
      <c r="H5" s="32" t="s">
        <v>12</v>
      </c>
      <c r="I5" s="33"/>
      <c r="J5" s="33"/>
      <c r="K5" s="33"/>
      <c r="L5" s="33"/>
      <c r="M5" s="33"/>
      <c r="N5" s="33"/>
      <c r="O5" s="33"/>
      <c r="P5" s="34"/>
    </row>
    <row r="6" spans="1:16" ht="15.75" thickBot="1" x14ac:dyDescent="0.3">
      <c r="B6" s="15" t="s">
        <v>10</v>
      </c>
      <c r="C6" s="17">
        <f>PI()</f>
        <v>3.1415926535897931</v>
      </c>
      <c r="D6" s="4">
        <v>2</v>
      </c>
      <c r="E6" s="5">
        <f>E5+C$4</f>
        <v>0.62831853071795862</v>
      </c>
      <c r="F6" s="6">
        <f t="shared" si="0"/>
        <v>12.045084971874736</v>
      </c>
    </row>
    <row r="7" spans="1:16" ht="15.75" thickBot="1" x14ac:dyDescent="0.3">
      <c r="A7" s="20"/>
      <c r="B7" s="21" t="s">
        <v>11</v>
      </c>
      <c r="C7" s="22">
        <f>SUM(F5:F13)</f>
        <v>72</v>
      </c>
      <c r="D7" s="4">
        <v>3</v>
      </c>
      <c r="E7" s="5">
        <f t="shared" ref="E7:E14" si="1">E6+C$4</f>
        <v>0.94247779607693793</v>
      </c>
      <c r="F7" s="6">
        <f t="shared" si="0"/>
        <v>10.938926261462367</v>
      </c>
      <c r="H7" s="35" t="s">
        <v>15</v>
      </c>
      <c r="I7" s="36"/>
      <c r="J7" s="37"/>
      <c r="L7" t="s">
        <v>24</v>
      </c>
    </row>
    <row r="8" spans="1:16" ht="15.75" thickBot="1" x14ac:dyDescent="0.3">
      <c r="D8" s="4">
        <v>4</v>
      </c>
      <c r="E8" s="5">
        <f t="shared" si="1"/>
        <v>1.2566370614359172</v>
      </c>
      <c r="F8" s="6">
        <f t="shared" si="0"/>
        <v>9.5450849718747364</v>
      </c>
    </row>
    <row r="9" spans="1:16" ht="15.75" thickBot="1" x14ac:dyDescent="0.3">
      <c r="B9" s="23" t="s">
        <v>13</v>
      </c>
      <c r="C9" s="24">
        <f>(C4/2)*(F4+2*C7+F14)</f>
        <v>25.132741228718345</v>
      </c>
      <c r="D9" s="4">
        <v>5</v>
      </c>
      <c r="E9" s="5">
        <f t="shared" si="1"/>
        <v>1.5707963267948966</v>
      </c>
      <c r="F9" s="6">
        <f t="shared" si="0"/>
        <v>8</v>
      </c>
      <c r="H9" s="35" t="s">
        <v>16</v>
      </c>
      <c r="I9" s="36"/>
      <c r="J9" s="36"/>
      <c r="K9" s="36"/>
      <c r="L9" s="36"/>
      <c r="M9" s="36"/>
      <c r="N9" s="36"/>
      <c r="O9" s="36"/>
      <c r="P9" s="37"/>
    </row>
    <row r="10" spans="1:16" ht="15.75" thickBot="1" x14ac:dyDescent="0.3">
      <c r="B10" s="38" t="s">
        <v>14</v>
      </c>
      <c r="C10" s="22"/>
      <c r="D10" s="4">
        <v>6</v>
      </c>
      <c r="E10" s="5">
        <f t="shared" si="1"/>
        <v>1.8849555921538759</v>
      </c>
      <c r="F10" s="6">
        <f t="shared" si="0"/>
        <v>6.4549150281252636</v>
      </c>
    </row>
    <row r="11" spans="1:16" x14ac:dyDescent="0.25">
      <c r="D11" s="4">
        <v>7</v>
      </c>
      <c r="E11" s="5">
        <f t="shared" si="1"/>
        <v>2.1991148575128552</v>
      </c>
      <c r="F11" s="6">
        <f t="shared" si="0"/>
        <v>5.061073738537635</v>
      </c>
    </row>
    <row r="12" spans="1:16" x14ac:dyDescent="0.25">
      <c r="B12" s="44"/>
      <c r="D12" s="4">
        <v>8</v>
      </c>
      <c r="E12" s="5">
        <f t="shared" si="1"/>
        <v>2.5132741228718345</v>
      </c>
      <c r="F12" s="6">
        <f t="shared" si="0"/>
        <v>3.9549150281252636</v>
      </c>
    </row>
    <row r="13" spans="1:16" x14ac:dyDescent="0.25">
      <c r="B13" s="44"/>
      <c r="C13" s="56"/>
      <c r="D13" s="4">
        <v>9</v>
      </c>
      <c r="E13" s="5">
        <f t="shared" si="1"/>
        <v>2.8274333882308138</v>
      </c>
      <c r="F13" s="6">
        <f t="shared" si="0"/>
        <v>3.2447174185242327</v>
      </c>
    </row>
    <row r="14" spans="1:16" ht="15.75" thickBot="1" x14ac:dyDescent="0.3">
      <c r="B14" s="44"/>
      <c r="D14" s="7">
        <v>10</v>
      </c>
      <c r="E14" s="8">
        <f t="shared" si="1"/>
        <v>3.1415926535897931</v>
      </c>
      <c r="F14" s="9">
        <f t="shared" si="0"/>
        <v>3</v>
      </c>
    </row>
    <row r="16" spans="1:16" x14ac:dyDescent="0.25">
      <c r="H16" s="57" t="s">
        <v>1</v>
      </c>
      <c r="I16" s="57" t="s">
        <v>27</v>
      </c>
      <c r="J16" s="57" t="s">
        <v>28</v>
      </c>
    </row>
    <row r="17" spans="3:13" x14ac:dyDescent="0.25">
      <c r="C17" s="44" t="s">
        <v>29</v>
      </c>
      <c r="D17" t="s">
        <v>30</v>
      </c>
      <c r="H17" s="57">
        <v>1</v>
      </c>
      <c r="I17" s="57">
        <f>E5</f>
        <v>0.31415926535897931</v>
      </c>
      <c r="J17" s="57">
        <f>-5*COS(I17)</f>
        <v>-4.7552825814757673</v>
      </c>
    </row>
    <row r="18" spans="3:13" x14ac:dyDescent="0.25">
      <c r="H18" s="57">
        <v>2</v>
      </c>
      <c r="I18" s="57">
        <f>E6</f>
        <v>0.62831853071795862</v>
      </c>
      <c r="J18" s="57">
        <f t="shared" ref="J18:J26" si="2">-5*COS(I18)</f>
        <v>-4.0450849718747373</v>
      </c>
    </row>
    <row r="19" spans="3:13" x14ac:dyDescent="0.25">
      <c r="H19" s="57">
        <v>3</v>
      </c>
      <c r="I19" s="57">
        <f>E7</f>
        <v>0.94247779607693793</v>
      </c>
      <c r="J19" s="57">
        <f t="shared" si="2"/>
        <v>-2.9389262614623659</v>
      </c>
    </row>
    <row r="20" spans="3:13" x14ac:dyDescent="0.25">
      <c r="H20" s="57">
        <v>4</v>
      </c>
      <c r="I20" s="57">
        <f>E8</f>
        <v>1.2566370614359172</v>
      </c>
      <c r="J20" s="57">
        <f t="shared" si="2"/>
        <v>-1.5450849718747373</v>
      </c>
    </row>
    <row r="21" spans="3:13" x14ac:dyDescent="0.25">
      <c r="H21" s="57">
        <v>5</v>
      </c>
      <c r="I21" s="57">
        <f>E9</f>
        <v>1.5707963267948966</v>
      </c>
      <c r="J21" s="57">
        <f t="shared" si="2"/>
        <v>-3.06287113727155E-16</v>
      </c>
    </row>
    <row r="22" spans="3:13" x14ac:dyDescent="0.25">
      <c r="H22" s="57">
        <v>6</v>
      </c>
      <c r="I22" s="57">
        <f>E10</f>
        <v>1.8849555921538759</v>
      </c>
      <c r="J22" s="57">
        <f t="shared" si="2"/>
        <v>1.5450849718747368</v>
      </c>
    </row>
    <row r="23" spans="3:13" x14ac:dyDescent="0.25">
      <c r="H23" s="57">
        <v>7</v>
      </c>
      <c r="I23" s="57">
        <f>E11</f>
        <v>2.1991148575128552</v>
      </c>
      <c r="J23" s="57">
        <f t="shared" si="2"/>
        <v>2.938926261462365</v>
      </c>
    </row>
    <row r="24" spans="3:13" x14ac:dyDescent="0.25">
      <c r="H24" s="57">
        <v>8</v>
      </c>
      <c r="I24" s="57">
        <f>E12</f>
        <v>2.5132741228718345</v>
      </c>
      <c r="J24" s="57">
        <f t="shared" si="2"/>
        <v>4.0450849718747364</v>
      </c>
    </row>
    <row r="25" spans="3:13" x14ac:dyDescent="0.25">
      <c r="H25" s="57">
        <v>9</v>
      </c>
      <c r="I25" s="57">
        <f>E13</f>
        <v>2.8274333882308138</v>
      </c>
      <c r="J25" s="57">
        <f t="shared" si="2"/>
        <v>4.7552825814757673</v>
      </c>
    </row>
    <row r="26" spans="3:13" x14ac:dyDescent="0.25">
      <c r="H26" s="57">
        <v>10</v>
      </c>
      <c r="I26" s="57">
        <f>E14</f>
        <v>3.1415926535897931</v>
      </c>
      <c r="J26" s="57">
        <f t="shared" si="2"/>
        <v>5</v>
      </c>
    </row>
    <row r="27" spans="3:13" x14ac:dyDescent="0.25">
      <c r="H27" s="58" t="s">
        <v>31</v>
      </c>
      <c r="I27" s="58"/>
      <c r="J27" s="59">
        <f>SUM(J17:J26)</f>
        <v>4.9999999999999973</v>
      </c>
    </row>
    <row r="28" spans="3:13" x14ac:dyDescent="0.25">
      <c r="H28" s="58" t="s">
        <v>32</v>
      </c>
      <c r="I28" s="59">
        <f>J27/C3</f>
        <v>0.49999999999999972</v>
      </c>
      <c r="J28" s="58"/>
    </row>
    <row r="30" spans="3:13" x14ac:dyDescent="0.25">
      <c r="H30" s="60" t="s">
        <v>33</v>
      </c>
      <c r="I30" s="60">
        <f>-(((C6-C5)^3)/((12*C3)^2))*I28</f>
        <v>-1.0766068291770763E-3</v>
      </c>
      <c r="K30" s="60" t="s">
        <v>34</v>
      </c>
      <c r="L30" s="60"/>
      <c r="M30" s="6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5553-CC2D-46B1-9F20-3E29F80FEFA4}">
  <dimension ref="A1:T30"/>
  <sheetViews>
    <sheetView tabSelected="1" topLeftCell="A13" workbookViewId="0">
      <selection activeCell="I31" sqref="I31"/>
    </sheetView>
  </sheetViews>
  <sheetFormatPr baseColWidth="10" defaultRowHeight="15" x14ac:dyDescent="0.25"/>
  <cols>
    <col min="9" max="9" width="12" bestFit="1" customWidth="1"/>
  </cols>
  <sheetData>
    <row r="1" spans="1:20" ht="15.75" thickBot="1" x14ac:dyDescent="0.3"/>
    <row r="2" spans="1:20" ht="15.75" thickBot="1" x14ac:dyDescent="0.3">
      <c r="D2" s="10"/>
      <c r="E2" s="11" t="s">
        <v>0</v>
      </c>
      <c r="F2" s="12"/>
    </row>
    <row r="3" spans="1:20" x14ac:dyDescent="0.25">
      <c r="B3" s="13" t="s">
        <v>7</v>
      </c>
      <c r="C3" s="14">
        <v>10</v>
      </c>
      <c r="D3" s="1" t="s">
        <v>1</v>
      </c>
      <c r="E3" s="2" t="s">
        <v>2</v>
      </c>
      <c r="F3" s="3" t="s">
        <v>3</v>
      </c>
      <c r="H3" s="43" t="s">
        <v>22</v>
      </c>
      <c r="I3" s="26"/>
      <c r="J3" s="26"/>
      <c r="K3" s="26"/>
      <c r="L3" s="26"/>
      <c r="M3" s="26"/>
      <c r="N3" s="27"/>
    </row>
    <row r="4" spans="1:20" ht="15.75" thickBot="1" x14ac:dyDescent="0.3">
      <c r="B4" s="15" t="s">
        <v>8</v>
      </c>
      <c r="C4" s="16">
        <f>(C6-C5)/C3</f>
        <v>0.31415926535897931</v>
      </c>
      <c r="D4" s="4">
        <v>0</v>
      </c>
      <c r="E4" s="5">
        <f>C5</f>
        <v>0</v>
      </c>
      <c r="F4" s="6">
        <f>(8+5*COS(E4))</f>
        <v>13</v>
      </c>
      <c r="H4" s="32" t="s">
        <v>21</v>
      </c>
      <c r="I4" s="33"/>
      <c r="J4" s="33"/>
      <c r="K4" s="33"/>
      <c r="L4" s="33"/>
      <c r="M4" s="33"/>
      <c r="N4" s="34"/>
    </row>
    <row r="5" spans="1:20" x14ac:dyDescent="0.25">
      <c r="B5" s="15" t="s">
        <v>9</v>
      </c>
      <c r="C5" s="17">
        <v>0</v>
      </c>
      <c r="D5" s="4">
        <v>1</v>
      </c>
      <c r="E5" s="5">
        <f>E4+C$4</f>
        <v>0.31415926535897931</v>
      </c>
      <c r="F5" s="6">
        <f t="shared" ref="F5:F14" si="0">(8+5*COS(E5))</f>
        <v>12.755282581475768</v>
      </c>
    </row>
    <row r="6" spans="1:20" ht="15.75" thickBot="1" x14ac:dyDescent="0.3">
      <c r="B6" s="18" t="s">
        <v>10</v>
      </c>
      <c r="C6" s="19">
        <f>PI()</f>
        <v>3.1415926535897931</v>
      </c>
      <c r="D6" s="4">
        <v>2</v>
      </c>
      <c r="E6" s="5">
        <f>E5+C$4</f>
        <v>0.62831853071795862</v>
      </c>
      <c r="F6" s="6">
        <f t="shared" si="0"/>
        <v>12.045084971874736</v>
      </c>
    </row>
    <row r="7" spans="1:20" ht="15.75" thickBot="1" x14ac:dyDescent="0.3">
      <c r="D7" s="4">
        <v>3</v>
      </c>
      <c r="E7" s="5">
        <f t="shared" ref="E7:E14" si="1">E6+C$4</f>
        <v>0.94247779607693793</v>
      </c>
      <c r="F7" s="6">
        <f t="shared" si="0"/>
        <v>10.938926261462367</v>
      </c>
    </row>
    <row r="8" spans="1:20" ht="15.75" thickBot="1" x14ac:dyDescent="0.3">
      <c r="A8" s="39" t="s">
        <v>17</v>
      </c>
      <c r="B8" s="40"/>
      <c r="C8" s="14">
        <f>SUM(F5+F7+F9+F11+F13)</f>
        <v>40</v>
      </c>
      <c r="D8" s="4">
        <v>4</v>
      </c>
      <c r="E8" s="5">
        <f t="shared" si="1"/>
        <v>1.2566370614359172</v>
      </c>
      <c r="F8" s="6">
        <f t="shared" si="0"/>
        <v>9.5450849718747364</v>
      </c>
      <c r="I8" s="35" t="s">
        <v>23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1:20" ht="15.75" thickBot="1" x14ac:dyDescent="0.3">
      <c r="A9" s="41" t="s">
        <v>18</v>
      </c>
      <c r="B9" s="42"/>
      <c r="C9" s="19">
        <f>SUM(F6+F8+F10+F12)</f>
        <v>32</v>
      </c>
      <c r="D9" s="4">
        <v>5</v>
      </c>
      <c r="E9" s="5">
        <f t="shared" si="1"/>
        <v>1.5707963267948966</v>
      </c>
      <c r="F9" s="6">
        <f t="shared" si="0"/>
        <v>8</v>
      </c>
    </row>
    <row r="10" spans="1:20" ht="15.75" thickBot="1" x14ac:dyDescent="0.3">
      <c r="D10" s="4">
        <v>6</v>
      </c>
      <c r="E10" s="5">
        <f t="shared" si="1"/>
        <v>1.8849555921538759</v>
      </c>
      <c r="F10" s="6">
        <f t="shared" si="0"/>
        <v>6.4549150281252636</v>
      </c>
    </row>
    <row r="11" spans="1:20" ht="15.75" thickBot="1" x14ac:dyDescent="0.3">
      <c r="B11" s="23" t="s">
        <v>19</v>
      </c>
      <c r="C11" s="24">
        <f>(C6-C5)*(F4+4*C8+2*C9+F14)/(3*C3)</f>
        <v>25.132741228718341</v>
      </c>
      <c r="D11" s="4">
        <v>7</v>
      </c>
      <c r="E11" s="5">
        <f t="shared" si="1"/>
        <v>2.1991148575128552</v>
      </c>
      <c r="F11" s="6">
        <f t="shared" si="0"/>
        <v>5.061073738537635</v>
      </c>
    </row>
    <row r="12" spans="1:20" ht="15.75" thickBot="1" x14ac:dyDescent="0.3">
      <c r="B12" s="35" t="s">
        <v>20</v>
      </c>
      <c r="C12" s="37"/>
      <c r="D12" s="4">
        <v>8</v>
      </c>
      <c r="E12" s="5">
        <f t="shared" si="1"/>
        <v>2.5132741228718345</v>
      </c>
      <c r="F12" s="6">
        <f t="shared" si="0"/>
        <v>3.9549150281252636</v>
      </c>
    </row>
    <row r="13" spans="1:20" x14ac:dyDescent="0.25">
      <c r="D13" s="4">
        <v>9</v>
      </c>
      <c r="E13" s="5">
        <f t="shared" si="1"/>
        <v>2.8274333882308138</v>
      </c>
      <c r="F13" s="6">
        <f t="shared" si="0"/>
        <v>3.2447174185242327</v>
      </c>
    </row>
    <row r="14" spans="1:20" ht="15.75" thickBot="1" x14ac:dyDescent="0.3">
      <c r="D14" s="7">
        <v>10</v>
      </c>
      <c r="E14" s="8">
        <f t="shared" si="1"/>
        <v>3.1415926535897931</v>
      </c>
      <c r="F14" s="9">
        <f t="shared" si="0"/>
        <v>3</v>
      </c>
    </row>
    <row r="16" spans="1:20" x14ac:dyDescent="0.25">
      <c r="H16" s="57" t="s">
        <v>1</v>
      </c>
      <c r="I16" s="57" t="s">
        <v>27</v>
      </c>
      <c r="J16" s="57" t="s">
        <v>37</v>
      </c>
    </row>
    <row r="17" spans="3:13" x14ac:dyDescent="0.25">
      <c r="C17" t="s">
        <v>36</v>
      </c>
      <c r="D17" t="s">
        <v>38</v>
      </c>
      <c r="H17" s="57">
        <v>1</v>
      </c>
      <c r="I17" s="57">
        <f>E5</f>
        <v>0.31415926535897931</v>
      </c>
      <c r="J17" s="57">
        <f>5*COS(I17)</f>
        <v>4.7552825814757673</v>
      </c>
    </row>
    <row r="18" spans="3:13" x14ac:dyDescent="0.25">
      <c r="H18" s="57">
        <v>2</v>
      </c>
      <c r="I18" s="57">
        <f>E6</f>
        <v>0.62831853071795862</v>
      </c>
      <c r="J18" s="57">
        <f t="shared" ref="J18:J26" si="2">5*COS(I18)</f>
        <v>4.0450849718747373</v>
      </c>
    </row>
    <row r="19" spans="3:13" x14ac:dyDescent="0.25">
      <c r="H19" s="57">
        <v>3</v>
      </c>
      <c r="I19" s="57">
        <f>E7</f>
        <v>0.94247779607693793</v>
      </c>
      <c r="J19" s="57">
        <f t="shared" si="2"/>
        <v>2.9389262614623659</v>
      </c>
    </row>
    <row r="20" spans="3:13" x14ac:dyDescent="0.25">
      <c r="H20" s="57">
        <v>4</v>
      </c>
      <c r="I20" s="57">
        <f>E8</f>
        <v>1.2566370614359172</v>
      </c>
      <c r="J20" s="57">
        <f t="shared" si="2"/>
        <v>1.5450849718747373</v>
      </c>
    </row>
    <row r="21" spans="3:13" x14ac:dyDescent="0.25">
      <c r="H21" s="57">
        <v>5</v>
      </c>
      <c r="I21" s="57">
        <f>E9</f>
        <v>1.5707963267948966</v>
      </c>
      <c r="J21" s="57">
        <f t="shared" si="2"/>
        <v>3.06287113727155E-16</v>
      </c>
    </row>
    <row r="22" spans="3:13" x14ac:dyDescent="0.25">
      <c r="H22" s="57">
        <v>6</v>
      </c>
      <c r="I22" s="57">
        <f>E10</f>
        <v>1.8849555921538759</v>
      </c>
      <c r="J22" s="57">
        <f t="shared" si="2"/>
        <v>-1.5450849718747368</v>
      </c>
    </row>
    <row r="23" spans="3:13" x14ac:dyDescent="0.25">
      <c r="H23" s="57">
        <v>7</v>
      </c>
      <c r="I23" s="57">
        <f>E11</f>
        <v>2.1991148575128552</v>
      </c>
      <c r="J23" s="57">
        <f t="shared" si="2"/>
        <v>-2.938926261462365</v>
      </c>
    </row>
    <row r="24" spans="3:13" x14ac:dyDescent="0.25">
      <c r="H24" s="57">
        <v>8</v>
      </c>
      <c r="I24" s="57">
        <f>E12</f>
        <v>2.5132741228718345</v>
      </c>
      <c r="J24" s="57">
        <f t="shared" si="2"/>
        <v>-4.0450849718747364</v>
      </c>
    </row>
    <row r="25" spans="3:13" x14ac:dyDescent="0.25">
      <c r="H25" s="57">
        <v>9</v>
      </c>
      <c r="I25" s="57">
        <f>E13</f>
        <v>2.8274333882308138</v>
      </c>
      <c r="J25" s="57">
        <f t="shared" si="2"/>
        <v>-4.7552825814757673</v>
      </c>
    </row>
    <row r="26" spans="3:13" x14ac:dyDescent="0.25">
      <c r="H26" s="57">
        <v>10</v>
      </c>
      <c r="I26" s="57">
        <f>E14</f>
        <v>3.1415926535897931</v>
      </c>
      <c r="J26" s="57">
        <f t="shared" si="2"/>
        <v>-5</v>
      </c>
    </row>
    <row r="27" spans="3:13" x14ac:dyDescent="0.25">
      <c r="H27" s="58" t="s">
        <v>31</v>
      </c>
      <c r="I27" s="58"/>
      <c r="J27" s="59">
        <f>SUM(J17:J26)</f>
        <v>-4.9999999999999973</v>
      </c>
    </row>
    <row r="28" spans="3:13" x14ac:dyDescent="0.25">
      <c r="H28" s="58" t="s">
        <v>32</v>
      </c>
      <c r="I28" s="59">
        <f>J27/C3</f>
        <v>-0.49999999999999972</v>
      </c>
      <c r="J28" s="58"/>
    </row>
    <row r="30" spans="3:13" x14ac:dyDescent="0.25">
      <c r="H30" s="60" t="s">
        <v>33</v>
      </c>
      <c r="I30" s="60">
        <f>-(((C6-C5)^5)/((180*C3)^4))*I28</f>
        <v>1.4575697530163142E-11</v>
      </c>
      <c r="K30" s="60" t="s">
        <v>34</v>
      </c>
      <c r="L30" s="60"/>
      <c r="M30" s="6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141A-C20E-4574-945C-6B2634D3A2E6}">
  <dimension ref="A1:P30"/>
  <sheetViews>
    <sheetView topLeftCell="A6" workbookViewId="0">
      <selection activeCell="D19" sqref="D19"/>
    </sheetView>
  </sheetViews>
  <sheetFormatPr baseColWidth="10" defaultRowHeight="15" x14ac:dyDescent="0.25"/>
  <sheetData>
    <row r="1" spans="1:16" ht="15.75" thickBot="1" x14ac:dyDescent="0.3"/>
    <row r="2" spans="1:16" ht="15.75" thickBot="1" x14ac:dyDescent="0.3">
      <c r="D2" s="10"/>
      <c r="E2" s="11" t="s">
        <v>0</v>
      </c>
      <c r="F2" s="12"/>
      <c r="H2" s="25" t="s">
        <v>4</v>
      </c>
      <c r="I2" s="26"/>
      <c r="J2" s="26"/>
      <c r="K2" s="26"/>
      <c r="L2" s="26"/>
      <c r="M2" s="26"/>
      <c r="N2" s="26"/>
      <c r="O2" s="26"/>
      <c r="P2" s="27"/>
    </row>
    <row r="3" spans="1:16" x14ac:dyDescent="0.25">
      <c r="B3" s="13" t="s">
        <v>7</v>
      </c>
      <c r="C3" s="14">
        <v>10</v>
      </c>
      <c r="D3" s="1" t="s">
        <v>1</v>
      </c>
      <c r="E3" s="2" t="s">
        <v>2</v>
      </c>
      <c r="F3" s="3" t="s">
        <v>3</v>
      </c>
      <c r="H3" s="28" t="s">
        <v>5</v>
      </c>
      <c r="I3" s="29"/>
      <c r="J3" s="29"/>
      <c r="K3" s="29"/>
      <c r="L3" s="29"/>
      <c r="M3" s="29"/>
      <c r="N3" s="29"/>
      <c r="O3" s="29"/>
      <c r="P3" s="30"/>
    </row>
    <row r="4" spans="1:16" x14ac:dyDescent="0.25">
      <c r="B4" s="15" t="s">
        <v>8</v>
      </c>
      <c r="C4" s="16">
        <f>(C6-C5)/C3</f>
        <v>0.8</v>
      </c>
      <c r="D4" s="4">
        <v>0</v>
      </c>
      <c r="E4" s="5">
        <f>C5</f>
        <v>-3</v>
      </c>
      <c r="F4" s="6">
        <f>(1-E4-4*(E4^3)+3*(E4^5))</f>
        <v>-617</v>
      </c>
      <c r="H4" s="31" t="s">
        <v>6</v>
      </c>
      <c r="I4" s="29"/>
      <c r="J4" s="29"/>
      <c r="K4" s="29"/>
      <c r="L4" s="29"/>
      <c r="M4" s="29"/>
      <c r="N4" s="29"/>
      <c r="O4" s="29"/>
      <c r="P4" s="30"/>
    </row>
    <row r="5" spans="1:16" ht="15.75" thickBot="1" x14ac:dyDescent="0.3">
      <c r="B5" s="15" t="s">
        <v>9</v>
      </c>
      <c r="C5" s="17">
        <v>-3</v>
      </c>
      <c r="D5" s="4">
        <v>1</v>
      </c>
      <c r="E5" s="5">
        <f>E4+C$4</f>
        <v>-2.2000000000000002</v>
      </c>
      <c r="F5" s="6">
        <f t="shared" ref="F5:F14" si="0">(1-E5-4*(E5^3)+3*(E5^5))</f>
        <v>-108.81696000000004</v>
      </c>
      <c r="H5" s="32" t="s">
        <v>12</v>
      </c>
      <c r="I5" s="33"/>
      <c r="J5" s="33"/>
      <c r="K5" s="33"/>
      <c r="L5" s="33"/>
      <c r="M5" s="33"/>
      <c r="N5" s="33"/>
      <c r="O5" s="33"/>
      <c r="P5" s="34"/>
    </row>
    <row r="6" spans="1:16" ht="15.75" thickBot="1" x14ac:dyDescent="0.3">
      <c r="B6" s="15" t="s">
        <v>10</v>
      </c>
      <c r="C6" s="17">
        <v>5</v>
      </c>
      <c r="D6" s="4">
        <v>2</v>
      </c>
      <c r="E6" s="5">
        <f>E5+C$4</f>
        <v>-1.4000000000000001</v>
      </c>
      <c r="F6" s="6">
        <f t="shared" si="0"/>
        <v>-2.7587200000000056</v>
      </c>
    </row>
    <row r="7" spans="1:16" ht="15.75" thickBot="1" x14ac:dyDescent="0.3">
      <c r="A7" s="20"/>
      <c r="B7" s="21" t="s">
        <v>11</v>
      </c>
      <c r="C7" s="22">
        <f>SUM(F5:F13)</f>
        <v>5032.152000000001</v>
      </c>
      <c r="D7" s="4">
        <v>3</v>
      </c>
      <c r="E7" s="5">
        <f t="shared" ref="E7:E14" si="1">E6+C$4</f>
        <v>-0.60000000000000009</v>
      </c>
      <c r="F7" s="6">
        <f t="shared" si="0"/>
        <v>2.2307200000000003</v>
      </c>
      <c r="H7" s="35" t="s">
        <v>15</v>
      </c>
      <c r="I7" s="36"/>
      <c r="J7" s="37"/>
      <c r="L7" t="s">
        <v>24</v>
      </c>
    </row>
    <row r="8" spans="1:16" ht="15.75" thickBot="1" x14ac:dyDescent="0.3">
      <c r="D8" s="4">
        <v>4</v>
      </c>
      <c r="E8" s="5">
        <f t="shared" si="1"/>
        <v>0.19999999999999996</v>
      </c>
      <c r="F8" s="6">
        <f t="shared" si="0"/>
        <v>0.76895999999999998</v>
      </c>
    </row>
    <row r="9" spans="1:16" ht="15.75" thickBot="1" x14ac:dyDescent="0.3">
      <c r="B9" s="23" t="s">
        <v>13</v>
      </c>
      <c r="C9" s="24">
        <f>(C4/2)*(F4+2*C7+F14)</f>
        <v>7327.321600000002</v>
      </c>
      <c r="D9" s="4">
        <v>5</v>
      </c>
      <c r="E9" s="5">
        <f t="shared" si="1"/>
        <v>1</v>
      </c>
      <c r="F9" s="6">
        <f t="shared" si="0"/>
        <v>-1</v>
      </c>
      <c r="H9" s="35" t="s">
        <v>16</v>
      </c>
      <c r="I9" s="36"/>
      <c r="J9" s="36"/>
      <c r="K9" s="36"/>
      <c r="L9" s="36"/>
      <c r="M9" s="36"/>
      <c r="N9" s="36"/>
      <c r="O9" s="36"/>
      <c r="P9" s="37"/>
    </row>
    <row r="10" spans="1:16" ht="15.75" thickBot="1" x14ac:dyDescent="0.3">
      <c r="B10" s="38" t="s">
        <v>14</v>
      </c>
      <c r="C10" s="22"/>
      <c r="D10" s="4">
        <v>6</v>
      </c>
      <c r="E10" s="5">
        <f t="shared" si="1"/>
        <v>1.8</v>
      </c>
      <c r="F10" s="6">
        <f t="shared" si="0"/>
        <v>32.55904000000001</v>
      </c>
    </row>
    <row r="11" spans="1:16" ht="15.75" thickBot="1" x14ac:dyDescent="0.3">
      <c r="D11" s="4">
        <v>7</v>
      </c>
      <c r="E11" s="5">
        <f t="shared" si="1"/>
        <v>2.6</v>
      </c>
      <c r="F11" s="6">
        <f t="shared" si="0"/>
        <v>284.53728000000012</v>
      </c>
    </row>
    <row r="12" spans="1:16" x14ac:dyDescent="0.25">
      <c r="B12" s="45" t="s">
        <v>13</v>
      </c>
      <c r="C12" s="46">
        <f>C9</f>
        <v>7327.321600000002</v>
      </c>
      <c r="D12" s="4">
        <v>8</v>
      </c>
      <c r="E12" s="5">
        <f t="shared" si="1"/>
        <v>3.4000000000000004</v>
      </c>
      <c r="F12" s="6">
        <f t="shared" si="0"/>
        <v>1203.4467200000008</v>
      </c>
    </row>
    <row r="13" spans="1:16" x14ac:dyDescent="0.25">
      <c r="B13" s="47" t="s">
        <v>25</v>
      </c>
      <c r="C13" s="48">
        <v>6904</v>
      </c>
      <c r="D13" s="4">
        <v>9</v>
      </c>
      <c r="E13" s="5">
        <f t="shared" si="1"/>
        <v>4.2</v>
      </c>
      <c r="F13" s="6">
        <f t="shared" si="0"/>
        <v>3621.18496</v>
      </c>
    </row>
    <row r="14" spans="1:16" ht="15.75" thickBot="1" x14ac:dyDescent="0.3">
      <c r="B14" s="49" t="s">
        <v>26</v>
      </c>
      <c r="C14" s="50">
        <f>ABS(C12-C13)</f>
        <v>423.32160000000204</v>
      </c>
      <c r="D14" s="7">
        <v>10</v>
      </c>
      <c r="E14" s="8">
        <f t="shared" si="1"/>
        <v>5</v>
      </c>
      <c r="F14" s="9">
        <f t="shared" si="0"/>
        <v>8871</v>
      </c>
    </row>
    <row r="16" spans="1:16" x14ac:dyDescent="0.25">
      <c r="H16" s="57" t="s">
        <v>1</v>
      </c>
      <c r="I16" s="57" t="s">
        <v>27</v>
      </c>
      <c r="J16" s="57" t="s">
        <v>28</v>
      </c>
    </row>
    <row r="17" spans="3:10" x14ac:dyDescent="0.25">
      <c r="H17" s="57">
        <v>1</v>
      </c>
      <c r="I17" s="57">
        <f>E5</f>
        <v>-2.2000000000000002</v>
      </c>
      <c r="J17" s="57">
        <f>-5*COS(I17)</f>
        <v>2.9425055862767291</v>
      </c>
    </row>
    <row r="18" spans="3:10" x14ac:dyDescent="0.25">
      <c r="C18" s="44" t="s">
        <v>29</v>
      </c>
      <c r="D18" t="s">
        <v>35</v>
      </c>
      <c r="H18" s="57">
        <v>2</v>
      </c>
      <c r="I18" s="57">
        <f>E6</f>
        <v>-1.4000000000000001</v>
      </c>
      <c r="J18" s="57">
        <f t="shared" ref="J18:J26" si="2">-5*COS(I18)</f>
        <v>-0.8498357145012041</v>
      </c>
    </row>
    <row r="19" spans="3:10" x14ac:dyDescent="0.25">
      <c r="H19" s="57">
        <v>3</v>
      </c>
      <c r="I19" s="57">
        <f>E7</f>
        <v>-0.60000000000000009</v>
      </c>
      <c r="J19" s="57">
        <f t="shared" si="2"/>
        <v>-4.1266780745483906</v>
      </c>
    </row>
    <row r="20" spans="3:10" x14ac:dyDescent="0.25">
      <c r="H20" s="57">
        <v>4</v>
      </c>
      <c r="I20" s="57">
        <f>E8</f>
        <v>0.19999999999999996</v>
      </c>
      <c r="J20" s="57">
        <f t="shared" si="2"/>
        <v>-4.9003328892062079</v>
      </c>
    </row>
    <row r="21" spans="3:10" x14ac:dyDescent="0.25">
      <c r="H21" s="57">
        <v>5</v>
      </c>
      <c r="I21" s="57">
        <f>E9</f>
        <v>1</v>
      </c>
      <c r="J21" s="57">
        <f t="shared" si="2"/>
        <v>-2.7015115293406988</v>
      </c>
    </row>
    <row r="22" spans="3:10" x14ac:dyDescent="0.25">
      <c r="H22" s="57">
        <v>6</v>
      </c>
      <c r="I22" s="57">
        <f>E10</f>
        <v>1.8</v>
      </c>
      <c r="J22" s="57">
        <f t="shared" si="2"/>
        <v>1.1360104734654355</v>
      </c>
    </row>
    <row r="23" spans="3:10" x14ac:dyDescent="0.25">
      <c r="H23" s="57">
        <v>7</v>
      </c>
      <c r="I23" s="57">
        <f>E11</f>
        <v>2.6</v>
      </c>
      <c r="J23" s="57">
        <f t="shared" si="2"/>
        <v>4.2844437668447366</v>
      </c>
    </row>
    <row r="24" spans="3:10" x14ac:dyDescent="0.25">
      <c r="H24" s="57">
        <v>8</v>
      </c>
      <c r="I24" s="57">
        <f>E12</f>
        <v>3.4000000000000004</v>
      </c>
      <c r="J24" s="57">
        <f t="shared" si="2"/>
        <v>4.8339909628973041</v>
      </c>
    </row>
    <row r="25" spans="3:10" x14ac:dyDescent="0.25">
      <c r="H25" s="57">
        <v>9</v>
      </c>
      <c r="I25" s="57">
        <f>E13</f>
        <v>4.2</v>
      </c>
      <c r="J25" s="57">
        <f t="shared" si="2"/>
        <v>2.4513041067034971</v>
      </c>
    </row>
    <row r="26" spans="3:10" x14ac:dyDescent="0.25">
      <c r="H26" s="57">
        <v>10</v>
      </c>
      <c r="I26" s="57">
        <f>E14</f>
        <v>5</v>
      </c>
      <c r="J26" s="57">
        <f t="shared" si="2"/>
        <v>-1.4183109273161312</v>
      </c>
    </row>
    <row r="27" spans="3:10" x14ac:dyDescent="0.25">
      <c r="H27" s="58" t="s">
        <v>31</v>
      </c>
      <c r="I27" s="58"/>
      <c r="J27" s="59">
        <f>SUM(J17:J26)</f>
        <v>1.6515857612750688</v>
      </c>
    </row>
    <row r="28" spans="3:10" x14ac:dyDescent="0.25">
      <c r="H28" s="58" t="s">
        <v>32</v>
      </c>
      <c r="I28" s="59">
        <f>J27/C3</f>
        <v>0.1651585761275069</v>
      </c>
      <c r="J28" s="58"/>
    </row>
    <row r="30" spans="3:10" x14ac:dyDescent="0.25">
      <c r="H30" s="60" t="s">
        <v>33</v>
      </c>
      <c r="I30" s="60">
        <f>-(((C6-C5)^3)/((12*C3)^2))*I28</f>
        <v>-5.872304928978023E-3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2DD3-D7FD-4E9D-BFFA-5004CA2A82FC}">
  <dimension ref="A1:F16"/>
  <sheetViews>
    <sheetView workbookViewId="0">
      <selection activeCell="B11" sqref="B11:C11"/>
    </sheetView>
  </sheetViews>
  <sheetFormatPr baseColWidth="10" defaultRowHeight="15" x14ac:dyDescent="0.25"/>
  <sheetData>
    <row r="1" spans="1:6" ht="15.75" thickBot="1" x14ac:dyDescent="0.3"/>
    <row r="2" spans="1:6" ht="15.75" thickBot="1" x14ac:dyDescent="0.3">
      <c r="D2" s="10"/>
      <c r="E2" s="11" t="s">
        <v>0</v>
      </c>
      <c r="F2" s="12"/>
    </row>
    <row r="3" spans="1:6" x14ac:dyDescent="0.25">
      <c r="B3" s="13" t="s">
        <v>7</v>
      </c>
      <c r="C3" s="14">
        <v>10</v>
      </c>
      <c r="D3" s="1" t="s">
        <v>1</v>
      </c>
      <c r="E3" s="2" t="s">
        <v>2</v>
      </c>
      <c r="F3" s="3" t="s">
        <v>3</v>
      </c>
    </row>
    <row r="4" spans="1:6" x14ac:dyDescent="0.25">
      <c r="B4" s="15" t="s">
        <v>8</v>
      </c>
      <c r="C4" s="16">
        <f>(C6-C5)/C3</f>
        <v>0.8</v>
      </c>
      <c r="D4" s="4">
        <v>0</v>
      </c>
      <c r="E4" s="5">
        <f>C5</f>
        <v>-3</v>
      </c>
      <c r="F4" s="6">
        <f>(1-E4-4*(E4^3)+3*(E4^5))</f>
        <v>-617</v>
      </c>
    </row>
    <row r="5" spans="1:6" x14ac:dyDescent="0.25">
      <c r="B5" s="15" t="s">
        <v>9</v>
      </c>
      <c r="C5" s="17">
        <v>-3</v>
      </c>
      <c r="D5" s="4">
        <v>1</v>
      </c>
      <c r="E5" s="5">
        <f>E4+C$4</f>
        <v>-2.2000000000000002</v>
      </c>
      <c r="F5" s="6">
        <f t="shared" ref="F5:F14" si="0">(1-E5-4*(E5^3)+3*(E5^5))</f>
        <v>-108.81696000000004</v>
      </c>
    </row>
    <row r="6" spans="1:6" ht="15.75" thickBot="1" x14ac:dyDescent="0.3">
      <c r="B6" s="18" t="s">
        <v>10</v>
      </c>
      <c r="C6" s="19">
        <v>5</v>
      </c>
      <c r="D6" s="4">
        <v>2</v>
      </c>
      <c r="E6" s="5">
        <f>E5+C$4</f>
        <v>-1.4000000000000001</v>
      </c>
      <c r="F6" s="6">
        <f t="shared" si="0"/>
        <v>-2.7587200000000056</v>
      </c>
    </row>
    <row r="7" spans="1:6" ht="15.75" thickBot="1" x14ac:dyDescent="0.3">
      <c r="D7" s="4">
        <v>3</v>
      </c>
      <c r="E7" s="5">
        <f t="shared" ref="E7:E14" si="1">E6+C$4</f>
        <v>-0.60000000000000009</v>
      </c>
      <c r="F7" s="6">
        <f t="shared" si="0"/>
        <v>2.2307200000000003</v>
      </c>
    </row>
    <row r="8" spans="1:6" x14ac:dyDescent="0.25">
      <c r="A8" s="39" t="s">
        <v>17</v>
      </c>
      <c r="B8" s="40"/>
      <c r="C8" s="14">
        <f>SUM(F5+F7+F9+F11+F13)</f>
        <v>3798.136</v>
      </c>
      <c r="D8" s="4">
        <v>4</v>
      </c>
      <c r="E8" s="5">
        <f t="shared" si="1"/>
        <v>0.19999999999999996</v>
      </c>
      <c r="F8" s="6">
        <f t="shared" si="0"/>
        <v>0.76895999999999998</v>
      </c>
    </row>
    <row r="9" spans="1:6" ht="15.75" thickBot="1" x14ac:dyDescent="0.3">
      <c r="A9" s="41" t="s">
        <v>18</v>
      </c>
      <c r="B9" s="42"/>
      <c r="C9" s="19">
        <f>SUM(F6+F8+F10+F12)</f>
        <v>1234.0160000000008</v>
      </c>
      <c r="D9" s="4">
        <v>5</v>
      </c>
      <c r="E9" s="5">
        <f t="shared" si="1"/>
        <v>1</v>
      </c>
      <c r="F9" s="6">
        <f t="shared" si="0"/>
        <v>-1</v>
      </c>
    </row>
    <row r="10" spans="1:6" ht="15.75" thickBot="1" x14ac:dyDescent="0.3">
      <c r="D10" s="4">
        <v>6</v>
      </c>
      <c r="E10" s="5">
        <f t="shared" si="1"/>
        <v>1.8</v>
      </c>
      <c r="F10" s="6">
        <f t="shared" si="0"/>
        <v>32.55904000000001</v>
      </c>
    </row>
    <row r="11" spans="1:6" ht="15.75" thickBot="1" x14ac:dyDescent="0.3">
      <c r="B11" s="23" t="s">
        <v>19</v>
      </c>
      <c r="C11" s="24">
        <f>(C6-C5)*(F4+4*C8+2*C9+F14)/(3*C3)</f>
        <v>6910.5536000000002</v>
      </c>
      <c r="D11" s="4">
        <v>7</v>
      </c>
      <c r="E11" s="5">
        <f t="shared" si="1"/>
        <v>2.6</v>
      </c>
      <c r="F11" s="6">
        <f t="shared" si="0"/>
        <v>284.53728000000012</v>
      </c>
    </row>
    <row r="12" spans="1:6" ht="15.75" thickBot="1" x14ac:dyDescent="0.3">
      <c r="B12" s="35" t="s">
        <v>20</v>
      </c>
      <c r="C12" s="37"/>
      <c r="D12" s="4">
        <v>8</v>
      </c>
      <c r="E12" s="5">
        <f t="shared" si="1"/>
        <v>3.4000000000000004</v>
      </c>
      <c r="F12" s="6">
        <f t="shared" si="0"/>
        <v>1203.4467200000008</v>
      </c>
    </row>
    <row r="13" spans="1:6" ht="15.75" thickBot="1" x14ac:dyDescent="0.3">
      <c r="D13" s="4">
        <v>9</v>
      </c>
      <c r="E13" s="5">
        <f t="shared" si="1"/>
        <v>4.2</v>
      </c>
      <c r="F13" s="6">
        <f t="shared" si="0"/>
        <v>3621.18496</v>
      </c>
    </row>
    <row r="14" spans="1:6" ht="15.75" thickBot="1" x14ac:dyDescent="0.3">
      <c r="B14" s="45" t="s">
        <v>19</v>
      </c>
      <c r="C14" s="52">
        <f>C11</f>
        <v>6910.5536000000002</v>
      </c>
      <c r="D14" s="8">
        <v>10</v>
      </c>
      <c r="E14" s="8">
        <f t="shared" si="1"/>
        <v>5</v>
      </c>
      <c r="F14" s="9">
        <f t="shared" si="0"/>
        <v>8871</v>
      </c>
    </row>
    <row r="15" spans="1:6" x14ac:dyDescent="0.25">
      <c r="B15" s="47" t="s">
        <v>25</v>
      </c>
      <c r="C15" s="51">
        <v>6904</v>
      </c>
    </row>
    <row r="16" spans="1:6" ht="15.75" thickBot="1" x14ac:dyDescent="0.3">
      <c r="B16" s="49" t="s">
        <v>26</v>
      </c>
      <c r="C16" s="53">
        <f>ABS(C14-C15)</f>
        <v>6.5536000000001877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DA4-89D4-4C69-AD5C-C0BEBB748E27}">
  <dimension ref="A1:F16"/>
  <sheetViews>
    <sheetView workbookViewId="0">
      <selection activeCell="A2" sqref="A2:G16"/>
    </sheetView>
  </sheetViews>
  <sheetFormatPr baseColWidth="10" defaultRowHeight="15" x14ac:dyDescent="0.25"/>
  <sheetData>
    <row r="1" spans="1:6" ht="15.75" thickBot="1" x14ac:dyDescent="0.3"/>
    <row r="2" spans="1:6" ht="15.75" thickBot="1" x14ac:dyDescent="0.3">
      <c r="D2" s="10"/>
      <c r="E2" s="11" t="s">
        <v>0</v>
      </c>
      <c r="F2" s="12"/>
    </row>
    <row r="3" spans="1:6" x14ac:dyDescent="0.25">
      <c r="B3" s="13" t="s">
        <v>7</v>
      </c>
      <c r="C3" s="14">
        <v>8</v>
      </c>
      <c r="D3" s="1" t="s">
        <v>1</v>
      </c>
      <c r="E3" s="2" t="s">
        <v>2</v>
      </c>
      <c r="F3" s="3" t="s">
        <v>3</v>
      </c>
    </row>
    <row r="4" spans="1:6" x14ac:dyDescent="0.25">
      <c r="B4" s="15" t="s">
        <v>8</v>
      </c>
      <c r="C4" s="16">
        <f>(C6-C5)/C3</f>
        <v>5.8904862254808621E-2</v>
      </c>
      <c r="D4" s="4">
        <v>0</v>
      </c>
      <c r="E4" s="5">
        <f>C5</f>
        <v>0</v>
      </c>
      <c r="F4" s="6">
        <f>SIN(5*E4+1)</f>
        <v>0.8414709848078965</v>
      </c>
    </row>
    <row r="5" spans="1:6" x14ac:dyDescent="0.25">
      <c r="B5" s="15" t="s">
        <v>9</v>
      </c>
      <c r="C5" s="17">
        <v>0</v>
      </c>
      <c r="D5" s="4">
        <v>1</v>
      </c>
      <c r="E5" s="5">
        <f>E4+C$4</f>
        <v>5.8904862254808621E-2</v>
      </c>
      <c r="F5" s="6">
        <f t="shared" ref="F5:F12" si="0">SIN(5*E5+1)</f>
        <v>0.96207900718975559</v>
      </c>
    </row>
    <row r="6" spans="1:6" ht="15.75" thickBot="1" x14ac:dyDescent="0.3">
      <c r="B6" s="18" t="s">
        <v>10</v>
      </c>
      <c r="C6" s="19">
        <f>(3*PI()/20)</f>
        <v>0.47123889803846897</v>
      </c>
      <c r="D6" s="4">
        <v>2</v>
      </c>
      <c r="E6" s="5">
        <f>E5+C$4</f>
        <v>0.11780972450961724</v>
      </c>
      <c r="F6" s="6">
        <f t="shared" si="0"/>
        <v>0.99983343147425341</v>
      </c>
    </row>
    <row r="7" spans="1:6" ht="15.75" thickBot="1" x14ac:dyDescent="0.3">
      <c r="D7" s="4">
        <v>3</v>
      </c>
      <c r="E7" s="5">
        <f t="shared" ref="E7:E14" si="1">E6+C$4</f>
        <v>0.17671458676442586</v>
      </c>
      <c r="F7" s="6">
        <f t="shared" si="0"/>
        <v>0.95148287199276138</v>
      </c>
    </row>
    <row r="8" spans="1:6" x14ac:dyDescent="0.25">
      <c r="A8" s="39" t="s">
        <v>17</v>
      </c>
      <c r="B8" s="40"/>
      <c r="C8" s="14">
        <f>SUM(F5+F7+F9+F11+F13)</f>
        <v>2.6135784777187889</v>
      </c>
      <c r="D8" s="4">
        <v>4</v>
      </c>
      <c r="E8" s="5">
        <f t="shared" si="1"/>
        <v>0.23561944901923448</v>
      </c>
      <c r="F8" s="6">
        <f t="shared" si="0"/>
        <v>0.82119124646214536</v>
      </c>
    </row>
    <row r="9" spans="1:6" ht="15.75" thickBot="1" x14ac:dyDescent="0.3">
      <c r="A9" s="41" t="s">
        <v>18</v>
      </c>
      <c r="B9" s="42"/>
      <c r="C9" s="19">
        <f>SUM(F6+F8+F10+F12)</f>
        <v>1.9738239659470971</v>
      </c>
      <c r="D9" s="4">
        <v>5</v>
      </c>
      <c r="E9" s="5">
        <f t="shared" si="1"/>
        <v>0.2945243112740431</v>
      </c>
      <c r="F9" s="6">
        <f t="shared" si="0"/>
        <v>0.62017918218691159</v>
      </c>
    </row>
    <row r="10" spans="1:6" ht="15.75" thickBot="1" x14ac:dyDescent="0.3">
      <c r="D10" s="4">
        <v>6</v>
      </c>
      <c r="E10" s="5">
        <f t="shared" si="1"/>
        <v>0.35342917352885173</v>
      </c>
      <c r="F10" s="6">
        <f t="shared" si="0"/>
        <v>0.36575770316999417</v>
      </c>
    </row>
    <row r="11" spans="1:6" ht="15.75" thickBot="1" x14ac:dyDescent="0.3">
      <c r="B11" s="23" t="s">
        <v>19</v>
      </c>
      <c r="C11" s="24">
        <f>(C6-C5)*(F4+4*C8+2*C9+F14)/(3*C3)</f>
        <v>0.29930410366628851</v>
      </c>
      <c r="D11" s="4">
        <v>7</v>
      </c>
      <c r="E11" s="5">
        <f t="shared" si="1"/>
        <v>0.41233403578366035</v>
      </c>
      <c r="F11" s="6">
        <f t="shared" si="0"/>
        <v>7.9837416349360341E-2</v>
      </c>
    </row>
    <row r="12" spans="1:6" ht="15.75" thickBot="1" x14ac:dyDescent="0.3">
      <c r="B12" s="35" t="s">
        <v>20</v>
      </c>
      <c r="C12" s="37"/>
      <c r="D12" s="7">
        <v>8</v>
      </c>
      <c r="E12" s="8">
        <f t="shared" si="1"/>
        <v>0.47123889803846897</v>
      </c>
      <c r="F12" s="9">
        <f t="shared" si="0"/>
        <v>-0.21295841515929609</v>
      </c>
    </row>
    <row r="13" spans="1:6" ht="15.75" thickBot="1" x14ac:dyDescent="0.3">
      <c r="D13" s="55"/>
      <c r="E13" s="55"/>
      <c r="F13" s="55"/>
    </row>
    <row r="14" spans="1:6" x14ac:dyDescent="0.25">
      <c r="B14" s="45" t="s">
        <v>19</v>
      </c>
      <c r="C14" s="54">
        <f>C11</f>
        <v>0.29930410366628851</v>
      </c>
      <c r="D14" s="55"/>
      <c r="E14" s="55"/>
      <c r="F14" s="55"/>
    </row>
    <row r="15" spans="1:6" x14ac:dyDescent="0.25">
      <c r="B15" s="47" t="s">
        <v>25</v>
      </c>
      <c r="C15" s="51">
        <v>0.30470000000000003</v>
      </c>
    </row>
    <row r="16" spans="1:6" ht="15.75" thickBot="1" x14ac:dyDescent="0.3">
      <c r="B16" s="49" t="s">
        <v>26</v>
      </c>
      <c r="C16" s="53">
        <f>ABS(C14-C15)</f>
        <v>5.395896333711514E-3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FF49-B9E3-426C-AD7C-9C650E80C7D3}">
  <dimension ref="A1:F14"/>
  <sheetViews>
    <sheetView workbookViewId="0">
      <selection activeCell="H19" sqref="H19"/>
    </sheetView>
  </sheetViews>
  <sheetFormatPr baseColWidth="10" defaultRowHeight="15" x14ac:dyDescent="0.25"/>
  <sheetData>
    <row r="1" spans="1:6" ht="15.75" thickBot="1" x14ac:dyDescent="0.3"/>
    <row r="2" spans="1:6" ht="15.75" thickBot="1" x14ac:dyDescent="0.3">
      <c r="D2" s="10"/>
      <c r="E2" s="11" t="s">
        <v>0</v>
      </c>
      <c r="F2" s="12"/>
    </row>
    <row r="3" spans="1:6" x14ac:dyDescent="0.25">
      <c r="B3" s="13" t="s">
        <v>7</v>
      </c>
      <c r="C3" s="14">
        <v>8</v>
      </c>
      <c r="D3" s="1" t="s">
        <v>1</v>
      </c>
      <c r="E3" s="2" t="s">
        <v>2</v>
      </c>
      <c r="F3" s="3" t="s">
        <v>3</v>
      </c>
    </row>
    <row r="4" spans="1:6" x14ac:dyDescent="0.25">
      <c r="B4" s="15" t="s">
        <v>8</v>
      </c>
      <c r="C4" s="16">
        <f>(C6-C5)/C3</f>
        <v>5.8904862254808621E-2</v>
      </c>
      <c r="D4" s="4">
        <v>0</v>
      </c>
      <c r="E4" s="5">
        <f>C5</f>
        <v>0</v>
      </c>
      <c r="F4" s="6">
        <f>(1-E4-4*(E4^3)+3*(E4^5))</f>
        <v>1</v>
      </c>
    </row>
    <row r="5" spans="1:6" x14ac:dyDescent="0.25">
      <c r="B5" s="15" t="s">
        <v>9</v>
      </c>
      <c r="C5" s="17">
        <v>0</v>
      </c>
      <c r="D5" s="4">
        <v>1</v>
      </c>
      <c r="E5" s="5">
        <f>E4+C$4</f>
        <v>5.8904862254808621E-2</v>
      </c>
      <c r="F5" s="6">
        <f t="shared" ref="F5:F14" si="0">(1-E5-4*(E5^3)+3*(E5^5))</f>
        <v>0.94027971697058388</v>
      </c>
    </row>
    <row r="6" spans="1:6" ht="15.75" thickBot="1" x14ac:dyDescent="0.3">
      <c r="B6" s="15" t="s">
        <v>10</v>
      </c>
      <c r="C6" s="19">
        <f>(3*PI()/20)</f>
        <v>0.47123889803846897</v>
      </c>
      <c r="D6" s="4">
        <v>2</v>
      </c>
      <c r="E6" s="5">
        <f>E5+C$4</f>
        <v>0.11780972450961724</v>
      </c>
      <c r="F6" s="6">
        <f t="shared" si="0"/>
        <v>0.87571797016469466</v>
      </c>
    </row>
    <row r="7" spans="1:6" ht="15.75" thickBot="1" x14ac:dyDescent="0.3">
      <c r="A7" s="20"/>
      <c r="B7" s="21" t="s">
        <v>11</v>
      </c>
      <c r="C7" s="22">
        <f>SUM(F5:F13)</f>
        <v>4.9508054422547172</v>
      </c>
      <c r="D7" s="4">
        <v>3</v>
      </c>
      <c r="E7" s="5">
        <f t="shared" ref="E7:E14" si="1">E6+C$4</f>
        <v>0.17671458676442586</v>
      </c>
      <c r="F7" s="6">
        <f t="shared" si="0"/>
        <v>0.80172860016171921</v>
      </c>
    </row>
    <row r="8" spans="1:6" ht="15.75" thickBot="1" x14ac:dyDescent="0.3">
      <c r="D8" s="4">
        <v>4</v>
      </c>
      <c r="E8" s="5">
        <f t="shared" si="1"/>
        <v>0.23561944901923448</v>
      </c>
      <c r="F8" s="6">
        <f t="shared" si="0"/>
        <v>0.7142360562527641</v>
      </c>
    </row>
    <row r="9" spans="1:6" ht="15.75" thickBot="1" x14ac:dyDescent="0.3">
      <c r="B9" s="23" t="s">
        <v>13</v>
      </c>
      <c r="C9" s="24">
        <f>(C4/2)*(F4+2*C7+F14)</f>
        <v>0.31536978720583697</v>
      </c>
      <c r="D9" s="4">
        <v>5</v>
      </c>
      <c r="E9" s="5">
        <f t="shared" si="1"/>
        <v>0.2945243112740431</v>
      </c>
      <c r="F9" s="6">
        <f t="shared" si="0"/>
        <v>0.6099307007965159</v>
      </c>
    </row>
    <row r="10" spans="1:6" ht="15.75" thickBot="1" x14ac:dyDescent="0.3">
      <c r="B10" s="38" t="s">
        <v>14</v>
      </c>
      <c r="C10" s="22"/>
      <c r="D10" s="4">
        <v>6</v>
      </c>
      <c r="E10" s="5">
        <f t="shared" si="1"/>
        <v>0.35342917352885173</v>
      </c>
      <c r="F10" s="6">
        <f t="shared" si="0"/>
        <v>0.48652411357510056</v>
      </c>
    </row>
    <row r="11" spans="1:6" ht="15.75" thickBot="1" x14ac:dyDescent="0.3">
      <c r="D11" s="4">
        <v>7</v>
      </c>
      <c r="E11" s="5">
        <f t="shared" si="1"/>
        <v>0.41233403578366035</v>
      </c>
      <c r="F11" s="6">
        <f t="shared" si="0"/>
        <v>0.34300439614994371</v>
      </c>
    </row>
    <row r="12" spans="1:6" x14ac:dyDescent="0.25">
      <c r="B12" s="45" t="s">
        <v>13</v>
      </c>
      <c r="C12" s="46">
        <f>C9</f>
        <v>0.31536978720583697</v>
      </c>
      <c r="D12" s="4">
        <v>8</v>
      </c>
      <c r="E12" s="5">
        <f t="shared" si="1"/>
        <v>0.47123889803846897</v>
      </c>
      <c r="F12" s="6">
        <f t="shared" si="0"/>
        <v>0.17989147621763041</v>
      </c>
    </row>
    <row r="13" spans="1:6" x14ac:dyDescent="0.25">
      <c r="B13" s="47" t="s">
        <v>25</v>
      </c>
      <c r="C13" s="48">
        <v>0.30470000000000003</v>
      </c>
      <c r="D13" s="4">
        <v>9</v>
      </c>
      <c r="E13" s="5">
        <f t="shared" si="1"/>
        <v>0.53014376029327759</v>
      </c>
      <c r="F13" s="6">
        <f t="shared" si="0"/>
        <v>-5.0758803423478493E-4</v>
      </c>
    </row>
    <row r="14" spans="1:6" ht="15.75" thickBot="1" x14ac:dyDescent="0.3">
      <c r="B14" s="49" t="s">
        <v>26</v>
      </c>
      <c r="C14" s="50">
        <f>ABS(C12-C13)</f>
        <v>1.0669787205836945E-2</v>
      </c>
      <c r="D14" s="7">
        <v>10</v>
      </c>
      <c r="E14" s="8">
        <f t="shared" si="1"/>
        <v>0.58904862254808621</v>
      </c>
      <c r="F14" s="9">
        <f t="shared" si="0"/>
        <v>-0.19384330357116814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CB63-4172-4A4E-B4DC-1C3029F5C990}">
  <dimension ref="A1:F14"/>
  <sheetViews>
    <sheetView workbookViewId="0">
      <selection activeCell="C13" sqref="C13"/>
    </sheetView>
  </sheetViews>
  <sheetFormatPr baseColWidth="10" defaultRowHeight="15" x14ac:dyDescent="0.25"/>
  <sheetData>
    <row r="1" spans="1:6" ht="15.75" thickBot="1" x14ac:dyDescent="0.3"/>
    <row r="2" spans="1:6" ht="15.75" thickBot="1" x14ac:dyDescent="0.3">
      <c r="D2" s="10"/>
      <c r="E2" s="11" t="s">
        <v>0</v>
      </c>
      <c r="F2" s="12"/>
    </row>
    <row r="3" spans="1:6" x14ac:dyDescent="0.25">
      <c r="B3" s="13" t="s">
        <v>7</v>
      </c>
      <c r="C3" s="14">
        <v>10</v>
      </c>
      <c r="D3" s="1" t="s">
        <v>1</v>
      </c>
      <c r="E3" s="2" t="s">
        <v>2</v>
      </c>
      <c r="F3" s="3" t="s">
        <v>3</v>
      </c>
    </row>
    <row r="4" spans="1:6" x14ac:dyDescent="0.25">
      <c r="B4" s="15" t="s">
        <v>8</v>
      </c>
      <c r="C4" s="16">
        <f>(C6-C5)/C3</f>
        <v>0.4</v>
      </c>
      <c r="D4" s="4">
        <v>0</v>
      </c>
      <c r="E4" s="5">
        <f>C5</f>
        <v>0</v>
      </c>
      <c r="F4" s="6">
        <f>E4*EXP(2*E4)</f>
        <v>0</v>
      </c>
    </row>
    <row r="5" spans="1:6" x14ac:dyDescent="0.25">
      <c r="B5" s="15" t="s">
        <v>9</v>
      </c>
      <c r="C5" s="17">
        <v>0</v>
      </c>
      <c r="D5" s="4">
        <v>1</v>
      </c>
      <c r="E5" s="5">
        <f>E4+C$4</f>
        <v>0.4</v>
      </c>
      <c r="F5" s="6">
        <f t="shared" ref="F5:F14" si="0">E5*EXP(2*E5)</f>
        <v>0.89021637139698717</v>
      </c>
    </row>
    <row r="6" spans="1:6" ht="15.75" thickBot="1" x14ac:dyDescent="0.3">
      <c r="B6" s="15" t="s">
        <v>10</v>
      </c>
      <c r="C6" s="17">
        <v>4</v>
      </c>
      <c r="D6" s="4">
        <v>2</v>
      </c>
      <c r="E6" s="5">
        <f>E5+C$4</f>
        <v>0.8</v>
      </c>
      <c r="F6" s="6">
        <f t="shared" si="0"/>
        <v>3.9624259395160921</v>
      </c>
    </row>
    <row r="7" spans="1:6" ht="15.75" thickBot="1" x14ac:dyDescent="0.3">
      <c r="A7" s="20"/>
      <c r="B7" s="21" t="s">
        <v>11</v>
      </c>
      <c r="C7" s="22">
        <f>SUM(F5:F13)</f>
        <v>7963.2026181980991</v>
      </c>
      <c r="D7" s="4">
        <v>3</v>
      </c>
      <c r="E7" s="5">
        <f t="shared" ref="E7:E14" si="1">E6+C$4</f>
        <v>1.2000000000000002</v>
      </c>
      <c r="F7" s="6">
        <f t="shared" si="0"/>
        <v>13.227811656769928</v>
      </c>
    </row>
    <row r="8" spans="1:6" ht="15.75" thickBot="1" x14ac:dyDescent="0.3">
      <c r="D8" s="4">
        <v>4</v>
      </c>
      <c r="E8" s="5">
        <f t="shared" si="1"/>
        <v>1.6</v>
      </c>
      <c r="F8" s="6">
        <f t="shared" si="0"/>
        <v>39.252048315374964</v>
      </c>
    </row>
    <row r="9" spans="1:6" ht="15.75" thickBot="1" x14ac:dyDescent="0.3">
      <c r="B9" s="23" t="s">
        <v>13</v>
      </c>
      <c r="C9" s="24">
        <f>(C4/2)*(F4+2*C7+F14)</f>
        <v>5570.0474369126205</v>
      </c>
      <c r="D9" s="4">
        <v>5</v>
      </c>
      <c r="E9" s="5">
        <f t="shared" si="1"/>
        <v>2</v>
      </c>
      <c r="F9" s="6">
        <f t="shared" si="0"/>
        <v>109.19630006628847</v>
      </c>
    </row>
    <row r="10" spans="1:6" ht="15.75" thickBot="1" x14ac:dyDescent="0.3">
      <c r="B10" s="38" t="s">
        <v>14</v>
      </c>
      <c r="C10" s="22"/>
      <c r="D10" s="4">
        <v>6</v>
      </c>
      <c r="E10" s="5">
        <f t="shared" si="1"/>
        <v>2.4</v>
      </c>
      <c r="F10" s="6">
        <f t="shared" si="0"/>
        <v>291.62500204496365</v>
      </c>
    </row>
    <row r="11" spans="1:6" ht="15.75" thickBot="1" x14ac:dyDescent="0.3">
      <c r="D11" s="4">
        <v>7</v>
      </c>
      <c r="E11" s="5">
        <f t="shared" si="1"/>
        <v>2.8</v>
      </c>
      <c r="F11" s="6">
        <f t="shared" si="0"/>
        <v>757.19394079322706</v>
      </c>
    </row>
    <row r="12" spans="1:6" x14ac:dyDescent="0.25">
      <c r="B12" s="45" t="s">
        <v>13</v>
      </c>
      <c r="C12" s="46">
        <f>C9</f>
        <v>5570.0474369126205</v>
      </c>
      <c r="D12" s="4">
        <v>8</v>
      </c>
      <c r="E12" s="5">
        <f t="shared" si="1"/>
        <v>3.1999999999999997</v>
      </c>
      <c r="F12" s="6">
        <f t="shared" si="0"/>
        <v>1925.9041211906615</v>
      </c>
    </row>
    <row r="13" spans="1:6" x14ac:dyDescent="0.25">
      <c r="B13" s="47" t="s">
        <v>25</v>
      </c>
      <c r="C13" s="48">
        <v>5216.92</v>
      </c>
      <c r="D13" s="4">
        <v>9</v>
      </c>
      <c r="E13" s="5">
        <f t="shared" si="1"/>
        <v>3.5999999999999996</v>
      </c>
      <c r="F13" s="6">
        <f t="shared" si="0"/>
        <v>4821.9507518199007</v>
      </c>
    </row>
    <row r="14" spans="1:6" ht="15.75" thickBot="1" x14ac:dyDescent="0.3">
      <c r="B14" s="49" t="s">
        <v>26</v>
      </c>
      <c r="C14" s="50">
        <f>ABS(C12-C13)</f>
        <v>353.1274369126204</v>
      </c>
      <c r="D14" s="7">
        <v>10</v>
      </c>
      <c r="E14" s="8">
        <f t="shared" si="1"/>
        <v>3.9999999999999996</v>
      </c>
      <c r="F14" s="9">
        <f t="shared" si="0"/>
        <v>11923.8319481669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0FF4-3B59-4F16-825E-F4ACE34C81F7}">
  <dimension ref="A1:F16"/>
  <sheetViews>
    <sheetView workbookViewId="0">
      <selection activeCell="G21" sqref="G21"/>
    </sheetView>
  </sheetViews>
  <sheetFormatPr baseColWidth="10" defaultRowHeight="15" x14ac:dyDescent="0.25"/>
  <sheetData>
    <row r="1" spans="1:6" ht="15.75" thickBot="1" x14ac:dyDescent="0.3"/>
    <row r="2" spans="1:6" ht="15.75" thickBot="1" x14ac:dyDescent="0.3">
      <c r="D2" s="10"/>
      <c r="E2" s="11" t="s">
        <v>0</v>
      </c>
      <c r="F2" s="12"/>
    </row>
    <row r="3" spans="1:6" x14ac:dyDescent="0.25">
      <c r="B3" s="13" t="s">
        <v>7</v>
      </c>
      <c r="C3" s="14">
        <v>10</v>
      </c>
      <c r="D3" s="1" t="s">
        <v>1</v>
      </c>
      <c r="E3" s="2" t="s">
        <v>2</v>
      </c>
      <c r="F3" s="3" t="s">
        <v>3</v>
      </c>
    </row>
    <row r="4" spans="1:6" x14ac:dyDescent="0.25">
      <c r="B4" s="15" t="s">
        <v>8</v>
      </c>
      <c r="C4" s="16">
        <f>(C6-C5)/C3</f>
        <v>0.4</v>
      </c>
      <c r="D4" s="4">
        <v>0</v>
      </c>
      <c r="E4" s="5">
        <f>C5</f>
        <v>0</v>
      </c>
      <c r="F4" s="6">
        <f>E4*EXP(2*E4)</f>
        <v>0</v>
      </c>
    </row>
    <row r="5" spans="1:6" x14ac:dyDescent="0.25">
      <c r="B5" s="15" t="s">
        <v>9</v>
      </c>
      <c r="C5" s="17">
        <v>0</v>
      </c>
      <c r="D5" s="4">
        <v>1</v>
      </c>
      <c r="E5" s="5">
        <f>E4+C$4</f>
        <v>0.4</v>
      </c>
      <c r="F5" s="6">
        <f t="shared" ref="F5:F14" si="0">E5*EXP(2*E5)</f>
        <v>0.89021637139698717</v>
      </c>
    </row>
    <row r="6" spans="1:6" ht="15.75" thickBot="1" x14ac:dyDescent="0.3">
      <c r="B6" s="18" t="s">
        <v>10</v>
      </c>
      <c r="C6" s="19">
        <v>4</v>
      </c>
      <c r="D6" s="4">
        <v>2</v>
      </c>
      <c r="E6" s="5">
        <f>E5+C$4</f>
        <v>0.8</v>
      </c>
      <c r="F6" s="6">
        <f t="shared" si="0"/>
        <v>3.9624259395160921</v>
      </c>
    </row>
    <row r="7" spans="1:6" ht="15.75" thickBot="1" x14ac:dyDescent="0.3">
      <c r="D7" s="4">
        <v>3</v>
      </c>
      <c r="E7" s="5">
        <f t="shared" ref="E7:E12" si="1">E6+C$4</f>
        <v>1.2000000000000002</v>
      </c>
      <c r="F7" s="6">
        <f t="shared" si="0"/>
        <v>13.227811656769928</v>
      </c>
    </row>
    <row r="8" spans="1:6" x14ac:dyDescent="0.25">
      <c r="A8" s="39" t="s">
        <v>17</v>
      </c>
      <c r="B8" s="40"/>
      <c r="C8" s="14">
        <f>SUM(F5+F7+F9+F11+F13)</f>
        <v>5702.4590207075835</v>
      </c>
      <c r="D8" s="4">
        <v>4</v>
      </c>
      <c r="E8" s="5">
        <f t="shared" si="1"/>
        <v>1.6</v>
      </c>
      <c r="F8" s="6">
        <f t="shared" si="0"/>
        <v>39.252048315374964</v>
      </c>
    </row>
    <row r="9" spans="1:6" ht="15.75" thickBot="1" x14ac:dyDescent="0.3">
      <c r="A9" s="41" t="s">
        <v>18</v>
      </c>
      <c r="B9" s="42"/>
      <c r="C9" s="19">
        <f>SUM(F6+F8+F10+F12)</f>
        <v>2260.7435974905161</v>
      </c>
      <c r="D9" s="4">
        <v>5</v>
      </c>
      <c r="E9" s="5">
        <f t="shared" si="1"/>
        <v>2</v>
      </c>
      <c r="F9" s="6">
        <f t="shared" si="0"/>
        <v>109.19630006628847</v>
      </c>
    </row>
    <row r="10" spans="1:6" ht="15.75" thickBot="1" x14ac:dyDescent="0.3">
      <c r="D10" s="4">
        <v>6</v>
      </c>
      <c r="E10" s="5">
        <f t="shared" si="1"/>
        <v>2.4</v>
      </c>
      <c r="F10" s="6">
        <f t="shared" si="0"/>
        <v>291.62500204496365</v>
      </c>
    </row>
    <row r="11" spans="1:6" ht="15.75" thickBot="1" x14ac:dyDescent="0.3">
      <c r="B11" s="23" t="s">
        <v>19</v>
      </c>
      <c r="C11" s="24">
        <f>(C6-C5)*(F4+4*C8+2*C9+F14)/(3*C3)</f>
        <v>5234.0206967971026</v>
      </c>
      <c r="D11" s="4">
        <v>7</v>
      </c>
      <c r="E11" s="5">
        <f t="shared" si="1"/>
        <v>2.8</v>
      </c>
      <c r="F11" s="6">
        <f t="shared" si="0"/>
        <v>757.19394079322706</v>
      </c>
    </row>
    <row r="12" spans="1:6" ht="15.75" thickBot="1" x14ac:dyDescent="0.3">
      <c r="B12" s="35" t="s">
        <v>20</v>
      </c>
      <c r="C12" s="37"/>
      <c r="D12" s="7">
        <v>8</v>
      </c>
      <c r="E12" s="8">
        <f t="shared" si="1"/>
        <v>3.1999999999999997</v>
      </c>
      <c r="F12" s="6">
        <f t="shared" si="0"/>
        <v>1925.9041211906615</v>
      </c>
    </row>
    <row r="13" spans="1:6" ht="15.75" thickBot="1" x14ac:dyDescent="0.3">
      <c r="D13" s="7">
        <v>9</v>
      </c>
      <c r="E13" s="8">
        <f t="shared" ref="E13:E14" si="2">E12+C$4</f>
        <v>3.5999999999999996</v>
      </c>
      <c r="F13" s="6">
        <f t="shared" si="0"/>
        <v>4821.9507518199007</v>
      </c>
    </row>
    <row r="14" spans="1:6" ht="15.75" thickBot="1" x14ac:dyDescent="0.3">
      <c r="B14" s="45" t="s">
        <v>19</v>
      </c>
      <c r="C14" s="54">
        <f>C11</f>
        <v>5234.0206967971026</v>
      </c>
      <c r="D14" s="7">
        <v>10</v>
      </c>
      <c r="E14" s="8">
        <f t="shared" si="2"/>
        <v>3.9999999999999996</v>
      </c>
      <c r="F14" s="6">
        <f t="shared" si="0"/>
        <v>11923.8319481669</v>
      </c>
    </row>
    <row r="15" spans="1:6" x14ac:dyDescent="0.25">
      <c r="B15" s="47" t="s">
        <v>25</v>
      </c>
      <c r="C15" s="51">
        <v>5216.92</v>
      </c>
    </row>
    <row r="16" spans="1:6" ht="15.75" thickBot="1" x14ac:dyDescent="0.3">
      <c r="B16" s="49" t="s">
        <v>26</v>
      </c>
      <c r="C16" s="53">
        <f>ABS(C14-C15)</f>
        <v>17.100696797102501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Metodo de Los Trapecios</vt:lpstr>
      <vt:lpstr>Metodo de Simpson </vt:lpstr>
      <vt:lpstr>Ejercicio 1 Trap</vt:lpstr>
      <vt:lpstr>Ejercicio 1 Simpson</vt:lpstr>
      <vt:lpstr>Ejercicio 3 SIMPSON</vt:lpstr>
      <vt:lpstr>Ejercicio 3 Trapecios</vt:lpstr>
      <vt:lpstr>Ejercicio 4 Trapecios</vt:lpstr>
      <vt:lpstr>Ejercicio 4 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2024-10-30T19:32:14Z</dcterms:modified>
</cp:coreProperties>
</file>