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romain/Github/premise-johanna/premise/data/additional_inventories/"/>
    </mc:Choice>
  </mc:AlternateContent>
  <xr:revisionPtr revIDLastSave="0" documentId="13_ncr:1_{F7826F2B-281D-074B-BA9A-658D0F479D1D}" xr6:coauthVersionLast="47" xr6:coauthVersionMax="47" xr10:uidLastSave="{00000000-0000-0000-0000-000000000000}"/>
  <bookViews>
    <workbookView xWindow="1320" yWindow="760" windowWidth="32100" windowHeight="22720" xr2:uid="{00000000-000D-0000-FFFF-FFFF00000000}"/>
  </bookViews>
  <sheets>
    <sheet name="wind turbines" sheetId="3" r:id="rId1"/>
  </sheets>
  <definedNames>
    <definedName name="_xlnm._FilterDatabase" localSheetId="0" hidden="1">'wind turbines'!$A$1:$L$403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3" i="3" l="1"/>
  <c r="B432" i="3"/>
  <c r="B464" i="3"/>
  <c r="B463" i="3"/>
  <c r="G462" i="3"/>
  <c r="E462" i="3"/>
  <c r="A462" i="3"/>
  <c r="G431" i="3"/>
  <c r="E431" i="3"/>
  <c r="A431" i="3"/>
  <c r="G444" i="3"/>
  <c r="E444" i="3"/>
  <c r="A444" i="3"/>
  <c r="G414" i="3"/>
  <c r="E414" i="3"/>
  <c r="A414" i="3"/>
  <c r="B312" i="3"/>
  <c r="B380" i="3"/>
  <c r="B92" i="3"/>
  <c r="J88" i="3"/>
  <c r="B91" i="3"/>
  <c r="A180" i="3"/>
  <c r="E180" i="3"/>
  <c r="G180" i="3"/>
  <c r="J181" i="3"/>
  <c r="J182" i="3"/>
  <c r="K181" i="3" s="1"/>
  <c r="J183" i="3"/>
  <c r="A194" i="3"/>
  <c r="E194" i="3"/>
  <c r="G194" i="3"/>
  <c r="B169" i="3"/>
  <c r="B168" i="3"/>
  <c r="B167" i="3"/>
  <c r="B166" i="3"/>
  <c r="B138" i="3"/>
  <c r="B137" i="3"/>
  <c r="B136" i="3"/>
  <c r="B135" i="3"/>
  <c r="B403" i="3"/>
  <c r="B401" i="3"/>
  <c r="B400" i="3"/>
  <c r="G399" i="3"/>
  <c r="E399" i="3"/>
  <c r="A399" i="3"/>
  <c r="B321" i="3"/>
  <c r="B386" i="3"/>
  <c r="B387" i="3"/>
  <c r="B388" i="3" s="1"/>
  <c r="B382" i="3"/>
  <c r="B383" i="3" s="1"/>
  <c r="B402" i="3" s="1"/>
  <c r="B377" i="3"/>
  <c r="G375" i="3"/>
  <c r="E375" i="3"/>
  <c r="A375" i="3"/>
  <c r="B322" i="3"/>
  <c r="B323" i="3" s="1"/>
  <c r="B338" i="3"/>
  <c r="B336" i="3"/>
  <c r="B335" i="3"/>
  <c r="B318" i="3"/>
  <c r="B314" i="3"/>
  <c r="B315" i="3" s="1"/>
  <c r="B309" i="3"/>
  <c r="G363" i="3"/>
  <c r="E363" i="3"/>
  <c r="A363" i="3"/>
  <c r="G334" i="3"/>
  <c r="E334" i="3"/>
  <c r="A334" i="3"/>
  <c r="G294" i="3"/>
  <c r="E294" i="3"/>
  <c r="A294" i="3"/>
  <c r="G261" i="3"/>
  <c r="E261" i="3"/>
  <c r="A261" i="3"/>
  <c r="G222" i="3"/>
  <c r="E222" i="3"/>
  <c r="A222" i="3"/>
  <c r="G165" i="3"/>
  <c r="E165" i="3"/>
  <c r="A165" i="3"/>
  <c r="G134" i="3"/>
  <c r="E134" i="3"/>
  <c r="A134" i="3"/>
  <c r="G103" i="3"/>
  <c r="E103" i="3"/>
  <c r="A103" i="3"/>
  <c r="J74" i="3"/>
  <c r="J73" i="3"/>
  <c r="J72" i="3"/>
  <c r="J71" i="3"/>
  <c r="J70" i="3"/>
  <c r="J69" i="3"/>
  <c r="J68" i="3"/>
  <c r="J67" i="3"/>
  <c r="G66" i="3"/>
  <c r="E66" i="3"/>
  <c r="A66" i="3"/>
  <c r="G28" i="3"/>
  <c r="E28" i="3"/>
  <c r="A28" i="3"/>
  <c r="J352" i="3"/>
  <c r="J351" i="3"/>
  <c r="J350" i="3"/>
  <c r="G349" i="3"/>
  <c r="E349" i="3"/>
  <c r="A349" i="3"/>
  <c r="G307" i="3"/>
  <c r="E307" i="3"/>
  <c r="A307" i="3"/>
  <c r="J283" i="3"/>
  <c r="J282" i="3"/>
  <c r="J281" i="3"/>
  <c r="J280" i="3"/>
  <c r="G279" i="3"/>
  <c r="E279" i="3"/>
  <c r="A279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G237" i="3"/>
  <c r="E237" i="3"/>
  <c r="A237" i="3"/>
  <c r="J211" i="3"/>
  <c r="J210" i="3"/>
  <c r="J209" i="3"/>
  <c r="J208" i="3"/>
  <c r="J207" i="3"/>
  <c r="G206" i="3"/>
  <c r="E206" i="3"/>
  <c r="A206" i="3"/>
  <c r="J153" i="3"/>
  <c r="J154" i="3"/>
  <c r="J152" i="3"/>
  <c r="J151" i="3"/>
  <c r="J150" i="3"/>
  <c r="G149" i="3"/>
  <c r="E149" i="3"/>
  <c r="A149" i="3"/>
  <c r="G116" i="3"/>
  <c r="E116" i="3"/>
  <c r="A116" i="3"/>
  <c r="J90" i="3"/>
  <c r="G85" i="3"/>
  <c r="E85" i="3"/>
  <c r="A85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G42" i="3"/>
  <c r="E42" i="3"/>
  <c r="A42" i="3"/>
  <c r="J16" i="3"/>
  <c r="J15" i="3"/>
  <c r="J14" i="3"/>
  <c r="J13" i="3"/>
  <c r="A12" i="3"/>
  <c r="G12" i="3"/>
  <c r="E12" i="3"/>
  <c r="B183" i="3" l="1"/>
  <c r="B181" i="3"/>
  <c r="B182" i="3" s="1"/>
  <c r="B337" i="3"/>
  <c r="B49" i="3"/>
  <c r="K350" i="3"/>
  <c r="B350" i="3" s="1"/>
  <c r="B13" i="3"/>
  <c r="K280" i="3"/>
  <c r="B282" i="3" s="1"/>
  <c r="K238" i="3"/>
  <c r="B241" i="3" s="1"/>
  <c r="K207" i="3"/>
  <c r="B210" i="3" s="1"/>
  <c r="K150" i="3"/>
  <c r="B89" i="3"/>
  <c r="B45" i="3" l="1"/>
  <c r="B55" i="3" s="1"/>
  <c r="B352" i="3"/>
  <c r="B242" i="3"/>
  <c r="B351" i="3"/>
  <c r="B17" i="3"/>
  <c r="B16" i="3"/>
  <c r="B15" i="3"/>
  <c r="B14" i="3"/>
  <c r="B281" i="3"/>
  <c r="B280" i="3"/>
  <c r="B238" i="3"/>
  <c r="B245" i="3"/>
  <c r="B283" i="3"/>
  <c r="B244" i="3"/>
  <c r="B250" i="3"/>
  <c r="B243" i="3"/>
  <c r="B247" i="3"/>
  <c r="B246" i="3"/>
  <c r="B249" i="3"/>
  <c r="B240" i="3"/>
  <c r="B248" i="3"/>
  <c r="B239" i="3"/>
  <c r="B208" i="3"/>
  <c r="B211" i="3"/>
  <c r="B119" i="3"/>
  <c r="B87" i="3"/>
  <c r="B88" i="3"/>
  <c r="B90" i="3"/>
  <c r="B52" i="3"/>
  <c r="B51" i="3" s="1"/>
  <c r="B47" i="3"/>
  <c r="B53" i="3"/>
  <c r="B44" i="3"/>
  <c r="B54" i="3"/>
  <c r="B48" i="3"/>
  <c r="B43" i="3"/>
  <c r="B46" i="3"/>
  <c r="B105" i="3" l="1"/>
  <c r="B86" i="3"/>
  <c r="B104" i="3"/>
  <c r="B207" i="3"/>
  <c r="B209" i="3"/>
  <c r="B50" i="3"/>
</calcChain>
</file>

<file path=xl/sharedStrings.xml><?xml version="1.0" encoding="utf-8"?>
<sst xmlns="http://schemas.openxmlformats.org/spreadsheetml/2006/main" count="1561" uniqueCount="196">
  <si>
    <t>Activity</t>
  </si>
  <si>
    <t>comment</t>
  </si>
  <si>
    <t/>
  </si>
  <si>
    <t>location</t>
  </si>
  <si>
    <t>GLO</t>
  </si>
  <si>
    <t>production amount</t>
  </si>
  <si>
    <t>reference product</t>
  </si>
  <si>
    <t>unit</t>
  </si>
  <si>
    <t>kilogram</t>
  </si>
  <si>
    <t>source</t>
  </si>
  <si>
    <t>Exchanges</t>
  </si>
  <si>
    <t>name</t>
  </si>
  <si>
    <t>amount</t>
  </si>
  <si>
    <t>type</t>
  </si>
  <si>
    <t>production</t>
  </si>
  <si>
    <t>technosphere</t>
  </si>
  <si>
    <t>market for tap water</t>
  </si>
  <si>
    <t>RoW</t>
  </si>
  <si>
    <t>tap water</t>
  </si>
  <si>
    <t>market group for electricity, medium voltage</t>
  </si>
  <si>
    <t>kilowatt hour</t>
  </si>
  <si>
    <t>electricity, medium voltage</t>
  </si>
  <si>
    <t>RER</t>
  </si>
  <si>
    <t>CH</t>
  </si>
  <si>
    <t>megajoule</t>
  </si>
  <si>
    <t>heat, district or industrial, natural gas</t>
  </si>
  <si>
    <t>categories</t>
  </si>
  <si>
    <t>cubic meter</t>
  </si>
  <si>
    <t>wastewater, average</t>
  </si>
  <si>
    <t>Europe without Switzerland</t>
  </si>
  <si>
    <t>database</t>
  </si>
  <si>
    <t>market for diesel, burned in building machine</t>
  </si>
  <si>
    <t>diesel, burned in building machine</t>
  </si>
  <si>
    <t>wind turbines</t>
  </si>
  <si>
    <t>market for sheet rolling, chromium steel</t>
  </si>
  <si>
    <t>market for steel, chromium steel 18/8, hot rolled</t>
  </si>
  <si>
    <t>market for section bar rolling, steel</t>
  </si>
  <si>
    <t>market for glass fibre reinforced plastic, polyamide, injection moulded</t>
  </si>
  <si>
    <t>market for cast iron</t>
  </si>
  <si>
    <t>sheet rolling, chromium steel</t>
  </si>
  <si>
    <t>steel, chromium steel 18/8, hot rolled</t>
  </si>
  <si>
    <t>section bar rolling, steel</t>
  </si>
  <si>
    <t>glass fibre reinforced plastic, polyamide, injection moulded</t>
  </si>
  <si>
    <t>cast iron</t>
  </si>
  <si>
    <t>material weight fraction for component</t>
  </si>
  <si>
    <t>total amounts in dataset</t>
  </si>
  <si>
    <t>fractioned amount</t>
  </si>
  <si>
    <t>market group for waste glass</t>
  </si>
  <si>
    <t>market group for waste plastic, mixture</t>
  </si>
  <si>
    <t>iron scrap, unsorted, Recycled Content cut-off</t>
  </si>
  <si>
    <t>waste glass</t>
  </si>
  <si>
    <t>waste plastic, mixture</t>
  </si>
  <si>
    <t>iron scrap, unsorted</t>
  </si>
  <si>
    <t>65% of glass fibre amount is assumed glass.</t>
  </si>
  <si>
    <t>35% of glass fibre amount is assumed resin.</t>
  </si>
  <si>
    <t>aluminium scrap, new, Recycled Content cut-off</t>
  </si>
  <si>
    <t>market for aluminium, wrought alloy</t>
  </si>
  <si>
    <t>market for copper, cathode</t>
  </si>
  <si>
    <t>market for lubricating oil</t>
  </si>
  <si>
    <t>market for scrap copper</t>
  </si>
  <si>
    <t>market for sheet rolling, aluminium</t>
  </si>
  <si>
    <t>market for steel, low-alloyed, hot rolled</t>
  </si>
  <si>
    <t>market for synthetic rubber</t>
  </si>
  <si>
    <t>market for waste mineral oil</t>
  </si>
  <si>
    <t>market for wire drawing, copper</t>
  </si>
  <si>
    <t>aluminium scrap, new</t>
  </si>
  <si>
    <t>aluminium, wrought alloy</t>
  </si>
  <si>
    <t>copper, cathode</t>
  </si>
  <si>
    <t>lubricating oil</t>
  </si>
  <si>
    <t>scrap copper</t>
  </si>
  <si>
    <t>sheet rolling, aluminium</t>
  </si>
  <si>
    <t>steel, low-alloyed, hot rolled</t>
  </si>
  <si>
    <t>synthetic rubber</t>
  </si>
  <si>
    <t>waste mineral oil</t>
  </si>
  <si>
    <t>wire drawing, copper</t>
  </si>
  <si>
    <t>Originally from ecoinvent v.2/3: wind power plant construction, 800kW, moving parts [GLO]. Nacelle weight: 20'465 kg.</t>
  </si>
  <si>
    <t>total component weight</t>
  </si>
  <si>
    <t>65% glass, 35% resin.</t>
  </si>
  <si>
    <t>market for sheet rolling, steel</t>
  </si>
  <si>
    <t>market for epoxy resin, liquid</t>
  </si>
  <si>
    <t>market for welding, arc, steel</t>
  </si>
  <si>
    <t>market for scrap steel</t>
  </si>
  <si>
    <t>sheet rolling, steel</t>
  </si>
  <si>
    <t>epoxy resin, liquid</t>
  </si>
  <si>
    <t>welding, arc, steel</t>
  </si>
  <si>
    <t>scrap steel</t>
  </si>
  <si>
    <t>meter</t>
  </si>
  <si>
    <t>For treatment of epoxy resin.</t>
  </si>
  <si>
    <t>market for polyethylene, high density, granulate</t>
  </si>
  <si>
    <t>market for polyvinylchloride, bulk polymerised</t>
  </si>
  <si>
    <t>market for lead</t>
  </si>
  <si>
    <t>market for tin</t>
  </si>
  <si>
    <t>market group for waste polyethylene</t>
  </si>
  <si>
    <t>market group for waste polyvinylchloride</t>
  </si>
  <si>
    <t>polyethylene, high density, granulate</t>
  </si>
  <si>
    <t>polyvinylchloride, bulk polymerised</t>
  </si>
  <si>
    <t>lead</t>
  </si>
  <si>
    <t>tin</t>
  </si>
  <si>
    <t>waste polyethylene</t>
  </si>
  <si>
    <t>waste polyvinylchloride</t>
  </si>
  <si>
    <t>Originally from ecoinvent v.2/3: wind power plant construction, 800kW, moving parts [GLO]. Tower weight: 105 kg.</t>
  </si>
  <si>
    <t>market for polypropylene, granulate</t>
  </si>
  <si>
    <t>market group for waste polypropylene</t>
  </si>
  <si>
    <t>polypropylene, granulate</t>
  </si>
  <si>
    <t>waste polypropylene</t>
  </si>
  <si>
    <t>Originally from ecoinvent v.2/3: wind power plant construction, 800kW, moving parts [GLO]. Cable and connector weight: 2'097 kg.</t>
  </si>
  <si>
    <t>Originally from ecoinvent v.2/3: wind power plant construction, 800kW, moving parts [GLO]. Platform weight: 9'022 kg.</t>
  </si>
  <si>
    <t>Originally from ecoinvent v.2/3: wind power plant construction, 2MW, offshore, moving parts [GLO]. Rotor weight: 51'708 kg.</t>
  </si>
  <si>
    <t>Originally from ecoinvent v.2/3: wind power plant construction, 2MW, offshore, moving parts [GLO]. Nacelle weight: 51'708 kg.</t>
  </si>
  <si>
    <t>Originally from ecoinvent v.2/3: wind power plant construction, 800kW, fixed parts [GLO]. Tower weight: 99'367 kg.</t>
  </si>
  <si>
    <t>Originally from ecoinvent v.2/3: wind power plant construction, 800kW, moving parts [GLO]. Platform weight: 14'640 kg.</t>
  </si>
  <si>
    <t>rotor production, for onshore wind turbine</t>
  </si>
  <si>
    <t>rotor, for onshore wind turbine</t>
  </si>
  <si>
    <t>nacelle production, for onshore wind turbine</t>
  </si>
  <si>
    <t>nacelle, for onshore wind turbine</t>
  </si>
  <si>
    <t>tower production, for onshore wind turbine</t>
  </si>
  <si>
    <t>tower, for onshore wind turbine</t>
  </si>
  <si>
    <t>platform production, for onshore wind turbine</t>
  </si>
  <si>
    <t>platform, for onshore wind turbine</t>
  </si>
  <si>
    <t>rotor production, for offshore wind turbine</t>
  </si>
  <si>
    <t>rotor, for offshore wind turbine</t>
  </si>
  <si>
    <t>nacelle production, for offshore wind turbine</t>
  </si>
  <si>
    <t>nacelle, for offshore wind turbine</t>
  </si>
  <si>
    <t>tower production, for offshore wind turbine</t>
  </si>
  <si>
    <t>tower, for offshore wind turbine</t>
  </si>
  <si>
    <t>platform production, for offshore wind turbine</t>
  </si>
  <si>
    <t>platform, for offshore wind turbine</t>
  </si>
  <si>
    <t>Originally from ecoinvent v.2/3: wind power plant construction, 800kW, moving parts [GLO]. Rotor weight: 14'624 kg.</t>
  </si>
  <si>
    <t>treatment of platform, for onshore wind turbine</t>
  </si>
  <si>
    <t>treatment of rotor, for offshore wind turbine</t>
  </si>
  <si>
    <t>treatment of nacelle, for offshore wind turbine</t>
  </si>
  <si>
    <t>treatment of tower, for offshore wind turbine</t>
  </si>
  <si>
    <t>treatment of platform, for offshore wind turbine</t>
  </si>
  <si>
    <t>Originally from ecoinvent v.2/3: wind power plant construction, 800kW, fixed parts [GLO]. Tower weight: 60'300 kg.</t>
  </si>
  <si>
    <t>Originally from ecoinvent v.2/3: wind power plant construction, 800kW, moving parts [GLO]. Nacelle weight: 20'200 kg.</t>
  </si>
  <si>
    <t>Originally from ecoinvent v.2/3: wind power plant construction, 800kW, moving parts [GLO]. Rotor weight: 14'700 kg.</t>
  </si>
  <si>
    <t>Originally from ecoinvent v.2/3: wind power plant construction, 800kW, moving parts [GLO]. Cable and connector weight: 2'097 kg.
The reference flow is 1 kg of copper, and returns the inventoriy for 1 kg of copper including teh surrounding sheathing and armoring.</t>
  </si>
  <si>
    <t>market for polyurethane, flexible foam</t>
  </si>
  <si>
    <t>market for structural timber</t>
  </si>
  <si>
    <t>structural timber</t>
  </si>
  <si>
    <t>market for sanitary ceramics</t>
  </si>
  <si>
    <t>sanitary ceramics</t>
  </si>
  <si>
    <t>Proxy for porcelain.</t>
  </si>
  <si>
    <t>market for alkyd paint, white, without solvent, in 60% solution state</t>
  </si>
  <si>
    <t>alkyd paint, white, without solvent, in 60% solution state</t>
  </si>
  <si>
    <t>market for silver</t>
  </si>
  <si>
    <t>silver</t>
  </si>
  <si>
    <t>megavolt-ampere</t>
  </si>
  <si>
    <t>medium-voltage transformer production, for wind turbine</t>
  </si>
  <si>
    <t>treatment of medium-voltage transformer, for wind turbine</t>
  </si>
  <si>
    <t>medium-voltage transformer, for wind turbine</t>
  </si>
  <si>
    <t>market for heat, district or industrial, natural gas</t>
  </si>
  <si>
    <t>treatment of wastewater, average, wastewater treatment</t>
  </si>
  <si>
    <t>high-voltage transformer production, for wind turbine</t>
  </si>
  <si>
    <t>high-voltage transformer, for wind turbine</t>
  </si>
  <si>
    <t>ABB Environmental Product Declaration: https://library.e.abb.com/public/566748ad75116903c1256d630042f1af/ProductdeclarationStarTrafo500.pdf
Water inputs taken from https://www.liebertpub.com/doi/10.1089/ees.2018.0256 and scaled up.</t>
  </si>
  <si>
    <t>ABB Environmental Product Declaration: https://library.e.abb.com/public/57c1d5721712c65fc1256de9003d9401/10%20MVA.pdf
Water inputs taken from https://www.liebertpub.com/doi/10.1089/ees.2018.0256 and scaled up.</t>
  </si>
  <si>
    <t>treatment of high-voltage transformer, for wind turbine</t>
  </si>
  <si>
    <t>electronic cabinet production, for wind turbine</t>
  </si>
  <si>
    <t>electronic cabinet, for wind turbine</t>
  </si>
  <si>
    <t>treatment of electronic cabinet, for wind turbine</t>
  </si>
  <si>
    <t>Assumed a density of 500 kg/m3.</t>
  </si>
  <si>
    <t>polyurethane, flexible foam</t>
  </si>
  <si>
    <t>treatment of rotor, for onshore wind turbine</t>
  </si>
  <si>
    <t>treatment of nacelle, for onshore wind turbine</t>
  </si>
  <si>
    <t>treatment of tower, for onshore wind turbine</t>
  </si>
  <si>
    <t>grid connector production, per kg of copper, for wind turbine</t>
  </si>
  <si>
    <t>grid connector, per kg of copper, for wind turbine</t>
  </si>
  <si>
    <t>treatment of grid connector, for wind turbine</t>
  </si>
  <si>
    <t>grid connector, for wind turbine</t>
  </si>
  <si>
    <t>foundation production, for offshore wind turbine</t>
  </si>
  <si>
    <t>foundation, for offshore wind turbine</t>
  </si>
  <si>
    <t>foundation production, for onshore wind turbine</t>
  </si>
  <si>
    <t>foundation, for onshore wind turbine</t>
  </si>
  <si>
    <t>market for concrete, normal strength</t>
  </si>
  <si>
    <t>concrete, normal strength</t>
  </si>
  <si>
    <t>reinforcing steel</t>
  </si>
  <si>
    <t>market for reinforcing steel</t>
  </si>
  <si>
    <t>Transformation, from pasture, man made</t>
  </si>
  <si>
    <t>square meter</t>
  </si>
  <si>
    <t>Transformation, to traffic area, road network</t>
  </si>
  <si>
    <t>Transformation, to industrial area</t>
  </si>
  <si>
    <t>Occupation, traffic area, road network</t>
  </si>
  <si>
    <t>square meter-year</t>
  </si>
  <si>
    <t>Occupation, industrial area</t>
  </si>
  <si>
    <t>biosphere</t>
  </si>
  <si>
    <t>natural resource::land</t>
  </si>
  <si>
    <t>Originally from ecoinvent v.2/3: wind power plant construction, 2MW, fixed parts [GLO]. Foundation weight: 238'400 kg.</t>
  </si>
  <si>
    <t>gravel, crushed</t>
  </si>
  <si>
    <t>market for gravel, crushed</t>
  </si>
  <si>
    <t>Transformation, from seabed, unspecified</t>
  </si>
  <si>
    <t>Originally from ecoinvent v.2/3: wind power plant construction, 2MW, fixed parts [GLO]. Foundation weight: 2'300'600 kg.</t>
  </si>
  <si>
    <t>treatment of foundation, for onshore wind turbine</t>
  </si>
  <si>
    <t>waste concrete</t>
  </si>
  <si>
    <t>market for waste concrete</t>
  </si>
  <si>
    <t>treatment of foundation, for offshore wind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</si>
</sst>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11">
    <xf numFmtId="0" fontId="0" fillId="0" borderId="0" xfId="0"/>
    <xf numFmtId="0" fontId="5" fillId="0" borderId="0" xfId="0" applyFont="1"/>
    <xf numFmtId="0" fontId="3" fillId="0" borderId="0" xfId="0" applyFont="1"/>
    <xf numFmtId="165" fontId="3" fillId="0" borderId="0" xfId="0" applyNumberFormat="1" applyFont="1"/>
    <xf numFmtId="11" fontId="3" fillId="0" borderId="0" xfId="0" applyNumberFormat="1" applyFont="1"/>
    <xf numFmtId="164" fontId="3" fillId="0" borderId="0" xfId="0" applyNumberFormat="1" applyFont="1"/>
    <xf numFmtId="2" fontId="3" fillId="0" borderId="0" xfId="0" applyNumberFormat="1" applyFont="1"/>
    <xf numFmtId="1" fontId="3" fillId="0" borderId="0" xfId="0" applyNumberFormat="1" applyFont="1"/>
    <xf numFmtId="0" fontId="2" fillId="0" borderId="0" xfId="0" applyFont="1"/>
    <xf numFmtId="0" fontId="1" fillId="0" borderId="0" xfId="0" applyFont="1"/>
    <xf numFmtId="0" fontId="6" fillId="0" borderId="0" xfId="0" applyFont="1"/>
  </cellXfs>
  <cellStyles count="3">
    <cellStyle name="Normal" xfId="0" builtinId="0"/>
    <cellStyle name="Normal 2" xfId="1" xr:uid="{0E23583C-AEE8-A14E-BBED-EFF8448F4281}"/>
    <cellStyle name="Per cent 2" xfId="2" xr:uid="{D55BF8F8-B642-CC4D-B89F-8E30605497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F435-5E2B-E644-83D2-BBB8FE808D59}">
  <dimension ref="A1:L464"/>
  <sheetViews>
    <sheetView tabSelected="1" topLeftCell="A427" zoomScale="140" workbookViewId="0">
      <selection activeCell="E445" sqref="E445"/>
    </sheetView>
  </sheetViews>
  <sheetFormatPr baseColWidth="10" defaultRowHeight="16" x14ac:dyDescent="0.2"/>
  <cols>
    <col min="1" max="1" width="54.5" style="2" customWidth="1"/>
    <col min="2" max="2" width="11.83203125" style="2" bestFit="1" customWidth="1"/>
    <col min="3" max="8" width="10.83203125" style="2"/>
    <col min="9" max="9" width="13.33203125" style="2" bestFit="1" customWidth="1"/>
    <col min="10" max="16384" width="10.83203125" style="2"/>
  </cols>
  <sheetData>
    <row r="1" spans="1:12" x14ac:dyDescent="0.2">
      <c r="A1" s="1" t="s">
        <v>30</v>
      </c>
      <c r="B1" s="2" t="s">
        <v>33</v>
      </c>
    </row>
    <row r="3" spans="1:12" x14ac:dyDescent="0.2">
      <c r="A3" s="1" t="s">
        <v>0</v>
      </c>
      <c r="B3" s="1" t="s">
        <v>111</v>
      </c>
    </row>
    <row r="4" spans="1:12" x14ac:dyDescent="0.2">
      <c r="A4" s="2" t="s">
        <v>1</v>
      </c>
      <c r="B4" s="2" t="s">
        <v>2</v>
      </c>
    </row>
    <row r="5" spans="1:12" x14ac:dyDescent="0.2">
      <c r="A5" s="2" t="s">
        <v>3</v>
      </c>
      <c r="B5" s="2" t="s">
        <v>4</v>
      </c>
    </row>
    <row r="6" spans="1:12" x14ac:dyDescent="0.2">
      <c r="A6" s="2" t="s">
        <v>5</v>
      </c>
      <c r="B6" s="2">
        <v>1</v>
      </c>
    </row>
    <row r="7" spans="1:12" x14ac:dyDescent="0.2">
      <c r="A7" s="2" t="s">
        <v>6</v>
      </c>
      <c r="B7" s="2" t="s">
        <v>112</v>
      </c>
    </row>
    <row r="8" spans="1:12" x14ac:dyDescent="0.2">
      <c r="A8" s="2" t="s">
        <v>7</v>
      </c>
      <c r="B8" s="2" t="s">
        <v>8</v>
      </c>
    </row>
    <row r="9" spans="1:12" x14ac:dyDescent="0.2">
      <c r="A9" s="2" t="s">
        <v>9</v>
      </c>
      <c r="B9" s="2" t="s">
        <v>135</v>
      </c>
    </row>
    <row r="10" spans="1:12" x14ac:dyDescent="0.2">
      <c r="A10" s="1" t="s">
        <v>10</v>
      </c>
    </row>
    <row r="11" spans="1:12" x14ac:dyDescent="0.2">
      <c r="A11" s="2" t="s">
        <v>11</v>
      </c>
      <c r="B11" s="2" t="s">
        <v>12</v>
      </c>
      <c r="C11" s="2" t="s">
        <v>7</v>
      </c>
      <c r="D11" s="2" t="s">
        <v>26</v>
      </c>
      <c r="E11" s="2" t="s">
        <v>3</v>
      </c>
      <c r="F11" s="2" t="s">
        <v>13</v>
      </c>
      <c r="G11" s="2" t="s">
        <v>6</v>
      </c>
      <c r="H11" s="2" t="s">
        <v>44</v>
      </c>
      <c r="I11" s="2" t="s">
        <v>45</v>
      </c>
      <c r="J11" s="2" t="s">
        <v>46</v>
      </c>
      <c r="K11" s="2" t="s">
        <v>76</v>
      </c>
      <c r="L11" s="2" t="s">
        <v>1</v>
      </c>
    </row>
    <row r="12" spans="1:12" x14ac:dyDescent="0.2">
      <c r="A12" s="2" t="str">
        <f>B3</f>
        <v>rotor production, for onshore wind turbine</v>
      </c>
      <c r="B12" s="2">
        <v>1</v>
      </c>
      <c r="C12" s="2" t="s">
        <v>8</v>
      </c>
      <c r="E12" s="2" t="str">
        <f>B5</f>
        <v>GLO</v>
      </c>
      <c r="F12" s="2" t="s">
        <v>14</v>
      </c>
      <c r="G12" s="2" t="str">
        <f>B7</f>
        <v>rotor, for onshore wind turbine</v>
      </c>
    </row>
    <row r="13" spans="1:12" x14ac:dyDescent="0.2">
      <c r="A13" s="2" t="s">
        <v>34</v>
      </c>
      <c r="B13" s="3">
        <f>J13/K13</f>
        <v>0.20714285714285716</v>
      </c>
      <c r="C13" s="2" t="s">
        <v>8</v>
      </c>
      <c r="E13" s="2" t="s">
        <v>4</v>
      </c>
      <c r="F13" s="2" t="s">
        <v>15</v>
      </c>
      <c r="G13" s="2" t="s">
        <v>39</v>
      </c>
      <c r="H13" s="2">
        <v>0.21</v>
      </c>
      <c r="I13" s="2">
        <v>14500</v>
      </c>
      <c r="J13" s="2">
        <f>H13*I13</f>
        <v>3045</v>
      </c>
      <c r="K13" s="2">
        <v>14700</v>
      </c>
    </row>
    <row r="14" spans="1:12" x14ac:dyDescent="0.2">
      <c r="A14" s="2" t="s">
        <v>35</v>
      </c>
      <c r="B14" s="3">
        <f>J14/K13</f>
        <v>0.20714285714285716</v>
      </c>
      <c r="C14" s="2" t="s">
        <v>8</v>
      </c>
      <c r="E14" s="2" t="s">
        <v>4</v>
      </c>
      <c r="F14" s="2" t="s">
        <v>15</v>
      </c>
      <c r="G14" s="2" t="s">
        <v>40</v>
      </c>
      <c r="H14" s="2">
        <v>0.21</v>
      </c>
      <c r="I14" s="2">
        <v>14500</v>
      </c>
      <c r="J14" s="2">
        <f t="shared" ref="J14:J16" si="0">H14*I14</f>
        <v>3045</v>
      </c>
    </row>
    <row r="15" spans="1:12" x14ac:dyDescent="0.2">
      <c r="A15" s="2" t="s">
        <v>36</v>
      </c>
      <c r="B15" s="3">
        <f>J15/K13</f>
        <v>0.21573469387755104</v>
      </c>
      <c r="C15" s="2" t="s">
        <v>8</v>
      </c>
      <c r="E15" s="2" t="s">
        <v>4</v>
      </c>
      <c r="F15" s="2" t="s">
        <v>15</v>
      </c>
      <c r="G15" s="2" t="s">
        <v>41</v>
      </c>
      <c r="H15" s="2">
        <v>0.31</v>
      </c>
      <c r="I15" s="2">
        <v>10230</v>
      </c>
      <c r="J15" s="2">
        <f t="shared" si="0"/>
        <v>3171.3</v>
      </c>
    </row>
    <row r="16" spans="1:12" x14ac:dyDescent="0.2">
      <c r="A16" s="2" t="s">
        <v>37</v>
      </c>
      <c r="B16" s="3">
        <f>J16/K13</f>
        <v>0.57171428571428573</v>
      </c>
      <c r="C16" s="2" t="s">
        <v>8</v>
      </c>
      <c r="E16" s="2" t="s">
        <v>4</v>
      </c>
      <c r="F16" s="2" t="s">
        <v>15</v>
      </c>
      <c r="G16" s="2" t="s">
        <v>42</v>
      </c>
      <c r="H16" s="2">
        <v>0.87</v>
      </c>
      <c r="I16" s="2">
        <v>9660</v>
      </c>
      <c r="J16" s="2">
        <f t="shared" si="0"/>
        <v>8404.2000000000007</v>
      </c>
    </row>
    <row r="17" spans="1:12" x14ac:dyDescent="0.2">
      <c r="A17" s="2" t="s">
        <v>38</v>
      </c>
      <c r="B17" s="3">
        <f>J17/K13</f>
        <v>0.21768707482993196</v>
      </c>
      <c r="C17" s="2" t="s">
        <v>8</v>
      </c>
      <c r="E17" s="2" t="s">
        <v>4</v>
      </c>
      <c r="F17" s="2" t="s">
        <v>15</v>
      </c>
      <c r="G17" s="2" t="s">
        <v>43</v>
      </c>
      <c r="H17" s="2">
        <v>0.49</v>
      </c>
      <c r="I17" s="2">
        <v>6480</v>
      </c>
      <c r="J17" s="2">
        <v>3200</v>
      </c>
    </row>
    <row r="19" spans="1:12" x14ac:dyDescent="0.2">
      <c r="A19" s="1" t="s">
        <v>0</v>
      </c>
      <c r="B19" s="1" t="s">
        <v>163</v>
      </c>
    </row>
    <row r="20" spans="1:12" x14ac:dyDescent="0.2">
      <c r="A20" s="2" t="s">
        <v>1</v>
      </c>
      <c r="B20" s="2" t="s">
        <v>2</v>
      </c>
    </row>
    <row r="21" spans="1:12" x14ac:dyDescent="0.2">
      <c r="A21" s="2" t="s">
        <v>3</v>
      </c>
      <c r="B21" s="2" t="s">
        <v>4</v>
      </c>
    </row>
    <row r="22" spans="1:12" x14ac:dyDescent="0.2">
      <c r="A22" s="2" t="s">
        <v>5</v>
      </c>
      <c r="B22" s="2">
        <v>1</v>
      </c>
    </row>
    <row r="23" spans="1:12" x14ac:dyDescent="0.2">
      <c r="A23" s="2" t="s">
        <v>6</v>
      </c>
      <c r="B23" s="2" t="s">
        <v>112</v>
      </c>
    </row>
    <row r="24" spans="1:12" x14ac:dyDescent="0.2">
      <c r="A24" s="2" t="s">
        <v>7</v>
      </c>
      <c r="B24" s="2" t="s">
        <v>8</v>
      </c>
    </row>
    <row r="25" spans="1:12" x14ac:dyDescent="0.2">
      <c r="A25" s="2" t="s">
        <v>9</v>
      </c>
      <c r="B25" s="2" t="s">
        <v>127</v>
      </c>
    </row>
    <row r="26" spans="1:12" x14ac:dyDescent="0.2">
      <c r="A26" s="1" t="s">
        <v>10</v>
      </c>
    </row>
    <row r="27" spans="1:12" x14ac:dyDescent="0.2">
      <c r="A27" s="2" t="s">
        <v>11</v>
      </c>
      <c r="B27" s="2" t="s">
        <v>12</v>
      </c>
      <c r="C27" s="2" t="s">
        <v>7</v>
      </c>
      <c r="D27" s="2" t="s">
        <v>26</v>
      </c>
      <c r="E27" s="2" t="s">
        <v>3</v>
      </c>
      <c r="F27" s="2" t="s">
        <v>13</v>
      </c>
      <c r="G27" s="2" t="s">
        <v>6</v>
      </c>
      <c r="H27" s="2" t="s">
        <v>44</v>
      </c>
      <c r="I27" s="2" t="s">
        <v>45</v>
      </c>
      <c r="J27" s="2" t="s">
        <v>46</v>
      </c>
      <c r="K27" s="2" t="s">
        <v>76</v>
      </c>
      <c r="L27" s="2" t="s">
        <v>1</v>
      </c>
    </row>
    <row r="28" spans="1:12" x14ac:dyDescent="0.2">
      <c r="A28" s="2" t="str">
        <f>B19</f>
        <v>treatment of rotor, for onshore wind turbine</v>
      </c>
      <c r="B28" s="2">
        <v>-1</v>
      </c>
      <c r="C28" s="2" t="s">
        <v>8</v>
      </c>
      <c r="E28" s="2" t="str">
        <f>B21</f>
        <v>GLO</v>
      </c>
      <c r="F28" s="2" t="s">
        <v>14</v>
      </c>
      <c r="G28" s="2" t="str">
        <f>B23</f>
        <v>rotor, for onshore wind turbine</v>
      </c>
    </row>
    <row r="29" spans="1:12" x14ac:dyDescent="0.2">
      <c r="A29" t="s">
        <v>47</v>
      </c>
      <c r="B29" s="2">
        <v>-0.37353532452613436</v>
      </c>
      <c r="C29" s="2" t="s">
        <v>8</v>
      </c>
      <c r="E29" t="s">
        <v>22</v>
      </c>
      <c r="F29" s="2" t="s">
        <v>15</v>
      </c>
      <c r="G29" t="s">
        <v>50</v>
      </c>
      <c r="H29"/>
      <c r="I29" s="3"/>
      <c r="L29" s="2" t="s">
        <v>53</v>
      </c>
    </row>
    <row r="30" spans="1:12" x14ac:dyDescent="0.2">
      <c r="A30" t="s">
        <v>48</v>
      </c>
      <c r="B30" s="2">
        <v>-0.20113440551407233</v>
      </c>
      <c r="C30" s="2" t="s">
        <v>8</v>
      </c>
      <c r="E30" t="s">
        <v>22</v>
      </c>
      <c r="F30" s="2" t="s">
        <v>15</v>
      </c>
      <c r="G30" t="s">
        <v>51</v>
      </c>
      <c r="H30"/>
      <c r="I30" s="3"/>
      <c r="L30" s="2" t="s">
        <v>54</v>
      </c>
    </row>
    <row r="31" spans="1:12" x14ac:dyDescent="0.2">
      <c r="A31" t="s">
        <v>49</v>
      </c>
      <c r="B31" s="2">
        <v>-0.42533026995979317</v>
      </c>
      <c r="C31" s="2" t="s">
        <v>8</v>
      </c>
      <c r="E31" t="s">
        <v>4</v>
      </c>
      <c r="F31" s="2" t="s">
        <v>15</v>
      </c>
      <c r="G31" t="s">
        <v>52</v>
      </c>
      <c r="H31"/>
      <c r="I31" s="3"/>
    </row>
    <row r="33" spans="1:12" x14ac:dyDescent="0.2">
      <c r="A33" s="1" t="s">
        <v>0</v>
      </c>
      <c r="B33" s="1" t="s">
        <v>113</v>
      </c>
    </row>
    <row r="34" spans="1:12" x14ac:dyDescent="0.2">
      <c r="A34" s="2" t="s">
        <v>1</v>
      </c>
      <c r="B34" s="2" t="s">
        <v>2</v>
      </c>
    </row>
    <row r="35" spans="1:12" x14ac:dyDescent="0.2">
      <c r="A35" s="2" t="s">
        <v>3</v>
      </c>
      <c r="B35" s="2" t="s">
        <v>4</v>
      </c>
    </row>
    <row r="36" spans="1:12" x14ac:dyDescent="0.2">
      <c r="A36" s="2" t="s">
        <v>5</v>
      </c>
      <c r="B36" s="2">
        <v>1</v>
      </c>
    </row>
    <row r="37" spans="1:12" x14ac:dyDescent="0.2">
      <c r="A37" s="2" t="s">
        <v>6</v>
      </c>
      <c r="B37" s="2" t="s">
        <v>114</v>
      </c>
    </row>
    <row r="38" spans="1:12" x14ac:dyDescent="0.2">
      <c r="A38" s="2" t="s">
        <v>7</v>
      </c>
      <c r="B38" s="2" t="s">
        <v>8</v>
      </c>
    </row>
    <row r="39" spans="1:12" x14ac:dyDescent="0.2">
      <c r="A39" s="2" t="s">
        <v>9</v>
      </c>
      <c r="B39" s="2" t="s">
        <v>134</v>
      </c>
    </row>
    <row r="40" spans="1:12" x14ac:dyDescent="0.2">
      <c r="A40" s="1" t="s">
        <v>10</v>
      </c>
    </row>
    <row r="41" spans="1:12" x14ac:dyDescent="0.2">
      <c r="A41" s="2" t="s">
        <v>11</v>
      </c>
      <c r="B41" s="2" t="s">
        <v>12</v>
      </c>
      <c r="C41" s="2" t="s">
        <v>7</v>
      </c>
      <c r="D41" s="2" t="s">
        <v>26</v>
      </c>
      <c r="E41" s="2" t="s">
        <v>3</v>
      </c>
      <c r="F41" s="2" t="s">
        <v>13</v>
      </c>
      <c r="G41" s="2" t="s">
        <v>6</v>
      </c>
      <c r="H41" s="2" t="s">
        <v>44</v>
      </c>
      <c r="I41" s="2" t="s">
        <v>45</v>
      </c>
      <c r="J41" s="2" t="s">
        <v>46</v>
      </c>
      <c r="K41" s="2" t="s">
        <v>76</v>
      </c>
      <c r="L41" s="2" t="s">
        <v>1</v>
      </c>
    </row>
    <row r="42" spans="1:12" x14ac:dyDescent="0.2">
      <c r="A42" s="2" t="str">
        <f>B33</f>
        <v>nacelle production, for onshore wind turbine</v>
      </c>
      <c r="B42" s="2">
        <v>1</v>
      </c>
      <c r="C42" s="2" t="s">
        <v>8</v>
      </c>
      <c r="E42" s="2" t="str">
        <f>B35</f>
        <v>GLO</v>
      </c>
      <c r="F42" s="2" t="s">
        <v>14</v>
      </c>
      <c r="G42" s="2" t="str">
        <f>B37</f>
        <v>nacelle, for onshore wind turbine</v>
      </c>
    </row>
    <row r="43" spans="1:12" x14ac:dyDescent="0.2">
      <c r="A43" t="s">
        <v>56</v>
      </c>
      <c r="B43" s="2">
        <f>J43/K43</f>
        <v>1.0247524752475248E-2</v>
      </c>
      <c r="C43" s="2" t="s">
        <v>8</v>
      </c>
      <c r="E43" t="s">
        <v>4</v>
      </c>
      <c r="F43" s="2" t="s">
        <v>15</v>
      </c>
      <c r="G43" t="s">
        <v>66</v>
      </c>
      <c r="H43">
        <v>1</v>
      </c>
      <c r="I43" s="2">
        <v>207</v>
      </c>
      <c r="J43" s="2">
        <f t="shared" ref="J43:J55" si="1">H43*I43</f>
        <v>207</v>
      </c>
      <c r="K43" s="2">
        <v>20200</v>
      </c>
    </row>
    <row r="44" spans="1:12" x14ac:dyDescent="0.2">
      <c r="A44" t="s">
        <v>38</v>
      </c>
      <c r="B44" s="2">
        <f>J44/K43</f>
        <v>0.16360396039603961</v>
      </c>
      <c r="C44" s="2" t="s">
        <v>8</v>
      </c>
      <c r="E44" t="s">
        <v>4</v>
      </c>
      <c r="F44" s="2" t="s">
        <v>15</v>
      </c>
      <c r="G44" t="s">
        <v>43</v>
      </c>
      <c r="H44">
        <v>0.51</v>
      </c>
      <c r="I44" s="2">
        <v>6480</v>
      </c>
      <c r="J44" s="2">
        <f t="shared" si="1"/>
        <v>3304.8</v>
      </c>
    </row>
    <row r="45" spans="1:12" x14ac:dyDescent="0.2">
      <c r="A45" t="s">
        <v>57</v>
      </c>
      <c r="B45" s="2">
        <f>J45/K43</f>
        <v>2.0237623762376238E-2</v>
      </c>
      <c r="C45" s="2" t="s">
        <v>8</v>
      </c>
      <c r="E45" t="s">
        <v>4</v>
      </c>
      <c r="F45" s="2" t="s">
        <v>15</v>
      </c>
      <c r="G45" t="s">
        <v>67</v>
      </c>
      <c r="H45">
        <v>0.28000000000000003</v>
      </c>
      <c r="I45" s="2">
        <v>1460</v>
      </c>
      <c r="J45" s="2">
        <f t="shared" si="1"/>
        <v>408.8</v>
      </c>
    </row>
    <row r="46" spans="1:12" x14ac:dyDescent="0.2">
      <c r="A46" t="s">
        <v>37</v>
      </c>
      <c r="B46" s="2">
        <f>J46/K43</f>
        <v>6.2168316831683168E-2</v>
      </c>
      <c r="C46" s="2" t="s">
        <v>8</v>
      </c>
      <c r="E46" t="s">
        <v>4</v>
      </c>
      <c r="F46" s="2" t="s">
        <v>15</v>
      </c>
      <c r="G46" t="s">
        <v>42</v>
      </c>
      <c r="H46">
        <v>0.13</v>
      </c>
      <c r="I46" s="2">
        <v>9660</v>
      </c>
      <c r="J46" s="2">
        <f t="shared" si="1"/>
        <v>1255.8</v>
      </c>
      <c r="L46" s="2" t="s">
        <v>77</v>
      </c>
    </row>
    <row r="47" spans="1:12" x14ac:dyDescent="0.2">
      <c r="A47" t="s">
        <v>58</v>
      </c>
      <c r="B47" s="2">
        <f>J47/K43</f>
        <v>5.0649504950491084E-4</v>
      </c>
      <c r="C47" s="2" t="s">
        <v>8</v>
      </c>
      <c r="E47" t="s">
        <v>17</v>
      </c>
      <c r="F47" s="2" t="s">
        <v>15</v>
      </c>
      <c r="G47" t="s">
        <v>68</v>
      </c>
      <c r="H47">
        <v>1</v>
      </c>
      <c r="I47" s="2">
        <v>10.2311999999992</v>
      </c>
      <c r="J47" s="2">
        <f t="shared" si="1"/>
        <v>10.2311999999992</v>
      </c>
    </row>
    <row r="48" spans="1:12" x14ac:dyDescent="0.2">
      <c r="A48" t="s">
        <v>58</v>
      </c>
      <c r="B48" s="2">
        <f>J48/K43</f>
        <v>2.404396039603995E-3</v>
      </c>
      <c r="C48" s="2" t="s">
        <v>8</v>
      </c>
      <c r="E48" t="s">
        <v>22</v>
      </c>
      <c r="F48" s="2" t="s">
        <v>15</v>
      </c>
      <c r="G48" t="s">
        <v>68</v>
      </c>
      <c r="H48">
        <v>1</v>
      </c>
      <c r="I48" s="2">
        <v>48.568800000000699</v>
      </c>
      <c r="J48" s="2">
        <f t="shared" si="1"/>
        <v>48.568800000000699</v>
      </c>
    </row>
    <row r="49" spans="1:10" x14ac:dyDescent="0.2">
      <c r="A49" t="s">
        <v>36</v>
      </c>
      <c r="B49" s="2">
        <f>J49/K43</f>
        <v>0.3443762376237624</v>
      </c>
      <c r="C49" s="2" t="s">
        <v>8</v>
      </c>
      <c r="E49" t="s">
        <v>4</v>
      </c>
      <c r="F49" s="2" t="s">
        <v>15</v>
      </c>
      <c r="G49" t="s">
        <v>41</v>
      </c>
      <c r="H49">
        <v>0.68</v>
      </c>
      <c r="I49" s="2">
        <v>10230</v>
      </c>
      <c r="J49" s="2">
        <f t="shared" si="1"/>
        <v>6956.4000000000005</v>
      </c>
    </row>
    <row r="50" spans="1:10" x14ac:dyDescent="0.2">
      <c r="A50" t="s">
        <v>60</v>
      </c>
      <c r="B50" s="2">
        <f>B43</f>
        <v>1.0247524752475248E-2</v>
      </c>
      <c r="C50" s="2" t="s">
        <v>8</v>
      </c>
      <c r="E50" t="s">
        <v>4</v>
      </c>
      <c r="F50" s="2" t="s">
        <v>15</v>
      </c>
      <c r="G50" t="s">
        <v>70</v>
      </c>
      <c r="H50">
        <v>1</v>
      </c>
      <c r="I50" s="2">
        <v>207</v>
      </c>
      <c r="J50" s="2">
        <f t="shared" si="1"/>
        <v>207</v>
      </c>
    </row>
    <row r="51" spans="1:10" x14ac:dyDescent="0.2">
      <c r="A51" t="s">
        <v>34</v>
      </c>
      <c r="B51" s="2">
        <f>B52</f>
        <v>0.56707920792079203</v>
      </c>
      <c r="C51" s="2" t="s">
        <v>8</v>
      </c>
      <c r="E51" t="s">
        <v>4</v>
      </c>
      <c r="F51" s="2" t="s">
        <v>15</v>
      </c>
      <c r="G51" t="s">
        <v>39</v>
      </c>
      <c r="H51">
        <v>0.79</v>
      </c>
      <c r="I51" s="2">
        <v>14500</v>
      </c>
      <c r="J51" s="2">
        <f t="shared" si="1"/>
        <v>11455</v>
      </c>
    </row>
    <row r="52" spans="1:10" x14ac:dyDescent="0.2">
      <c r="A52" t="s">
        <v>35</v>
      </c>
      <c r="B52" s="2">
        <f>J52/K43</f>
        <v>0.56707920792079203</v>
      </c>
      <c r="C52" s="2" t="s">
        <v>8</v>
      </c>
      <c r="E52" t="s">
        <v>4</v>
      </c>
      <c r="F52" s="2" t="s">
        <v>15</v>
      </c>
      <c r="G52" t="s">
        <v>40</v>
      </c>
      <c r="H52">
        <v>0.79</v>
      </c>
      <c r="I52" s="2">
        <v>14500</v>
      </c>
      <c r="J52" s="2">
        <f t="shared" si="1"/>
        <v>11455</v>
      </c>
    </row>
    <row r="53" spans="1:10" x14ac:dyDescent="0.2">
      <c r="A53" t="s">
        <v>61</v>
      </c>
      <c r="B53" s="2">
        <f>J53/K43</f>
        <v>0.18193069306930693</v>
      </c>
      <c r="C53" s="2" t="s">
        <v>8</v>
      </c>
      <c r="E53" t="s">
        <v>4</v>
      </c>
      <c r="F53" s="2" t="s">
        <v>15</v>
      </c>
      <c r="G53" t="s">
        <v>71</v>
      </c>
      <c r="H53">
        <v>0.98</v>
      </c>
      <c r="I53" s="2">
        <v>3750</v>
      </c>
      <c r="J53" s="2">
        <f t="shared" si="1"/>
        <v>3675</v>
      </c>
    </row>
    <row r="54" spans="1:10" x14ac:dyDescent="0.2">
      <c r="A54" t="s">
        <v>62</v>
      </c>
      <c r="B54" s="2">
        <f>J54/K43</f>
        <v>4.9504950495049506E-3</v>
      </c>
      <c r="C54" s="2" t="s">
        <v>8</v>
      </c>
      <c r="E54" t="s">
        <v>4</v>
      </c>
      <c r="F54" s="2" t="s">
        <v>15</v>
      </c>
      <c r="G54" t="s">
        <v>72</v>
      </c>
      <c r="H54">
        <v>1</v>
      </c>
      <c r="I54" s="2">
        <v>100</v>
      </c>
      <c r="J54" s="2">
        <f t="shared" si="1"/>
        <v>100</v>
      </c>
    </row>
    <row r="55" spans="1:10" x14ac:dyDescent="0.2">
      <c r="A55" t="s">
        <v>64</v>
      </c>
      <c r="B55" s="2">
        <f>B45</f>
        <v>2.0237623762376238E-2</v>
      </c>
      <c r="C55" s="2" t="s">
        <v>8</v>
      </c>
      <c r="E55" t="s">
        <v>4</v>
      </c>
      <c r="F55" s="2" t="s">
        <v>15</v>
      </c>
      <c r="G55" t="s">
        <v>74</v>
      </c>
      <c r="H55">
        <v>0.28000000000000003</v>
      </c>
      <c r="I55" s="2">
        <v>1460</v>
      </c>
      <c r="J55" s="2">
        <f t="shared" si="1"/>
        <v>408.8</v>
      </c>
    </row>
    <row r="57" spans="1:10" x14ac:dyDescent="0.2">
      <c r="A57" s="1" t="s">
        <v>0</v>
      </c>
      <c r="B57" s="1" t="s">
        <v>164</v>
      </c>
    </row>
    <row r="58" spans="1:10" x14ac:dyDescent="0.2">
      <c r="A58" s="2" t="s">
        <v>1</v>
      </c>
      <c r="B58" s="2" t="s">
        <v>2</v>
      </c>
    </row>
    <row r="59" spans="1:10" x14ac:dyDescent="0.2">
      <c r="A59" s="2" t="s">
        <v>3</v>
      </c>
      <c r="B59" s="2" t="s">
        <v>4</v>
      </c>
    </row>
    <row r="60" spans="1:10" x14ac:dyDescent="0.2">
      <c r="A60" s="2" t="s">
        <v>5</v>
      </c>
      <c r="B60" s="2">
        <v>1</v>
      </c>
    </row>
    <row r="61" spans="1:10" x14ac:dyDescent="0.2">
      <c r="A61" s="2" t="s">
        <v>6</v>
      </c>
      <c r="B61" s="2" t="s">
        <v>114</v>
      </c>
    </row>
    <row r="62" spans="1:10" x14ac:dyDescent="0.2">
      <c r="A62" s="2" t="s">
        <v>7</v>
      </c>
      <c r="B62" s="2" t="s">
        <v>8</v>
      </c>
    </row>
    <row r="63" spans="1:10" x14ac:dyDescent="0.2">
      <c r="A63" s="2" t="s">
        <v>9</v>
      </c>
      <c r="B63" s="2" t="s">
        <v>75</v>
      </c>
    </row>
    <row r="64" spans="1:10" x14ac:dyDescent="0.2">
      <c r="A64" s="1" t="s">
        <v>10</v>
      </c>
    </row>
    <row r="65" spans="1:12" x14ac:dyDescent="0.2">
      <c r="A65" s="2" t="s">
        <v>11</v>
      </c>
      <c r="B65" s="2" t="s">
        <v>12</v>
      </c>
      <c r="C65" s="2" t="s">
        <v>7</v>
      </c>
      <c r="D65" s="2" t="s">
        <v>26</v>
      </c>
      <c r="E65" s="2" t="s">
        <v>3</v>
      </c>
      <c r="F65" s="2" t="s">
        <v>13</v>
      </c>
      <c r="G65" s="2" t="s">
        <v>6</v>
      </c>
      <c r="H65" s="2" t="s">
        <v>44</v>
      </c>
      <c r="I65" s="2" t="s">
        <v>45</v>
      </c>
      <c r="J65" s="2" t="s">
        <v>46</v>
      </c>
      <c r="K65" s="2" t="s">
        <v>76</v>
      </c>
      <c r="L65" s="2" t="s">
        <v>1</v>
      </c>
    </row>
    <row r="66" spans="1:12" x14ac:dyDescent="0.2">
      <c r="A66" s="2" t="str">
        <f>B57</f>
        <v>treatment of nacelle, for onshore wind turbine</v>
      </c>
      <c r="B66" s="2">
        <v>-1</v>
      </c>
      <c r="C66" s="2" t="s">
        <v>8</v>
      </c>
      <c r="E66" s="2" t="str">
        <f>B59</f>
        <v>GLO</v>
      </c>
      <c r="F66" s="2" t="s">
        <v>14</v>
      </c>
      <c r="G66" s="2" t="str">
        <f>B61</f>
        <v>nacelle, for onshore wind turbine</v>
      </c>
    </row>
    <row r="67" spans="1:12" x14ac:dyDescent="0.2">
      <c r="A67" t="s">
        <v>55</v>
      </c>
      <c r="B67" s="2">
        <v>-1.01147313488263E-2</v>
      </c>
      <c r="C67" s="2" t="s">
        <v>8</v>
      </c>
      <c r="E67" t="s">
        <v>4</v>
      </c>
      <c r="F67" s="2" t="s">
        <v>15</v>
      </c>
      <c r="G67" t="s">
        <v>65</v>
      </c>
      <c r="H67">
        <v>1</v>
      </c>
      <c r="I67" s="2">
        <v>-207</v>
      </c>
      <c r="J67" s="2">
        <f>H67*I67</f>
        <v>-207</v>
      </c>
    </row>
    <row r="68" spans="1:12" x14ac:dyDescent="0.2">
      <c r="A68" t="s">
        <v>49</v>
      </c>
      <c r="B68" s="2">
        <v>-0.90078767859586029</v>
      </c>
      <c r="C68" s="2" t="s">
        <v>8</v>
      </c>
      <c r="E68" t="s">
        <v>4</v>
      </c>
      <c r="F68" s="2" t="s">
        <v>15</v>
      </c>
      <c r="G68" t="s">
        <v>52</v>
      </c>
      <c r="H68">
        <v>0.51</v>
      </c>
      <c r="I68" s="2">
        <v>-24730</v>
      </c>
      <c r="J68" s="2">
        <f t="shared" ref="J68:J74" si="2">H68*I68</f>
        <v>-12612.300000000001</v>
      </c>
    </row>
    <row r="69" spans="1:12" x14ac:dyDescent="0.2">
      <c r="A69" t="s">
        <v>59</v>
      </c>
      <c r="B69" s="2">
        <v>-1.9975372828020248E-2</v>
      </c>
      <c r="C69" s="2" t="s">
        <v>8</v>
      </c>
      <c r="E69" t="s">
        <v>29</v>
      </c>
      <c r="F69" s="2" t="s">
        <v>15</v>
      </c>
      <c r="G69" t="s">
        <v>69</v>
      </c>
      <c r="H69">
        <v>0.28000000000000003</v>
      </c>
      <c r="I69" s="2">
        <v>-463.12334567726998</v>
      </c>
      <c r="J69" s="2">
        <f t="shared" si="2"/>
        <v>-129.6745367896356</v>
      </c>
    </row>
    <row r="70" spans="1:12" x14ac:dyDescent="0.2">
      <c r="A70" t="s">
        <v>47</v>
      </c>
      <c r="B70" s="2">
        <v>-3.9885757285538372E-2</v>
      </c>
      <c r="C70" s="2" t="s">
        <v>8</v>
      </c>
      <c r="E70" t="s">
        <v>22</v>
      </c>
      <c r="F70" s="2" t="s">
        <v>15</v>
      </c>
      <c r="G70" t="s">
        <v>50</v>
      </c>
      <c r="H70">
        <v>0.13</v>
      </c>
      <c r="I70" s="2">
        <v>-15.8147776920526</v>
      </c>
      <c r="J70" s="2">
        <f t="shared" si="2"/>
        <v>-2.055921099966838</v>
      </c>
    </row>
    <row r="71" spans="1:12" x14ac:dyDescent="0.2">
      <c r="A71" t="s">
        <v>63</v>
      </c>
      <c r="B71" s="2">
        <v>-2.3732384731153713E-3</v>
      </c>
      <c r="C71" s="2" t="s">
        <v>8</v>
      </c>
      <c r="E71" t="s">
        <v>29</v>
      </c>
      <c r="F71" s="2" t="s">
        <v>15</v>
      </c>
      <c r="G71" t="s">
        <v>73</v>
      </c>
      <c r="H71">
        <v>1</v>
      </c>
      <c r="I71" s="2">
        <v>-16.140084415807301</v>
      </c>
      <c r="J71" s="2">
        <f t="shared" si="2"/>
        <v>-16.140084415807301</v>
      </c>
    </row>
    <row r="72" spans="1:12" x14ac:dyDescent="0.2">
      <c r="A72" t="s">
        <v>63</v>
      </c>
      <c r="B72" s="2">
        <v>-4.99931591188906E-4</v>
      </c>
      <c r="C72" s="2" t="s">
        <v>8</v>
      </c>
      <c r="E72" t="s">
        <v>17</v>
      </c>
      <c r="F72" s="2" t="s">
        <v>15</v>
      </c>
      <c r="G72" t="s">
        <v>73</v>
      </c>
      <c r="H72">
        <v>1</v>
      </c>
      <c r="I72" s="2">
        <v>-0.39956428824000101</v>
      </c>
      <c r="J72" s="2">
        <f t="shared" si="2"/>
        <v>-0.39956428824000101</v>
      </c>
    </row>
    <row r="73" spans="1:12" x14ac:dyDescent="0.2">
      <c r="A73" t="s">
        <v>48</v>
      </c>
      <c r="B73" s="2">
        <v>-2.6363289877450499E-2</v>
      </c>
      <c r="C73" s="2" t="s">
        <v>8</v>
      </c>
      <c r="E73" t="s">
        <v>22</v>
      </c>
      <c r="F73" s="2" t="s">
        <v>15</v>
      </c>
      <c r="G73" t="s">
        <v>51</v>
      </c>
      <c r="H73">
        <v>0.13</v>
      </c>
      <c r="I73" s="2">
        <v>-37.759725907477197</v>
      </c>
      <c r="J73" s="2">
        <f t="shared" si="2"/>
        <v>-4.9087643679720356</v>
      </c>
    </row>
    <row r="74" spans="1:12" x14ac:dyDescent="0.2">
      <c r="A74" t="s">
        <v>64</v>
      </c>
      <c r="B74" s="2">
        <v>-1.9975372828020248E-2</v>
      </c>
      <c r="C74" s="2" t="s">
        <v>8</v>
      </c>
      <c r="E74" t="s">
        <v>4</v>
      </c>
      <c r="F74" s="2" t="s">
        <v>15</v>
      </c>
      <c r="G74" t="s">
        <v>74</v>
      </c>
      <c r="H74">
        <v>0.28000000000000003</v>
      </c>
      <c r="I74" s="2">
        <v>1460</v>
      </c>
      <c r="J74" s="2">
        <f t="shared" si="2"/>
        <v>408.8</v>
      </c>
    </row>
    <row r="76" spans="1:12" x14ac:dyDescent="0.2">
      <c r="A76" s="1" t="s">
        <v>0</v>
      </c>
      <c r="B76" s="1" t="s">
        <v>115</v>
      </c>
    </row>
    <row r="77" spans="1:12" x14ac:dyDescent="0.2">
      <c r="A77" s="2" t="s">
        <v>1</v>
      </c>
      <c r="B77" s="2" t="s">
        <v>2</v>
      </c>
    </row>
    <row r="78" spans="1:12" x14ac:dyDescent="0.2">
      <c r="A78" s="2" t="s">
        <v>3</v>
      </c>
      <c r="B78" s="2" t="s">
        <v>4</v>
      </c>
    </row>
    <row r="79" spans="1:12" x14ac:dyDescent="0.2">
      <c r="A79" s="2" t="s">
        <v>5</v>
      </c>
      <c r="B79" s="2">
        <v>1</v>
      </c>
    </row>
    <row r="80" spans="1:12" x14ac:dyDescent="0.2">
      <c r="A80" s="2" t="s">
        <v>6</v>
      </c>
      <c r="B80" s="2" t="s">
        <v>116</v>
      </c>
    </row>
    <row r="81" spans="1:12" x14ac:dyDescent="0.2">
      <c r="A81" s="2" t="s">
        <v>7</v>
      </c>
      <c r="B81" s="2" t="s">
        <v>8</v>
      </c>
    </row>
    <row r="82" spans="1:12" x14ac:dyDescent="0.2">
      <c r="A82" s="2" t="s">
        <v>9</v>
      </c>
      <c r="B82" s="2" t="s">
        <v>133</v>
      </c>
    </row>
    <row r="83" spans="1:12" x14ac:dyDescent="0.2">
      <c r="A83" s="1" t="s">
        <v>10</v>
      </c>
    </row>
    <row r="84" spans="1:12" x14ac:dyDescent="0.2">
      <c r="A84" s="2" t="s">
        <v>11</v>
      </c>
      <c r="B84" s="2" t="s">
        <v>12</v>
      </c>
      <c r="C84" s="2" t="s">
        <v>7</v>
      </c>
      <c r="D84" s="2" t="s">
        <v>26</v>
      </c>
      <c r="E84" s="2" t="s">
        <v>3</v>
      </c>
      <c r="F84" s="2" t="s">
        <v>13</v>
      </c>
      <c r="G84" s="2" t="s">
        <v>6</v>
      </c>
      <c r="H84" s="2" t="s">
        <v>44</v>
      </c>
      <c r="I84" s="2" t="s">
        <v>45</v>
      </c>
      <c r="J84" s="2" t="s">
        <v>46</v>
      </c>
      <c r="K84" s="2" t="s">
        <v>76</v>
      </c>
      <c r="L84" s="2" t="s">
        <v>1</v>
      </c>
    </row>
    <row r="85" spans="1:12" x14ac:dyDescent="0.2">
      <c r="A85" s="2" t="str">
        <f>B76</f>
        <v>tower production, for onshore wind turbine</v>
      </c>
      <c r="B85" s="2">
        <v>1</v>
      </c>
      <c r="C85" s="2" t="s">
        <v>8</v>
      </c>
      <c r="E85" s="2" t="str">
        <f>B78</f>
        <v>GLO</v>
      </c>
      <c r="F85" s="2" t="s">
        <v>14</v>
      </c>
      <c r="G85" s="2" t="str">
        <f>B80</f>
        <v>tower, for onshore wind turbine</v>
      </c>
    </row>
    <row r="86" spans="1:12" x14ac:dyDescent="0.2">
      <c r="A86" t="s">
        <v>78</v>
      </c>
      <c r="B86" s="3">
        <f>B87</f>
        <v>1.150497512437811</v>
      </c>
      <c r="C86" s="2" t="s">
        <v>8</v>
      </c>
      <c r="E86" t="s">
        <v>4</v>
      </c>
      <c r="F86" s="2" t="s">
        <v>15</v>
      </c>
      <c r="G86" t="s">
        <v>82</v>
      </c>
      <c r="H86">
        <v>0.87</v>
      </c>
      <c r="I86" s="2">
        <v>69400</v>
      </c>
      <c r="J86" s="2">
        <v>69375</v>
      </c>
      <c r="K86" s="2">
        <v>60300</v>
      </c>
    </row>
    <row r="87" spans="1:12" x14ac:dyDescent="0.2">
      <c r="A87" t="s">
        <v>61</v>
      </c>
      <c r="B87" s="3">
        <f>J87/K86</f>
        <v>1.150497512437811</v>
      </c>
      <c r="C87" s="2" t="s">
        <v>8</v>
      </c>
      <c r="E87" t="s">
        <v>4</v>
      </c>
      <c r="F87" s="2" t="s">
        <v>15</v>
      </c>
      <c r="G87" t="s">
        <v>71</v>
      </c>
      <c r="H87">
        <v>0.87</v>
      </c>
      <c r="I87" s="2">
        <v>69400</v>
      </c>
      <c r="J87" s="2">
        <v>69375</v>
      </c>
    </row>
    <row r="88" spans="1:12" x14ac:dyDescent="0.2">
      <c r="A88" t="s">
        <v>79</v>
      </c>
      <c r="B88" s="3">
        <f>J88/K86</f>
        <v>4.9313432835820731E-3</v>
      </c>
      <c r="C88" s="2" t="s">
        <v>8</v>
      </c>
      <c r="E88" t="s">
        <v>17</v>
      </c>
      <c r="F88" s="2" t="s">
        <v>15</v>
      </c>
      <c r="G88" t="s">
        <v>83</v>
      </c>
      <c r="H88">
        <v>1</v>
      </c>
      <c r="I88" s="2">
        <v>297.35999999999899</v>
      </c>
      <c r="J88" s="2">
        <f t="shared" ref="J88:J90" si="3">H88*I88</f>
        <v>297.35999999999899</v>
      </c>
    </row>
    <row r="89" spans="1:12" x14ac:dyDescent="0.2">
      <c r="A89" t="s">
        <v>80</v>
      </c>
      <c r="B89" s="3">
        <f>I89/K86</f>
        <v>3.1509121061359868E-3</v>
      </c>
      <c r="C89" s="2" t="s">
        <v>86</v>
      </c>
      <c r="E89" t="s">
        <v>4</v>
      </c>
      <c r="F89" s="2" t="s">
        <v>15</v>
      </c>
      <c r="G89" t="s">
        <v>84</v>
      </c>
      <c r="H89">
        <v>0.87</v>
      </c>
      <c r="I89" s="2">
        <v>190</v>
      </c>
      <c r="J89" s="2">
        <v>190</v>
      </c>
    </row>
    <row r="90" spans="1:12" x14ac:dyDescent="0.2">
      <c r="A90" t="s">
        <v>79</v>
      </c>
      <c r="B90" s="3">
        <f>J90/K86</f>
        <v>1.038805970149252E-3</v>
      </c>
      <c r="C90" s="2" t="s">
        <v>8</v>
      </c>
      <c r="E90" t="s">
        <v>22</v>
      </c>
      <c r="F90" s="2" t="s">
        <v>15</v>
      </c>
      <c r="G90" t="s">
        <v>83</v>
      </c>
      <c r="H90">
        <v>1</v>
      </c>
      <c r="I90" s="2">
        <v>62.639999999999901</v>
      </c>
      <c r="J90" s="2">
        <f t="shared" si="3"/>
        <v>62.639999999999901</v>
      </c>
    </row>
    <row r="91" spans="1:12" x14ac:dyDescent="0.2">
      <c r="A91" t="s">
        <v>31</v>
      </c>
      <c r="B91" s="3">
        <f>(650*43*1)/60300</f>
        <v>0.46351575456053068</v>
      </c>
      <c r="C91" s="2" t="s">
        <v>24</v>
      </c>
      <c r="E91" t="s">
        <v>4</v>
      </c>
      <c r="F91" s="2" t="s">
        <v>15</v>
      </c>
      <c r="G91" t="s">
        <v>32</v>
      </c>
      <c r="H91"/>
    </row>
    <row r="92" spans="1:12" x14ac:dyDescent="0.2">
      <c r="A92" t="s">
        <v>19</v>
      </c>
      <c r="B92" s="4">
        <f>(10*1)/60300</f>
        <v>1.6583747927031509E-4</v>
      </c>
      <c r="C92" s="2" t="s">
        <v>20</v>
      </c>
      <c r="E92" t="s">
        <v>22</v>
      </c>
      <c r="F92" s="2" t="s">
        <v>15</v>
      </c>
      <c r="G92" s="2" t="s">
        <v>21</v>
      </c>
      <c r="H92"/>
    </row>
    <row r="94" spans="1:12" x14ac:dyDescent="0.2">
      <c r="A94" s="1" t="s">
        <v>0</v>
      </c>
      <c r="B94" s="1" t="s">
        <v>165</v>
      </c>
    </row>
    <row r="95" spans="1:12" x14ac:dyDescent="0.2">
      <c r="A95" s="2" t="s">
        <v>1</v>
      </c>
      <c r="B95" s="2" t="s">
        <v>2</v>
      </c>
    </row>
    <row r="96" spans="1:12" x14ac:dyDescent="0.2">
      <c r="A96" s="2" t="s">
        <v>3</v>
      </c>
      <c r="B96" s="2" t="s">
        <v>4</v>
      </c>
    </row>
    <row r="97" spans="1:12" x14ac:dyDescent="0.2">
      <c r="A97" s="2" t="s">
        <v>5</v>
      </c>
      <c r="B97" s="2">
        <v>1</v>
      </c>
    </row>
    <row r="98" spans="1:12" x14ac:dyDescent="0.2">
      <c r="A98" s="2" t="s">
        <v>6</v>
      </c>
      <c r="B98" s="2" t="s">
        <v>116</v>
      </c>
    </row>
    <row r="99" spans="1:12" x14ac:dyDescent="0.2">
      <c r="A99" s="2" t="s">
        <v>7</v>
      </c>
      <c r="B99" s="2" t="s">
        <v>8</v>
      </c>
    </row>
    <row r="100" spans="1:12" x14ac:dyDescent="0.2">
      <c r="A100" s="2" t="s">
        <v>9</v>
      </c>
      <c r="B100" s="2" t="s">
        <v>133</v>
      </c>
    </row>
    <row r="101" spans="1:12" x14ac:dyDescent="0.2">
      <c r="A101" s="1" t="s">
        <v>10</v>
      </c>
    </row>
    <row r="102" spans="1:12" x14ac:dyDescent="0.2">
      <c r="A102" s="2" t="s">
        <v>11</v>
      </c>
      <c r="B102" s="2" t="s">
        <v>12</v>
      </c>
      <c r="C102" s="2" t="s">
        <v>7</v>
      </c>
      <c r="D102" s="2" t="s">
        <v>26</v>
      </c>
      <c r="E102" s="2" t="s">
        <v>3</v>
      </c>
      <c r="F102" s="2" t="s">
        <v>13</v>
      </c>
      <c r="G102" s="2" t="s">
        <v>6</v>
      </c>
      <c r="H102" s="2" t="s">
        <v>44</v>
      </c>
      <c r="I102" s="2" t="s">
        <v>45</v>
      </c>
      <c r="J102" s="2" t="s">
        <v>46</v>
      </c>
      <c r="K102" s="2" t="s">
        <v>76</v>
      </c>
      <c r="L102" s="2" t="s">
        <v>1</v>
      </c>
    </row>
    <row r="103" spans="1:12" x14ac:dyDescent="0.2">
      <c r="A103" s="2" t="str">
        <f>B94</f>
        <v>treatment of tower, for onshore wind turbine</v>
      </c>
      <c r="B103" s="2">
        <v>-1</v>
      </c>
      <c r="C103" s="2" t="s">
        <v>8</v>
      </c>
      <c r="E103" s="2" t="str">
        <f>B96</f>
        <v>GLO</v>
      </c>
      <c r="F103" s="2" t="s">
        <v>14</v>
      </c>
      <c r="G103" s="2" t="str">
        <f>B98</f>
        <v>tower, for onshore wind turbine</v>
      </c>
    </row>
    <row r="104" spans="1:12" x14ac:dyDescent="0.2">
      <c r="A104" t="s">
        <v>81</v>
      </c>
      <c r="B104" s="3">
        <f>-1*B87</f>
        <v>-1.150497512437811</v>
      </c>
      <c r="C104" s="2" t="s">
        <v>8</v>
      </c>
      <c r="E104" t="s">
        <v>29</v>
      </c>
      <c r="F104" s="2" t="s">
        <v>15</v>
      </c>
      <c r="G104" t="s">
        <v>85</v>
      </c>
      <c r="H104">
        <v>0.87</v>
      </c>
    </row>
    <row r="105" spans="1:12" x14ac:dyDescent="0.2">
      <c r="A105" t="s">
        <v>48</v>
      </c>
      <c r="B105" s="3">
        <f>-1*SUM(B88,B90)</f>
        <v>-5.9701492537313251E-3</v>
      </c>
      <c r="C105" s="2" t="s">
        <v>8</v>
      </c>
      <c r="E105" t="s">
        <v>22</v>
      </c>
      <c r="F105" s="2" t="s">
        <v>15</v>
      </c>
      <c r="G105" t="s">
        <v>51</v>
      </c>
      <c r="H105"/>
      <c r="L105" s="2" t="s">
        <v>87</v>
      </c>
    </row>
    <row r="107" spans="1:12" x14ac:dyDescent="0.2">
      <c r="A107" s="1" t="s">
        <v>0</v>
      </c>
      <c r="B107" s="1" t="s">
        <v>158</v>
      </c>
    </row>
    <row r="108" spans="1:12" x14ac:dyDescent="0.2">
      <c r="A108" s="2" t="s">
        <v>1</v>
      </c>
      <c r="B108" s="2" t="s">
        <v>2</v>
      </c>
    </row>
    <row r="109" spans="1:12" x14ac:dyDescent="0.2">
      <c r="A109" s="2" t="s">
        <v>3</v>
      </c>
      <c r="B109" s="2" t="s">
        <v>4</v>
      </c>
    </row>
    <row r="110" spans="1:12" x14ac:dyDescent="0.2">
      <c r="A110" s="2" t="s">
        <v>5</v>
      </c>
      <c r="B110" s="2">
        <v>1</v>
      </c>
    </row>
    <row r="111" spans="1:12" x14ac:dyDescent="0.2">
      <c r="A111" s="2" t="s">
        <v>6</v>
      </c>
      <c r="B111" s="2" t="s">
        <v>159</v>
      </c>
    </row>
    <row r="112" spans="1:12" x14ac:dyDescent="0.2">
      <c r="A112" s="2" t="s">
        <v>7</v>
      </c>
      <c r="B112" s="2" t="s">
        <v>7</v>
      </c>
    </row>
    <row r="113" spans="1:12" x14ac:dyDescent="0.2">
      <c r="A113" s="2" t="s">
        <v>9</v>
      </c>
      <c r="B113" s="2" t="s">
        <v>100</v>
      </c>
    </row>
    <row r="114" spans="1:12" x14ac:dyDescent="0.2">
      <c r="A114" s="1" t="s">
        <v>10</v>
      </c>
    </row>
    <row r="115" spans="1:12" x14ac:dyDescent="0.2">
      <c r="A115" s="2" t="s">
        <v>11</v>
      </c>
      <c r="B115" s="2" t="s">
        <v>12</v>
      </c>
      <c r="C115" s="2" t="s">
        <v>7</v>
      </c>
      <c r="D115" s="2" t="s">
        <v>26</v>
      </c>
      <c r="E115" s="2" t="s">
        <v>3</v>
      </c>
      <c r="F115" s="2" t="s">
        <v>13</v>
      </c>
      <c r="G115" s="2" t="s">
        <v>6</v>
      </c>
      <c r="H115" s="2" t="s">
        <v>44</v>
      </c>
      <c r="I115" s="2" t="s">
        <v>45</v>
      </c>
      <c r="J115" s="2" t="s">
        <v>46</v>
      </c>
      <c r="K115" s="2" t="s">
        <v>76</v>
      </c>
      <c r="L115" s="2" t="s">
        <v>1</v>
      </c>
    </row>
    <row r="116" spans="1:12" x14ac:dyDescent="0.2">
      <c r="A116" s="2" t="str">
        <f>B107</f>
        <v>electronic cabinet production, for wind turbine</v>
      </c>
      <c r="B116" s="2">
        <v>1</v>
      </c>
      <c r="C116" s="2" t="s">
        <v>7</v>
      </c>
      <c r="E116" s="2" t="str">
        <f>B109</f>
        <v>GLO</v>
      </c>
      <c r="F116" s="2" t="s">
        <v>14</v>
      </c>
      <c r="G116" s="2" t="str">
        <f>B111</f>
        <v>electronic cabinet, for wind turbine</v>
      </c>
    </row>
    <row r="117" spans="1:12" x14ac:dyDescent="0.2">
      <c r="A117" t="s">
        <v>88</v>
      </c>
      <c r="B117" s="5">
        <v>27</v>
      </c>
      <c r="C117" s="2" t="s">
        <v>8</v>
      </c>
      <c r="E117" t="s">
        <v>4</v>
      </c>
      <c r="F117" s="2" t="s">
        <v>15</v>
      </c>
      <c r="G117" t="s">
        <v>94</v>
      </c>
      <c r="H117"/>
    </row>
    <row r="118" spans="1:12" x14ac:dyDescent="0.2">
      <c r="A118" t="s">
        <v>89</v>
      </c>
      <c r="B118" s="5">
        <v>6</v>
      </c>
      <c r="C118" s="2" t="s">
        <v>8</v>
      </c>
      <c r="E118" t="s">
        <v>4</v>
      </c>
      <c r="F118" s="2" t="s">
        <v>15</v>
      </c>
      <c r="G118" t="s">
        <v>95</v>
      </c>
      <c r="H118"/>
    </row>
    <row r="119" spans="1:12" x14ac:dyDescent="0.2">
      <c r="A119" t="s">
        <v>36</v>
      </c>
      <c r="B119" s="5">
        <f>B122</f>
        <v>63</v>
      </c>
      <c r="C119" s="2" t="s">
        <v>8</v>
      </c>
      <c r="E119" t="s">
        <v>4</v>
      </c>
      <c r="F119" s="2" t="s">
        <v>15</v>
      </c>
      <c r="G119" t="s">
        <v>41</v>
      </c>
      <c r="H119"/>
    </row>
    <row r="120" spans="1:12" x14ac:dyDescent="0.2">
      <c r="A120" t="s">
        <v>90</v>
      </c>
      <c r="B120" s="5">
        <v>0.5</v>
      </c>
      <c r="C120" s="2" t="s">
        <v>8</v>
      </c>
      <c r="E120" t="s">
        <v>4</v>
      </c>
      <c r="F120" s="2" t="s">
        <v>15</v>
      </c>
      <c r="G120" t="s">
        <v>96</v>
      </c>
      <c r="H120"/>
    </row>
    <row r="121" spans="1:12" x14ac:dyDescent="0.2">
      <c r="A121" t="s">
        <v>91</v>
      </c>
      <c r="B121" s="5">
        <v>0.5</v>
      </c>
      <c r="C121" s="2" t="s">
        <v>8</v>
      </c>
      <c r="E121" t="s">
        <v>4</v>
      </c>
      <c r="F121" s="2" t="s">
        <v>15</v>
      </c>
      <c r="G121" t="s">
        <v>97</v>
      </c>
      <c r="H121"/>
    </row>
    <row r="122" spans="1:12" x14ac:dyDescent="0.2">
      <c r="A122" t="s">
        <v>61</v>
      </c>
      <c r="B122" s="5">
        <v>63</v>
      </c>
      <c r="C122" s="2" t="s">
        <v>8</v>
      </c>
      <c r="E122" t="s">
        <v>4</v>
      </c>
      <c r="F122" s="2" t="s">
        <v>15</v>
      </c>
      <c r="G122" t="s">
        <v>71</v>
      </c>
      <c r="H122"/>
    </row>
    <row r="123" spans="1:12" x14ac:dyDescent="0.2">
      <c r="A123" t="s">
        <v>57</v>
      </c>
      <c r="B123" s="2">
        <v>3</v>
      </c>
      <c r="C123" s="2" t="s">
        <v>8</v>
      </c>
      <c r="E123" t="s">
        <v>4</v>
      </c>
      <c r="F123" s="2" t="s">
        <v>15</v>
      </c>
      <c r="G123" t="s">
        <v>67</v>
      </c>
      <c r="H123"/>
    </row>
    <row r="125" spans="1:12" x14ac:dyDescent="0.2">
      <c r="A125" s="1" t="s">
        <v>0</v>
      </c>
      <c r="B125" s="1" t="s">
        <v>160</v>
      </c>
    </row>
    <row r="126" spans="1:12" x14ac:dyDescent="0.2">
      <c r="A126" s="2" t="s">
        <v>1</v>
      </c>
      <c r="B126" s="2" t="s">
        <v>2</v>
      </c>
    </row>
    <row r="127" spans="1:12" x14ac:dyDescent="0.2">
      <c r="A127" s="2" t="s">
        <v>3</v>
      </c>
      <c r="B127" s="2" t="s">
        <v>4</v>
      </c>
    </row>
    <row r="128" spans="1:12" x14ac:dyDescent="0.2">
      <c r="A128" s="2" t="s">
        <v>5</v>
      </c>
      <c r="B128" s="2">
        <v>1</v>
      </c>
    </row>
    <row r="129" spans="1:12" x14ac:dyDescent="0.2">
      <c r="A129" s="2" t="s">
        <v>6</v>
      </c>
      <c r="B129" s="2" t="s">
        <v>159</v>
      </c>
    </row>
    <row r="130" spans="1:12" x14ac:dyDescent="0.2">
      <c r="A130" s="2" t="s">
        <v>7</v>
      </c>
      <c r="B130" s="2" t="s">
        <v>7</v>
      </c>
    </row>
    <row r="131" spans="1:12" x14ac:dyDescent="0.2">
      <c r="A131" s="2" t="s">
        <v>9</v>
      </c>
      <c r="B131" s="2" t="s">
        <v>100</v>
      </c>
    </row>
    <row r="132" spans="1:12" x14ac:dyDescent="0.2">
      <c r="A132" s="1" t="s">
        <v>10</v>
      </c>
    </row>
    <row r="133" spans="1:12" x14ac:dyDescent="0.2">
      <c r="A133" s="2" t="s">
        <v>11</v>
      </c>
      <c r="B133" s="2" t="s">
        <v>12</v>
      </c>
      <c r="C133" s="2" t="s">
        <v>7</v>
      </c>
      <c r="D133" s="2" t="s">
        <v>26</v>
      </c>
      <c r="E133" s="2" t="s">
        <v>3</v>
      </c>
      <c r="F133" s="2" t="s">
        <v>13</v>
      </c>
      <c r="G133" s="2" t="s">
        <v>6</v>
      </c>
      <c r="H133" s="2" t="s">
        <v>44</v>
      </c>
      <c r="I133" s="2" t="s">
        <v>45</v>
      </c>
      <c r="J133" s="2" t="s">
        <v>46</v>
      </c>
      <c r="K133" s="2" t="s">
        <v>76</v>
      </c>
      <c r="L133" s="2" t="s">
        <v>1</v>
      </c>
    </row>
    <row r="134" spans="1:12" x14ac:dyDescent="0.2">
      <c r="A134" s="2" t="str">
        <f>B125</f>
        <v>treatment of electronic cabinet, for wind turbine</v>
      </c>
      <c r="B134" s="2">
        <v>-1</v>
      </c>
      <c r="C134" s="2" t="s">
        <v>7</v>
      </c>
      <c r="E134" s="2" t="str">
        <f>B127</f>
        <v>GLO</v>
      </c>
      <c r="F134" s="2" t="s">
        <v>14</v>
      </c>
      <c r="G134" s="2" t="str">
        <f>B129</f>
        <v>electronic cabinet, for wind turbine</v>
      </c>
    </row>
    <row r="135" spans="1:12" x14ac:dyDescent="0.2">
      <c r="A135" t="s">
        <v>92</v>
      </c>
      <c r="B135" s="5">
        <f>-1*B117</f>
        <v>-27</v>
      </c>
      <c r="C135" s="2" t="s">
        <v>8</v>
      </c>
      <c r="E135" t="s">
        <v>22</v>
      </c>
      <c r="F135" s="2" t="s">
        <v>15</v>
      </c>
      <c r="G135" t="s">
        <v>98</v>
      </c>
      <c r="H135"/>
    </row>
    <row r="136" spans="1:12" x14ac:dyDescent="0.2">
      <c r="A136" t="s">
        <v>93</v>
      </c>
      <c r="B136" s="5">
        <f>-1*B118</f>
        <v>-6</v>
      </c>
      <c r="C136" s="2" t="s">
        <v>8</v>
      </c>
      <c r="E136" t="s">
        <v>22</v>
      </c>
      <c r="F136" s="2" t="s">
        <v>15</v>
      </c>
      <c r="G136" t="s">
        <v>99</v>
      </c>
      <c r="H136"/>
    </row>
    <row r="137" spans="1:12" x14ac:dyDescent="0.2">
      <c r="A137" t="s">
        <v>81</v>
      </c>
      <c r="B137" s="3">
        <f>-1*B122</f>
        <v>-63</v>
      </c>
      <c r="C137" s="2" t="s">
        <v>8</v>
      </c>
      <c r="E137" t="s">
        <v>29</v>
      </c>
      <c r="F137" s="2" t="s">
        <v>15</v>
      </c>
      <c r="G137" t="s">
        <v>85</v>
      </c>
      <c r="H137"/>
    </row>
    <row r="138" spans="1:12" x14ac:dyDescent="0.2">
      <c r="A138" t="s">
        <v>59</v>
      </c>
      <c r="B138" s="2">
        <f>-1*B123</f>
        <v>-3</v>
      </c>
      <c r="C138" s="2" t="s">
        <v>8</v>
      </c>
      <c r="E138" t="s">
        <v>29</v>
      </c>
      <c r="F138" s="2" t="s">
        <v>15</v>
      </c>
      <c r="G138" t="s">
        <v>69</v>
      </c>
      <c r="H138"/>
    </row>
    <row r="140" spans="1:12" x14ac:dyDescent="0.2">
      <c r="A140" s="1" t="s">
        <v>0</v>
      </c>
      <c r="B140" s="1" t="s">
        <v>166</v>
      </c>
    </row>
    <row r="141" spans="1:12" x14ac:dyDescent="0.2">
      <c r="A141" s="2" t="s">
        <v>1</v>
      </c>
      <c r="B141" s="2" t="s">
        <v>2</v>
      </c>
    </row>
    <row r="142" spans="1:12" x14ac:dyDescent="0.2">
      <c r="A142" s="2" t="s">
        <v>3</v>
      </c>
      <c r="B142" s="2" t="s">
        <v>4</v>
      </c>
    </row>
    <row r="143" spans="1:12" x14ac:dyDescent="0.2">
      <c r="A143" s="2" t="s">
        <v>5</v>
      </c>
      <c r="B143" s="2">
        <v>1</v>
      </c>
    </row>
    <row r="144" spans="1:12" x14ac:dyDescent="0.2">
      <c r="A144" s="2" t="s">
        <v>6</v>
      </c>
      <c r="B144" s="8" t="s">
        <v>167</v>
      </c>
    </row>
    <row r="145" spans="1:12" x14ac:dyDescent="0.2">
      <c r="A145" s="2" t="s">
        <v>7</v>
      </c>
      <c r="B145" s="2" t="s">
        <v>8</v>
      </c>
    </row>
    <row r="146" spans="1:12" x14ac:dyDescent="0.2">
      <c r="A146" s="2" t="s">
        <v>9</v>
      </c>
      <c r="B146" s="2" t="s">
        <v>136</v>
      </c>
    </row>
    <row r="147" spans="1:12" x14ac:dyDescent="0.2">
      <c r="A147" s="1" t="s">
        <v>10</v>
      </c>
    </row>
    <row r="148" spans="1:12" x14ac:dyDescent="0.2">
      <c r="A148" s="2" t="s">
        <v>11</v>
      </c>
      <c r="B148" s="2" t="s">
        <v>12</v>
      </c>
      <c r="C148" s="2" t="s">
        <v>7</v>
      </c>
      <c r="D148" s="2" t="s">
        <v>26</v>
      </c>
      <c r="E148" s="2" t="s">
        <v>3</v>
      </c>
      <c r="F148" s="2" t="s">
        <v>13</v>
      </c>
      <c r="G148" s="2" t="s">
        <v>6</v>
      </c>
      <c r="H148" s="2" t="s">
        <v>44</v>
      </c>
      <c r="I148" s="2" t="s">
        <v>45</v>
      </c>
      <c r="J148" s="2" t="s">
        <v>46</v>
      </c>
      <c r="K148" s="2" t="s">
        <v>76</v>
      </c>
      <c r="L148" s="2" t="s">
        <v>1</v>
      </c>
    </row>
    <row r="149" spans="1:12" x14ac:dyDescent="0.2">
      <c r="A149" s="2" t="str">
        <f>B140</f>
        <v>grid connector production, per kg of copper, for wind turbine</v>
      </c>
      <c r="B149" s="2">
        <v>1</v>
      </c>
      <c r="C149" s="2" t="s">
        <v>8</v>
      </c>
      <c r="E149" s="2" t="str">
        <f>B142</f>
        <v>GLO</v>
      </c>
      <c r="F149" s="2" t="s">
        <v>14</v>
      </c>
      <c r="G149" s="2" t="str">
        <f>B144</f>
        <v>grid connector, per kg of copper, for wind turbine</v>
      </c>
    </row>
    <row r="150" spans="1:12" x14ac:dyDescent="0.2">
      <c r="A150" t="s">
        <v>57</v>
      </c>
      <c r="B150" s="5">
        <v>0.99996563474265543</v>
      </c>
      <c r="C150" s="2" t="s">
        <v>8</v>
      </c>
      <c r="E150" t="s">
        <v>4</v>
      </c>
      <c r="F150" s="2" t="s">
        <v>15</v>
      </c>
      <c r="G150" t="s">
        <v>67</v>
      </c>
      <c r="H150">
        <v>0.72</v>
      </c>
      <c r="I150" s="2">
        <v>1460</v>
      </c>
      <c r="J150" s="2">
        <f>H150*I150</f>
        <v>1051.2</v>
      </c>
      <c r="K150" s="2">
        <f>SUM(J150,J151,J152,J153)</f>
        <v>2097.02</v>
      </c>
      <c r="L150" s="2">
        <v>0.50129999999999997</v>
      </c>
    </row>
    <row r="151" spans="1:12" x14ac:dyDescent="0.2">
      <c r="A151" t="s">
        <v>88</v>
      </c>
      <c r="B151" s="5">
        <v>0.56710379833350588</v>
      </c>
      <c r="C151" s="2" t="s">
        <v>8</v>
      </c>
      <c r="E151" t="s">
        <v>4</v>
      </c>
      <c r="F151" s="2" t="s">
        <v>15</v>
      </c>
      <c r="G151" t="s">
        <v>94</v>
      </c>
      <c r="H151">
        <v>0.96</v>
      </c>
      <c r="I151" s="2">
        <v>621</v>
      </c>
      <c r="J151" s="2">
        <f>H151*I151</f>
        <v>596.16</v>
      </c>
    </row>
    <row r="152" spans="1:12" x14ac:dyDescent="0.2">
      <c r="A152" t="s">
        <v>89</v>
      </c>
      <c r="B152" s="5">
        <v>0.40871883050183533</v>
      </c>
      <c r="C152" s="2" t="s">
        <v>8</v>
      </c>
      <c r="E152" t="s">
        <v>4</v>
      </c>
      <c r="F152" s="2" t="s">
        <v>15</v>
      </c>
      <c r="G152" t="s">
        <v>95</v>
      </c>
      <c r="H152">
        <v>0.99</v>
      </c>
      <c r="I152" s="2">
        <v>434</v>
      </c>
      <c r="J152" s="2">
        <f>H152*I152</f>
        <v>429.65999999999997</v>
      </c>
    </row>
    <row r="153" spans="1:12" x14ac:dyDescent="0.2">
      <c r="A153" t="s">
        <v>101</v>
      </c>
      <c r="B153" s="5">
        <v>1.9025221361161634E-2</v>
      </c>
      <c r="C153" s="2" t="s">
        <v>8</v>
      </c>
      <c r="E153" t="s">
        <v>4</v>
      </c>
      <c r="F153" s="2" t="s">
        <v>15</v>
      </c>
      <c r="G153" t="s">
        <v>103</v>
      </c>
      <c r="H153">
        <v>1</v>
      </c>
      <c r="I153" s="2">
        <v>20</v>
      </c>
      <c r="J153" s="2">
        <f>H153*I153</f>
        <v>20</v>
      </c>
    </row>
    <row r="154" spans="1:12" x14ac:dyDescent="0.2">
      <c r="A154" t="s">
        <v>64</v>
      </c>
      <c r="B154" s="5">
        <v>0.99996563474265543</v>
      </c>
      <c r="C154" s="2" t="s">
        <v>8</v>
      </c>
      <c r="E154" t="s">
        <v>4</v>
      </c>
      <c r="F154" s="2" t="s">
        <v>15</v>
      </c>
      <c r="G154" t="s">
        <v>74</v>
      </c>
      <c r="H154">
        <v>0.72</v>
      </c>
      <c r="I154" s="2">
        <v>1460</v>
      </c>
      <c r="J154" s="2">
        <f>H154*I154</f>
        <v>1051.2</v>
      </c>
    </row>
    <row r="156" spans="1:12" x14ac:dyDescent="0.2">
      <c r="A156" s="1" t="s">
        <v>0</v>
      </c>
      <c r="B156" s="1" t="s">
        <v>168</v>
      </c>
    </row>
    <row r="157" spans="1:12" x14ac:dyDescent="0.2">
      <c r="A157" s="2" t="s">
        <v>1</v>
      </c>
      <c r="B157" s="2" t="s">
        <v>2</v>
      </c>
    </row>
    <row r="158" spans="1:12" x14ac:dyDescent="0.2">
      <c r="A158" s="2" t="s">
        <v>3</v>
      </c>
      <c r="B158" s="2" t="s">
        <v>4</v>
      </c>
    </row>
    <row r="159" spans="1:12" x14ac:dyDescent="0.2">
      <c r="A159" s="2" t="s">
        <v>5</v>
      </c>
      <c r="B159" s="2">
        <v>1</v>
      </c>
    </row>
    <row r="160" spans="1:12" x14ac:dyDescent="0.2">
      <c r="A160" s="2" t="s">
        <v>6</v>
      </c>
      <c r="B160" s="8" t="s">
        <v>169</v>
      </c>
    </row>
    <row r="161" spans="1:12" x14ac:dyDescent="0.2">
      <c r="A161" s="2" t="s">
        <v>7</v>
      </c>
      <c r="B161" s="2" t="s">
        <v>8</v>
      </c>
    </row>
    <row r="162" spans="1:12" x14ac:dyDescent="0.2">
      <c r="A162" s="2" t="s">
        <v>9</v>
      </c>
      <c r="B162" s="2" t="s">
        <v>105</v>
      </c>
    </row>
    <row r="163" spans="1:12" x14ac:dyDescent="0.2">
      <c r="A163" s="1" t="s">
        <v>10</v>
      </c>
    </row>
    <row r="164" spans="1:12" x14ac:dyDescent="0.2">
      <c r="A164" s="2" t="s">
        <v>11</v>
      </c>
      <c r="B164" s="2" t="s">
        <v>12</v>
      </c>
      <c r="C164" s="2" t="s">
        <v>7</v>
      </c>
      <c r="D164" s="2" t="s">
        <v>26</v>
      </c>
      <c r="E164" s="2" t="s">
        <v>3</v>
      </c>
      <c r="F164" s="2" t="s">
        <v>13</v>
      </c>
      <c r="G164" s="2" t="s">
        <v>6</v>
      </c>
      <c r="H164" s="2" t="s">
        <v>44</v>
      </c>
      <c r="I164" s="2" t="s">
        <v>45</v>
      </c>
      <c r="J164" s="2" t="s">
        <v>46</v>
      </c>
      <c r="K164" s="2" t="s">
        <v>76</v>
      </c>
      <c r="L164" s="2" t="s">
        <v>1</v>
      </c>
    </row>
    <row r="165" spans="1:12" x14ac:dyDescent="0.2">
      <c r="A165" s="2" t="str">
        <f>B156</f>
        <v>treatment of grid connector, for wind turbine</v>
      </c>
      <c r="B165" s="2">
        <v>-1</v>
      </c>
      <c r="C165" s="2" t="s">
        <v>8</v>
      </c>
      <c r="E165" s="2" t="str">
        <f>B158</f>
        <v>GLO</v>
      </c>
      <c r="F165" s="2" t="s">
        <v>14</v>
      </c>
      <c r="G165" s="2" t="str">
        <f>B160</f>
        <v>grid connector, for wind turbine</v>
      </c>
    </row>
    <row r="166" spans="1:12" x14ac:dyDescent="0.2">
      <c r="A166" t="s">
        <v>59</v>
      </c>
      <c r="B166" s="5">
        <f>-1*B150</f>
        <v>-0.99996563474265543</v>
      </c>
      <c r="C166" s="2" t="s">
        <v>8</v>
      </c>
      <c r="E166" t="s">
        <v>29</v>
      </c>
      <c r="F166" s="2" t="s">
        <v>15</v>
      </c>
      <c r="G166" t="s">
        <v>69</v>
      </c>
      <c r="H166">
        <v>0.72</v>
      </c>
    </row>
    <row r="167" spans="1:12" x14ac:dyDescent="0.2">
      <c r="A167" t="s">
        <v>102</v>
      </c>
      <c r="B167" s="5">
        <f>-1*B153</f>
        <v>-1.9025221361161634E-2</v>
      </c>
      <c r="C167" s="2" t="s">
        <v>8</v>
      </c>
      <c r="E167" t="s">
        <v>22</v>
      </c>
      <c r="F167" s="2" t="s">
        <v>15</v>
      </c>
      <c r="G167" t="s">
        <v>104</v>
      </c>
      <c r="H167">
        <v>1</v>
      </c>
    </row>
    <row r="168" spans="1:12" x14ac:dyDescent="0.2">
      <c r="A168" t="s">
        <v>93</v>
      </c>
      <c r="B168" s="5">
        <f>-1*B152</f>
        <v>-0.40871883050183533</v>
      </c>
      <c r="C168" s="2" t="s">
        <v>8</v>
      </c>
      <c r="E168" t="s">
        <v>22</v>
      </c>
      <c r="F168" s="2" t="s">
        <v>15</v>
      </c>
      <c r="G168" t="s">
        <v>99</v>
      </c>
      <c r="H168">
        <v>0.99</v>
      </c>
    </row>
    <row r="169" spans="1:12" x14ac:dyDescent="0.2">
      <c r="A169" t="s">
        <v>92</v>
      </c>
      <c r="B169" s="5">
        <f>-1*B151</f>
        <v>-0.56710379833350588</v>
      </c>
      <c r="C169" s="2" t="s">
        <v>8</v>
      </c>
      <c r="E169" t="s">
        <v>22</v>
      </c>
      <c r="F169" s="2" t="s">
        <v>15</v>
      </c>
      <c r="G169" t="s">
        <v>98</v>
      </c>
      <c r="H169">
        <v>1</v>
      </c>
    </row>
    <row r="171" spans="1:12" x14ac:dyDescent="0.2">
      <c r="A171" s="1" t="s">
        <v>0</v>
      </c>
      <c r="B171" s="1" t="s">
        <v>117</v>
      </c>
    </row>
    <row r="172" spans="1:12" x14ac:dyDescent="0.2">
      <c r="A172" s="2" t="s">
        <v>1</v>
      </c>
      <c r="B172" s="2" t="s">
        <v>2</v>
      </c>
    </row>
    <row r="173" spans="1:12" x14ac:dyDescent="0.2">
      <c r="A173" s="2" t="s">
        <v>3</v>
      </c>
      <c r="B173" s="2" t="s">
        <v>4</v>
      </c>
    </row>
    <row r="174" spans="1:12" x14ac:dyDescent="0.2">
      <c r="A174" s="2" t="s">
        <v>5</v>
      </c>
      <c r="B174" s="2">
        <v>1</v>
      </c>
    </row>
    <row r="175" spans="1:12" x14ac:dyDescent="0.2">
      <c r="A175" s="2" t="s">
        <v>6</v>
      </c>
      <c r="B175" s="2" t="s">
        <v>118</v>
      </c>
    </row>
    <row r="176" spans="1:12" x14ac:dyDescent="0.2">
      <c r="A176" s="2" t="s">
        <v>7</v>
      </c>
      <c r="B176" s="2" t="s">
        <v>8</v>
      </c>
    </row>
    <row r="177" spans="1:12" x14ac:dyDescent="0.2">
      <c r="A177" s="2" t="s">
        <v>9</v>
      </c>
      <c r="B177" s="2" t="s">
        <v>106</v>
      </c>
    </row>
    <row r="178" spans="1:12" x14ac:dyDescent="0.2">
      <c r="A178" s="1" t="s">
        <v>10</v>
      </c>
    </row>
    <row r="179" spans="1:12" x14ac:dyDescent="0.2">
      <c r="A179" s="2" t="s">
        <v>11</v>
      </c>
      <c r="B179" s="2" t="s">
        <v>12</v>
      </c>
      <c r="C179" s="2" t="s">
        <v>7</v>
      </c>
      <c r="D179" s="2" t="s">
        <v>26</v>
      </c>
      <c r="E179" s="2" t="s">
        <v>3</v>
      </c>
      <c r="F179" s="2" t="s">
        <v>13</v>
      </c>
      <c r="G179" s="2" t="s">
        <v>6</v>
      </c>
      <c r="H179" s="2" t="s">
        <v>44</v>
      </c>
      <c r="I179" s="2" t="s">
        <v>45</v>
      </c>
      <c r="J179" s="2" t="s">
        <v>46</v>
      </c>
      <c r="K179" s="2" t="s">
        <v>76</v>
      </c>
      <c r="L179" s="2" t="s">
        <v>1</v>
      </c>
    </row>
    <row r="180" spans="1:12" x14ac:dyDescent="0.2">
      <c r="A180" s="2" t="str">
        <f>B171</f>
        <v>platform production, for onshore wind turbine</v>
      </c>
      <c r="B180" s="2">
        <v>1</v>
      </c>
      <c r="C180" s="2" t="s">
        <v>8</v>
      </c>
      <c r="E180" s="2" t="str">
        <f>B173</f>
        <v>GLO</v>
      </c>
      <c r="F180" s="2" t="s">
        <v>14</v>
      </c>
      <c r="G180" s="2" t="str">
        <f>B175</f>
        <v>platform, for onshore wind turbine</v>
      </c>
    </row>
    <row r="181" spans="1:12" x14ac:dyDescent="0.2">
      <c r="A181" t="s">
        <v>78</v>
      </c>
      <c r="B181" s="2">
        <f>J181/K181</f>
        <v>1</v>
      </c>
      <c r="C181" s="2" t="s">
        <v>8</v>
      </c>
      <c r="E181" t="s">
        <v>4</v>
      </c>
      <c r="F181" s="2" t="s">
        <v>15</v>
      </c>
      <c r="G181" t="s">
        <v>82</v>
      </c>
      <c r="H181">
        <v>0.13</v>
      </c>
      <c r="I181" s="2">
        <v>69400</v>
      </c>
      <c r="J181" s="2">
        <f>I181*H181</f>
        <v>9022</v>
      </c>
      <c r="K181" s="2">
        <f>SUM(J182)</f>
        <v>9022</v>
      </c>
    </row>
    <row r="182" spans="1:12" x14ac:dyDescent="0.2">
      <c r="A182" t="s">
        <v>61</v>
      </c>
      <c r="B182" s="2">
        <f>B181</f>
        <v>1</v>
      </c>
      <c r="C182" s="2" t="s">
        <v>8</v>
      </c>
      <c r="E182" t="s">
        <v>4</v>
      </c>
      <c r="F182" s="2" t="s">
        <v>15</v>
      </c>
      <c r="G182" t="s">
        <v>71</v>
      </c>
      <c r="H182">
        <v>0.13</v>
      </c>
      <c r="I182" s="2">
        <v>69400</v>
      </c>
      <c r="J182" s="2">
        <f>I182*H182</f>
        <v>9022</v>
      </c>
    </row>
    <row r="183" spans="1:12" x14ac:dyDescent="0.2">
      <c r="A183" t="s">
        <v>80</v>
      </c>
      <c r="B183" s="5">
        <f>J183/K181</f>
        <v>2.7377521613832852E-3</v>
      </c>
      <c r="C183" s="2" t="s">
        <v>86</v>
      </c>
      <c r="E183" t="s">
        <v>4</v>
      </c>
      <c r="F183" s="2" t="s">
        <v>15</v>
      </c>
      <c r="G183" t="s">
        <v>84</v>
      </c>
      <c r="H183">
        <v>0.13</v>
      </c>
      <c r="I183" s="2">
        <v>190</v>
      </c>
      <c r="J183" s="2">
        <f>I183*H183</f>
        <v>24.7</v>
      </c>
    </row>
    <row r="185" spans="1:12" x14ac:dyDescent="0.2">
      <c r="A185" s="1" t="s">
        <v>0</v>
      </c>
      <c r="B185" s="1" t="s">
        <v>128</v>
      </c>
    </row>
    <row r="186" spans="1:12" x14ac:dyDescent="0.2">
      <c r="A186" s="2" t="s">
        <v>1</v>
      </c>
      <c r="B186" s="2" t="s">
        <v>2</v>
      </c>
    </row>
    <row r="187" spans="1:12" x14ac:dyDescent="0.2">
      <c r="A187" s="2" t="s">
        <v>3</v>
      </c>
      <c r="B187" s="2" t="s">
        <v>4</v>
      </c>
    </row>
    <row r="188" spans="1:12" x14ac:dyDescent="0.2">
      <c r="A188" s="2" t="s">
        <v>5</v>
      </c>
      <c r="B188" s="2">
        <v>1</v>
      </c>
    </row>
    <row r="189" spans="1:12" x14ac:dyDescent="0.2">
      <c r="A189" s="2" t="s">
        <v>6</v>
      </c>
      <c r="B189" s="2" t="s">
        <v>118</v>
      </c>
    </row>
    <row r="190" spans="1:12" x14ac:dyDescent="0.2">
      <c r="A190" s="2" t="s">
        <v>7</v>
      </c>
      <c r="B190" s="2" t="s">
        <v>8</v>
      </c>
    </row>
    <row r="191" spans="1:12" x14ac:dyDescent="0.2">
      <c r="A191" s="2" t="s">
        <v>9</v>
      </c>
      <c r="B191" s="2" t="s">
        <v>106</v>
      </c>
    </row>
    <row r="192" spans="1:12" x14ac:dyDescent="0.2">
      <c r="A192" s="1" t="s">
        <v>10</v>
      </c>
    </row>
    <row r="193" spans="1:12" x14ac:dyDescent="0.2">
      <c r="A193" s="2" t="s">
        <v>11</v>
      </c>
      <c r="B193" s="2" t="s">
        <v>12</v>
      </c>
      <c r="C193" s="2" t="s">
        <v>7</v>
      </c>
      <c r="D193" s="2" t="s">
        <v>26</v>
      </c>
      <c r="E193" s="2" t="s">
        <v>3</v>
      </c>
      <c r="F193" s="2" t="s">
        <v>13</v>
      </c>
      <c r="G193" s="2" t="s">
        <v>6</v>
      </c>
      <c r="H193" s="2" t="s">
        <v>44</v>
      </c>
      <c r="I193" s="2" t="s">
        <v>45</v>
      </c>
      <c r="J193" s="2" t="s">
        <v>46</v>
      </c>
      <c r="K193" s="2" t="s">
        <v>76</v>
      </c>
      <c r="L193" s="2" t="s">
        <v>1</v>
      </c>
    </row>
    <row r="194" spans="1:12" x14ac:dyDescent="0.2">
      <c r="A194" s="2" t="str">
        <f>B185</f>
        <v>treatment of platform, for onshore wind turbine</v>
      </c>
      <c r="B194" s="2">
        <v>-1</v>
      </c>
      <c r="C194" s="2" t="s">
        <v>8</v>
      </c>
      <c r="E194" s="2" t="str">
        <f>B187</f>
        <v>GLO</v>
      </c>
      <c r="F194" s="2" t="s">
        <v>14</v>
      </c>
      <c r="G194" s="2" t="str">
        <f>B189</f>
        <v>platform, for onshore wind turbine</v>
      </c>
    </row>
    <row r="195" spans="1:12" x14ac:dyDescent="0.2">
      <c r="A195" t="s">
        <v>81</v>
      </c>
      <c r="B195" s="2">
        <v>-1</v>
      </c>
      <c r="C195" s="2" t="s">
        <v>8</v>
      </c>
      <c r="E195" t="s">
        <v>29</v>
      </c>
      <c r="F195" s="2" t="s">
        <v>15</v>
      </c>
      <c r="G195" t="s">
        <v>85</v>
      </c>
      <c r="H195">
        <v>0.13</v>
      </c>
    </row>
    <row r="197" spans="1:12" x14ac:dyDescent="0.2">
      <c r="A197" s="1" t="s">
        <v>0</v>
      </c>
      <c r="B197" s="1" t="s">
        <v>119</v>
      </c>
    </row>
    <row r="198" spans="1:12" x14ac:dyDescent="0.2">
      <c r="A198" s="2" t="s">
        <v>1</v>
      </c>
      <c r="B198" s="2" t="s">
        <v>2</v>
      </c>
    </row>
    <row r="199" spans="1:12" x14ac:dyDescent="0.2">
      <c r="A199" s="2" t="s">
        <v>3</v>
      </c>
      <c r="B199" s="2" t="s">
        <v>4</v>
      </c>
    </row>
    <row r="200" spans="1:12" x14ac:dyDescent="0.2">
      <c r="A200" s="2" t="s">
        <v>5</v>
      </c>
      <c r="B200" s="2">
        <v>1</v>
      </c>
    </row>
    <row r="201" spans="1:12" x14ac:dyDescent="0.2">
      <c r="A201" s="2" t="s">
        <v>6</v>
      </c>
      <c r="B201" s="2" t="s">
        <v>120</v>
      </c>
    </row>
    <row r="202" spans="1:12" x14ac:dyDescent="0.2">
      <c r="A202" s="2" t="s">
        <v>7</v>
      </c>
      <c r="B202" s="2" t="s">
        <v>8</v>
      </c>
    </row>
    <row r="203" spans="1:12" x14ac:dyDescent="0.2">
      <c r="A203" s="2" t="s">
        <v>9</v>
      </c>
      <c r="B203" s="2" t="s">
        <v>107</v>
      </c>
    </row>
    <row r="204" spans="1:12" x14ac:dyDescent="0.2">
      <c r="A204" s="1" t="s">
        <v>10</v>
      </c>
    </row>
    <row r="205" spans="1:12" x14ac:dyDescent="0.2">
      <c r="A205" s="2" t="s">
        <v>11</v>
      </c>
      <c r="B205" s="2" t="s">
        <v>12</v>
      </c>
      <c r="C205" s="2" t="s">
        <v>7</v>
      </c>
      <c r="D205" s="2" t="s">
        <v>26</v>
      </c>
      <c r="E205" s="2" t="s">
        <v>3</v>
      </c>
      <c r="F205" s="2" t="s">
        <v>13</v>
      </c>
      <c r="G205" s="2" t="s">
        <v>6</v>
      </c>
      <c r="H205" s="2" t="s">
        <v>44</v>
      </c>
      <c r="I205" s="2" t="s">
        <v>45</v>
      </c>
      <c r="J205" s="2" t="s">
        <v>46</v>
      </c>
      <c r="K205" s="2" t="s">
        <v>76</v>
      </c>
      <c r="L205" s="2" t="s">
        <v>1</v>
      </c>
    </row>
    <row r="206" spans="1:12" x14ac:dyDescent="0.2">
      <c r="A206" s="2" t="str">
        <f>B197</f>
        <v>rotor production, for offshore wind turbine</v>
      </c>
      <c r="B206" s="2">
        <v>1</v>
      </c>
      <c r="C206" s="2" t="s">
        <v>8</v>
      </c>
      <c r="E206" s="2" t="str">
        <f>B199</f>
        <v>GLO</v>
      </c>
      <c r="F206" s="2" t="s">
        <v>14</v>
      </c>
      <c r="G206" s="2" t="str">
        <f>B201</f>
        <v>rotor, for offshore wind turbine</v>
      </c>
    </row>
    <row r="207" spans="1:12" x14ac:dyDescent="0.2">
      <c r="A207" t="s">
        <v>34</v>
      </c>
      <c r="B207" s="5">
        <f>B208</f>
        <v>0.20956138315154327</v>
      </c>
      <c r="C207" s="2" t="s">
        <v>8</v>
      </c>
      <c r="E207" t="s">
        <v>4</v>
      </c>
      <c r="F207" s="2" t="s">
        <v>15</v>
      </c>
      <c r="G207" t="s">
        <v>39</v>
      </c>
      <c r="H207">
        <v>0.21</v>
      </c>
      <c r="I207" s="2">
        <v>51600</v>
      </c>
      <c r="J207" s="2">
        <f>H207*I207</f>
        <v>10836</v>
      </c>
      <c r="K207" s="2">
        <f>J208+J210+J211</f>
        <v>51708</v>
      </c>
    </row>
    <row r="208" spans="1:12" x14ac:dyDescent="0.2">
      <c r="A208" t="s">
        <v>35</v>
      </c>
      <c r="B208" s="5">
        <f>J208/K207</f>
        <v>0.20956138315154327</v>
      </c>
      <c r="C208" s="2" t="s">
        <v>8</v>
      </c>
      <c r="E208" t="s">
        <v>4</v>
      </c>
      <c r="F208" s="2" t="s">
        <v>15</v>
      </c>
      <c r="G208" t="s">
        <v>40</v>
      </c>
      <c r="H208">
        <v>0.21</v>
      </c>
      <c r="I208" s="2">
        <v>51600</v>
      </c>
      <c r="J208" s="2">
        <f t="shared" ref="J208:J211" si="4">H208*I208</f>
        <v>10836</v>
      </c>
    </row>
    <row r="209" spans="1:12" x14ac:dyDescent="0.2">
      <c r="A209" t="s">
        <v>36</v>
      </c>
      <c r="B209" s="5">
        <f>B211</f>
        <v>0.21954049663495009</v>
      </c>
      <c r="C209" s="2" t="s">
        <v>8</v>
      </c>
      <c r="E209" t="s">
        <v>4</v>
      </c>
      <c r="F209" s="2" t="s">
        <v>15</v>
      </c>
      <c r="G209" t="s">
        <v>41</v>
      </c>
      <c r="H209">
        <v>0.27</v>
      </c>
      <c r="I209" s="2">
        <v>42300</v>
      </c>
      <c r="J209" s="2">
        <f t="shared" si="4"/>
        <v>11421</v>
      </c>
    </row>
    <row r="210" spans="1:12" x14ac:dyDescent="0.2">
      <c r="A210" t="s">
        <v>37</v>
      </c>
      <c r="B210" s="5">
        <f>J210/K207</f>
        <v>0.57089812021350661</v>
      </c>
      <c r="C210" s="2" t="s">
        <v>8</v>
      </c>
      <c r="E210" t="s">
        <v>4</v>
      </c>
      <c r="F210" s="2" t="s">
        <v>15</v>
      </c>
      <c r="G210" t="s">
        <v>42</v>
      </c>
      <c r="H210">
        <v>0.72</v>
      </c>
      <c r="I210" s="2">
        <v>41000</v>
      </c>
      <c r="J210" s="2">
        <f t="shared" si="4"/>
        <v>29520</v>
      </c>
    </row>
    <row r="211" spans="1:12" x14ac:dyDescent="0.2">
      <c r="A211" t="s">
        <v>38</v>
      </c>
      <c r="B211" s="5">
        <f>J211/K207</f>
        <v>0.21954049663495009</v>
      </c>
      <c r="C211" s="2" t="s">
        <v>8</v>
      </c>
      <c r="E211" t="s">
        <v>4</v>
      </c>
      <c r="F211" s="2" t="s">
        <v>15</v>
      </c>
      <c r="G211" t="s">
        <v>43</v>
      </c>
      <c r="H211">
        <v>0.43</v>
      </c>
      <c r="I211" s="2">
        <v>26400</v>
      </c>
      <c r="J211" s="2">
        <f t="shared" si="4"/>
        <v>11352</v>
      </c>
    </row>
    <row r="213" spans="1:12" x14ac:dyDescent="0.2">
      <c r="A213" s="1" t="s">
        <v>0</v>
      </c>
      <c r="B213" s="1" t="s">
        <v>129</v>
      </c>
    </row>
    <row r="214" spans="1:12" x14ac:dyDescent="0.2">
      <c r="A214" s="2" t="s">
        <v>1</v>
      </c>
      <c r="B214" s="2" t="s">
        <v>2</v>
      </c>
    </row>
    <row r="215" spans="1:12" x14ac:dyDescent="0.2">
      <c r="A215" s="2" t="s">
        <v>3</v>
      </c>
      <c r="B215" s="2" t="s">
        <v>4</v>
      </c>
    </row>
    <row r="216" spans="1:12" x14ac:dyDescent="0.2">
      <c r="A216" s="2" t="s">
        <v>5</v>
      </c>
      <c r="B216" s="2">
        <v>1</v>
      </c>
    </row>
    <row r="217" spans="1:12" x14ac:dyDescent="0.2">
      <c r="A217" s="2" t="s">
        <v>6</v>
      </c>
      <c r="B217" s="2" t="s">
        <v>120</v>
      </c>
    </row>
    <row r="218" spans="1:12" x14ac:dyDescent="0.2">
      <c r="A218" s="2" t="s">
        <v>7</v>
      </c>
      <c r="B218" s="2" t="s">
        <v>8</v>
      </c>
    </row>
    <row r="219" spans="1:12" x14ac:dyDescent="0.2">
      <c r="A219" s="2" t="s">
        <v>9</v>
      </c>
      <c r="B219" s="2" t="s">
        <v>107</v>
      </c>
    </row>
    <row r="220" spans="1:12" x14ac:dyDescent="0.2">
      <c r="A220" s="1" t="s">
        <v>10</v>
      </c>
    </row>
    <row r="221" spans="1:12" x14ac:dyDescent="0.2">
      <c r="A221" s="2" t="s">
        <v>11</v>
      </c>
      <c r="B221" s="2" t="s">
        <v>12</v>
      </c>
      <c r="C221" s="2" t="s">
        <v>7</v>
      </c>
      <c r="D221" s="2" t="s">
        <v>26</v>
      </c>
      <c r="E221" s="2" t="s">
        <v>3</v>
      </c>
      <c r="F221" s="2" t="s">
        <v>13</v>
      </c>
      <c r="G221" s="2" t="s">
        <v>6</v>
      </c>
      <c r="H221" s="2" t="s">
        <v>44</v>
      </c>
      <c r="I221" s="2" t="s">
        <v>45</v>
      </c>
      <c r="J221" s="2" t="s">
        <v>46</v>
      </c>
      <c r="K221" s="2" t="s">
        <v>76</v>
      </c>
      <c r="L221" s="2" t="s">
        <v>1</v>
      </c>
    </row>
    <row r="222" spans="1:12" x14ac:dyDescent="0.2">
      <c r="A222" s="2" t="str">
        <f>B213</f>
        <v>treatment of rotor, for offshore wind turbine</v>
      </c>
      <c r="B222" s="2">
        <v>-1</v>
      </c>
      <c r="C222" s="2" t="s">
        <v>8</v>
      </c>
      <c r="E222" s="2" t="str">
        <f>B215</f>
        <v>GLO</v>
      </c>
      <c r="F222" s="2" t="s">
        <v>14</v>
      </c>
      <c r="G222" s="2" t="str">
        <f>B217</f>
        <v>rotor, for offshore wind turbine</v>
      </c>
    </row>
    <row r="223" spans="1:12" x14ac:dyDescent="0.2">
      <c r="A223" t="s">
        <v>47</v>
      </c>
      <c r="B223" s="5">
        <v>-0.3710837781387793</v>
      </c>
      <c r="C223" s="2" t="s">
        <v>8</v>
      </c>
      <c r="E223" t="s">
        <v>22</v>
      </c>
      <c r="F223" s="2" t="s">
        <v>15</v>
      </c>
      <c r="G223" t="s">
        <v>50</v>
      </c>
      <c r="H223">
        <v>0.72</v>
      </c>
    </row>
    <row r="224" spans="1:12" x14ac:dyDescent="0.2">
      <c r="A224" t="s">
        <v>48</v>
      </c>
      <c r="B224" s="5">
        <v>-0.19981434207472731</v>
      </c>
      <c r="C224" s="2" t="s">
        <v>8</v>
      </c>
      <c r="E224" t="s">
        <v>22</v>
      </c>
      <c r="F224" s="2" t="s">
        <v>15</v>
      </c>
      <c r="G224" t="s">
        <v>51</v>
      </c>
      <c r="H224">
        <v>0.72</v>
      </c>
    </row>
    <row r="225" spans="1:12" x14ac:dyDescent="0.2">
      <c r="A225" t="s">
        <v>49</v>
      </c>
      <c r="B225" s="5">
        <v>-0.21954049663495009</v>
      </c>
      <c r="C225" s="2" t="s">
        <v>8</v>
      </c>
      <c r="E225" t="s">
        <v>4</v>
      </c>
      <c r="F225" s="2" t="s">
        <v>15</v>
      </c>
      <c r="G225" t="s">
        <v>52</v>
      </c>
      <c r="H225">
        <v>0.43</v>
      </c>
    </row>
    <row r="226" spans="1:12" x14ac:dyDescent="0.2">
      <c r="A226" t="s">
        <v>81</v>
      </c>
      <c r="B226" s="3">
        <v>-0.20956138315154327</v>
      </c>
      <c r="C226" s="2" t="s">
        <v>8</v>
      </c>
      <c r="E226" t="s">
        <v>29</v>
      </c>
      <c r="F226" s="2" t="s">
        <v>15</v>
      </c>
      <c r="G226" t="s">
        <v>85</v>
      </c>
      <c r="H226">
        <v>0.87</v>
      </c>
    </row>
    <row r="228" spans="1:12" x14ac:dyDescent="0.2">
      <c r="A228" s="1" t="s">
        <v>0</v>
      </c>
      <c r="B228" s="1" t="s">
        <v>121</v>
      </c>
    </row>
    <row r="229" spans="1:12" x14ac:dyDescent="0.2">
      <c r="A229" s="2" t="s">
        <v>1</v>
      </c>
      <c r="B229" s="2" t="s">
        <v>2</v>
      </c>
    </row>
    <row r="230" spans="1:12" x14ac:dyDescent="0.2">
      <c r="A230" s="2" t="s">
        <v>3</v>
      </c>
      <c r="B230" s="2" t="s">
        <v>4</v>
      </c>
    </row>
    <row r="231" spans="1:12" x14ac:dyDescent="0.2">
      <c r="A231" s="2" t="s">
        <v>5</v>
      </c>
      <c r="B231" s="2">
        <v>1</v>
      </c>
    </row>
    <row r="232" spans="1:12" x14ac:dyDescent="0.2">
      <c r="A232" s="2" t="s">
        <v>6</v>
      </c>
      <c r="B232" s="2" t="s">
        <v>122</v>
      </c>
    </row>
    <row r="233" spans="1:12" x14ac:dyDescent="0.2">
      <c r="A233" s="2" t="s">
        <v>7</v>
      </c>
      <c r="B233" s="2" t="s">
        <v>8</v>
      </c>
    </row>
    <row r="234" spans="1:12" x14ac:dyDescent="0.2">
      <c r="A234" s="2" t="s">
        <v>9</v>
      </c>
      <c r="B234" s="2" t="s">
        <v>108</v>
      </c>
    </row>
    <row r="235" spans="1:12" x14ac:dyDescent="0.2">
      <c r="A235" s="1" t="s">
        <v>10</v>
      </c>
    </row>
    <row r="236" spans="1:12" x14ac:dyDescent="0.2">
      <c r="A236" s="2" t="s">
        <v>11</v>
      </c>
      <c r="B236" s="2" t="s">
        <v>12</v>
      </c>
      <c r="C236" s="2" t="s">
        <v>7</v>
      </c>
      <c r="D236" s="2" t="s">
        <v>26</v>
      </c>
      <c r="E236" s="2" t="s">
        <v>3</v>
      </c>
      <c r="F236" s="2" t="s">
        <v>13</v>
      </c>
      <c r="G236" s="2" t="s">
        <v>6</v>
      </c>
      <c r="H236" s="2" t="s">
        <v>44</v>
      </c>
      <c r="I236" s="2" t="s">
        <v>45</v>
      </c>
      <c r="J236" s="2" t="s">
        <v>46</v>
      </c>
      <c r="K236" s="2" t="s">
        <v>76</v>
      </c>
      <c r="L236" s="2" t="s">
        <v>1</v>
      </c>
    </row>
    <row r="237" spans="1:12" x14ac:dyDescent="0.2">
      <c r="A237" s="2" t="str">
        <f>B228</f>
        <v>nacelle production, for offshore wind turbine</v>
      </c>
      <c r="B237" s="2">
        <v>1</v>
      </c>
      <c r="C237" s="2" t="s">
        <v>8</v>
      </c>
      <c r="E237" s="2" t="str">
        <f>B230</f>
        <v>GLO</v>
      </c>
      <c r="F237" s="2" t="s">
        <v>14</v>
      </c>
      <c r="G237" s="2" t="str">
        <f>B232</f>
        <v>nacelle, for offshore wind turbine</v>
      </c>
    </row>
    <row r="238" spans="1:12" x14ac:dyDescent="0.2">
      <c r="A238" t="s">
        <v>34</v>
      </c>
      <c r="B238" s="2">
        <f>J238/K238</f>
        <v>0.4917647143979067</v>
      </c>
      <c r="C238" s="2" t="s">
        <v>8</v>
      </c>
      <c r="E238" t="s">
        <v>4</v>
      </c>
      <c r="F238" s="2" t="s">
        <v>15</v>
      </c>
      <c r="G238" t="s">
        <v>39</v>
      </c>
      <c r="H238">
        <v>0.79</v>
      </c>
      <c r="I238" s="2">
        <v>51600</v>
      </c>
      <c r="J238" s="2">
        <f>H238*I238</f>
        <v>40764</v>
      </c>
      <c r="K238" s="2">
        <f>SUM(J239,J241,J242,J243,J244,J246,J247,J249,J250)</f>
        <v>82893.3</v>
      </c>
    </row>
    <row r="239" spans="1:12" x14ac:dyDescent="0.2">
      <c r="A239" t="s">
        <v>35</v>
      </c>
      <c r="B239" s="2">
        <f>J239/K238</f>
        <v>0.4917647143979067</v>
      </c>
      <c r="C239" s="2" t="s">
        <v>8</v>
      </c>
      <c r="E239" t="s">
        <v>4</v>
      </c>
      <c r="F239" s="2" t="s">
        <v>15</v>
      </c>
      <c r="G239" t="s">
        <v>40</v>
      </c>
      <c r="H239">
        <v>0.79</v>
      </c>
      <c r="I239" s="2">
        <v>51600</v>
      </c>
      <c r="J239" s="2">
        <f t="shared" ref="J239:J250" si="5">H239*I239</f>
        <v>40764</v>
      </c>
    </row>
    <row r="240" spans="1:12" x14ac:dyDescent="0.2">
      <c r="A240" t="s">
        <v>36</v>
      </c>
      <c r="B240" s="2">
        <f>J240/K238</f>
        <v>0.34700030038615909</v>
      </c>
      <c r="C240" s="2" t="s">
        <v>8</v>
      </c>
      <c r="E240" t="s">
        <v>4</v>
      </c>
      <c r="F240" s="2" t="s">
        <v>15</v>
      </c>
      <c r="G240" t="s">
        <v>41</v>
      </c>
      <c r="H240">
        <v>0.68</v>
      </c>
      <c r="I240" s="2">
        <v>42300</v>
      </c>
      <c r="J240" s="2">
        <f t="shared" si="5"/>
        <v>28764.000000000004</v>
      </c>
    </row>
    <row r="241" spans="1:10" x14ac:dyDescent="0.2">
      <c r="A241" t="s">
        <v>37</v>
      </c>
      <c r="B241" s="2">
        <f>J241/K238</f>
        <v>0.13849128940457192</v>
      </c>
      <c r="C241" s="2" t="s">
        <v>8</v>
      </c>
      <c r="E241" t="s">
        <v>4</v>
      </c>
      <c r="F241" s="2" t="s">
        <v>15</v>
      </c>
      <c r="G241" t="s">
        <v>42</v>
      </c>
      <c r="H241">
        <v>0.28000000000000003</v>
      </c>
      <c r="I241" s="2">
        <v>41000</v>
      </c>
      <c r="J241" s="2">
        <f t="shared" si="5"/>
        <v>11480.000000000002</v>
      </c>
    </row>
    <row r="242" spans="1:10" x14ac:dyDescent="0.2">
      <c r="A242" t="s">
        <v>38</v>
      </c>
      <c r="B242" s="2">
        <f>J242/K238</f>
        <v>0.16242567252118084</v>
      </c>
      <c r="C242" s="2" t="s">
        <v>8</v>
      </c>
      <c r="E242" t="s">
        <v>4</v>
      </c>
      <c r="F242" s="2" t="s">
        <v>15</v>
      </c>
      <c r="G242" t="s">
        <v>43</v>
      </c>
      <c r="H242">
        <v>0.51</v>
      </c>
      <c r="I242" s="2">
        <v>26400</v>
      </c>
      <c r="J242" s="2">
        <f t="shared" si="5"/>
        <v>13464</v>
      </c>
    </row>
    <row r="243" spans="1:10" x14ac:dyDescent="0.2">
      <c r="A243" t="s">
        <v>61</v>
      </c>
      <c r="B243" s="2">
        <f>J243/K238</f>
        <v>0.18222220613728732</v>
      </c>
      <c r="C243" s="2" t="s">
        <v>8</v>
      </c>
      <c r="E243" t="s">
        <v>4</v>
      </c>
      <c r="F243" s="2" t="s">
        <v>15</v>
      </c>
      <c r="G243" t="s">
        <v>71</v>
      </c>
      <c r="H243">
        <v>0.95</v>
      </c>
      <c r="I243" s="2">
        <v>15900</v>
      </c>
      <c r="J243" s="2">
        <f t="shared" si="5"/>
        <v>15105</v>
      </c>
    </row>
    <row r="244" spans="1:10" x14ac:dyDescent="0.2">
      <c r="A244" t="s">
        <v>57</v>
      </c>
      <c r="B244" s="2">
        <f>J244/K238</f>
        <v>1.1892396611065068E-2</v>
      </c>
      <c r="C244" s="2" t="s">
        <v>8</v>
      </c>
      <c r="E244" t="s">
        <v>4</v>
      </c>
      <c r="F244" s="2" t="s">
        <v>15</v>
      </c>
      <c r="G244" t="s">
        <v>67</v>
      </c>
      <c r="H244">
        <v>0.62</v>
      </c>
      <c r="I244" s="2">
        <v>1590</v>
      </c>
      <c r="J244" s="2">
        <f t="shared" si="5"/>
        <v>985.8</v>
      </c>
    </row>
    <row r="245" spans="1:10" x14ac:dyDescent="0.2">
      <c r="A245" t="s">
        <v>64</v>
      </c>
      <c r="B245" s="2">
        <f>J245/K238</f>
        <v>1.1892396611065068E-2</v>
      </c>
      <c r="C245" s="2" t="s">
        <v>8</v>
      </c>
      <c r="E245" t="s">
        <v>4</v>
      </c>
      <c r="F245" s="2" t="s">
        <v>15</v>
      </c>
      <c r="G245" t="s">
        <v>74</v>
      </c>
      <c r="H245">
        <v>0.62</v>
      </c>
      <c r="I245" s="2">
        <v>1590</v>
      </c>
      <c r="J245" s="2">
        <f t="shared" si="5"/>
        <v>985.8</v>
      </c>
    </row>
    <row r="246" spans="1:10" x14ac:dyDescent="0.2">
      <c r="A246" t="s">
        <v>58</v>
      </c>
      <c r="B246" s="2">
        <f>J246/K238</f>
        <v>1.4897102660890772E-3</v>
      </c>
      <c r="C246" s="2" t="s">
        <v>8</v>
      </c>
      <c r="E246" t="s">
        <v>17</v>
      </c>
      <c r="F246" s="2" t="s">
        <v>15</v>
      </c>
      <c r="G246" t="s">
        <v>68</v>
      </c>
      <c r="H246">
        <v>0.13</v>
      </c>
      <c r="I246" s="2">
        <v>949.90000000001305</v>
      </c>
      <c r="J246" s="2">
        <f t="shared" si="5"/>
        <v>123.4870000000017</v>
      </c>
    </row>
    <row r="247" spans="1:10" x14ac:dyDescent="0.2">
      <c r="A247" t="s">
        <v>56</v>
      </c>
      <c r="B247" s="2">
        <f>J247/K238</f>
        <v>1.0193827486660562E-2</v>
      </c>
      <c r="C247" s="2" t="s">
        <v>8</v>
      </c>
      <c r="E247" t="s">
        <v>4</v>
      </c>
      <c r="F247" s="2" t="s">
        <v>15</v>
      </c>
      <c r="G247" t="s">
        <v>66</v>
      </c>
      <c r="H247">
        <v>1</v>
      </c>
      <c r="I247" s="2">
        <v>845</v>
      </c>
      <c r="J247" s="2">
        <f t="shared" si="5"/>
        <v>845</v>
      </c>
    </row>
    <row r="248" spans="1:10" x14ac:dyDescent="0.2">
      <c r="A248" t="s">
        <v>60</v>
      </c>
      <c r="B248" s="2">
        <f>J248/K238</f>
        <v>1.0193827486660562E-2</v>
      </c>
      <c r="C248" s="2" t="s">
        <v>8</v>
      </c>
      <c r="E248" t="s">
        <v>4</v>
      </c>
      <c r="F248" s="2" t="s">
        <v>15</v>
      </c>
      <c r="G248" t="s">
        <v>70</v>
      </c>
      <c r="H248">
        <v>1</v>
      </c>
      <c r="I248" s="2">
        <v>845</v>
      </c>
      <c r="J248" s="2">
        <f t="shared" si="5"/>
        <v>845</v>
      </c>
    </row>
    <row r="249" spans="1:10" x14ac:dyDescent="0.2">
      <c r="A249" t="s">
        <v>58</v>
      </c>
      <c r="B249" s="2">
        <f>J249/K238</f>
        <v>3.1381305847394397E-4</v>
      </c>
      <c r="C249" s="2" t="s">
        <v>8</v>
      </c>
      <c r="E249" t="s">
        <v>22</v>
      </c>
      <c r="F249" s="2" t="s">
        <v>15</v>
      </c>
      <c r="G249" t="s">
        <v>68</v>
      </c>
      <c r="H249">
        <v>0.13</v>
      </c>
      <c r="I249" s="2">
        <v>200.09999999998601</v>
      </c>
      <c r="J249" s="2">
        <f t="shared" si="5"/>
        <v>26.012999999998183</v>
      </c>
    </row>
    <row r="250" spans="1:10" x14ac:dyDescent="0.2">
      <c r="A250" t="s">
        <v>62</v>
      </c>
      <c r="B250" s="2">
        <f>J250/K238</f>
        <v>1.2063701167645635E-3</v>
      </c>
      <c r="C250" s="2" t="s">
        <v>8</v>
      </c>
      <c r="E250" t="s">
        <v>4</v>
      </c>
      <c r="F250" s="2" t="s">
        <v>15</v>
      </c>
      <c r="G250" t="s">
        <v>72</v>
      </c>
      <c r="H250">
        <v>1</v>
      </c>
      <c r="I250" s="2">
        <v>100</v>
      </c>
      <c r="J250" s="2">
        <f t="shared" si="5"/>
        <v>100</v>
      </c>
    </row>
    <row r="252" spans="1:10" x14ac:dyDescent="0.2">
      <c r="A252" s="1" t="s">
        <v>0</v>
      </c>
      <c r="B252" s="1" t="s">
        <v>130</v>
      </c>
    </row>
    <row r="253" spans="1:10" x14ac:dyDescent="0.2">
      <c r="A253" s="2" t="s">
        <v>1</v>
      </c>
      <c r="B253" s="2" t="s">
        <v>2</v>
      </c>
    </row>
    <row r="254" spans="1:10" x14ac:dyDescent="0.2">
      <c r="A254" s="2" t="s">
        <v>3</v>
      </c>
      <c r="B254" s="2" t="s">
        <v>4</v>
      </c>
    </row>
    <row r="255" spans="1:10" x14ac:dyDescent="0.2">
      <c r="A255" s="2" t="s">
        <v>5</v>
      </c>
      <c r="B255" s="2">
        <v>1</v>
      </c>
    </row>
    <row r="256" spans="1:10" x14ac:dyDescent="0.2">
      <c r="A256" s="2" t="s">
        <v>6</v>
      </c>
      <c r="B256" s="2" t="s">
        <v>122</v>
      </c>
    </row>
    <row r="257" spans="1:12" x14ac:dyDescent="0.2">
      <c r="A257" s="2" t="s">
        <v>7</v>
      </c>
      <c r="B257" s="2" t="s">
        <v>8</v>
      </c>
    </row>
    <row r="258" spans="1:12" x14ac:dyDescent="0.2">
      <c r="A258" s="2" t="s">
        <v>9</v>
      </c>
      <c r="B258" s="2" t="s">
        <v>108</v>
      </c>
    </row>
    <row r="259" spans="1:12" x14ac:dyDescent="0.2">
      <c r="A259" s="1" t="s">
        <v>10</v>
      </c>
    </row>
    <row r="260" spans="1:12" x14ac:dyDescent="0.2">
      <c r="A260" s="2" t="s">
        <v>11</v>
      </c>
      <c r="B260" s="2" t="s">
        <v>12</v>
      </c>
      <c r="C260" s="2" t="s">
        <v>7</v>
      </c>
      <c r="D260" s="2" t="s">
        <v>26</v>
      </c>
      <c r="E260" s="2" t="s">
        <v>3</v>
      </c>
      <c r="F260" s="2" t="s">
        <v>13</v>
      </c>
      <c r="G260" s="2" t="s">
        <v>6</v>
      </c>
      <c r="H260" s="2" t="s">
        <v>44</v>
      </c>
      <c r="I260" s="2" t="s">
        <v>45</v>
      </c>
      <c r="J260" s="2" t="s">
        <v>46</v>
      </c>
      <c r="K260" s="2" t="s">
        <v>76</v>
      </c>
      <c r="L260" s="2" t="s">
        <v>1</v>
      </c>
    </row>
    <row r="261" spans="1:12" x14ac:dyDescent="0.2">
      <c r="A261" s="2" t="str">
        <f>B252</f>
        <v>treatment of nacelle, for offshore wind turbine</v>
      </c>
      <c r="B261" s="2">
        <v>-1</v>
      </c>
      <c r="C261" s="2" t="s">
        <v>8</v>
      </c>
      <c r="E261" s="2" t="str">
        <f>B254</f>
        <v>GLO</v>
      </c>
      <c r="F261" s="2" t="s">
        <v>14</v>
      </c>
      <c r="G261" s="2" t="str">
        <f>B256</f>
        <v>nacelle, for offshore wind turbine</v>
      </c>
    </row>
    <row r="262" spans="1:12" x14ac:dyDescent="0.2">
      <c r="A262" t="s">
        <v>59</v>
      </c>
      <c r="B262" s="2">
        <v>-1.1892396611065068E-2</v>
      </c>
      <c r="C262" s="2" t="s">
        <v>8</v>
      </c>
      <c r="E262" t="s">
        <v>29</v>
      </c>
      <c r="F262" s="2" t="s">
        <v>15</v>
      </c>
      <c r="G262" t="s">
        <v>69</v>
      </c>
      <c r="H262">
        <v>0.62</v>
      </c>
    </row>
    <row r="263" spans="1:12" x14ac:dyDescent="0.2">
      <c r="A263" t="s">
        <v>47</v>
      </c>
      <c r="B263" s="2">
        <v>-9.0019338112971747E-2</v>
      </c>
      <c r="C263" s="2" t="s">
        <v>8</v>
      </c>
      <c r="E263" t="s">
        <v>22</v>
      </c>
      <c r="F263" s="2" t="s">
        <v>15</v>
      </c>
      <c r="G263" t="s">
        <v>50</v>
      </c>
      <c r="H263">
        <v>0.28000000000000003</v>
      </c>
    </row>
    <row r="264" spans="1:12" x14ac:dyDescent="0.2">
      <c r="A264" t="s">
        <v>48</v>
      </c>
      <c r="B264" s="2">
        <v>-4.8471951291600167E-2</v>
      </c>
      <c r="C264" s="2" t="s">
        <v>8</v>
      </c>
      <c r="E264" t="s">
        <v>22</v>
      </c>
      <c r="F264" s="2" t="s">
        <v>15</v>
      </c>
      <c r="G264" t="s">
        <v>51</v>
      </c>
      <c r="H264">
        <v>0.28000000000000003</v>
      </c>
    </row>
    <row r="265" spans="1:12" x14ac:dyDescent="0.2">
      <c r="A265" t="s">
        <v>63</v>
      </c>
      <c r="B265" s="2">
        <v>-1.8035233245630212E-3</v>
      </c>
      <c r="C265" s="2" t="s">
        <v>8</v>
      </c>
      <c r="E265" t="s">
        <v>29</v>
      </c>
      <c r="F265" s="2" t="s">
        <v>15</v>
      </c>
      <c r="G265" t="s">
        <v>73</v>
      </c>
      <c r="H265">
        <v>0.13</v>
      </c>
    </row>
    <row r="266" spans="1:12" x14ac:dyDescent="0.2">
      <c r="A266" t="s">
        <v>55</v>
      </c>
      <c r="B266" s="2">
        <v>-1.0193827486660562E-2</v>
      </c>
      <c r="C266" s="2" t="s">
        <v>8</v>
      </c>
      <c r="E266" t="s">
        <v>4</v>
      </c>
      <c r="F266" s="2" t="s">
        <v>15</v>
      </c>
      <c r="G266" t="s">
        <v>65</v>
      </c>
      <c r="H266">
        <v>1</v>
      </c>
    </row>
    <row r="267" spans="1:12" x14ac:dyDescent="0.2">
      <c r="A267" t="s">
        <v>49</v>
      </c>
      <c r="B267" s="2">
        <v>-0.16242567252118084</v>
      </c>
      <c r="C267" s="2" t="s">
        <v>8</v>
      </c>
      <c r="E267" t="s">
        <v>4</v>
      </c>
      <c r="F267" s="2" t="s">
        <v>15</v>
      </c>
      <c r="G267" t="s">
        <v>52</v>
      </c>
      <c r="H267">
        <v>0.51</v>
      </c>
    </row>
    <row r="268" spans="1:12" x14ac:dyDescent="0.2">
      <c r="A268" t="s">
        <v>81</v>
      </c>
      <c r="B268" s="3">
        <v>-0.67398692053519405</v>
      </c>
      <c r="C268" s="2" t="s">
        <v>8</v>
      </c>
      <c r="E268" t="s">
        <v>29</v>
      </c>
      <c r="F268" s="2" t="s">
        <v>15</v>
      </c>
      <c r="G268" t="s">
        <v>85</v>
      </c>
      <c r="H268">
        <v>0.87</v>
      </c>
    </row>
    <row r="270" spans="1:12" x14ac:dyDescent="0.2">
      <c r="A270" s="1" t="s">
        <v>0</v>
      </c>
      <c r="B270" s="1" t="s">
        <v>123</v>
      </c>
    </row>
    <row r="271" spans="1:12" x14ac:dyDescent="0.2">
      <c r="A271" s="2" t="s">
        <v>1</v>
      </c>
      <c r="B271" s="2" t="s">
        <v>2</v>
      </c>
    </row>
    <row r="272" spans="1:12" x14ac:dyDescent="0.2">
      <c r="A272" s="2" t="s">
        <v>3</v>
      </c>
      <c r="B272" s="2" t="s">
        <v>4</v>
      </c>
    </row>
    <row r="273" spans="1:12" x14ac:dyDescent="0.2">
      <c r="A273" s="2" t="s">
        <v>5</v>
      </c>
      <c r="B273" s="2">
        <v>1</v>
      </c>
    </row>
    <row r="274" spans="1:12" x14ac:dyDescent="0.2">
      <c r="A274" s="2" t="s">
        <v>6</v>
      </c>
      <c r="B274" s="2" t="s">
        <v>124</v>
      </c>
    </row>
    <row r="275" spans="1:12" x14ac:dyDescent="0.2">
      <c r="A275" s="2" t="s">
        <v>7</v>
      </c>
      <c r="B275" s="2" t="s">
        <v>8</v>
      </c>
    </row>
    <row r="276" spans="1:12" x14ac:dyDescent="0.2">
      <c r="A276" s="2" t="s">
        <v>9</v>
      </c>
      <c r="B276" s="2" t="s">
        <v>109</v>
      </c>
    </row>
    <row r="277" spans="1:12" x14ac:dyDescent="0.2">
      <c r="A277" s="1" t="s">
        <v>10</v>
      </c>
    </row>
    <row r="278" spans="1:12" x14ac:dyDescent="0.2">
      <c r="A278" s="2" t="s">
        <v>11</v>
      </c>
      <c r="B278" s="2" t="s">
        <v>12</v>
      </c>
      <c r="C278" s="2" t="s">
        <v>7</v>
      </c>
      <c r="D278" s="2" t="s">
        <v>26</v>
      </c>
      <c r="E278" s="2" t="s">
        <v>3</v>
      </c>
      <c r="F278" s="2" t="s">
        <v>13</v>
      </c>
      <c r="G278" s="2" t="s">
        <v>6</v>
      </c>
      <c r="H278" s="2" t="s">
        <v>44</v>
      </c>
      <c r="I278" s="2" t="s">
        <v>45</v>
      </c>
      <c r="J278" s="2" t="s">
        <v>46</v>
      </c>
      <c r="K278" s="2" t="s">
        <v>76</v>
      </c>
      <c r="L278" s="2" t="s">
        <v>1</v>
      </c>
    </row>
    <row r="279" spans="1:12" x14ac:dyDescent="0.2">
      <c r="A279" s="2" t="str">
        <f>B270</f>
        <v>tower production, for offshore wind turbine</v>
      </c>
      <c r="B279" s="2">
        <v>1</v>
      </c>
      <c r="C279" s="2" t="s">
        <v>8</v>
      </c>
      <c r="E279" s="2" t="str">
        <f>B272</f>
        <v>GLO</v>
      </c>
      <c r="F279" s="2" t="s">
        <v>14</v>
      </c>
      <c r="G279" s="2" t="str">
        <f>B274</f>
        <v>tower, for offshore wind turbine</v>
      </c>
    </row>
    <row r="280" spans="1:12" x14ac:dyDescent="0.2">
      <c r="A280" t="s">
        <v>78</v>
      </c>
      <c r="B280" s="2">
        <f>J280/K280</f>
        <v>0.99449515432688917</v>
      </c>
      <c r="C280" s="2" t="s">
        <v>8</v>
      </c>
      <c r="E280" t="s">
        <v>4</v>
      </c>
      <c r="F280" s="2" t="s">
        <v>15</v>
      </c>
      <c r="G280" t="s">
        <v>82</v>
      </c>
      <c r="H280">
        <v>0.81</v>
      </c>
      <c r="I280" s="2">
        <v>122000</v>
      </c>
      <c r="J280" s="2">
        <f>H280*I280</f>
        <v>98820</v>
      </c>
      <c r="K280" s="2">
        <f>SUM(J281,J282:J283)</f>
        <v>99367</v>
      </c>
    </row>
    <row r="281" spans="1:12" x14ac:dyDescent="0.2">
      <c r="A281" t="s">
        <v>61</v>
      </c>
      <c r="B281" s="2">
        <f>J281/K280</f>
        <v>0.99449515432688917</v>
      </c>
      <c r="C281" s="2" t="s">
        <v>8</v>
      </c>
      <c r="E281" t="s">
        <v>4</v>
      </c>
      <c r="F281" s="2" t="s">
        <v>15</v>
      </c>
      <c r="G281" t="s">
        <v>71</v>
      </c>
      <c r="H281">
        <v>0.81</v>
      </c>
      <c r="I281" s="2">
        <v>122000</v>
      </c>
      <c r="J281" s="2">
        <f>H281*I281</f>
        <v>98820</v>
      </c>
    </row>
    <row r="282" spans="1:12" x14ac:dyDescent="0.2">
      <c r="A282" t="s">
        <v>79</v>
      </c>
      <c r="B282" s="2">
        <f>J282/K280</f>
        <v>4.5470025259895137E-3</v>
      </c>
      <c r="C282" s="2" t="s">
        <v>8</v>
      </c>
      <c r="E282" t="s">
        <v>17</v>
      </c>
      <c r="F282" s="2" t="s">
        <v>15</v>
      </c>
      <c r="G282" t="s">
        <v>83</v>
      </c>
      <c r="H282">
        <v>1</v>
      </c>
      <c r="I282" s="2">
        <v>451.822</v>
      </c>
      <c r="J282" s="2">
        <f>H282*I282</f>
        <v>451.822</v>
      </c>
    </row>
    <row r="283" spans="1:12" x14ac:dyDescent="0.2">
      <c r="A283" t="s">
        <v>79</v>
      </c>
      <c r="B283" s="2">
        <f>J283/K280</f>
        <v>9.5784314712127761E-4</v>
      </c>
      <c r="C283" s="2" t="s">
        <v>8</v>
      </c>
      <c r="E283" t="s">
        <v>22</v>
      </c>
      <c r="F283" s="2" t="s">
        <v>15</v>
      </c>
      <c r="G283" t="s">
        <v>83</v>
      </c>
      <c r="H283">
        <v>1</v>
      </c>
      <c r="I283" s="2">
        <v>95.177999999999997</v>
      </c>
      <c r="J283" s="2">
        <f>H283*I283</f>
        <v>95.177999999999997</v>
      </c>
    </row>
    <row r="285" spans="1:12" x14ac:dyDescent="0.2">
      <c r="A285" s="1" t="s">
        <v>0</v>
      </c>
      <c r="B285" s="1" t="s">
        <v>131</v>
      </c>
    </row>
    <row r="286" spans="1:12" x14ac:dyDescent="0.2">
      <c r="A286" s="2" t="s">
        <v>1</v>
      </c>
      <c r="B286" s="2" t="s">
        <v>2</v>
      </c>
    </row>
    <row r="287" spans="1:12" x14ac:dyDescent="0.2">
      <c r="A287" s="2" t="s">
        <v>3</v>
      </c>
      <c r="B287" s="2" t="s">
        <v>4</v>
      </c>
    </row>
    <row r="288" spans="1:12" x14ac:dyDescent="0.2">
      <c r="A288" s="2" t="s">
        <v>5</v>
      </c>
      <c r="B288" s="2">
        <v>1</v>
      </c>
    </row>
    <row r="289" spans="1:12" x14ac:dyDescent="0.2">
      <c r="A289" s="2" t="s">
        <v>6</v>
      </c>
      <c r="B289" s="2" t="s">
        <v>124</v>
      </c>
    </row>
    <row r="290" spans="1:12" x14ac:dyDescent="0.2">
      <c r="A290" s="2" t="s">
        <v>7</v>
      </c>
      <c r="B290" s="2" t="s">
        <v>8</v>
      </c>
    </row>
    <row r="291" spans="1:12" x14ac:dyDescent="0.2">
      <c r="A291" s="2" t="s">
        <v>9</v>
      </c>
      <c r="B291" s="2" t="s">
        <v>109</v>
      </c>
    </row>
    <row r="292" spans="1:12" x14ac:dyDescent="0.2">
      <c r="A292" s="1" t="s">
        <v>10</v>
      </c>
    </row>
    <row r="293" spans="1:12" x14ac:dyDescent="0.2">
      <c r="A293" s="2" t="s">
        <v>11</v>
      </c>
      <c r="B293" s="2" t="s">
        <v>12</v>
      </c>
      <c r="C293" s="2" t="s">
        <v>7</v>
      </c>
      <c r="D293" s="2" t="s">
        <v>26</v>
      </c>
      <c r="E293" s="2" t="s">
        <v>3</v>
      </c>
      <c r="F293" s="2" t="s">
        <v>13</v>
      </c>
      <c r="G293" s="2" t="s">
        <v>6</v>
      </c>
      <c r="H293" s="2" t="s">
        <v>44</v>
      </c>
      <c r="I293" s="2" t="s">
        <v>45</v>
      </c>
      <c r="J293" s="2" t="s">
        <v>46</v>
      </c>
      <c r="K293" s="2" t="s">
        <v>76</v>
      </c>
      <c r="L293" s="2" t="s">
        <v>1</v>
      </c>
    </row>
    <row r="294" spans="1:12" x14ac:dyDescent="0.2">
      <c r="A294" s="2" t="str">
        <f>B285</f>
        <v>treatment of tower, for offshore wind turbine</v>
      </c>
      <c r="B294" s="2">
        <v>-1</v>
      </c>
      <c r="C294" s="2" t="s">
        <v>8</v>
      </c>
      <c r="E294" s="2" t="str">
        <f>B287</f>
        <v>GLO</v>
      </c>
      <c r="F294" s="2" t="s">
        <v>14</v>
      </c>
      <c r="G294" s="2" t="str">
        <f>B289</f>
        <v>tower, for offshore wind turbine</v>
      </c>
    </row>
    <row r="295" spans="1:12" x14ac:dyDescent="0.2">
      <c r="A295" t="s">
        <v>81</v>
      </c>
      <c r="B295" s="2">
        <v>-0.99449515432688917</v>
      </c>
      <c r="C295" s="2" t="s">
        <v>8</v>
      </c>
      <c r="E295" t="s">
        <v>29</v>
      </c>
      <c r="F295" s="2" t="s">
        <v>15</v>
      </c>
      <c r="G295" t="s">
        <v>85</v>
      </c>
      <c r="H295">
        <v>0.81</v>
      </c>
    </row>
    <row r="296" spans="1:12" x14ac:dyDescent="0.2">
      <c r="A296" t="s">
        <v>48</v>
      </c>
      <c r="B296" s="2">
        <v>-5.5048456731107915E-3</v>
      </c>
      <c r="C296" s="2" t="s">
        <v>8</v>
      </c>
      <c r="E296" t="s">
        <v>22</v>
      </c>
      <c r="F296" s="2" t="s">
        <v>15</v>
      </c>
      <c r="G296" t="s">
        <v>51</v>
      </c>
      <c r="H296"/>
    </row>
    <row r="298" spans="1:12" x14ac:dyDescent="0.2">
      <c r="A298" s="1" t="s">
        <v>0</v>
      </c>
      <c r="B298" s="1" t="s">
        <v>148</v>
      </c>
    </row>
    <row r="299" spans="1:12" x14ac:dyDescent="0.2">
      <c r="A299" s="2" t="s">
        <v>1</v>
      </c>
      <c r="B299" s="2" t="s">
        <v>2</v>
      </c>
    </row>
    <row r="300" spans="1:12" x14ac:dyDescent="0.2">
      <c r="A300" s="2" t="s">
        <v>3</v>
      </c>
      <c r="B300" s="2" t="s">
        <v>4</v>
      </c>
    </row>
    <row r="301" spans="1:12" x14ac:dyDescent="0.2">
      <c r="A301" s="2" t="s">
        <v>5</v>
      </c>
      <c r="B301" s="2">
        <v>1</v>
      </c>
    </row>
    <row r="302" spans="1:12" x14ac:dyDescent="0.2">
      <c r="A302" s="2" t="s">
        <v>6</v>
      </c>
      <c r="B302" s="2" t="s">
        <v>150</v>
      </c>
    </row>
    <row r="303" spans="1:12" x14ac:dyDescent="0.2">
      <c r="A303" s="2" t="s">
        <v>7</v>
      </c>
      <c r="B303" s="2" t="s">
        <v>147</v>
      </c>
    </row>
    <row r="304" spans="1:12" x14ac:dyDescent="0.2">
      <c r="A304" s="2" t="s">
        <v>9</v>
      </c>
      <c r="B304" s="2" t="s">
        <v>156</v>
      </c>
    </row>
    <row r="305" spans="1:12" x14ac:dyDescent="0.2">
      <c r="A305" s="1" t="s">
        <v>10</v>
      </c>
    </row>
    <row r="306" spans="1:12" x14ac:dyDescent="0.2">
      <c r="A306" s="2" t="s">
        <v>11</v>
      </c>
      <c r="B306" s="2" t="s">
        <v>12</v>
      </c>
      <c r="C306" s="2" t="s">
        <v>7</v>
      </c>
      <c r="D306" s="2" t="s">
        <v>26</v>
      </c>
      <c r="E306" s="2" t="s">
        <v>3</v>
      </c>
      <c r="F306" s="2" t="s">
        <v>13</v>
      </c>
      <c r="G306" s="2" t="s">
        <v>6</v>
      </c>
      <c r="H306" s="2" t="s">
        <v>44</v>
      </c>
      <c r="I306" s="2" t="s">
        <v>45</v>
      </c>
      <c r="J306" s="2" t="s">
        <v>46</v>
      </c>
      <c r="K306" s="2" t="s">
        <v>76</v>
      </c>
      <c r="L306" s="2" t="s">
        <v>1</v>
      </c>
    </row>
    <row r="307" spans="1:12" x14ac:dyDescent="0.2">
      <c r="A307" s="2" t="str">
        <f>B298</f>
        <v>medium-voltage transformer production, for wind turbine</v>
      </c>
      <c r="B307" s="2">
        <v>1</v>
      </c>
      <c r="C307" s="2" t="s">
        <v>147</v>
      </c>
      <c r="E307" s="2" t="str">
        <f>B300</f>
        <v>GLO</v>
      </c>
      <c r="F307" s="2" t="s">
        <v>14</v>
      </c>
      <c r="G307" s="2" t="str">
        <f>B302</f>
        <v>medium-voltage transformer, for wind turbine</v>
      </c>
    </row>
    <row r="308" spans="1:12" x14ac:dyDescent="0.2">
      <c r="A308" t="s">
        <v>57</v>
      </c>
      <c r="B308" s="2">
        <v>370</v>
      </c>
      <c r="C308" s="2" t="s">
        <v>8</v>
      </c>
      <c r="E308" t="s">
        <v>4</v>
      </c>
      <c r="F308" s="2" t="s">
        <v>15</v>
      </c>
      <c r="G308" t="s">
        <v>67</v>
      </c>
      <c r="H308"/>
    </row>
    <row r="309" spans="1:12" x14ac:dyDescent="0.2">
      <c r="A309" t="s">
        <v>64</v>
      </c>
      <c r="B309" s="2">
        <f>B308</f>
        <v>370</v>
      </c>
      <c r="C309" s="2" t="s">
        <v>8</v>
      </c>
      <c r="E309" t="s">
        <v>4</v>
      </c>
      <c r="F309" s="2" t="s">
        <v>15</v>
      </c>
      <c r="G309" t="s">
        <v>74</v>
      </c>
      <c r="H309"/>
    </row>
    <row r="310" spans="1:12" x14ac:dyDescent="0.2">
      <c r="A310" t="s">
        <v>58</v>
      </c>
      <c r="B310" s="2">
        <v>710</v>
      </c>
      <c r="C310" s="2" t="s">
        <v>8</v>
      </c>
      <c r="E310" t="s">
        <v>22</v>
      </c>
      <c r="F310" s="2" t="s">
        <v>15</v>
      </c>
      <c r="G310" t="s">
        <v>68</v>
      </c>
      <c r="H310"/>
    </row>
    <row r="311" spans="1:12" x14ac:dyDescent="0.2">
      <c r="A311" t="s">
        <v>137</v>
      </c>
      <c r="B311" s="2">
        <v>35</v>
      </c>
      <c r="C311" s="2" t="s">
        <v>8</v>
      </c>
      <c r="E311" t="s">
        <v>22</v>
      </c>
      <c r="F311" s="2" t="s">
        <v>15</v>
      </c>
      <c r="G311" t="s">
        <v>162</v>
      </c>
      <c r="H311"/>
    </row>
    <row r="312" spans="1:12" x14ac:dyDescent="0.2">
      <c r="A312" t="s">
        <v>138</v>
      </c>
      <c r="B312" s="2">
        <f>40/500</f>
        <v>0.08</v>
      </c>
      <c r="C312" s="2" t="s">
        <v>27</v>
      </c>
      <c r="E312" t="s">
        <v>22</v>
      </c>
      <c r="F312" s="2" t="s">
        <v>15</v>
      </c>
      <c r="G312" t="s">
        <v>139</v>
      </c>
      <c r="H312"/>
      <c r="L312" s="2" t="s">
        <v>161</v>
      </c>
    </row>
    <row r="313" spans="1:12" x14ac:dyDescent="0.2">
      <c r="A313" t="s">
        <v>140</v>
      </c>
      <c r="B313" s="2">
        <v>5.5</v>
      </c>
      <c r="C313" s="2" t="s">
        <v>8</v>
      </c>
      <c r="E313" t="s">
        <v>4</v>
      </c>
      <c r="F313" s="2" t="s">
        <v>15</v>
      </c>
      <c r="G313" t="s">
        <v>141</v>
      </c>
      <c r="H313"/>
      <c r="L313" s="2" t="s">
        <v>142</v>
      </c>
    </row>
    <row r="314" spans="1:12" x14ac:dyDescent="0.2">
      <c r="A314" t="s">
        <v>35</v>
      </c>
      <c r="B314" s="2">
        <f>710+940</f>
        <v>1650</v>
      </c>
      <c r="C314" s="2" t="s">
        <v>8</v>
      </c>
      <c r="E314" t="s">
        <v>4</v>
      </c>
      <c r="F314" s="2" t="s">
        <v>15</v>
      </c>
      <c r="G314" t="s">
        <v>40</v>
      </c>
      <c r="H314"/>
    </row>
    <row r="315" spans="1:12" x14ac:dyDescent="0.2">
      <c r="A315" t="s">
        <v>34</v>
      </c>
      <c r="B315" s="2">
        <f>B314</f>
        <v>1650</v>
      </c>
      <c r="C315" s="2" t="s">
        <v>8</v>
      </c>
      <c r="E315" t="s">
        <v>4</v>
      </c>
      <c r="F315" s="2" t="s">
        <v>15</v>
      </c>
      <c r="G315" t="s">
        <v>39</v>
      </c>
      <c r="H315"/>
    </row>
    <row r="316" spans="1:12" x14ac:dyDescent="0.2">
      <c r="A316" t="s">
        <v>143</v>
      </c>
      <c r="B316" s="2">
        <v>20</v>
      </c>
      <c r="C316" s="2" t="s">
        <v>8</v>
      </c>
      <c r="E316" t="s">
        <v>22</v>
      </c>
      <c r="F316" s="2" t="s">
        <v>15</v>
      </c>
      <c r="G316" s="2" t="s">
        <v>144</v>
      </c>
      <c r="H316"/>
    </row>
    <row r="317" spans="1:12" x14ac:dyDescent="0.2">
      <c r="A317" t="s">
        <v>56</v>
      </c>
      <c r="B317" s="2">
        <v>7</v>
      </c>
      <c r="C317" s="2" t="s">
        <v>8</v>
      </c>
      <c r="E317" t="s">
        <v>4</v>
      </c>
      <c r="F317" s="2" t="s">
        <v>15</v>
      </c>
      <c r="G317" t="s">
        <v>66</v>
      </c>
      <c r="H317"/>
    </row>
    <row r="318" spans="1:12" x14ac:dyDescent="0.2">
      <c r="A318" t="s">
        <v>60</v>
      </c>
      <c r="B318" s="2">
        <f>B317</f>
        <v>7</v>
      </c>
      <c r="C318" s="2" t="s">
        <v>8</v>
      </c>
      <c r="E318" t="s">
        <v>4</v>
      </c>
      <c r="F318" s="2" t="s">
        <v>15</v>
      </c>
      <c r="G318" t="s">
        <v>70</v>
      </c>
      <c r="H318"/>
    </row>
    <row r="319" spans="1:12" x14ac:dyDescent="0.2">
      <c r="A319" t="s">
        <v>145</v>
      </c>
      <c r="B319" s="2">
        <v>6.0000000000000001E-3</v>
      </c>
      <c r="C319" s="2" t="s">
        <v>8</v>
      </c>
      <c r="E319" t="s">
        <v>4</v>
      </c>
      <c r="F319" s="2" t="s">
        <v>15</v>
      </c>
      <c r="G319" t="s">
        <v>146</v>
      </c>
      <c r="H319"/>
    </row>
    <row r="320" spans="1:12" x14ac:dyDescent="0.2">
      <c r="A320" t="s">
        <v>19</v>
      </c>
      <c r="B320" s="7">
        <v>11000</v>
      </c>
      <c r="C320" s="2" t="s">
        <v>20</v>
      </c>
      <c r="E320" t="s">
        <v>22</v>
      </c>
      <c r="F320" s="2" t="s">
        <v>15</v>
      </c>
      <c r="G320" s="2" t="s">
        <v>21</v>
      </c>
      <c r="H320"/>
    </row>
    <row r="321" spans="1:12" x14ac:dyDescent="0.2">
      <c r="A321" t="s">
        <v>151</v>
      </c>
      <c r="B321" s="7">
        <f>2000*3.6</f>
        <v>7200</v>
      </c>
      <c r="C321" s="2" t="s">
        <v>24</v>
      </c>
      <c r="E321" t="s">
        <v>29</v>
      </c>
      <c r="F321" s="2" t="s">
        <v>15</v>
      </c>
      <c r="G321" t="s">
        <v>25</v>
      </c>
      <c r="H321"/>
    </row>
    <row r="322" spans="1:12" x14ac:dyDescent="0.2">
      <c r="A322" t="s">
        <v>16</v>
      </c>
      <c r="B322" s="7">
        <f>(190*1000)/75</f>
        <v>2533.3333333333335</v>
      </c>
      <c r="C322" s="2" t="s">
        <v>8</v>
      </c>
      <c r="E322" t="s">
        <v>29</v>
      </c>
      <c r="F322" s="2" t="s">
        <v>15</v>
      </c>
      <c r="G322" s="2" t="s">
        <v>18</v>
      </c>
      <c r="H322"/>
    </row>
    <row r="323" spans="1:12" x14ac:dyDescent="0.2">
      <c r="A323" t="s">
        <v>152</v>
      </c>
      <c r="B323" s="6">
        <f>-1*(B322/1000)</f>
        <v>-2.5333333333333337</v>
      </c>
      <c r="C323" s="2" t="s">
        <v>27</v>
      </c>
      <c r="E323" t="s">
        <v>29</v>
      </c>
      <c r="F323" s="2" t="s">
        <v>15</v>
      </c>
      <c r="G323" s="2" t="s">
        <v>28</v>
      </c>
      <c r="H323"/>
    </row>
    <row r="325" spans="1:12" x14ac:dyDescent="0.2">
      <c r="A325" s="1" t="s">
        <v>0</v>
      </c>
      <c r="B325" s="1" t="s">
        <v>149</v>
      </c>
    </row>
    <row r="326" spans="1:12" x14ac:dyDescent="0.2">
      <c r="A326" s="2" t="s">
        <v>1</v>
      </c>
      <c r="B326" s="2" t="s">
        <v>2</v>
      </c>
    </row>
    <row r="327" spans="1:12" x14ac:dyDescent="0.2">
      <c r="A327" s="2" t="s">
        <v>3</v>
      </c>
      <c r="B327" s="2" t="s">
        <v>4</v>
      </c>
    </row>
    <row r="328" spans="1:12" x14ac:dyDescent="0.2">
      <c r="A328" s="2" t="s">
        <v>5</v>
      </c>
      <c r="B328" s="2">
        <v>1</v>
      </c>
    </row>
    <row r="329" spans="1:12" x14ac:dyDescent="0.2">
      <c r="A329" s="2" t="s">
        <v>6</v>
      </c>
      <c r="B329" s="2" t="s">
        <v>150</v>
      </c>
    </row>
    <row r="330" spans="1:12" x14ac:dyDescent="0.2">
      <c r="A330" s="2" t="s">
        <v>7</v>
      </c>
      <c r="B330" s="2" t="s">
        <v>147</v>
      </c>
    </row>
    <row r="331" spans="1:12" x14ac:dyDescent="0.2">
      <c r="A331" s="2" t="s">
        <v>9</v>
      </c>
      <c r="B331" s="2" t="s">
        <v>156</v>
      </c>
    </row>
    <row r="332" spans="1:12" x14ac:dyDescent="0.2">
      <c r="A332" s="1" t="s">
        <v>10</v>
      </c>
    </row>
    <row r="333" spans="1:12" x14ac:dyDescent="0.2">
      <c r="A333" s="2" t="s">
        <v>11</v>
      </c>
      <c r="B333" s="2" t="s">
        <v>12</v>
      </c>
      <c r="C333" s="2" t="s">
        <v>7</v>
      </c>
      <c r="D333" s="2" t="s">
        <v>26</v>
      </c>
      <c r="E333" s="2" t="s">
        <v>3</v>
      </c>
      <c r="F333" s="2" t="s">
        <v>13</v>
      </c>
      <c r="G333" s="2" t="s">
        <v>6</v>
      </c>
      <c r="H333" s="2" t="s">
        <v>44</v>
      </c>
      <c r="I333" s="2" t="s">
        <v>45</v>
      </c>
      <c r="J333" s="2" t="s">
        <v>46</v>
      </c>
      <c r="K333" s="2" t="s">
        <v>76</v>
      </c>
      <c r="L333" s="2" t="s">
        <v>1</v>
      </c>
    </row>
    <row r="334" spans="1:12" x14ac:dyDescent="0.2">
      <c r="A334" s="2" t="str">
        <f>B325</f>
        <v>treatment of medium-voltage transformer, for wind turbine</v>
      </c>
      <c r="B334" s="2">
        <v>-1</v>
      </c>
      <c r="C334" s="2" t="s">
        <v>147</v>
      </c>
      <c r="E334" s="2" t="str">
        <f>B327</f>
        <v>GLO</v>
      </c>
      <c r="F334" s="2" t="s">
        <v>14</v>
      </c>
      <c r="G334" s="2" t="str">
        <f>B329</f>
        <v>medium-voltage transformer, for wind turbine</v>
      </c>
    </row>
    <row r="335" spans="1:12" x14ac:dyDescent="0.2">
      <c r="A335" t="s">
        <v>59</v>
      </c>
      <c r="B335" s="2">
        <f>-1*B308</f>
        <v>-370</v>
      </c>
      <c r="C335" s="2" t="s">
        <v>8</v>
      </c>
      <c r="E335" t="s">
        <v>23</v>
      </c>
      <c r="F335" s="2" t="s">
        <v>15</v>
      </c>
      <c r="G335" t="s">
        <v>69</v>
      </c>
      <c r="H335"/>
    </row>
    <row r="336" spans="1:12" x14ac:dyDescent="0.2">
      <c r="A336" t="s">
        <v>63</v>
      </c>
      <c r="B336" s="2">
        <f>-1*B310</f>
        <v>-710</v>
      </c>
      <c r="C336" s="2" t="s">
        <v>8</v>
      </c>
      <c r="E336" t="s">
        <v>29</v>
      </c>
      <c r="F336" s="2" t="s">
        <v>15</v>
      </c>
      <c r="G336" t="s">
        <v>73</v>
      </c>
      <c r="H336"/>
    </row>
    <row r="337" spans="1:12" x14ac:dyDescent="0.2">
      <c r="A337" t="s">
        <v>81</v>
      </c>
      <c r="B337" s="2">
        <f>-1*B314</f>
        <v>-1650</v>
      </c>
      <c r="C337" s="2" t="s">
        <v>8</v>
      </c>
      <c r="E337" t="s">
        <v>29</v>
      </c>
      <c r="F337" s="2" t="s">
        <v>15</v>
      </c>
      <c r="G337" t="s">
        <v>85</v>
      </c>
      <c r="H337"/>
    </row>
    <row r="338" spans="1:12" x14ac:dyDescent="0.2">
      <c r="A338" t="s">
        <v>48</v>
      </c>
      <c r="B338" s="2">
        <f>-1*B311</f>
        <v>-35</v>
      </c>
      <c r="C338" s="2" t="s">
        <v>8</v>
      </c>
      <c r="E338" t="s">
        <v>22</v>
      </c>
      <c r="F338" s="2" t="s">
        <v>15</v>
      </c>
      <c r="G338" t="s">
        <v>51</v>
      </c>
      <c r="H338"/>
    </row>
    <row r="340" spans="1:12" x14ac:dyDescent="0.2">
      <c r="A340" s="1" t="s">
        <v>0</v>
      </c>
      <c r="B340" s="1" t="s">
        <v>125</v>
      </c>
    </row>
    <row r="341" spans="1:12" x14ac:dyDescent="0.2">
      <c r="A341" s="2" t="s">
        <v>1</v>
      </c>
      <c r="B341" s="2" t="s">
        <v>2</v>
      </c>
    </row>
    <row r="342" spans="1:12" x14ac:dyDescent="0.2">
      <c r="A342" s="2" t="s">
        <v>3</v>
      </c>
      <c r="B342" s="2" t="s">
        <v>4</v>
      </c>
    </row>
    <row r="343" spans="1:12" x14ac:dyDescent="0.2">
      <c r="A343" s="2" t="s">
        <v>5</v>
      </c>
      <c r="B343" s="2">
        <v>1</v>
      </c>
    </row>
    <row r="344" spans="1:12" x14ac:dyDescent="0.2">
      <c r="A344" s="2" t="s">
        <v>6</v>
      </c>
      <c r="B344" s="2" t="s">
        <v>126</v>
      </c>
    </row>
    <row r="345" spans="1:12" x14ac:dyDescent="0.2">
      <c r="A345" s="2" t="s">
        <v>7</v>
      </c>
      <c r="B345" s="2" t="s">
        <v>8</v>
      </c>
    </row>
    <row r="346" spans="1:12" x14ac:dyDescent="0.2">
      <c r="A346" s="2" t="s">
        <v>9</v>
      </c>
      <c r="B346" s="2" t="s">
        <v>110</v>
      </c>
    </row>
    <row r="347" spans="1:12" x14ac:dyDescent="0.2">
      <c r="A347" s="1" t="s">
        <v>10</v>
      </c>
    </row>
    <row r="348" spans="1:12" x14ac:dyDescent="0.2">
      <c r="A348" s="2" t="s">
        <v>11</v>
      </c>
      <c r="B348" s="2" t="s">
        <v>12</v>
      </c>
      <c r="C348" s="2" t="s">
        <v>7</v>
      </c>
      <c r="D348" s="2" t="s">
        <v>26</v>
      </c>
      <c r="E348" s="2" t="s">
        <v>3</v>
      </c>
      <c r="F348" s="2" t="s">
        <v>13</v>
      </c>
      <c r="G348" s="2" t="s">
        <v>6</v>
      </c>
      <c r="H348" s="2" t="s">
        <v>44</v>
      </c>
      <c r="I348" s="2" t="s">
        <v>45</v>
      </c>
      <c r="J348" s="2" t="s">
        <v>46</v>
      </c>
      <c r="K348" s="2" t="s">
        <v>76</v>
      </c>
      <c r="L348" s="2" t="s">
        <v>1</v>
      </c>
    </row>
    <row r="349" spans="1:12" x14ac:dyDescent="0.2">
      <c r="A349" s="2" t="str">
        <f>B340</f>
        <v>platform production, for offshore wind turbine</v>
      </c>
      <c r="B349" s="2">
        <v>1</v>
      </c>
      <c r="C349" s="2" t="s">
        <v>8</v>
      </c>
      <c r="E349" s="2" t="str">
        <f>B342</f>
        <v>GLO</v>
      </c>
      <c r="F349" s="2" t="s">
        <v>14</v>
      </c>
      <c r="G349" s="2" t="str">
        <f>B344</f>
        <v>platform, for offshore wind turbine</v>
      </c>
    </row>
    <row r="350" spans="1:12" x14ac:dyDescent="0.2">
      <c r="A350" t="s">
        <v>78</v>
      </c>
      <c r="B350" s="2">
        <f>J350/K350</f>
        <v>1</v>
      </c>
      <c r="C350" s="2" t="s">
        <v>8</v>
      </c>
      <c r="E350" t="s">
        <v>4</v>
      </c>
      <c r="F350" s="2" t="s">
        <v>15</v>
      </c>
      <c r="G350" t="s">
        <v>82</v>
      </c>
      <c r="H350">
        <v>0.12</v>
      </c>
      <c r="I350" s="2">
        <v>122000</v>
      </c>
      <c r="J350" s="2">
        <f>I350*H350</f>
        <v>14640</v>
      </c>
      <c r="K350" s="2">
        <f>J351</f>
        <v>14640</v>
      </c>
    </row>
    <row r="351" spans="1:12" x14ac:dyDescent="0.2">
      <c r="A351" t="s">
        <v>61</v>
      </c>
      <c r="B351" s="2">
        <f>J351/K350</f>
        <v>1</v>
      </c>
      <c r="C351" s="2" t="s">
        <v>8</v>
      </c>
      <c r="E351" t="s">
        <v>4</v>
      </c>
      <c r="F351" s="2" t="s">
        <v>15</v>
      </c>
      <c r="G351" t="s">
        <v>71</v>
      </c>
      <c r="H351">
        <v>0.12</v>
      </c>
      <c r="I351" s="2">
        <v>122000</v>
      </c>
      <c r="J351" s="2">
        <f>I351*H351</f>
        <v>14640</v>
      </c>
    </row>
    <row r="352" spans="1:12" x14ac:dyDescent="0.2">
      <c r="A352" t="s">
        <v>80</v>
      </c>
      <c r="B352" s="5">
        <f>J352/K350</f>
        <v>1.5573770491803279E-2</v>
      </c>
      <c r="C352" s="2" t="s">
        <v>86</v>
      </c>
      <c r="E352" t="s">
        <v>4</v>
      </c>
      <c r="F352" s="2" t="s">
        <v>15</v>
      </c>
      <c r="G352" t="s">
        <v>84</v>
      </c>
      <c r="H352">
        <v>1</v>
      </c>
      <c r="I352" s="2">
        <v>228</v>
      </c>
      <c r="J352" s="2">
        <f>I352*H352</f>
        <v>228</v>
      </c>
    </row>
    <row r="354" spans="1:12" x14ac:dyDescent="0.2">
      <c r="A354" s="1" t="s">
        <v>0</v>
      </c>
      <c r="B354" s="1" t="s">
        <v>132</v>
      </c>
    </row>
    <row r="355" spans="1:12" x14ac:dyDescent="0.2">
      <c r="A355" s="2" t="s">
        <v>1</v>
      </c>
      <c r="B355" s="2" t="s">
        <v>2</v>
      </c>
    </row>
    <row r="356" spans="1:12" x14ac:dyDescent="0.2">
      <c r="A356" s="2" t="s">
        <v>3</v>
      </c>
      <c r="B356" s="2" t="s">
        <v>4</v>
      </c>
    </row>
    <row r="357" spans="1:12" x14ac:dyDescent="0.2">
      <c r="A357" s="2" t="s">
        <v>5</v>
      </c>
      <c r="B357" s="2">
        <v>1</v>
      </c>
    </row>
    <row r="358" spans="1:12" x14ac:dyDescent="0.2">
      <c r="A358" s="2" t="s">
        <v>6</v>
      </c>
      <c r="B358" s="2" t="s">
        <v>126</v>
      </c>
    </row>
    <row r="359" spans="1:12" x14ac:dyDescent="0.2">
      <c r="A359" s="2" t="s">
        <v>7</v>
      </c>
      <c r="B359" s="2" t="s">
        <v>8</v>
      </c>
    </row>
    <row r="360" spans="1:12" x14ac:dyDescent="0.2">
      <c r="A360" s="2" t="s">
        <v>9</v>
      </c>
      <c r="B360" s="2" t="s">
        <v>110</v>
      </c>
    </row>
    <row r="361" spans="1:12" x14ac:dyDescent="0.2">
      <c r="A361" s="1" t="s">
        <v>10</v>
      </c>
    </row>
    <row r="362" spans="1:12" x14ac:dyDescent="0.2">
      <c r="A362" s="2" t="s">
        <v>11</v>
      </c>
      <c r="B362" s="2" t="s">
        <v>12</v>
      </c>
      <c r="C362" s="2" t="s">
        <v>7</v>
      </c>
      <c r="D362" s="2" t="s">
        <v>26</v>
      </c>
      <c r="E362" s="2" t="s">
        <v>3</v>
      </c>
      <c r="F362" s="2" t="s">
        <v>13</v>
      </c>
      <c r="G362" s="2" t="s">
        <v>6</v>
      </c>
      <c r="H362" s="2" t="s">
        <v>44</v>
      </c>
      <c r="I362" s="2" t="s">
        <v>45</v>
      </c>
      <c r="J362" s="2" t="s">
        <v>46</v>
      </c>
      <c r="K362" s="2" t="s">
        <v>76</v>
      </c>
      <c r="L362" s="2" t="s">
        <v>1</v>
      </c>
    </row>
    <row r="363" spans="1:12" x14ac:dyDescent="0.2">
      <c r="A363" s="2" t="str">
        <f>B354</f>
        <v>treatment of platform, for offshore wind turbine</v>
      </c>
      <c r="B363" s="2">
        <v>-1</v>
      </c>
      <c r="C363" s="2" t="s">
        <v>8</v>
      </c>
      <c r="E363" s="2" t="str">
        <f>B356</f>
        <v>GLO</v>
      </c>
      <c r="F363" s="2" t="s">
        <v>14</v>
      </c>
      <c r="G363" s="2" t="str">
        <f>B358</f>
        <v>platform, for offshore wind turbine</v>
      </c>
    </row>
    <row r="364" spans="1:12" x14ac:dyDescent="0.2">
      <c r="A364" t="s">
        <v>81</v>
      </c>
      <c r="B364" s="2">
        <v>-1</v>
      </c>
      <c r="C364" s="2" t="s">
        <v>8</v>
      </c>
      <c r="E364" t="s">
        <v>29</v>
      </c>
      <c r="F364" s="2" t="s">
        <v>15</v>
      </c>
      <c r="G364" t="s">
        <v>85</v>
      </c>
      <c r="H364">
        <v>0.12</v>
      </c>
    </row>
    <row r="366" spans="1:12" x14ac:dyDescent="0.2">
      <c r="A366" s="1" t="s">
        <v>0</v>
      </c>
      <c r="B366" s="1" t="s">
        <v>153</v>
      </c>
    </row>
    <row r="367" spans="1:12" x14ac:dyDescent="0.2">
      <c r="A367" s="2" t="s">
        <v>1</v>
      </c>
      <c r="B367" s="2" t="s">
        <v>2</v>
      </c>
    </row>
    <row r="368" spans="1:12" x14ac:dyDescent="0.2">
      <c r="A368" s="2" t="s">
        <v>3</v>
      </c>
      <c r="B368" s="2" t="s">
        <v>4</v>
      </c>
    </row>
    <row r="369" spans="1:12" x14ac:dyDescent="0.2">
      <c r="A369" s="2" t="s">
        <v>5</v>
      </c>
      <c r="B369" s="2">
        <v>1</v>
      </c>
    </row>
    <row r="370" spans="1:12" x14ac:dyDescent="0.2">
      <c r="A370" s="2" t="s">
        <v>6</v>
      </c>
      <c r="B370" s="2" t="s">
        <v>154</v>
      </c>
    </row>
    <row r="371" spans="1:12" x14ac:dyDescent="0.2">
      <c r="A371" s="2" t="s">
        <v>7</v>
      </c>
      <c r="B371" s="2" t="s">
        <v>147</v>
      </c>
    </row>
    <row r="372" spans="1:12" x14ac:dyDescent="0.2">
      <c r="A372" s="2" t="s">
        <v>9</v>
      </c>
      <c r="B372" s="2" t="s">
        <v>155</v>
      </c>
    </row>
    <row r="373" spans="1:12" x14ac:dyDescent="0.2">
      <c r="A373" s="1" t="s">
        <v>10</v>
      </c>
    </row>
    <row r="374" spans="1:12" x14ac:dyDescent="0.2">
      <c r="A374" s="2" t="s">
        <v>11</v>
      </c>
      <c r="B374" s="2" t="s">
        <v>12</v>
      </c>
      <c r="C374" s="2" t="s">
        <v>7</v>
      </c>
      <c r="D374" s="2" t="s">
        <v>26</v>
      </c>
      <c r="E374" s="2" t="s">
        <v>3</v>
      </c>
      <c r="F374" s="2" t="s">
        <v>13</v>
      </c>
      <c r="G374" s="2" t="s">
        <v>6</v>
      </c>
      <c r="H374" s="2" t="s">
        <v>44</v>
      </c>
      <c r="I374" s="2" t="s">
        <v>45</v>
      </c>
      <c r="J374" s="2" t="s">
        <v>46</v>
      </c>
      <c r="K374" s="2" t="s">
        <v>76</v>
      </c>
      <c r="L374" s="2" t="s">
        <v>1</v>
      </c>
    </row>
    <row r="375" spans="1:12" x14ac:dyDescent="0.2">
      <c r="A375" s="2" t="str">
        <f>B366</f>
        <v>high-voltage transformer production, for wind turbine</v>
      </c>
      <c r="B375" s="2">
        <v>1</v>
      </c>
      <c r="C375" s="2" t="s">
        <v>147</v>
      </c>
      <c r="E375" s="2" t="str">
        <f>B368</f>
        <v>GLO</v>
      </c>
      <c r="F375" s="2" t="s">
        <v>14</v>
      </c>
      <c r="G375" s="2" t="str">
        <f>B370</f>
        <v>high-voltage transformer, for wind turbine</v>
      </c>
    </row>
    <row r="376" spans="1:12" x14ac:dyDescent="0.2">
      <c r="A376" t="s">
        <v>57</v>
      </c>
      <c r="B376" s="2">
        <v>80</v>
      </c>
      <c r="C376" s="2" t="s">
        <v>8</v>
      </c>
      <c r="E376" t="s">
        <v>4</v>
      </c>
      <c r="F376" s="2" t="s">
        <v>15</v>
      </c>
      <c r="G376" t="s">
        <v>67</v>
      </c>
      <c r="H376"/>
    </row>
    <row r="377" spans="1:12" x14ac:dyDescent="0.2">
      <c r="A377" t="s">
        <v>64</v>
      </c>
      <c r="B377" s="2">
        <f>B376</f>
        <v>80</v>
      </c>
      <c r="C377" s="2" t="s">
        <v>8</v>
      </c>
      <c r="E377" t="s">
        <v>4</v>
      </c>
      <c r="F377" s="2" t="s">
        <v>15</v>
      </c>
      <c r="G377" t="s">
        <v>74</v>
      </c>
      <c r="H377"/>
    </row>
    <row r="378" spans="1:12" x14ac:dyDescent="0.2">
      <c r="A378" t="s">
        <v>58</v>
      </c>
      <c r="B378" s="2">
        <v>126</v>
      </c>
      <c r="C378" s="2" t="s">
        <v>8</v>
      </c>
      <c r="E378" t="s">
        <v>22</v>
      </c>
      <c r="F378" s="2" t="s">
        <v>15</v>
      </c>
      <c r="G378" t="s">
        <v>68</v>
      </c>
      <c r="H378"/>
    </row>
    <row r="379" spans="1:12" x14ac:dyDescent="0.2">
      <c r="A379" t="s">
        <v>137</v>
      </c>
      <c r="B379" s="2">
        <v>13</v>
      </c>
      <c r="C379" s="2" t="s">
        <v>8</v>
      </c>
      <c r="E379" t="s">
        <v>22</v>
      </c>
      <c r="F379" s="2" t="s">
        <v>15</v>
      </c>
      <c r="G379" t="s">
        <v>162</v>
      </c>
      <c r="H379"/>
    </row>
    <row r="380" spans="1:12" x14ac:dyDescent="0.2">
      <c r="A380" t="s">
        <v>138</v>
      </c>
      <c r="B380" s="2">
        <f>30/500</f>
        <v>0.06</v>
      </c>
      <c r="C380" s="2" t="s">
        <v>27</v>
      </c>
      <c r="E380" t="s">
        <v>22</v>
      </c>
      <c r="F380" s="2" t="s">
        <v>15</v>
      </c>
      <c r="G380" t="s">
        <v>139</v>
      </c>
      <c r="H380"/>
      <c r="L380" s="2" t="s">
        <v>161</v>
      </c>
    </row>
    <row r="381" spans="1:12" x14ac:dyDescent="0.2">
      <c r="A381" t="s">
        <v>140</v>
      </c>
      <c r="B381" s="2">
        <v>5</v>
      </c>
      <c r="C381" s="2" t="s">
        <v>8</v>
      </c>
      <c r="E381" t="s">
        <v>4</v>
      </c>
      <c r="F381" s="2" t="s">
        <v>15</v>
      </c>
      <c r="G381" t="s">
        <v>141</v>
      </c>
      <c r="H381"/>
      <c r="L381" s="2" t="s">
        <v>142</v>
      </c>
    </row>
    <row r="382" spans="1:12" x14ac:dyDescent="0.2">
      <c r="A382" t="s">
        <v>35</v>
      </c>
      <c r="B382" s="2">
        <f>199+107</f>
        <v>306</v>
      </c>
      <c r="C382" s="2" t="s">
        <v>8</v>
      </c>
      <c r="E382" t="s">
        <v>4</v>
      </c>
      <c r="F382" s="2" t="s">
        <v>15</v>
      </c>
      <c r="G382" t="s">
        <v>40</v>
      </c>
      <c r="H382"/>
    </row>
    <row r="383" spans="1:12" x14ac:dyDescent="0.2">
      <c r="A383" t="s">
        <v>34</v>
      </c>
      <c r="B383" s="2">
        <f>B382</f>
        <v>306</v>
      </c>
      <c r="C383" s="2" t="s">
        <v>8</v>
      </c>
      <c r="E383" t="s">
        <v>4</v>
      </c>
      <c r="F383" s="2" t="s">
        <v>15</v>
      </c>
      <c r="G383" t="s">
        <v>39</v>
      </c>
      <c r="H383"/>
    </row>
    <row r="384" spans="1:12" x14ac:dyDescent="0.2">
      <c r="A384" t="s">
        <v>143</v>
      </c>
      <c r="B384" s="2">
        <v>4</v>
      </c>
      <c r="C384" s="2" t="s">
        <v>8</v>
      </c>
      <c r="E384" t="s">
        <v>22</v>
      </c>
      <c r="F384" s="2" t="s">
        <v>15</v>
      </c>
      <c r="G384" s="2" t="s">
        <v>144</v>
      </c>
      <c r="H384"/>
    </row>
    <row r="385" spans="1:12" x14ac:dyDescent="0.2">
      <c r="A385" t="s">
        <v>19</v>
      </c>
      <c r="B385" s="7">
        <v>1500</v>
      </c>
      <c r="C385" s="2" t="s">
        <v>20</v>
      </c>
      <c r="E385" t="s">
        <v>22</v>
      </c>
      <c r="F385" s="2" t="s">
        <v>15</v>
      </c>
      <c r="G385" s="2" t="s">
        <v>21</v>
      </c>
      <c r="H385"/>
    </row>
    <row r="386" spans="1:12" x14ac:dyDescent="0.2">
      <c r="A386" t="s">
        <v>151</v>
      </c>
      <c r="B386" s="7">
        <f>600*3.6</f>
        <v>2160</v>
      </c>
      <c r="C386" s="2" t="s">
        <v>24</v>
      </c>
      <c r="E386" t="s">
        <v>29</v>
      </c>
      <c r="F386" s="2" t="s">
        <v>15</v>
      </c>
      <c r="G386" t="s">
        <v>25</v>
      </c>
      <c r="H386"/>
    </row>
    <row r="387" spans="1:12" x14ac:dyDescent="0.2">
      <c r="A387" t="s">
        <v>16</v>
      </c>
      <c r="B387" s="7">
        <f>(190*1000)/75</f>
        <v>2533.3333333333335</v>
      </c>
      <c r="C387" s="2" t="s">
        <v>8</v>
      </c>
      <c r="E387" t="s">
        <v>29</v>
      </c>
      <c r="F387" s="2" t="s">
        <v>15</v>
      </c>
      <c r="G387" s="2" t="s">
        <v>18</v>
      </c>
      <c r="H387"/>
    </row>
    <row r="388" spans="1:12" x14ac:dyDescent="0.2">
      <c r="A388" t="s">
        <v>152</v>
      </c>
      <c r="B388" s="6">
        <f>-1*(B387/1000)</f>
        <v>-2.5333333333333337</v>
      </c>
      <c r="C388" s="2" t="s">
        <v>27</v>
      </c>
      <c r="E388" t="s">
        <v>29</v>
      </c>
      <c r="F388" s="2" t="s">
        <v>15</v>
      </c>
      <c r="G388" s="2" t="s">
        <v>28</v>
      </c>
      <c r="H388"/>
    </row>
    <row r="390" spans="1:12" x14ac:dyDescent="0.2">
      <c r="A390" s="1" t="s">
        <v>0</v>
      </c>
      <c r="B390" s="1" t="s">
        <v>157</v>
      </c>
    </row>
    <row r="391" spans="1:12" x14ac:dyDescent="0.2">
      <c r="A391" s="2" t="s">
        <v>1</v>
      </c>
      <c r="B391" s="2" t="s">
        <v>2</v>
      </c>
    </row>
    <row r="392" spans="1:12" x14ac:dyDescent="0.2">
      <c r="A392" s="2" t="s">
        <v>3</v>
      </c>
      <c r="B392" s="2" t="s">
        <v>4</v>
      </c>
    </row>
    <row r="393" spans="1:12" x14ac:dyDescent="0.2">
      <c r="A393" s="2" t="s">
        <v>5</v>
      </c>
      <c r="B393" s="2">
        <v>1</v>
      </c>
    </row>
    <row r="394" spans="1:12" x14ac:dyDescent="0.2">
      <c r="A394" s="2" t="s">
        <v>6</v>
      </c>
      <c r="B394" s="2" t="s">
        <v>154</v>
      </c>
    </row>
    <row r="395" spans="1:12" x14ac:dyDescent="0.2">
      <c r="A395" s="2" t="s">
        <v>7</v>
      </c>
      <c r="B395" s="2" t="s">
        <v>147</v>
      </c>
    </row>
    <row r="396" spans="1:12" x14ac:dyDescent="0.2">
      <c r="A396" s="2" t="s">
        <v>9</v>
      </c>
      <c r="B396" s="2" t="s">
        <v>155</v>
      </c>
    </row>
    <row r="397" spans="1:12" x14ac:dyDescent="0.2">
      <c r="A397" s="1" t="s">
        <v>10</v>
      </c>
    </row>
    <row r="398" spans="1:12" x14ac:dyDescent="0.2">
      <c r="A398" s="2" t="s">
        <v>11</v>
      </c>
      <c r="B398" s="2" t="s">
        <v>12</v>
      </c>
      <c r="C398" s="2" t="s">
        <v>7</v>
      </c>
      <c r="D398" s="2" t="s">
        <v>26</v>
      </c>
      <c r="E398" s="2" t="s">
        <v>3</v>
      </c>
      <c r="F398" s="2" t="s">
        <v>13</v>
      </c>
      <c r="G398" s="2" t="s">
        <v>6</v>
      </c>
      <c r="H398" s="2" t="s">
        <v>44</v>
      </c>
      <c r="I398" s="2" t="s">
        <v>45</v>
      </c>
      <c r="J398" s="2" t="s">
        <v>46</v>
      </c>
      <c r="K398" s="2" t="s">
        <v>76</v>
      </c>
      <c r="L398" s="2" t="s">
        <v>1</v>
      </c>
    </row>
    <row r="399" spans="1:12" x14ac:dyDescent="0.2">
      <c r="A399" s="2" t="str">
        <f>B390</f>
        <v>treatment of high-voltage transformer, for wind turbine</v>
      </c>
      <c r="B399" s="2">
        <v>-1</v>
      </c>
      <c r="C399" s="2" t="s">
        <v>147</v>
      </c>
      <c r="E399" s="2" t="str">
        <f>B392</f>
        <v>GLO</v>
      </c>
      <c r="F399" s="2" t="s">
        <v>14</v>
      </c>
      <c r="G399" s="2" t="str">
        <f>B394</f>
        <v>high-voltage transformer, for wind turbine</v>
      </c>
    </row>
    <row r="400" spans="1:12" x14ac:dyDescent="0.2">
      <c r="A400" t="s">
        <v>59</v>
      </c>
      <c r="B400" s="2">
        <f>-1*B376</f>
        <v>-80</v>
      </c>
      <c r="C400" s="2" t="s">
        <v>8</v>
      </c>
      <c r="E400" t="s">
        <v>23</v>
      </c>
      <c r="F400" s="2" t="s">
        <v>15</v>
      </c>
      <c r="G400" t="s">
        <v>69</v>
      </c>
      <c r="H400"/>
    </row>
    <row r="401" spans="1:12" x14ac:dyDescent="0.2">
      <c r="A401" t="s">
        <v>63</v>
      </c>
      <c r="B401" s="2">
        <f>-1*B378</f>
        <v>-126</v>
      </c>
      <c r="C401" s="2" t="s">
        <v>8</v>
      </c>
      <c r="E401" t="s">
        <v>29</v>
      </c>
      <c r="F401" s="2" t="s">
        <v>15</v>
      </c>
      <c r="G401" t="s">
        <v>73</v>
      </c>
      <c r="H401"/>
    </row>
    <row r="402" spans="1:12" x14ac:dyDescent="0.2">
      <c r="A402" t="s">
        <v>81</v>
      </c>
      <c r="B402" s="2">
        <f>-1*B383</f>
        <v>-306</v>
      </c>
      <c r="C402" s="2" t="s">
        <v>8</v>
      </c>
      <c r="E402" t="s">
        <v>29</v>
      </c>
      <c r="F402" s="2" t="s">
        <v>15</v>
      </c>
      <c r="G402" t="s">
        <v>85</v>
      </c>
      <c r="H402"/>
    </row>
    <row r="403" spans="1:12" x14ac:dyDescent="0.2">
      <c r="A403" t="s">
        <v>48</v>
      </c>
      <c r="B403" s="2">
        <f>-1*B379</f>
        <v>-13</v>
      </c>
      <c r="C403" s="2" t="s">
        <v>8</v>
      </c>
      <c r="E403" t="s">
        <v>22</v>
      </c>
      <c r="F403" s="2" t="s">
        <v>15</v>
      </c>
      <c r="G403" t="s">
        <v>51</v>
      </c>
      <c r="H403"/>
    </row>
    <row r="405" spans="1:12" x14ac:dyDescent="0.2">
      <c r="A405" s="1" t="s">
        <v>0</v>
      </c>
      <c r="B405" s="1" t="s">
        <v>170</v>
      </c>
    </row>
    <row r="406" spans="1:12" x14ac:dyDescent="0.2">
      <c r="A406" s="2" t="s">
        <v>1</v>
      </c>
      <c r="B406" s="2" t="s">
        <v>2</v>
      </c>
    </row>
    <row r="407" spans="1:12" x14ac:dyDescent="0.2">
      <c r="A407" s="2" t="s">
        <v>3</v>
      </c>
      <c r="B407" s="2" t="s">
        <v>4</v>
      </c>
    </row>
    <row r="408" spans="1:12" x14ac:dyDescent="0.2">
      <c r="A408" s="2" t="s">
        <v>5</v>
      </c>
      <c r="B408" s="2">
        <v>1</v>
      </c>
    </row>
    <row r="409" spans="1:12" x14ac:dyDescent="0.2">
      <c r="A409" s="2" t="s">
        <v>6</v>
      </c>
      <c r="B409" s="9" t="s">
        <v>171</v>
      </c>
    </row>
    <row r="410" spans="1:12" x14ac:dyDescent="0.2">
      <c r="A410" s="2" t="s">
        <v>7</v>
      </c>
      <c r="B410" s="2" t="s">
        <v>8</v>
      </c>
    </row>
    <row r="411" spans="1:12" x14ac:dyDescent="0.2">
      <c r="A411" s="2" t="s">
        <v>9</v>
      </c>
      <c r="B411" s="9" t="s">
        <v>191</v>
      </c>
    </row>
    <row r="412" spans="1:12" x14ac:dyDescent="0.2">
      <c r="A412" s="1" t="s">
        <v>10</v>
      </c>
    </row>
    <row r="413" spans="1:12" x14ac:dyDescent="0.2">
      <c r="A413" s="2" t="s">
        <v>11</v>
      </c>
      <c r="B413" s="2" t="s">
        <v>12</v>
      </c>
      <c r="C413" s="2" t="s">
        <v>7</v>
      </c>
      <c r="D413" s="2" t="s">
        <v>26</v>
      </c>
      <c r="E413" s="2" t="s">
        <v>3</v>
      </c>
      <c r="F413" s="2" t="s">
        <v>13</v>
      </c>
      <c r="G413" s="2" t="s">
        <v>6</v>
      </c>
      <c r="H413" s="2" t="s">
        <v>44</v>
      </c>
      <c r="I413" s="2" t="s">
        <v>45</v>
      </c>
      <c r="J413" s="2" t="s">
        <v>46</v>
      </c>
      <c r="K413" s="2" t="s">
        <v>76</v>
      </c>
      <c r="L413" s="2" t="s">
        <v>1</v>
      </c>
    </row>
    <row r="414" spans="1:12" x14ac:dyDescent="0.2">
      <c r="A414" s="2" t="str">
        <f>B405</f>
        <v>foundation production, for offshore wind turbine</v>
      </c>
      <c r="B414" s="2">
        <v>1</v>
      </c>
      <c r="C414" s="2" t="s">
        <v>8</v>
      </c>
      <c r="E414" s="2" t="str">
        <f>B407</f>
        <v>GLO</v>
      </c>
      <c r="F414" s="2" t="s">
        <v>14</v>
      </c>
      <c r="G414" s="2" t="str">
        <f>B409</f>
        <v>foundation, for offshore wind turbine</v>
      </c>
    </row>
    <row r="415" spans="1:12" x14ac:dyDescent="0.2">
      <c r="A415" s="9" t="s">
        <v>174</v>
      </c>
      <c r="B415" s="2">
        <v>3.7946622620186037E-4</v>
      </c>
      <c r="C415" s="9" t="s">
        <v>27</v>
      </c>
      <c r="E415" t="s">
        <v>23</v>
      </c>
      <c r="F415" s="9" t="s">
        <v>15</v>
      </c>
      <c r="G415" s="10" t="s">
        <v>175</v>
      </c>
      <c r="H415"/>
    </row>
    <row r="416" spans="1:12" x14ac:dyDescent="0.2">
      <c r="A416" s="5" t="s">
        <v>177</v>
      </c>
      <c r="B416" s="2">
        <v>3.4773537338085719E-2</v>
      </c>
      <c r="C416" s="9" t="s">
        <v>8</v>
      </c>
      <c r="E416" t="s">
        <v>4</v>
      </c>
      <c r="F416" s="9" t="s">
        <v>15</v>
      </c>
      <c r="G416" t="s">
        <v>176</v>
      </c>
      <c r="H416"/>
    </row>
    <row r="417" spans="1:12" x14ac:dyDescent="0.2">
      <c r="A417" s="2" t="s">
        <v>189</v>
      </c>
      <c r="B417" s="2">
        <v>0.13040076501782144</v>
      </c>
      <c r="C417" s="9" t="s">
        <v>8</v>
      </c>
      <c r="E417" s="9" t="s">
        <v>23</v>
      </c>
      <c r="F417" s="9" t="s">
        <v>15</v>
      </c>
      <c r="G417" s="2" t="s">
        <v>188</v>
      </c>
      <c r="H417"/>
    </row>
    <row r="418" spans="1:12" x14ac:dyDescent="0.2">
      <c r="A418" s="2" t="s">
        <v>190</v>
      </c>
      <c r="B418" s="2">
        <v>9.7800573763366085E-6</v>
      </c>
      <c r="C418" s="2" t="s">
        <v>179</v>
      </c>
      <c r="D418" s="9" t="s">
        <v>186</v>
      </c>
      <c r="E418"/>
      <c r="F418" s="9" t="s">
        <v>185</v>
      </c>
    </row>
    <row r="419" spans="1:12" x14ac:dyDescent="0.2">
      <c r="A419" s="2" t="s">
        <v>181</v>
      </c>
      <c r="B419" s="2">
        <v>9.7800573763366085E-6</v>
      </c>
      <c r="C419" s="2" t="s">
        <v>179</v>
      </c>
      <c r="D419" s="9" t="s">
        <v>186</v>
      </c>
      <c r="E419"/>
      <c r="F419" s="9" t="s">
        <v>185</v>
      </c>
    </row>
    <row r="420" spans="1:12" x14ac:dyDescent="0.2">
      <c r="A420" s="2" t="s">
        <v>184</v>
      </c>
      <c r="B420" s="2">
        <v>1.9560114752673215E-4</v>
      </c>
      <c r="C420" s="2" t="s">
        <v>183</v>
      </c>
      <c r="D420" s="9" t="s">
        <v>186</v>
      </c>
      <c r="F420" s="9" t="s">
        <v>185</v>
      </c>
    </row>
    <row r="422" spans="1:12" x14ac:dyDescent="0.2">
      <c r="A422" s="1" t="s">
        <v>0</v>
      </c>
      <c r="B422" s="1" t="s">
        <v>195</v>
      </c>
    </row>
    <row r="423" spans="1:12" x14ac:dyDescent="0.2">
      <c r="A423" s="2" t="s">
        <v>1</v>
      </c>
      <c r="B423" s="2" t="s">
        <v>2</v>
      </c>
    </row>
    <row r="424" spans="1:12" x14ac:dyDescent="0.2">
      <c r="A424" s="2" t="s">
        <v>3</v>
      </c>
      <c r="B424" s="2" t="s">
        <v>4</v>
      </c>
    </row>
    <row r="425" spans="1:12" x14ac:dyDescent="0.2">
      <c r="A425" s="2" t="s">
        <v>5</v>
      </c>
      <c r="B425" s="2">
        <v>1</v>
      </c>
    </row>
    <row r="426" spans="1:12" x14ac:dyDescent="0.2">
      <c r="A426" s="2" t="s">
        <v>6</v>
      </c>
      <c r="B426" s="9" t="s">
        <v>171</v>
      </c>
    </row>
    <row r="427" spans="1:12" x14ac:dyDescent="0.2">
      <c r="A427" s="2" t="s">
        <v>7</v>
      </c>
      <c r="B427" s="2" t="s">
        <v>147</v>
      </c>
    </row>
    <row r="428" spans="1:12" x14ac:dyDescent="0.2">
      <c r="A428" s="2" t="s">
        <v>9</v>
      </c>
      <c r="B428" s="9" t="s">
        <v>187</v>
      </c>
    </row>
    <row r="429" spans="1:12" x14ac:dyDescent="0.2">
      <c r="A429" s="1" t="s">
        <v>10</v>
      </c>
    </row>
    <row r="430" spans="1:12" x14ac:dyDescent="0.2">
      <c r="A430" s="2" t="s">
        <v>11</v>
      </c>
      <c r="B430" s="2" t="s">
        <v>12</v>
      </c>
      <c r="C430" s="2" t="s">
        <v>7</v>
      </c>
      <c r="D430" s="2" t="s">
        <v>26</v>
      </c>
      <c r="E430" s="2" t="s">
        <v>3</v>
      </c>
      <c r="F430" s="2" t="s">
        <v>13</v>
      </c>
      <c r="G430" s="2" t="s">
        <v>6</v>
      </c>
      <c r="H430" s="2" t="s">
        <v>44</v>
      </c>
      <c r="I430" s="2" t="s">
        <v>45</v>
      </c>
      <c r="J430" s="2" t="s">
        <v>46</v>
      </c>
      <c r="K430" s="2" t="s">
        <v>76</v>
      </c>
      <c r="L430" s="2" t="s">
        <v>1</v>
      </c>
    </row>
    <row r="431" spans="1:12" x14ac:dyDescent="0.2">
      <c r="A431" s="2" t="str">
        <f>B422</f>
        <v>treatment of foundation, for offshore wind turbine</v>
      </c>
      <c r="B431" s="2">
        <v>-1</v>
      </c>
      <c r="C431" s="2" t="s">
        <v>147</v>
      </c>
      <c r="E431" s="2" t="str">
        <f>B424</f>
        <v>GLO</v>
      </c>
      <c r="F431" s="2" t="s">
        <v>14</v>
      </c>
      <c r="G431" s="2" t="str">
        <f>B426</f>
        <v>foundation, for offshore wind turbine</v>
      </c>
    </row>
    <row r="432" spans="1:12" x14ac:dyDescent="0.2">
      <c r="A432" t="s">
        <v>81</v>
      </c>
      <c r="B432" s="2">
        <f>-1*B416</f>
        <v>-3.4773537338085719E-2</v>
      </c>
      <c r="C432" s="2" t="s">
        <v>8</v>
      </c>
      <c r="E432" t="s">
        <v>29</v>
      </c>
      <c r="F432" s="2" t="s">
        <v>15</v>
      </c>
      <c r="G432" t="s">
        <v>85</v>
      </c>
      <c r="H432"/>
    </row>
    <row r="433" spans="1:12" x14ac:dyDescent="0.2">
      <c r="A433" s="2" t="s">
        <v>194</v>
      </c>
      <c r="B433" s="2">
        <f>-1*B415*2200</f>
        <v>-0.83482569764409287</v>
      </c>
      <c r="C433" s="2" t="s">
        <v>8</v>
      </c>
      <c r="E433" s="9" t="s">
        <v>23</v>
      </c>
      <c r="F433" s="2" t="s">
        <v>15</v>
      </c>
      <c r="G433" s="2" t="s">
        <v>193</v>
      </c>
    </row>
    <row r="435" spans="1:12" x14ac:dyDescent="0.2">
      <c r="A435" s="1" t="s">
        <v>0</v>
      </c>
      <c r="B435" s="1" t="s">
        <v>172</v>
      </c>
    </row>
    <row r="436" spans="1:12" x14ac:dyDescent="0.2">
      <c r="A436" s="2" t="s">
        <v>1</v>
      </c>
      <c r="B436" s="2" t="s">
        <v>2</v>
      </c>
    </row>
    <row r="437" spans="1:12" x14ac:dyDescent="0.2">
      <c r="A437" s="2" t="s">
        <v>3</v>
      </c>
      <c r="B437" s="2" t="s">
        <v>4</v>
      </c>
    </row>
    <row r="438" spans="1:12" x14ac:dyDescent="0.2">
      <c r="A438" s="2" t="s">
        <v>5</v>
      </c>
      <c r="B438" s="2">
        <v>1</v>
      </c>
    </row>
    <row r="439" spans="1:12" x14ac:dyDescent="0.2">
      <c r="A439" s="2" t="s">
        <v>6</v>
      </c>
      <c r="B439" s="9" t="s">
        <v>173</v>
      </c>
    </row>
    <row r="440" spans="1:12" x14ac:dyDescent="0.2">
      <c r="A440" s="2" t="s">
        <v>7</v>
      </c>
      <c r="B440" s="2" t="s">
        <v>8</v>
      </c>
    </row>
    <row r="441" spans="1:12" x14ac:dyDescent="0.2">
      <c r="A441" s="2" t="s">
        <v>9</v>
      </c>
      <c r="B441" s="9" t="s">
        <v>187</v>
      </c>
    </row>
    <row r="442" spans="1:12" x14ac:dyDescent="0.2">
      <c r="A442" s="1" t="s">
        <v>10</v>
      </c>
    </row>
    <row r="443" spans="1:12" x14ac:dyDescent="0.2">
      <c r="A443" s="2" t="s">
        <v>11</v>
      </c>
      <c r="B443" s="2" t="s">
        <v>12</v>
      </c>
      <c r="C443" s="2" t="s">
        <v>7</v>
      </c>
      <c r="D443" s="2" t="s">
        <v>26</v>
      </c>
      <c r="E443" s="2" t="s">
        <v>3</v>
      </c>
      <c r="F443" s="2" t="s">
        <v>13</v>
      </c>
      <c r="G443" s="2" t="s">
        <v>6</v>
      </c>
      <c r="H443" s="2" t="s">
        <v>44</v>
      </c>
      <c r="I443" s="2" t="s">
        <v>45</v>
      </c>
      <c r="J443" s="2" t="s">
        <v>46</v>
      </c>
      <c r="K443" s="2" t="s">
        <v>76</v>
      </c>
      <c r="L443" s="2" t="s">
        <v>1</v>
      </c>
    </row>
    <row r="444" spans="1:12" x14ac:dyDescent="0.2">
      <c r="A444" s="2" t="str">
        <f>B435</f>
        <v>foundation production, for onshore wind turbine</v>
      </c>
      <c r="B444" s="2">
        <v>1</v>
      </c>
      <c r="C444" s="2" t="s">
        <v>8</v>
      </c>
      <c r="E444" s="2" t="str">
        <f>B437</f>
        <v>GLO</v>
      </c>
      <c r="F444" s="2" t="s">
        <v>14</v>
      </c>
      <c r="G444" s="2" t="str">
        <f>B439</f>
        <v>foundation, for onshore wind turbine</v>
      </c>
    </row>
    <row r="445" spans="1:12" x14ac:dyDescent="0.2">
      <c r="A445" s="9" t="s">
        <v>174</v>
      </c>
      <c r="B445" s="2">
        <v>4.2785234899328858E-4</v>
      </c>
      <c r="C445" s="9" t="s">
        <v>27</v>
      </c>
      <c r="E445" t="s">
        <v>23</v>
      </c>
      <c r="F445" s="9" t="s">
        <v>15</v>
      </c>
      <c r="G445" s="10" t="s">
        <v>175</v>
      </c>
      <c r="H445"/>
    </row>
    <row r="446" spans="1:12" x14ac:dyDescent="0.2">
      <c r="A446" s="5" t="s">
        <v>177</v>
      </c>
      <c r="B446" s="2">
        <v>5.8724832214765099E-2</v>
      </c>
      <c r="C446" s="9" t="s">
        <v>8</v>
      </c>
      <c r="E446" t="s">
        <v>4</v>
      </c>
      <c r="F446" s="9" t="s">
        <v>15</v>
      </c>
      <c r="G446" t="s">
        <v>176</v>
      </c>
      <c r="H446"/>
    </row>
    <row r="447" spans="1:12" x14ac:dyDescent="0.2">
      <c r="A447" s="2" t="s">
        <v>178</v>
      </c>
      <c r="B447" s="2">
        <v>4.7021812080536912E-3</v>
      </c>
      <c r="C447" s="2" t="s">
        <v>179</v>
      </c>
      <c r="D447" s="9" t="s">
        <v>186</v>
      </c>
      <c r="E447"/>
      <c r="F447" s="9" t="s">
        <v>185</v>
      </c>
      <c r="G447"/>
      <c r="H447"/>
    </row>
    <row r="448" spans="1:12" x14ac:dyDescent="0.2">
      <c r="A448" s="2" t="s">
        <v>180</v>
      </c>
      <c r="B448" s="2">
        <v>4.1946308724832215E-3</v>
      </c>
      <c r="C448" s="2" t="s">
        <v>179</v>
      </c>
      <c r="D448" s="9" t="s">
        <v>186</v>
      </c>
      <c r="F448" s="9" t="s">
        <v>185</v>
      </c>
    </row>
    <row r="449" spans="1:12" x14ac:dyDescent="0.2">
      <c r="A449" s="2" t="s">
        <v>181</v>
      </c>
      <c r="B449" s="2">
        <v>5.075503355704698E-4</v>
      </c>
      <c r="C449" s="2" t="s">
        <v>179</v>
      </c>
      <c r="D449" s="9" t="s">
        <v>186</v>
      </c>
      <c r="F449" s="9" t="s">
        <v>185</v>
      </c>
    </row>
    <row r="450" spans="1:12" x14ac:dyDescent="0.2">
      <c r="A450" s="2" t="s">
        <v>182</v>
      </c>
      <c r="B450" s="2">
        <v>0.16778523489932887</v>
      </c>
      <c r="C450" s="2" t="s">
        <v>183</v>
      </c>
      <c r="D450" s="9" t="s">
        <v>186</v>
      </c>
      <c r="F450" s="9" t="s">
        <v>185</v>
      </c>
    </row>
    <row r="451" spans="1:12" x14ac:dyDescent="0.2">
      <c r="A451" s="2" t="s">
        <v>184</v>
      </c>
      <c r="B451" s="2">
        <v>2.0302013422818791E-2</v>
      </c>
      <c r="C451" s="2" t="s">
        <v>183</v>
      </c>
      <c r="D451" s="9" t="s">
        <v>186</v>
      </c>
      <c r="F451" s="9" t="s">
        <v>185</v>
      </c>
    </row>
    <row r="453" spans="1:12" x14ac:dyDescent="0.2">
      <c r="A453" s="1" t="s">
        <v>0</v>
      </c>
      <c r="B453" s="1" t="s">
        <v>192</v>
      </c>
    </row>
    <row r="454" spans="1:12" x14ac:dyDescent="0.2">
      <c r="A454" s="2" t="s">
        <v>1</v>
      </c>
      <c r="B454" s="2" t="s">
        <v>2</v>
      </c>
    </row>
    <row r="455" spans="1:12" x14ac:dyDescent="0.2">
      <c r="A455" s="2" t="s">
        <v>3</v>
      </c>
      <c r="B455" s="2" t="s">
        <v>4</v>
      </c>
    </row>
    <row r="456" spans="1:12" x14ac:dyDescent="0.2">
      <c r="A456" s="2" t="s">
        <v>5</v>
      </c>
      <c r="B456" s="2">
        <v>1</v>
      </c>
    </row>
    <row r="457" spans="1:12" x14ac:dyDescent="0.2">
      <c r="A457" s="2" t="s">
        <v>6</v>
      </c>
      <c r="B457" s="9" t="s">
        <v>173</v>
      </c>
    </row>
    <row r="458" spans="1:12" x14ac:dyDescent="0.2">
      <c r="A458" s="2" t="s">
        <v>7</v>
      </c>
      <c r="B458" s="2" t="s">
        <v>147</v>
      </c>
    </row>
    <row r="459" spans="1:12" x14ac:dyDescent="0.2">
      <c r="A459" s="2" t="s">
        <v>9</v>
      </c>
      <c r="B459" s="9" t="s">
        <v>187</v>
      </c>
    </row>
    <row r="460" spans="1:12" x14ac:dyDescent="0.2">
      <c r="A460" s="1" t="s">
        <v>10</v>
      </c>
    </row>
    <row r="461" spans="1:12" x14ac:dyDescent="0.2">
      <c r="A461" s="2" t="s">
        <v>11</v>
      </c>
      <c r="B461" s="2" t="s">
        <v>12</v>
      </c>
      <c r="C461" s="2" t="s">
        <v>7</v>
      </c>
      <c r="D461" s="2" t="s">
        <v>26</v>
      </c>
      <c r="E461" s="2" t="s">
        <v>3</v>
      </c>
      <c r="F461" s="2" t="s">
        <v>13</v>
      </c>
      <c r="G461" s="2" t="s">
        <v>6</v>
      </c>
      <c r="H461" s="2" t="s">
        <v>44</v>
      </c>
      <c r="I461" s="2" t="s">
        <v>45</v>
      </c>
      <c r="J461" s="2" t="s">
        <v>46</v>
      </c>
      <c r="K461" s="2" t="s">
        <v>76</v>
      </c>
      <c r="L461" s="2" t="s">
        <v>1</v>
      </c>
    </row>
    <row r="462" spans="1:12" x14ac:dyDescent="0.2">
      <c r="A462" s="2" t="str">
        <f>B453</f>
        <v>treatment of foundation, for onshore wind turbine</v>
      </c>
      <c r="B462" s="2">
        <v>-1</v>
      </c>
      <c r="C462" s="2" t="s">
        <v>147</v>
      </c>
      <c r="E462" s="2" t="str">
        <f>B455</f>
        <v>GLO</v>
      </c>
      <c r="F462" s="2" t="s">
        <v>14</v>
      </c>
      <c r="G462" s="2" t="str">
        <f>B457</f>
        <v>foundation, for onshore wind turbine</v>
      </c>
    </row>
    <row r="463" spans="1:12" x14ac:dyDescent="0.2">
      <c r="A463" t="s">
        <v>81</v>
      </c>
      <c r="B463" s="2">
        <f>-1*B446</f>
        <v>-5.8724832214765099E-2</v>
      </c>
      <c r="C463" s="2" t="s">
        <v>8</v>
      </c>
      <c r="E463" t="s">
        <v>29</v>
      </c>
      <c r="F463" s="2" t="s">
        <v>15</v>
      </c>
      <c r="G463" t="s">
        <v>85</v>
      </c>
      <c r="H463"/>
    </row>
    <row r="464" spans="1:12" x14ac:dyDescent="0.2">
      <c r="A464" s="2" t="s">
        <v>194</v>
      </c>
      <c r="B464" s="2">
        <f>-1*B445*2200</f>
        <v>-0.9412751677852349</v>
      </c>
      <c r="C464" s="2" t="s">
        <v>8</v>
      </c>
      <c r="E464" s="9" t="s">
        <v>23</v>
      </c>
      <c r="F464" s="2" t="s">
        <v>15</v>
      </c>
      <c r="G464" s="2" t="s">
        <v>193</v>
      </c>
    </row>
  </sheetData>
  <autoFilter ref="A1:L403" xr:uid="{F405F435-5E2B-E644-83D2-BBB8FE808D59}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wind turbines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Sacchi Romain</cp:lastModifiedBy>
  <dcterms:created xsi:type="dcterms:W3CDTF">2021-12-06T10:43:53Z</dcterms:created>
  <dcterms:modified xsi:type="dcterms:W3CDTF">2025-03-07T13:59:35Z</dcterms:modified>
</cp:coreProperties>
</file>