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3\Dropbox\Doctoral\Projects\Research Projects\manuscripts\2_BU_paper\3_Analysis\7_Other_Emissions\7b_LU\"/>
    </mc:Choice>
  </mc:AlternateContent>
  <xr:revisionPtr revIDLastSave="0" documentId="13_ncr:1_{0E0E5DE3-C41A-4D88-A74E-5CB722C35AC8}" xr6:coauthVersionLast="46" xr6:coauthVersionMax="46" xr10:uidLastSave="{00000000-0000-0000-0000-000000000000}"/>
  <bookViews>
    <workbookView xWindow="-96" yWindow="-96" windowWidth="19392" windowHeight="10992" xr2:uid="{28D55DD6-9319-4B0F-A52F-8CF7514623C9}"/>
  </bookViews>
  <sheets>
    <sheet name="Sheet2" sheetId="2" r:id="rId1"/>
    <sheet name="Zaimes" sheetId="1" r:id="rId2"/>
    <sheet name="Allen" sheetId="3" r:id="rId3"/>
    <sheet name="GHGRP_201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" l="1"/>
  <c r="E17" i="2"/>
  <c r="F47" i="2" l="1"/>
  <c r="C47" i="2"/>
  <c r="F51" i="2"/>
  <c r="F50" i="2"/>
  <c r="F43" i="2"/>
  <c r="F44" i="2"/>
  <c r="B47" i="2"/>
  <c r="E50" i="2"/>
  <c r="G39" i="2" l="1"/>
  <c r="B39" i="2"/>
  <c r="M40" i="2"/>
  <c r="B57" i="2"/>
  <c r="K43" i="2"/>
  <c r="M42" i="2"/>
  <c r="K42" i="2"/>
  <c r="F42" i="2"/>
  <c r="B40" i="2"/>
  <c r="K40" i="2"/>
  <c r="K39" i="2"/>
  <c r="M39" i="2" s="1"/>
  <c r="F39" i="2"/>
  <c r="F40" i="2"/>
  <c r="E9" i="2"/>
  <c r="E4" i="2"/>
  <c r="L4" i="4"/>
  <c r="D9" i="2"/>
  <c r="J118" i="1"/>
  <c r="E51" i="2"/>
  <c r="E52" i="2"/>
  <c r="G40" i="2"/>
  <c r="M4" i="4"/>
  <c r="N4" i="4"/>
  <c r="N3" i="4"/>
  <c r="N2" i="4"/>
  <c r="M3" i="4"/>
  <c r="M2" i="4"/>
  <c r="L3" i="4"/>
  <c r="L2" i="4"/>
  <c r="I35" i="2" l="1"/>
  <c r="H35" i="2"/>
  <c r="G35" i="2"/>
  <c r="D35" i="2"/>
  <c r="C35" i="2"/>
  <c r="B35" i="2"/>
  <c r="K120" i="1"/>
  <c r="E120" i="1"/>
  <c r="I34" i="2"/>
  <c r="H34" i="2"/>
  <c r="G34" i="2"/>
  <c r="D34" i="2"/>
  <c r="C34" i="2"/>
  <c r="B34" i="2"/>
  <c r="B28" i="2"/>
  <c r="I33" i="2"/>
  <c r="H33" i="2"/>
  <c r="G27" i="3"/>
  <c r="G37" i="3"/>
  <c r="B29" i="3"/>
  <c r="F27" i="3"/>
  <c r="E27" i="3"/>
  <c r="D27" i="3"/>
  <c r="B27" i="3"/>
  <c r="C27" i="3" s="1"/>
  <c r="E24" i="3"/>
  <c r="F24" i="3" s="1"/>
  <c r="G24" i="3" s="1"/>
  <c r="E25" i="3"/>
  <c r="F25" i="3" s="1"/>
  <c r="G25" i="3" s="1"/>
  <c r="F23" i="3"/>
  <c r="G23" i="3" s="1"/>
  <c r="E23" i="3"/>
  <c r="E22" i="3"/>
  <c r="F22" i="3" s="1"/>
  <c r="G22" i="3" s="1"/>
  <c r="G33" i="2"/>
  <c r="H4" i="3"/>
  <c r="H5" i="3"/>
  <c r="H6" i="3"/>
  <c r="H7" i="3"/>
  <c r="D33" i="2"/>
  <c r="C33" i="2"/>
  <c r="B33" i="2"/>
  <c r="G3" i="2"/>
  <c r="G2" i="2"/>
  <c r="H3" i="2"/>
  <c r="H2" i="2"/>
  <c r="C27" i="2"/>
  <c r="F27" i="2" s="1"/>
  <c r="D37" i="3"/>
  <c r="B37" i="3"/>
  <c r="D14" i="3"/>
  <c r="C14" i="3" s="1"/>
  <c r="B14" i="3"/>
  <c r="C13" i="3"/>
  <c r="C12" i="3"/>
  <c r="E35" i="3"/>
  <c r="F35" i="3" s="1"/>
  <c r="G35" i="3" s="1"/>
  <c r="E34" i="3"/>
  <c r="E37" i="3" s="1"/>
  <c r="C37" i="3" s="1"/>
  <c r="I29" i="2"/>
  <c r="L29" i="2" s="1"/>
  <c r="H29" i="2"/>
  <c r="C29" i="2"/>
  <c r="F29" i="2" s="1"/>
  <c r="B29" i="2"/>
  <c r="E117" i="1"/>
  <c r="F117" i="1" s="1"/>
  <c r="I28" i="2"/>
  <c r="L28" i="2" s="1"/>
  <c r="H28" i="2"/>
  <c r="C28" i="2"/>
  <c r="F28" i="2" s="1"/>
  <c r="I27" i="2"/>
  <c r="L27" i="2" s="1"/>
  <c r="I9" i="2"/>
  <c r="H27" i="2" s="1"/>
  <c r="M118" i="1"/>
  <c r="L118" i="1"/>
  <c r="M117" i="1"/>
  <c r="L117" i="1"/>
  <c r="G118" i="1"/>
  <c r="G117" i="1"/>
  <c r="F118" i="1"/>
  <c r="J117" i="1"/>
  <c r="D118" i="1"/>
  <c r="D117" i="1"/>
  <c r="K117" i="1"/>
  <c r="K118" i="1"/>
  <c r="E118" i="1"/>
  <c r="I118" i="1"/>
  <c r="H118" i="1"/>
  <c r="I117" i="1"/>
  <c r="H117" i="1"/>
  <c r="C117" i="1"/>
  <c r="C118" i="1"/>
  <c r="B118" i="1"/>
  <c r="B117" i="1"/>
  <c r="J28" i="2" l="1"/>
  <c r="R28" i="2" s="1"/>
  <c r="J35" i="2"/>
  <c r="F34" i="2"/>
  <c r="E35" i="2"/>
  <c r="J34" i="2"/>
  <c r="F35" i="2"/>
  <c r="K35" i="2"/>
  <c r="F33" i="2"/>
  <c r="E34" i="2"/>
  <c r="J33" i="2"/>
  <c r="K33" i="2"/>
  <c r="E33" i="2"/>
  <c r="K34" i="2"/>
  <c r="J27" i="2"/>
  <c r="R27" i="2" s="1"/>
  <c r="D4" i="2"/>
  <c r="D28" i="2"/>
  <c r="D29" i="2"/>
  <c r="J29" i="2"/>
  <c r="F34" i="3"/>
  <c r="M33" i="2" l="1"/>
  <c r="M35" i="2"/>
  <c r="M34" i="2"/>
  <c r="G28" i="2"/>
  <c r="Q28" i="2"/>
  <c r="M29" i="2"/>
  <c r="R29" i="2"/>
  <c r="M28" i="2"/>
  <c r="I4" i="2"/>
  <c r="B27" i="2" s="1"/>
  <c r="D27" i="2" s="1"/>
  <c r="Q27" i="2" s="1"/>
  <c r="G29" i="2"/>
  <c r="Q29" i="2"/>
  <c r="M27" i="2"/>
  <c r="F37" i="3"/>
  <c r="B39" i="3" s="1"/>
  <c r="G34" i="3"/>
  <c r="O29" i="2" l="1"/>
  <c r="G27" i="2"/>
  <c r="O27" i="2" s="1"/>
  <c r="O28" i="2"/>
</calcChain>
</file>

<file path=xl/sharedStrings.xml><?xml version="1.0" encoding="utf-8"?>
<sst xmlns="http://schemas.openxmlformats.org/spreadsheetml/2006/main" count="1739" uniqueCount="144">
  <si>
    <t>Anadarko Basin</t>
  </si>
  <si>
    <t>Appalachian Eastern Overthrust</t>
  </si>
  <si>
    <t>Appalachian Basin</t>
  </si>
  <si>
    <t>Arkla Basin</t>
  </si>
  <si>
    <t>Arkoma Basin</t>
  </si>
  <si>
    <t>Chautauqua Platform</t>
  </si>
  <si>
    <t>Denver Basin</t>
  </si>
  <si>
    <t>East Texas Basin</t>
  </si>
  <si>
    <t>Fort Worth Syncline</t>
  </si>
  <si>
    <t>Green River Basin</t>
  </si>
  <si>
    <t>Gulf Coast Basin</t>
  </si>
  <si>
    <t>Permian Basin</t>
  </si>
  <si>
    <t>Piceance Basin</t>
  </si>
  <si>
    <t>San Juan Basin</t>
  </si>
  <si>
    <t>South Oklahoma Folded Belt</t>
  </si>
  <si>
    <t>Strawn Basin</t>
  </si>
  <si>
    <t>Uinta Basin</t>
  </si>
  <si>
    <t>Williston Basin</t>
  </si>
  <si>
    <t>Plunger</t>
  </si>
  <si>
    <t>No Plunger</t>
  </si>
  <si>
    <t>Type</t>
  </si>
  <si>
    <t>Frequency strata (annual # events)</t>
  </si>
  <si>
    <t>&lt; 100</t>
  </si>
  <si>
    <t>≥ 100</t>
  </si>
  <si>
    <t>&lt; 10</t>
  </si>
  <si>
    <t>&lt; 50, ≥ 10</t>
  </si>
  <si>
    <t>≥ 200</t>
  </si>
  <si>
    <t>&lt; 200, ≥ 50</t>
  </si>
  <si>
    <t>Measured observation count</t>
  </si>
  <si>
    <t>Mean emission factor (scf/event)</t>
  </si>
  <si>
    <t>How does Allen perform the extrapolation?</t>
  </si>
  <si>
    <t>Bin frequency
(events/well)</t>
  </si>
  <si>
    <t>LU DATA</t>
  </si>
  <si>
    <t>(BASED ON 2020 GHGI)</t>
  </si>
  <si>
    <t>#</t>
  </si>
  <si>
    <t>Frac</t>
  </si>
  <si>
    <t>plunger</t>
  </si>
  <si>
    <t>no plunger</t>
  </si>
  <si>
    <t>none</t>
  </si>
  <si>
    <t>-</t>
  </si>
  <si>
    <t>Conventional, Non Plunger</t>
  </si>
  <si>
    <t>Conventional, Plunger-Lift</t>
  </si>
  <si>
    <t>Unconventional, Non-Plunger</t>
  </si>
  <si>
    <t>Unconventional, Plunger-Lift</t>
  </si>
  <si>
    <t>Venting Wells</t>
  </si>
  <si>
    <t>Venting events</t>
  </si>
  <si>
    <t>Methane emissions</t>
  </si>
  <si>
    <t>MT CH4</t>
  </si>
  <si>
    <t>Methane emissions per venting event</t>
  </si>
  <si>
    <t>MT CH4/event</t>
  </si>
  <si>
    <t>Methane emissions per venting wells</t>
  </si>
  <si>
    <t>CH4/venting well</t>
  </si>
  <si>
    <t>2016 GHGRP</t>
  </si>
  <si>
    <t>NETL Stochastic</t>
  </si>
  <si>
    <t>NETL Deterministic</t>
  </si>
  <si>
    <t>All non-plunger</t>
  </si>
  <si>
    <t>All plunger</t>
  </si>
  <si>
    <t>Fraction of wells</t>
  </si>
  <si>
    <t>Average</t>
  </si>
  <si>
    <t>events per well</t>
  </si>
  <si>
    <t>kg CH4/event</t>
  </si>
  <si>
    <t>kg CH4/venting well</t>
  </si>
  <si>
    <t>Mean emission factor (kg/event)</t>
  </si>
  <si>
    <t>Comparison with other studies</t>
  </si>
  <si>
    <t>Allen</t>
  </si>
  <si>
    <t>Zaimes</t>
  </si>
  <si>
    <t>GHGRP</t>
  </si>
  <si>
    <t>scf/event</t>
  </si>
  <si>
    <t>event/well</t>
  </si>
  <si>
    <t>no-plunger</t>
  </si>
  <si>
    <t>kgCH4/event</t>
  </si>
  <si>
    <t>kgCH4/well</t>
  </si>
  <si>
    <t>wells</t>
  </si>
  <si>
    <t>Tg Ch4</t>
  </si>
  <si>
    <t>scaled total events</t>
  </si>
  <si>
    <t>Plunger Wells (events&lt;100)</t>
  </si>
  <si>
    <t>Plunger Wells (events≥100)</t>
  </si>
  <si>
    <t>events/yr</t>
  </si>
  <si>
    <t>billion scf /year</t>
  </si>
  <si>
    <t>scf</t>
  </si>
  <si>
    <t>kg</t>
  </si>
  <si>
    <t>Tg</t>
  </si>
  <si>
    <t>Totl</t>
  </si>
  <si>
    <t>Table S5-7: Activity data for wells with plunger lifts based on surveys of participating companies</t>
  </si>
  <si>
    <r>
      <t>Total Plunger Wells (events</t>
    </r>
    <r>
      <rPr>
        <sz val="10"/>
        <color rgb="FF000000"/>
        <rFont val="TimesNewRomanPSMT"/>
      </rPr>
      <t>&lt;</t>
    </r>
    <r>
      <rPr>
        <b/>
        <sz val="10"/>
        <color rgb="FF000000"/>
        <rFont val="TimesNewRomanPSMT"/>
      </rPr>
      <t>100)</t>
    </r>
  </si>
  <si>
    <t>Total Plunger Wells (events 100+)</t>
  </si>
  <si>
    <t>National Total (5 regions)</t>
  </si>
  <si>
    <t>National total number of wells</t>
  </si>
  <si>
    <t>Average number of events per well</t>
  </si>
  <si>
    <t>Scaled total number of events</t>
  </si>
  <si>
    <t>kg/event</t>
  </si>
  <si>
    <t>events*</t>
  </si>
  <si>
    <t>Fraction of events</t>
  </si>
  <si>
    <t>Table S5-2: Activity data for wells without plunger lifts, based on surveys of participating companies using nationally averaged data</t>
  </si>
  <si>
    <t>(events&lt;10)</t>
  </si>
  <si>
    <t>(10≤events&lt;50)</t>
  </si>
  <si>
    <t>(50≤events&lt;200)</t>
  </si>
  <si>
    <t>(events≥201)</t>
  </si>
  <si>
    <t>Total number of events</t>
  </si>
  <si>
    <t>% events reported by participants</t>
  </si>
  <si>
    <t>Number of venting wells</t>
  </si>
  <si>
    <t>% of wells reported by participants</t>
  </si>
  <si>
    <t>National event count if particpant event counts are scaled up by number of wells</t>
  </si>
  <si>
    <t>Total</t>
  </si>
  <si>
    <t>Scaled number of events</t>
  </si>
  <si>
    <t>Number of wells</t>
  </si>
  <si>
    <t>Events per well</t>
  </si>
  <si>
    <t xml:space="preserve">Allen </t>
  </si>
  <si>
    <t>No-Plunger</t>
  </si>
  <si>
    <t>According to text well totals are</t>
  </si>
  <si>
    <t>non pluger</t>
  </si>
  <si>
    <t>Table S5-8: National Emissions Estimate for plunger wells</t>
  </si>
  <si>
    <t>Table S5-5: National Emissions Estimate for non-plunger wells</t>
  </si>
  <si>
    <t>Non Plunger Wells (events&lt;10)</t>
  </si>
  <si>
    <t>Non Plunger Wells (10≤events&lt;50)</t>
  </si>
  <si>
    <t>Non Plunger Wells (50≤events&lt;200)</t>
  </si>
  <si>
    <t>Non Plunger Wells (events≥200)</t>
  </si>
  <si>
    <t>Total emissions</t>
  </si>
  <si>
    <t>Emission factor
[kgCH4/event]</t>
  </si>
  <si>
    <t>Total emissions
[Tg CH4]</t>
  </si>
  <si>
    <t>EF_W_LIQUIDS_UNLOAD_UNITS.NUMBER_OF_WELLS_VENTED</t>
  </si>
  <si>
    <t>EF_W_LIQUIDS_UNLOAD_UNITS.CUM_NUMBER_OF_UNLOAD_VENTED</t>
  </si>
  <si>
    <t>events</t>
  </si>
  <si>
    <t>EF_W_LIQUIDS_UNLOAD_UNITS.PLUNGER_LIFTS_USED</t>
  </si>
  <si>
    <t>No</t>
  </si>
  <si>
    <t>Yes</t>
  </si>
  <si>
    <t>all</t>
  </si>
  <si>
    <t>non-plunger</t>
  </si>
  <si>
    <t>Plunger auto</t>
  </si>
  <si>
    <t>Plunger manual</t>
  </si>
  <si>
    <t>No plunger</t>
  </si>
  <si>
    <t>event/well/year</t>
  </si>
  <si>
    <t>frac manual</t>
  </si>
  <si>
    <t>kg/well/day</t>
  </si>
  <si>
    <t>WHAT DO WE WANT - A RESULT SIMILAR TO ZAIMES</t>
  </si>
  <si>
    <t>WHAT IS DIFFERENT?</t>
  </si>
  <si>
    <t>VECTORS</t>
  </si>
  <si>
    <t>kg/well</t>
  </si>
  <si>
    <t>this is ok</t>
  </si>
  <si>
    <t>this is way too high</t>
  </si>
  <si>
    <t>Total wells</t>
  </si>
  <si>
    <t>gas</t>
  </si>
  <si>
    <t>oil</t>
  </si>
  <si>
    <t>GHGRP (RY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</si>
</sst>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3">
    <font>
      <sz val="11"/>
      <color theme="1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6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TimesNewRomanPSMT"/>
    </font>
    <font>
      <sz val="10"/>
      <color rgb="FF000000"/>
      <name val="TimesNewRomanPSMT"/>
    </font>
    <font>
      <b/>
      <sz val="10"/>
      <color rgb="FF000000"/>
      <name val="TimesNewRomanPSMT"/>
    </font>
    <font>
      <b/>
      <i/>
      <sz val="12"/>
      <color rgb="FF000000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2" fontId="5" fillId="2" borderId="0" xfId="0" applyNumberFormat="1" applyFont="1" applyFill="1" applyBorder="1"/>
    <xf numFmtId="0" fontId="0" fillId="2" borderId="0" xfId="0" applyFill="1" applyBorder="1"/>
    <xf numFmtId="2" fontId="5" fillId="2" borderId="6" xfId="0" applyNumberFormat="1" applyFont="1" applyFill="1" applyBorder="1"/>
    <xf numFmtId="0" fontId="0" fillId="2" borderId="6" xfId="0" applyFill="1" applyBorder="1"/>
    <xf numFmtId="3" fontId="0" fillId="2" borderId="3" xfId="0" applyNumberFormat="1" applyFill="1" applyBorder="1"/>
    <xf numFmtId="0" fontId="1" fillId="2" borderId="0" xfId="0" applyFont="1" applyFill="1" applyBorder="1"/>
    <xf numFmtId="0" fontId="0" fillId="2" borderId="4" xfId="0" applyFill="1" applyBorder="1"/>
    <xf numFmtId="0" fontId="4" fillId="0" borderId="0" xfId="0" applyFont="1"/>
    <xf numFmtId="0" fontId="5" fillId="2" borderId="0" xfId="0" applyFont="1" applyFill="1"/>
    <xf numFmtId="0" fontId="4" fillId="2" borderId="4" xfId="0" applyFont="1" applyFill="1" applyBorder="1"/>
    <xf numFmtId="0" fontId="4" fillId="2" borderId="5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7" fillId="2" borderId="2" xfId="0" applyFont="1" applyFill="1" applyBorder="1"/>
    <xf numFmtId="0" fontId="0" fillId="2" borderId="2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2" fillId="2" borderId="2" xfId="0" applyFont="1" applyFill="1" applyBorder="1"/>
    <xf numFmtId="2" fontId="4" fillId="2" borderId="4" xfId="0" applyNumberFormat="1" applyFont="1" applyFill="1" applyBorder="1"/>
    <xf numFmtId="2" fontId="5" fillId="2" borderId="8" xfId="0" applyNumberFormat="1" applyFont="1" applyFill="1" applyBorder="1"/>
    <xf numFmtId="2" fontId="4" fillId="2" borderId="5" xfId="0" applyNumberFormat="1" applyFont="1" applyFill="1" applyBorder="1"/>
    <xf numFmtId="2" fontId="5" fillId="2" borderId="9" xfId="0" applyNumberFormat="1" applyFont="1" applyFill="1" applyBorder="1"/>
    <xf numFmtId="3" fontId="1" fillId="2" borderId="2" xfId="0" applyNumberFormat="1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0" fillId="2" borderId="8" xfId="0" applyFill="1" applyBorder="1"/>
    <xf numFmtId="2" fontId="5" fillId="2" borderId="4" xfId="0" applyNumberFormat="1" applyFont="1" applyFill="1" applyBorder="1"/>
    <xf numFmtId="2" fontId="5" fillId="2" borderId="5" xfId="0" applyNumberFormat="1" applyFont="1" applyFill="1" applyBorder="1"/>
    <xf numFmtId="3" fontId="0" fillId="2" borderId="2" xfId="0" applyNumberFormat="1" applyFill="1" applyBorder="1"/>
    <xf numFmtId="0" fontId="5" fillId="2" borderId="0" xfId="0" applyFont="1" applyFill="1" applyBorder="1"/>
    <xf numFmtId="0" fontId="6" fillId="2" borderId="2" xfId="0" applyFont="1" applyFill="1" applyBorder="1" applyAlignment="1"/>
    <xf numFmtId="0" fontId="6" fillId="2" borderId="3" xfId="0" applyFont="1" applyFill="1" applyBorder="1" applyAlignment="1"/>
    <xf numFmtId="0" fontId="6" fillId="2" borderId="7" xfId="0" applyFont="1" applyFill="1" applyBorder="1" applyAlignment="1"/>
    <xf numFmtId="2" fontId="0" fillId="0" borderId="0" xfId="0" applyNumberFormat="1"/>
    <xf numFmtId="0" fontId="8" fillId="0" borderId="0" xfId="0" applyFont="1"/>
    <xf numFmtId="3" fontId="0" fillId="0" borderId="0" xfId="0" applyNumberFormat="1"/>
    <xf numFmtId="3" fontId="8" fillId="0" borderId="0" xfId="0" applyNumberFormat="1" applyFont="1"/>
    <xf numFmtId="3" fontId="9" fillId="0" borderId="0" xfId="0" applyNumberFormat="1" applyFont="1"/>
    <xf numFmtId="0" fontId="6" fillId="0" borderId="0" xfId="0" applyFont="1"/>
    <xf numFmtId="3" fontId="11" fillId="0" borderId="0" xfId="0" applyNumberFormat="1" applyFont="1"/>
    <xf numFmtId="0" fontId="7" fillId="0" borderId="0" xfId="0" applyFont="1"/>
    <xf numFmtId="4" fontId="0" fillId="0" borderId="0" xfId="0" applyNumberFormat="1"/>
    <xf numFmtId="4" fontId="0" fillId="0" borderId="0" xfId="0" applyNumberFormat="1" applyAlignment="1">
      <alignment horizontal="left" indent="2"/>
    </xf>
    <xf numFmtId="164" fontId="0" fillId="0" borderId="0" xfId="0" applyNumberFormat="1"/>
    <xf numFmtId="0" fontId="12" fillId="2" borderId="0" xfId="0" applyFont="1" applyFill="1" applyBorder="1"/>
    <xf numFmtId="165" fontId="12" fillId="2" borderId="0" xfId="0" applyNumberFormat="1" applyFont="1" applyFill="1" applyBorder="1" applyAlignment="1">
      <alignment horizontal="center"/>
    </xf>
    <xf numFmtId="1" fontId="12" fillId="2" borderId="0" xfId="0" applyNumberFormat="1" applyFont="1" applyFill="1" applyBorder="1" applyAlignment="1">
      <alignment horizontal="center"/>
    </xf>
    <xf numFmtId="2" fontId="12" fillId="2" borderId="0" xfId="0" applyNumberFormat="1" applyFont="1" applyFill="1" applyBorder="1" applyAlignment="1">
      <alignment horizontal="center"/>
    </xf>
    <xf numFmtId="0" fontId="12" fillId="2" borderId="6" xfId="0" applyFont="1" applyFill="1" applyBorder="1"/>
    <xf numFmtId="165" fontId="12" fillId="2" borderId="6" xfId="0" applyNumberFormat="1" applyFont="1" applyFill="1" applyBorder="1" applyAlignment="1">
      <alignment horizontal="center"/>
    </xf>
    <xf numFmtId="1" fontId="12" fillId="2" borderId="6" xfId="0" applyNumberFormat="1" applyFont="1" applyFill="1" applyBorder="1" applyAlignment="1">
      <alignment horizontal="center"/>
    </xf>
    <xf numFmtId="2" fontId="12" fillId="2" borderId="6" xfId="0" applyNumberFormat="1" applyFont="1" applyFill="1" applyBorder="1" applyAlignment="1">
      <alignment horizontal="center"/>
    </xf>
    <xf numFmtId="0" fontId="12" fillId="2" borderId="3" xfId="0" applyFont="1" applyFill="1" applyBorder="1"/>
    <xf numFmtId="2" fontId="12" fillId="2" borderId="8" xfId="0" applyNumberFormat="1" applyFont="1" applyFill="1" applyBorder="1" applyAlignment="1">
      <alignment horizontal="center"/>
    </xf>
    <xf numFmtId="2" fontId="12" fillId="2" borderId="9" xfId="0" applyNumberFormat="1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3" fontId="12" fillId="2" borderId="4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5" xfId="0" applyNumberFormat="1" applyFont="1" applyFill="1" applyBorder="1" applyAlignment="1">
      <alignment horizontal="center"/>
    </xf>
    <xf numFmtId="3" fontId="12" fillId="2" borderId="6" xfId="0" applyNumberFormat="1" applyFont="1" applyFill="1" applyBorder="1" applyAlignment="1">
      <alignment horizontal="center"/>
    </xf>
    <xf numFmtId="2" fontId="12" fillId="3" borderId="0" xfId="0" applyNumberFormat="1" applyFont="1" applyFill="1" applyBorder="1" applyAlignment="1">
      <alignment horizontal="center"/>
    </xf>
    <xf numFmtId="1" fontId="12" fillId="3" borderId="0" xfId="0" applyNumberFormat="1" applyFont="1" applyFill="1" applyBorder="1" applyAlignment="1">
      <alignment horizontal="center"/>
    </xf>
    <xf numFmtId="1" fontId="0" fillId="0" borderId="0" xfId="0" applyNumberFormat="1"/>
    <xf numFmtId="3" fontId="12" fillId="2" borderId="0" xfId="0" applyNumberFormat="1" applyFont="1" applyFill="1"/>
    <xf numFmtId="3" fontId="12" fillId="2" borderId="6" xfId="0" applyNumberFormat="1" applyFont="1" applyFill="1" applyBorder="1"/>
    <xf numFmtId="0" fontId="12" fillId="2" borderId="11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7143-ABD5-45B5-8FE4-4786CF9904E1}">
  <dimension ref="A1:R59"/>
  <sheetViews>
    <sheetView tabSelected="1" zoomScaleNormal="100" workbookViewId="0">
      <selection activeCell="G23" sqref="G23"/>
    </sheetView>
  </sheetViews>
  <sheetFormatPr defaultRowHeight="14.5"/>
  <cols>
    <col min="1" max="1" width="18.453125" customWidth="1"/>
    <col min="2" max="2" width="11.453125" customWidth="1"/>
    <col min="3" max="3" width="14.1796875" customWidth="1"/>
    <col min="4" max="4" width="12.6328125" customWidth="1"/>
    <col min="5" max="5" width="12.81640625" customWidth="1"/>
    <col min="6" max="6" width="10" bestFit="1" customWidth="1"/>
    <col min="7" max="7" width="12.54296875" customWidth="1"/>
    <col min="8" max="8" width="13.36328125" customWidth="1"/>
    <col min="10" max="10" width="14.1796875" customWidth="1"/>
  </cols>
  <sheetData>
    <row r="1" spans="1:9" ht="72.5">
      <c r="A1" t="s">
        <v>20</v>
      </c>
      <c r="B1" s="2" t="s">
        <v>21</v>
      </c>
      <c r="C1" s="2" t="s">
        <v>28</v>
      </c>
      <c r="D1" s="2" t="s">
        <v>29</v>
      </c>
      <c r="E1" s="2" t="s">
        <v>31</v>
      </c>
      <c r="F1" s="2" t="s">
        <v>57</v>
      </c>
      <c r="G1" s="2" t="s">
        <v>92</v>
      </c>
      <c r="H1" s="2" t="s">
        <v>91</v>
      </c>
      <c r="I1" s="2" t="s">
        <v>62</v>
      </c>
    </row>
    <row r="2" spans="1:9">
      <c r="A2" t="s">
        <v>18</v>
      </c>
      <c r="B2" t="s">
        <v>22</v>
      </c>
      <c r="C2">
        <v>49</v>
      </c>
      <c r="D2">
        <v>9676.5918367346894</v>
      </c>
      <c r="E2">
        <v>7.7184720041862898</v>
      </c>
      <c r="F2">
        <v>0.83</v>
      </c>
      <c r="G2">
        <f>Allen!B34/SUM(Allen!$B$34:$B$35)</f>
        <v>3.0504468572272694E-2</v>
      </c>
      <c r="H2">
        <f>E2*F2</f>
        <v>6.4063317634746202</v>
      </c>
    </row>
    <row r="3" spans="1:9">
      <c r="B3" s="1" t="s">
        <v>23</v>
      </c>
      <c r="C3">
        <v>25</v>
      </c>
      <c r="D3">
        <v>1214.1600000000001</v>
      </c>
      <c r="E3">
        <v>1199.63443611771</v>
      </c>
      <c r="F3">
        <v>0.17</v>
      </c>
      <c r="G3">
        <f>Allen!B35/SUM(Allen!$B$34:$B$35)</f>
        <v>0.96949553142772726</v>
      </c>
      <c r="H3">
        <f>E3*F3</f>
        <v>203.93785414001073</v>
      </c>
    </row>
    <row r="4" spans="1:9">
      <c r="B4" s="1" t="s">
        <v>58</v>
      </c>
      <c r="D4">
        <f>SUMPRODUCT(D2:D3,G2:G3)</f>
        <v>1472.3019860086733</v>
      </c>
      <c r="E4">
        <f>SUMPRODUCT(E2:E3,F2:F3)</f>
        <v>210.34418590348534</v>
      </c>
      <c r="I4">
        <f>D4*((16*1.2)/1000)</f>
        <v>28.268198131366525</v>
      </c>
    </row>
    <row r="5" spans="1:9">
      <c r="A5" t="s">
        <v>19</v>
      </c>
      <c r="B5" s="1" t="s">
        <v>24</v>
      </c>
      <c r="C5">
        <v>15</v>
      </c>
      <c r="D5">
        <v>21507.933333333302</v>
      </c>
      <c r="E5">
        <v>2.9305424898087198</v>
      </c>
      <c r="F5">
        <v>0.85299999999999998</v>
      </c>
    </row>
    <row r="6" spans="1:9">
      <c r="B6" s="1" t="s">
        <v>25</v>
      </c>
      <c r="C6">
        <v>10</v>
      </c>
      <c r="D6">
        <v>24130.400000000001</v>
      </c>
      <c r="E6">
        <v>20.268700787401599</v>
      </c>
      <c r="F6">
        <v>0.13600000000000001</v>
      </c>
    </row>
    <row r="7" spans="1:9">
      <c r="B7" t="s">
        <v>27</v>
      </c>
      <c r="C7">
        <v>7</v>
      </c>
      <c r="D7">
        <v>35041.857142857101</v>
      </c>
      <c r="E7">
        <v>75.556962025316494</v>
      </c>
      <c r="F7">
        <v>0.01</v>
      </c>
    </row>
    <row r="8" spans="1:9">
      <c r="B8" t="s">
        <v>26</v>
      </c>
      <c r="C8">
        <v>1</v>
      </c>
      <c r="D8">
        <v>35000</v>
      </c>
      <c r="E8">
        <v>338.125</v>
      </c>
      <c r="F8">
        <v>1E-3</v>
      </c>
    </row>
    <row r="9" spans="1:9">
      <c r="D9">
        <f>SUMPRODUCT(D5:D8,F5:F8)</f>
        <v>22013.420104761877</v>
      </c>
      <c r="E9">
        <f>SUMPRODUCT(E5:E8,F5:F8)</f>
        <v>6.3499906711466201</v>
      </c>
      <c r="I9">
        <f>D9*((16*1.2)/1000)</f>
        <v>422.65766601142798</v>
      </c>
    </row>
    <row r="10" spans="1:9">
      <c r="A10" t="s">
        <v>30</v>
      </c>
    </row>
    <row r="14" spans="1:9">
      <c r="A14" s="3" t="s">
        <v>32</v>
      </c>
      <c r="B14" s="3" t="s">
        <v>33</v>
      </c>
      <c r="C14" s="3"/>
    </row>
    <row r="15" spans="1:9">
      <c r="A15" s="3"/>
      <c r="B15" s="3"/>
      <c r="C15" s="3"/>
    </row>
    <row r="16" spans="1:9">
      <c r="A16" s="4" t="s">
        <v>34</v>
      </c>
      <c r="B16" s="4" t="s">
        <v>20</v>
      </c>
      <c r="D16" s="4" t="s">
        <v>35</v>
      </c>
    </row>
    <row r="17" spans="1:18">
      <c r="A17" s="4">
        <v>1</v>
      </c>
      <c r="B17" s="4" t="s">
        <v>36</v>
      </c>
      <c r="C17">
        <v>43472.976815568145</v>
      </c>
      <c r="D17" s="4">
        <v>0.10358305</v>
      </c>
      <c r="E17">
        <f>C17/SUM(C21)</f>
        <v>0.10029987960124621</v>
      </c>
    </row>
    <row r="18" spans="1:18">
      <c r="A18" s="4">
        <v>2</v>
      </c>
      <c r="B18" s="4" t="s">
        <v>37</v>
      </c>
      <c r="C18">
        <v>29905.205604098031</v>
      </c>
      <c r="D18" s="4">
        <v>7.1255120000000005E-2</v>
      </c>
      <c r="E18">
        <f>C18/SUM(C21)</f>
        <v>6.8996621378534087E-2</v>
      </c>
    </row>
    <row r="19" spans="1:18">
      <c r="A19" s="4">
        <v>3</v>
      </c>
      <c r="B19" s="4" t="s">
        <v>38</v>
      </c>
      <c r="D19" s="4">
        <v>0.82516182999999999</v>
      </c>
    </row>
    <row r="20" spans="1:18">
      <c r="A20" s="7"/>
      <c r="B20" s="7"/>
      <c r="D20" s="7"/>
    </row>
    <row r="21" spans="1:18">
      <c r="A21" s="7" t="s">
        <v>140</v>
      </c>
      <c r="B21" s="7" t="s">
        <v>141</v>
      </c>
      <c r="C21" s="76">
        <v>433430</v>
      </c>
      <c r="D21" s="7"/>
    </row>
    <row r="22" spans="1:18">
      <c r="B22" s="7" t="s">
        <v>142</v>
      </c>
      <c r="C22" s="77">
        <v>571761</v>
      </c>
    </row>
    <row r="23" spans="1:18">
      <c r="A23" t="s">
        <v>63</v>
      </c>
    </row>
    <row r="25" spans="1:18">
      <c r="B25" t="s">
        <v>36</v>
      </c>
      <c r="H25" t="s">
        <v>69</v>
      </c>
      <c r="Q25" t="s">
        <v>133</v>
      </c>
    </row>
    <row r="26" spans="1:18" ht="43.5">
      <c r="B26" t="s">
        <v>70</v>
      </c>
      <c r="C26" t="s">
        <v>68</v>
      </c>
      <c r="D26" t="s">
        <v>71</v>
      </c>
      <c r="E26" t="s">
        <v>72</v>
      </c>
      <c r="F26" s="2" t="s">
        <v>74</v>
      </c>
      <c r="G26" t="s">
        <v>73</v>
      </c>
      <c r="H26" t="s">
        <v>70</v>
      </c>
      <c r="I26" t="s">
        <v>68</v>
      </c>
      <c r="J26" t="s">
        <v>71</v>
      </c>
      <c r="K26" t="s">
        <v>72</v>
      </c>
      <c r="L26" s="2" t="s">
        <v>74</v>
      </c>
      <c r="M26" t="s">
        <v>73</v>
      </c>
      <c r="Q26" t="s">
        <v>18</v>
      </c>
      <c r="R26" t="s">
        <v>37</v>
      </c>
    </row>
    <row r="27" spans="1:18">
      <c r="A27" t="s">
        <v>64</v>
      </c>
      <c r="B27">
        <f>I4</f>
        <v>28.268198131366525</v>
      </c>
      <c r="C27">
        <f>E4</f>
        <v>210.34418590348534</v>
      </c>
      <c r="D27">
        <f>B27*C27</f>
        <v>5946.051122900717</v>
      </c>
      <c r="E27">
        <v>33959.690029324454</v>
      </c>
      <c r="F27">
        <f>C27*E27</f>
        <v>7143223.3527529603</v>
      </c>
      <c r="G27">
        <f>(D27*E27)/1000000000</f>
        <v>0.20192605303222497</v>
      </c>
      <c r="H27">
        <f>I9</f>
        <v>422.65766601142798</v>
      </c>
      <c r="I27">
        <f>E9</f>
        <v>6.3499906711466201</v>
      </c>
      <c r="J27">
        <f>H27*I27</f>
        <v>2683.8722362611716</v>
      </c>
      <c r="K27">
        <v>25673.293061552653</v>
      </c>
      <c r="L27">
        <f>I27*K27</f>
        <v>163025.17143847261</v>
      </c>
      <c r="M27">
        <f>(J27*K27)/1000000000</f>
        <v>6.8903838461297731E-2</v>
      </c>
      <c r="O27">
        <f>G27+M27</f>
        <v>0.27082989149352271</v>
      </c>
      <c r="Q27">
        <f>D27/365</f>
        <v>16.2905510216458</v>
      </c>
      <c r="R27">
        <f>J27/365</f>
        <v>7.3530746198936203</v>
      </c>
    </row>
    <row r="28" spans="1:18">
      <c r="A28" t="s">
        <v>65</v>
      </c>
      <c r="B28" s="44">
        <f>Zaimes!L118</f>
        <v>30.904886700393401</v>
      </c>
      <c r="C28" s="44">
        <f>Zaimes!J118</f>
        <v>161.81891817682592</v>
      </c>
      <c r="D28">
        <f t="shared" ref="D28:D29" si="0">B28*C28</f>
        <v>5000.9953322350357</v>
      </c>
      <c r="E28">
        <v>33959.690029324454</v>
      </c>
      <c r="F28">
        <f t="shared" ref="F28:F29" si="1">C28*E28</f>
        <v>5495320.3021656247</v>
      </c>
      <c r="G28">
        <f>(D28*E28)/1000000000</f>
        <v>0.16983225132080026</v>
      </c>
      <c r="H28" s="44">
        <f>Zaimes!L117</f>
        <v>327.5056604506982</v>
      </c>
      <c r="I28" s="44">
        <f>Zaimes!J117</f>
        <v>38.730523146405723</v>
      </c>
      <c r="J28">
        <f>H28*I28</f>
        <v>12684.46556266466</v>
      </c>
      <c r="K28">
        <v>25673.293061552653</v>
      </c>
      <c r="L28">
        <f t="shared" ref="L28:L29" si="2">I28*K28</f>
        <v>994340.07116492244</v>
      </c>
      <c r="M28">
        <f>(J28*K28)/1000000000</f>
        <v>0.32565200171946218</v>
      </c>
      <c r="O28">
        <f t="shared" ref="O28:O29" si="3">G28+M28</f>
        <v>0.49548425304026245</v>
      </c>
      <c r="Q28">
        <f t="shared" ref="Q28:Q29" si="4">D28/365</f>
        <v>13.701357074616537</v>
      </c>
      <c r="R28">
        <f>J28/365</f>
        <v>34.7519604456566</v>
      </c>
    </row>
    <row r="29" spans="1:18">
      <c r="A29" t="s">
        <v>66</v>
      </c>
      <c r="B29" s="44">
        <f>Zaimes!F118</f>
        <v>21.28915442034852</v>
      </c>
      <c r="C29" s="44">
        <f>Zaimes!D118</f>
        <v>74.227791408653658</v>
      </c>
      <c r="D29">
        <f t="shared" si="0"/>
        <v>1580.2469135802469</v>
      </c>
      <c r="E29">
        <v>33959.690029324454</v>
      </c>
      <c r="F29">
        <f t="shared" si="1"/>
        <v>2520752.7877992312</v>
      </c>
      <c r="G29">
        <f>(D29*E29)/1000000000</f>
        <v>5.3664695354981855E-2</v>
      </c>
      <c r="H29" s="44">
        <f>Zaimes!F117</f>
        <v>99.251879514520184</v>
      </c>
      <c r="I29" s="44">
        <f>Zaimes!D117</f>
        <v>33.133708703615767</v>
      </c>
      <c r="J29">
        <f t="shared" ref="J29" si="5">H29*I29</f>
        <v>3288.5828641204807</v>
      </c>
      <c r="K29">
        <v>25673.293061552653</v>
      </c>
      <c r="L29">
        <f t="shared" si="2"/>
        <v>850651.41376404546</v>
      </c>
      <c r="M29">
        <f>(J29*K29)/1000000000</f>
        <v>8.4428751627765281E-2</v>
      </c>
      <c r="O29">
        <f t="shared" si="3"/>
        <v>0.13809344698274714</v>
      </c>
      <c r="Q29">
        <f t="shared" si="4"/>
        <v>4.3294435988499913</v>
      </c>
      <c r="R29">
        <f t="shared" ref="R29" si="6">J29/365</f>
        <v>9.0098160660835092</v>
      </c>
    </row>
    <row r="31" spans="1:18">
      <c r="A31" s="63"/>
      <c r="B31" s="78" t="s">
        <v>18</v>
      </c>
      <c r="C31" s="79"/>
      <c r="D31" s="79"/>
      <c r="E31" s="79"/>
      <c r="F31" s="80"/>
      <c r="G31" s="79" t="s">
        <v>108</v>
      </c>
      <c r="H31" s="79"/>
      <c r="I31" s="79"/>
      <c r="J31" s="79"/>
      <c r="K31" s="79"/>
    </row>
    <row r="32" spans="1:18" ht="55.25" customHeight="1">
      <c r="A32" s="55"/>
      <c r="B32" s="66" t="s">
        <v>104</v>
      </c>
      <c r="C32" s="67" t="s">
        <v>118</v>
      </c>
      <c r="D32" s="67" t="s">
        <v>105</v>
      </c>
      <c r="E32" s="67" t="s">
        <v>106</v>
      </c>
      <c r="F32" s="68" t="s">
        <v>119</v>
      </c>
      <c r="G32" s="67" t="s">
        <v>104</v>
      </c>
      <c r="H32" s="67" t="s">
        <v>118</v>
      </c>
      <c r="I32" s="67" t="s">
        <v>105</v>
      </c>
      <c r="J32" s="67" t="s">
        <v>106</v>
      </c>
      <c r="K32" s="67" t="s">
        <v>119</v>
      </c>
    </row>
    <row r="33" spans="1:13">
      <c r="A33" s="55" t="s">
        <v>107</v>
      </c>
      <c r="B33" s="69">
        <f>Allen!B37</f>
        <v>6769500</v>
      </c>
      <c r="C33" s="56">
        <f>Allen!B39</f>
        <v>28.362508309328607</v>
      </c>
      <c r="D33" s="70">
        <f>Allen!B14</f>
        <v>32225</v>
      </c>
      <c r="E33" s="57">
        <f>B33/D33</f>
        <v>210.06982156710629</v>
      </c>
      <c r="F33" s="64">
        <f>(C33*B33)/10^9</f>
        <v>0.192</v>
      </c>
      <c r="G33" s="70">
        <f>Allen!F8</f>
        <v>170000</v>
      </c>
      <c r="H33" s="56">
        <f>Allen!B29</f>
        <v>478.09847198641768</v>
      </c>
      <c r="I33" s="70">
        <f>Allen!B18</f>
        <v>26438</v>
      </c>
      <c r="J33" s="57">
        <f>G33/I33</f>
        <v>6.4301384370981163</v>
      </c>
      <c r="K33" s="58">
        <f>(H33*G33)/10^9</f>
        <v>8.1276740237691006E-2</v>
      </c>
      <c r="M33" s="54">
        <f>F33+K33</f>
        <v>0.273276740237691</v>
      </c>
    </row>
    <row r="34" spans="1:13">
      <c r="A34" s="55" t="s">
        <v>65</v>
      </c>
      <c r="B34" s="69">
        <f>Zaimes!I118</f>
        <v>4714756</v>
      </c>
      <c r="C34" s="56">
        <f>Zaimes!L118</f>
        <v>30.904886700393401</v>
      </c>
      <c r="D34" s="70">
        <f>Zaimes!H118</f>
        <v>29136</v>
      </c>
      <c r="E34" s="57">
        <f>B34/D34</f>
        <v>161.81891817682592</v>
      </c>
      <c r="F34" s="64">
        <f>(C34*B34)/10^9</f>
        <v>0.14570900000000001</v>
      </c>
      <c r="G34" s="81">
        <f>Zaimes!I117</f>
        <v>823256</v>
      </c>
      <c r="H34" s="82">
        <f>Zaimes!L117</f>
        <v>327.5056604506982</v>
      </c>
      <c r="I34" s="81">
        <f>Zaimes!H117</f>
        <v>21256</v>
      </c>
      <c r="J34" s="83">
        <f>G34/I34</f>
        <v>38.730523146405723</v>
      </c>
      <c r="K34" s="84">
        <f>(H34*G34)/10^9</f>
        <v>0.269621</v>
      </c>
      <c r="M34" s="54">
        <f>F34+K34</f>
        <v>0.41532999999999998</v>
      </c>
    </row>
    <row r="35" spans="1:13">
      <c r="A35" s="59" t="s">
        <v>143</v>
      </c>
      <c r="B35" s="71">
        <f>Zaimes!C118</f>
        <v>1905947</v>
      </c>
      <c r="C35" s="60">
        <f>Zaimes!F118</f>
        <v>21.28915442034852</v>
      </c>
      <c r="D35" s="72">
        <f>Zaimes!B118</f>
        <v>25677</v>
      </c>
      <c r="E35" s="61">
        <f>B35/D35</f>
        <v>74.227791408653658</v>
      </c>
      <c r="F35" s="65">
        <f>(C35*B35)/10^9</f>
        <v>4.0576000000000001E-2</v>
      </c>
      <c r="G35" s="72">
        <f>Zaimes!C117</f>
        <v>488424</v>
      </c>
      <c r="H35" s="60">
        <f>Zaimes!F117</f>
        <v>99.251879514520184</v>
      </c>
      <c r="I35" s="72">
        <f>Zaimes!B117</f>
        <v>14741</v>
      </c>
      <c r="J35" s="61">
        <f>G35/I35</f>
        <v>33.133708703615767</v>
      </c>
      <c r="K35" s="62">
        <f>(H35*G35)/10^9</f>
        <v>4.8477000000000006E-2</v>
      </c>
      <c r="M35" s="54">
        <f>F35+K35</f>
        <v>8.9053000000000007E-2</v>
      </c>
    </row>
    <row r="37" spans="1:13">
      <c r="F37" s="64"/>
    </row>
    <row r="39" spans="1:13">
      <c r="A39" s="55" t="s">
        <v>107</v>
      </c>
      <c r="B39" s="75">
        <f>D39*E39</f>
        <v>9132360.4826373495</v>
      </c>
      <c r="C39" s="56">
        <v>28.362508309328607</v>
      </c>
      <c r="D39" s="70">
        <v>43472.976815568145</v>
      </c>
      <c r="E39" s="57">
        <v>210.06982156710629</v>
      </c>
      <c r="F39" s="64">
        <f>(C39*B39)/10^9</f>
        <v>0.25901665007258601</v>
      </c>
      <c r="G39" s="75">
        <f>I39*J39</f>
        <v>192294.61202423275</v>
      </c>
      <c r="H39" s="56">
        <v>478.09847198641768</v>
      </c>
      <c r="I39" s="70">
        <v>29905.205604098031</v>
      </c>
      <c r="J39" s="57">
        <v>6.4301384370981163</v>
      </c>
      <c r="K39" s="58">
        <f>(H39*G39)/10^9</f>
        <v>9.1935760180006695E-2</v>
      </c>
      <c r="M39" s="54">
        <f>F39+K39</f>
        <v>0.35095241025259272</v>
      </c>
    </row>
    <row r="40" spans="1:13">
      <c r="A40" s="55" t="s">
        <v>65</v>
      </c>
      <c r="B40" s="75">
        <f>D40*E40</f>
        <v>7034750.078221472</v>
      </c>
      <c r="C40" s="56">
        <v>30.904886700393401</v>
      </c>
      <c r="D40" s="70">
        <v>43472.976815568145</v>
      </c>
      <c r="E40" s="57">
        <v>161.81891817682592</v>
      </c>
      <c r="F40" s="64">
        <f>(C40*B40)/10^9</f>
        <v>0.2174081541330182</v>
      </c>
      <c r="G40" s="75">
        <f>I40*J40</f>
        <v>1158244.257847541</v>
      </c>
      <c r="H40" s="56">
        <v>327.5056604506982</v>
      </c>
      <c r="I40" s="70">
        <v>29905.205604098031</v>
      </c>
      <c r="J40" s="74">
        <v>38.730523146405723</v>
      </c>
      <c r="K40" s="73">
        <f>(H40*G40)/10^9</f>
        <v>0.37933155062958773</v>
      </c>
      <c r="M40" s="54">
        <f>F40+K40</f>
        <v>0.59673970476260596</v>
      </c>
    </row>
    <row r="42" spans="1:13">
      <c r="F42">
        <f>(C39*B40)/10^9</f>
        <v>0.19952315754760655</v>
      </c>
      <c r="K42">
        <f>(H39*G40)/10^9</f>
        <v>0.55375480986395165</v>
      </c>
      <c r="M42" s="54">
        <f>F44+K42</f>
        <v>0.83143844927339305</v>
      </c>
    </row>
    <row r="43" spans="1:13">
      <c r="F43" s="64">
        <f>(C39*E40)/365</f>
        <v>12.574220305196688</v>
      </c>
      <c r="G43" t="s">
        <v>133</v>
      </c>
      <c r="K43" s="64">
        <f>(H39*J40)/365</f>
        <v>50.731517631592212</v>
      </c>
      <c r="L43" t="s">
        <v>133</v>
      </c>
      <c r="M43" s="54"/>
    </row>
    <row r="44" spans="1:13">
      <c r="F44">
        <f>F42*(B55/F43)</f>
        <v>0.27768363940944146</v>
      </c>
    </row>
    <row r="47" spans="1:13">
      <c r="A47" t="s">
        <v>132</v>
      </c>
      <c r="B47">
        <f>27373/(27373+1763)</f>
        <v>0.93949066447007135</v>
      </c>
      <c r="C47">
        <f>(B47*C51)+(1-B47)*C50</f>
        <v>160.38394260834494</v>
      </c>
      <c r="F47">
        <f>(B47*F51)+(1-B47)*F50</f>
        <v>15.782593723505155</v>
      </c>
    </row>
    <row r="49" spans="1:6">
      <c r="B49" t="s">
        <v>67</v>
      </c>
      <c r="C49" t="s">
        <v>131</v>
      </c>
      <c r="E49" t="s">
        <v>90</v>
      </c>
      <c r="F49" t="s">
        <v>133</v>
      </c>
    </row>
    <row r="50" spans="1:6">
      <c r="A50" t="s">
        <v>128</v>
      </c>
      <c r="B50">
        <v>1214.1600000000001</v>
      </c>
      <c r="C50">
        <v>2444.92</v>
      </c>
      <c r="E50">
        <f>B50*((16*1.2)/1000)</f>
        <v>23.311872000000001</v>
      </c>
      <c r="F50">
        <f>(C50*E50)/365</f>
        <v>156.15249887736988</v>
      </c>
    </row>
    <row r="51" spans="1:6">
      <c r="A51" t="s">
        <v>129</v>
      </c>
      <c r="B51">
        <v>9676.5918367346894</v>
      </c>
      <c r="C51">
        <v>13.244897959183699</v>
      </c>
      <c r="E51">
        <f>B51*((16*1.2)/1000)</f>
        <v>185.79056326530602</v>
      </c>
      <c r="F51">
        <f>(C51*E51)/365</f>
        <v>6.7418549376116212</v>
      </c>
    </row>
    <row r="52" spans="1:6">
      <c r="A52" t="s">
        <v>130</v>
      </c>
      <c r="B52">
        <v>25288</v>
      </c>
      <c r="C52">
        <v>33.40625</v>
      </c>
      <c r="E52">
        <f t="shared" ref="E52" si="7">B52*((16*1.2)/1000)</f>
        <v>485.52959999999996</v>
      </c>
    </row>
    <row r="54" spans="1:6">
      <c r="A54" t="s">
        <v>136</v>
      </c>
      <c r="B54" t="s">
        <v>137</v>
      </c>
    </row>
    <row r="55" spans="1:6">
      <c r="A55" t="s">
        <v>18</v>
      </c>
      <c r="B55">
        <v>17.5</v>
      </c>
      <c r="C55" t="s">
        <v>138</v>
      </c>
    </row>
    <row r="56" spans="1:6">
      <c r="A56" t="s">
        <v>130</v>
      </c>
      <c r="B56">
        <v>44.5</v>
      </c>
      <c r="C56" t="s">
        <v>139</v>
      </c>
    </row>
    <row r="57" spans="1:6">
      <c r="B57">
        <f>((B55*D40)+(B56*I40))*(365/10^9)</f>
        <v>0.76341894143400379</v>
      </c>
    </row>
    <row r="58" spans="1:6">
      <c r="A58" t="s">
        <v>134</v>
      </c>
    </row>
    <row r="59" spans="1:6">
      <c r="A59" t="s">
        <v>135</v>
      </c>
    </row>
  </sheetData>
  <mergeCells count="2">
    <mergeCell ref="B31:F31"/>
    <mergeCell ref="G31:K3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41C5-C1EF-4486-94CA-D202C81C40D0}">
  <dimension ref="A2:P130"/>
  <sheetViews>
    <sheetView topLeftCell="A94" workbookViewId="0">
      <selection activeCell="J119" sqref="J119"/>
    </sheetView>
  </sheetViews>
  <sheetFormatPr defaultColWidth="8.81640625" defaultRowHeight="14.5"/>
  <cols>
    <col min="1" max="1" width="26" style="14" customWidth="1"/>
    <col min="2" max="2" width="10.36328125" style="12" customWidth="1"/>
    <col min="3" max="6" width="10.36328125" style="7" customWidth="1"/>
    <col min="7" max="7" width="10.36328125" style="36" customWidth="1"/>
    <col min="8" max="8" width="10.36328125" style="12" customWidth="1"/>
    <col min="9" max="12" width="10.36328125" style="7" customWidth="1"/>
    <col min="13" max="13" width="10.36328125" style="36" customWidth="1"/>
    <col min="14" max="16" width="8.81640625" style="3" bestFit="1" customWidth="1"/>
    <col min="17" max="16384" width="8.81640625" style="3"/>
  </cols>
  <sheetData>
    <row r="2" spans="1:16">
      <c r="B2" s="41" t="s">
        <v>52</v>
      </c>
      <c r="C2" s="42"/>
      <c r="D2" s="42"/>
      <c r="E2" s="42"/>
      <c r="F2" s="42"/>
      <c r="G2" s="43"/>
      <c r="H2" s="41" t="s">
        <v>53</v>
      </c>
      <c r="I2" s="42"/>
      <c r="J2" s="42"/>
      <c r="K2" s="42"/>
      <c r="L2" s="42"/>
      <c r="M2" s="43"/>
      <c r="N2" s="3" t="s">
        <v>54</v>
      </c>
    </row>
    <row r="3" spans="1:16" ht="70.25" customHeight="1">
      <c r="B3" s="22" t="s">
        <v>44</v>
      </c>
      <c r="C3" s="23" t="s">
        <v>45</v>
      </c>
      <c r="D3" s="23"/>
      <c r="E3" s="23" t="s">
        <v>46</v>
      </c>
      <c r="F3" s="23" t="s">
        <v>48</v>
      </c>
      <c r="G3" s="24" t="s">
        <v>50</v>
      </c>
      <c r="H3" s="22" t="s">
        <v>44</v>
      </c>
      <c r="I3" s="23" t="s">
        <v>45</v>
      </c>
      <c r="J3" s="23"/>
      <c r="K3" s="23" t="s">
        <v>46</v>
      </c>
      <c r="L3" s="23" t="s">
        <v>48</v>
      </c>
      <c r="M3" s="24" t="s">
        <v>50</v>
      </c>
      <c r="N3" s="22" t="s">
        <v>44</v>
      </c>
      <c r="O3" s="23" t="s">
        <v>45</v>
      </c>
      <c r="P3" s="23" t="s">
        <v>46</v>
      </c>
    </row>
    <row r="4" spans="1:16" ht="29">
      <c r="B4" s="25" t="s">
        <v>34</v>
      </c>
      <c r="C4" s="26" t="s">
        <v>34</v>
      </c>
      <c r="D4" s="26"/>
      <c r="E4" s="26" t="s">
        <v>47</v>
      </c>
      <c r="F4" s="26" t="s">
        <v>49</v>
      </c>
      <c r="G4" s="27" t="s">
        <v>51</v>
      </c>
      <c r="H4" s="25" t="s">
        <v>34</v>
      </c>
      <c r="I4" s="26" t="s">
        <v>34</v>
      </c>
      <c r="J4" s="26"/>
      <c r="K4" s="26" t="s">
        <v>47</v>
      </c>
      <c r="L4" s="26" t="s">
        <v>49</v>
      </c>
      <c r="M4" s="27" t="s">
        <v>51</v>
      </c>
      <c r="N4" s="25" t="s">
        <v>34</v>
      </c>
      <c r="O4" s="26" t="s">
        <v>34</v>
      </c>
      <c r="P4" s="26" t="s">
        <v>47</v>
      </c>
    </row>
    <row r="5" spans="1:16" s="5" customFormat="1" ht="15.5">
      <c r="A5" s="19" t="s">
        <v>0</v>
      </c>
      <c r="B5" s="28"/>
      <c r="G5" s="21"/>
      <c r="H5" s="20"/>
      <c r="M5" s="21"/>
    </row>
    <row r="6" spans="1:16" s="7" customFormat="1">
      <c r="A6" s="15" t="s">
        <v>40</v>
      </c>
      <c r="B6" s="29">
        <v>259</v>
      </c>
      <c r="C6" s="6">
        <v>6061</v>
      </c>
      <c r="D6" s="6"/>
      <c r="E6" s="6">
        <v>884</v>
      </c>
      <c r="F6" s="6">
        <v>0.15</v>
      </c>
      <c r="G6" s="30">
        <v>3.41</v>
      </c>
      <c r="H6" s="37">
        <v>411</v>
      </c>
      <c r="I6" s="6">
        <v>15885</v>
      </c>
      <c r="J6" s="6"/>
      <c r="K6" s="6">
        <v>2139</v>
      </c>
      <c r="L6" s="6">
        <v>0.13</v>
      </c>
      <c r="M6" s="30">
        <v>5.2</v>
      </c>
      <c r="N6" s="6">
        <v>411</v>
      </c>
      <c r="O6" s="6">
        <v>15902</v>
      </c>
      <c r="P6" s="6">
        <v>1938</v>
      </c>
    </row>
    <row r="7" spans="1:16" s="7" customFormat="1">
      <c r="A7" s="15" t="s">
        <v>41</v>
      </c>
      <c r="B7" s="29">
        <v>1193</v>
      </c>
      <c r="C7" s="6">
        <v>22495</v>
      </c>
      <c r="D7" s="6"/>
      <c r="E7" s="6">
        <v>738</v>
      </c>
      <c r="F7" s="6">
        <v>0.03</v>
      </c>
      <c r="G7" s="30">
        <v>0.62</v>
      </c>
      <c r="H7" s="37">
        <v>1625</v>
      </c>
      <c r="I7" s="6">
        <v>84229</v>
      </c>
      <c r="J7" s="6"/>
      <c r="K7" s="6">
        <v>3828</v>
      </c>
      <c r="L7" s="6">
        <v>0.05</v>
      </c>
      <c r="M7" s="30">
        <v>2.36</v>
      </c>
      <c r="N7" s="6">
        <v>1625</v>
      </c>
      <c r="O7" s="6">
        <v>39437</v>
      </c>
      <c r="P7" s="6">
        <v>1773</v>
      </c>
    </row>
    <row r="8" spans="1:16" s="7" customFormat="1">
      <c r="A8" s="15" t="s">
        <v>42</v>
      </c>
      <c r="B8" s="29">
        <v>98</v>
      </c>
      <c r="C8" s="6">
        <v>367</v>
      </c>
      <c r="D8" s="6"/>
      <c r="E8" s="6">
        <v>283</v>
      </c>
      <c r="F8" s="6">
        <v>0.77</v>
      </c>
      <c r="G8" s="30">
        <v>2.89</v>
      </c>
      <c r="H8" s="37">
        <v>415</v>
      </c>
      <c r="I8" s="6">
        <v>16033</v>
      </c>
      <c r="J8" s="6"/>
      <c r="K8" s="6">
        <v>6682</v>
      </c>
      <c r="L8" s="6">
        <v>0.4</v>
      </c>
      <c r="M8" s="30">
        <v>16.100000000000001</v>
      </c>
      <c r="N8" s="6">
        <v>415</v>
      </c>
      <c r="O8" s="6">
        <v>16041</v>
      </c>
      <c r="P8" s="6">
        <v>5859</v>
      </c>
    </row>
    <row r="9" spans="1:16" s="7" customFormat="1">
      <c r="A9" s="15" t="s">
        <v>43</v>
      </c>
      <c r="B9" s="29">
        <v>101</v>
      </c>
      <c r="C9" s="6">
        <v>472</v>
      </c>
      <c r="D9" s="6"/>
      <c r="E9" s="6">
        <v>142</v>
      </c>
      <c r="F9" s="6">
        <v>0.3</v>
      </c>
      <c r="G9" s="30">
        <v>1.41</v>
      </c>
      <c r="H9" s="37">
        <v>516</v>
      </c>
      <c r="I9" s="6">
        <v>8197</v>
      </c>
      <c r="J9" s="6"/>
      <c r="K9" s="6">
        <v>709</v>
      </c>
      <c r="L9" s="6">
        <v>0.09</v>
      </c>
      <c r="M9" s="30">
        <v>1.37</v>
      </c>
      <c r="N9" s="6">
        <v>516</v>
      </c>
      <c r="O9" s="6">
        <v>7222</v>
      </c>
      <c r="P9" s="6">
        <v>419</v>
      </c>
    </row>
    <row r="10" spans="1:16" s="9" customFormat="1">
      <c r="A10" s="16"/>
      <c r="B10" s="31">
        <v>1651</v>
      </c>
      <c r="C10" s="8">
        <v>29395</v>
      </c>
      <c r="D10" s="8"/>
      <c r="E10" s="8">
        <v>2048</v>
      </c>
      <c r="F10" s="8">
        <v>7.0000000000000007E-2</v>
      </c>
      <c r="G10" s="32">
        <v>1.24</v>
      </c>
      <c r="H10" s="38">
        <v>2967</v>
      </c>
      <c r="I10" s="8">
        <v>124344</v>
      </c>
      <c r="J10" s="8"/>
      <c r="K10" s="8">
        <v>13358</v>
      </c>
      <c r="L10" s="8">
        <v>0.11</v>
      </c>
      <c r="M10" s="32">
        <v>4.5</v>
      </c>
      <c r="N10" s="8">
        <v>2967</v>
      </c>
      <c r="O10" s="8">
        <v>78602</v>
      </c>
      <c r="P10" s="8">
        <v>9989</v>
      </c>
    </row>
    <row r="11" spans="1:16" s="5" customFormat="1" ht="15.5">
      <c r="A11" s="19" t="s">
        <v>1</v>
      </c>
      <c r="B11" s="33"/>
      <c r="C11" s="10"/>
      <c r="D11" s="10"/>
      <c r="E11" s="10"/>
      <c r="G11" s="21"/>
      <c r="H11" s="39"/>
      <c r="I11" s="10"/>
      <c r="J11" s="10"/>
      <c r="K11" s="10"/>
      <c r="M11" s="21"/>
      <c r="N11" s="10"/>
      <c r="O11" s="10"/>
      <c r="P11" s="10"/>
    </row>
    <row r="12" spans="1:16" s="7" customFormat="1">
      <c r="A12" s="15" t="s">
        <v>40</v>
      </c>
      <c r="B12" s="29">
        <v>1548</v>
      </c>
      <c r="C12" s="6">
        <v>26809</v>
      </c>
      <c r="D12" s="6"/>
      <c r="E12" s="6">
        <v>8384</v>
      </c>
      <c r="F12" s="6">
        <v>0.31</v>
      </c>
      <c r="G12" s="30">
        <v>5.42</v>
      </c>
      <c r="H12" s="37">
        <v>3648</v>
      </c>
      <c r="I12" s="6">
        <v>140952</v>
      </c>
      <c r="J12" s="6"/>
      <c r="K12" s="6">
        <v>7943</v>
      </c>
      <c r="L12" s="6">
        <v>0.06</v>
      </c>
      <c r="M12" s="30">
        <v>2.1800000000000002</v>
      </c>
      <c r="N12" s="6">
        <v>3648</v>
      </c>
      <c r="O12" s="6">
        <v>141038</v>
      </c>
      <c r="P12" s="6">
        <v>7578</v>
      </c>
    </row>
    <row r="13" spans="1:16" s="7" customFormat="1">
      <c r="A13" s="15" t="s">
        <v>41</v>
      </c>
      <c r="B13" s="29">
        <v>4041</v>
      </c>
      <c r="C13" s="6">
        <v>94197</v>
      </c>
      <c r="D13" s="6"/>
      <c r="E13" s="6">
        <v>3348</v>
      </c>
      <c r="F13" s="6">
        <v>0.04</v>
      </c>
      <c r="G13" s="30">
        <v>0.83</v>
      </c>
      <c r="H13" s="37">
        <v>7454</v>
      </c>
      <c r="I13" s="6">
        <v>437839</v>
      </c>
      <c r="J13" s="6"/>
      <c r="K13" s="6">
        <v>6427</v>
      </c>
      <c r="L13" s="6">
        <v>0.01</v>
      </c>
      <c r="M13" s="30">
        <v>0.86</v>
      </c>
      <c r="N13" s="6">
        <v>7454</v>
      </c>
      <c r="O13" s="6">
        <v>215059</v>
      </c>
      <c r="P13" s="6">
        <v>2995</v>
      </c>
    </row>
    <row r="14" spans="1:16" s="7" customFormat="1">
      <c r="A14" s="15" t="s">
        <v>42</v>
      </c>
      <c r="B14" s="29">
        <v>1554</v>
      </c>
      <c r="C14" s="6">
        <v>8878</v>
      </c>
      <c r="D14" s="6"/>
      <c r="E14" s="6">
        <v>9903</v>
      </c>
      <c r="F14" s="6">
        <v>1.1200000000000001</v>
      </c>
      <c r="G14" s="30">
        <v>6.37</v>
      </c>
      <c r="H14" s="37">
        <v>1651</v>
      </c>
      <c r="I14" s="6">
        <v>63674</v>
      </c>
      <c r="J14" s="6"/>
      <c r="K14" s="6">
        <v>69635</v>
      </c>
      <c r="L14" s="6">
        <v>1.04</v>
      </c>
      <c r="M14" s="30">
        <v>42.18</v>
      </c>
      <c r="N14" s="6">
        <v>1651</v>
      </c>
      <c r="O14" s="6">
        <v>63825</v>
      </c>
      <c r="P14" s="6">
        <v>49634</v>
      </c>
    </row>
    <row r="15" spans="1:16" s="7" customFormat="1">
      <c r="A15" s="15" t="s">
        <v>43</v>
      </c>
      <c r="B15" s="29">
        <v>1133</v>
      </c>
      <c r="C15" s="6">
        <v>18508</v>
      </c>
      <c r="D15" s="6"/>
      <c r="E15" s="6">
        <v>2271</v>
      </c>
      <c r="F15" s="6">
        <v>0.12</v>
      </c>
      <c r="G15" s="30">
        <v>2</v>
      </c>
      <c r="H15" s="37">
        <v>1359</v>
      </c>
      <c r="I15" s="6">
        <v>32261</v>
      </c>
      <c r="J15" s="6"/>
      <c r="K15" s="6">
        <v>9052</v>
      </c>
      <c r="L15" s="6">
        <v>0.28999999999999998</v>
      </c>
      <c r="M15" s="30">
        <v>6.66</v>
      </c>
      <c r="N15" s="6">
        <v>1359</v>
      </c>
      <c r="O15" s="6">
        <v>21504</v>
      </c>
      <c r="P15" s="6">
        <v>4179</v>
      </c>
    </row>
    <row r="16" spans="1:16" s="9" customFormat="1">
      <c r="A16" s="16"/>
      <c r="B16" s="31">
        <v>8276</v>
      </c>
      <c r="C16" s="8">
        <v>148392</v>
      </c>
      <c r="D16" s="8"/>
      <c r="E16" s="8">
        <v>23907</v>
      </c>
      <c r="F16" s="8">
        <v>0.16</v>
      </c>
      <c r="G16" s="32">
        <v>2.89</v>
      </c>
      <c r="H16" s="38">
        <v>14112</v>
      </c>
      <c r="I16" s="8">
        <v>674726</v>
      </c>
      <c r="J16" s="8"/>
      <c r="K16" s="8">
        <v>93057</v>
      </c>
      <c r="L16" s="8">
        <v>0.15</v>
      </c>
      <c r="M16" s="32">
        <v>6.59</v>
      </c>
      <c r="N16" s="8">
        <v>14112</v>
      </c>
      <c r="O16" s="8">
        <v>441427</v>
      </c>
      <c r="P16" s="8">
        <v>64387</v>
      </c>
    </row>
    <row r="17" spans="1:16" s="5" customFormat="1" ht="15.5">
      <c r="A17" s="19" t="s">
        <v>2</v>
      </c>
      <c r="B17" s="34"/>
      <c r="G17" s="21"/>
      <c r="H17" s="20"/>
      <c r="M17" s="21"/>
    </row>
    <row r="18" spans="1:16" s="7" customFormat="1">
      <c r="A18" s="15" t="s">
        <v>40</v>
      </c>
      <c r="B18" s="29">
        <v>313</v>
      </c>
      <c r="C18" s="6">
        <v>6543</v>
      </c>
      <c r="D18" s="6"/>
      <c r="E18" s="6">
        <v>144</v>
      </c>
      <c r="F18" s="6">
        <v>0.02</v>
      </c>
      <c r="G18" s="30">
        <v>0.46</v>
      </c>
      <c r="H18" s="37">
        <v>494</v>
      </c>
      <c r="I18" s="6">
        <v>19102</v>
      </c>
      <c r="J18" s="6"/>
      <c r="K18" s="6">
        <v>1215</v>
      </c>
      <c r="L18" s="6">
        <v>0.06</v>
      </c>
      <c r="M18" s="30">
        <v>2.46</v>
      </c>
      <c r="N18" s="6">
        <v>494</v>
      </c>
      <c r="O18" s="6">
        <v>19099</v>
      </c>
      <c r="P18" s="6">
        <v>1153</v>
      </c>
    </row>
    <row r="19" spans="1:16" s="7" customFormat="1">
      <c r="A19" s="15" t="s">
        <v>41</v>
      </c>
      <c r="B19" s="29">
        <v>1624</v>
      </c>
      <c r="C19" s="6">
        <v>20155</v>
      </c>
      <c r="D19" s="6"/>
      <c r="E19" s="6">
        <v>91</v>
      </c>
      <c r="F19" s="6">
        <v>0</v>
      </c>
      <c r="G19" s="30">
        <v>0.06</v>
      </c>
      <c r="H19" s="37">
        <v>3119</v>
      </c>
      <c r="I19" s="6">
        <v>88743</v>
      </c>
      <c r="J19" s="6"/>
      <c r="K19" s="6">
        <v>850</v>
      </c>
      <c r="L19" s="6">
        <v>0.01</v>
      </c>
      <c r="M19" s="30">
        <v>0.27</v>
      </c>
      <c r="N19" s="6">
        <v>3119</v>
      </c>
      <c r="O19" s="6">
        <v>53776</v>
      </c>
      <c r="P19" s="6">
        <v>485</v>
      </c>
    </row>
    <row r="20" spans="1:16" s="7" customFormat="1">
      <c r="A20" s="15" t="s">
        <v>42</v>
      </c>
      <c r="B20" s="29">
        <v>526</v>
      </c>
      <c r="C20" s="6">
        <v>3865</v>
      </c>
      <c r="D20" s="6"/>
      <c r="E20" s="6">
        <v>140</v>
      </c>
      <c r="F20" s="6">
        <v>0.04</v>
      </c>
      <c r="G20" s="30">
        <v>0.27</v>
      </c>
      <c r="H20" s="37">
        <v>39</v>
      </c>
      <c r="I20" s="6">
        <v>1500</v>
      </c>
      <c r="J20" s="6"/>
      <c r="K20" s="6">
        <v>294</v>
      </c>
      <c r="L20" s="6">
        <v>0.2</v>
      </c>
      <c r="M20" s="30">
        <v>7.57</v>
      </c>
      <c r="N20" s="6">
        <v>39</v>
      </c>
      <c r="O20" s="6">
        <v>1501</v>
      </c>
      <c r="P20" s="6">
        <v>241</v>
      </c>
    </row>
    <row r="21" spans="1:16" s="7" customFormat="1">
      <c r="A21" s="15" t="s">
        <v>43</v>
      </c>
      <c r="B21" s="29">
        <v>653</v>
      </c>
      <c r="C21" s="6">
        <v>52447</v>
      </c>
      <c r="D21" s="6"/>
      <c r="E21" s="6">
        <v>242</v>
      </c>
      <c r="F21" s="6">
        <v>0</v>
      </c>
      <c r="G21" s="30">
        <v>0.37</v>
      </c>
      <c r="H21" s="37">
        <v>98</v>
      </c>
      <c r="I21" s="6">
        <v>15365</v>
      </c>
      <c r="J21" s="6"/>
      <c r="K21" s="6">
        <v>589</v>
      </c>
      <c r="L21" s="6">
        <v>0.04</v>
      </c>
      <c r="M21" s="30">
        <v>6.02</v>
      </c>
      <c r="N21" s="6">
        <v>98</v>
      </c>
      <c r="O21" s="6">
        <v>7454</v>
      </c>
      <c r="P21" s="6">
        <v>279</v>
      </c>
    </row>
    <row r="22" spans="1:16" s="9" customFormat="1">
      <c r="A22" s="16"/>
      <c r="B22" s="31">
        <v>3116</v>
      </c>
      <c r="C22" s="8">
        <v>83010</v>
      </c>
      <c r="D22" s="8"/>
      <c r="E22" s="8">
        <v>616</v>
      </c>
      <c r="F22" s="8">
        <v>0.01</v>
      </c>
      <c r="G22" s="32">
        <v>0.2</v>
      </c>
      <c r="H22" s="38">
        <v>3750</v>
      </c>
      <c r="I22" s="8">
        <v>124710</v>
      </c>
      <c r="J22" s="8"/>
      <c r="K22" s="8">
        <v>2949</v>
      </c>
      <c r="L22" s="8">
        <v>0.02</v>
      </c>
      <c r="M22" s="32">
        <v>0.79</v>
      </c>
      <c r="N22" s="8">
        <v>3750</v>
      </c>
      <c r="O22" s="8">
        <v>81830</v>
      </c>
      <c r="P22" s="8">
        <v>2159</v>
      </c>
    </row>
    <row r="23" spans="1:16" s="5" customFormat="1" ht="15.5">
      <c r="A23" s="19" t="s">
        <v>3</v>
      </c>
      <c r="B23" s="28"/>
      <c r="G23" s="21"/>
      <c r="H23" s="20"/>
      <c r="M23" s="21"/>
    </row>
    <row r="24" spans="1:16" s="7" customFormat="1">
      <c r="A24" s="15" t="s">
        <v>40</v>
      </c>
      <c r="B24" s="29">
        <v>1133</v>
      </c>
      <c r="C24" s="6">
        <v>6249</v>
      </c>
      <c r="D24" s="6"/>
      <c r="E24" s="6">
        <v>1267</v>
      </c>
      <c r="F24" s="6">
        <v>0.2</v>
      </c>
      <c r="G24" s="30">
        <v>1.1200000000000001</v>
      </c>
      <c r="H24" s="37">
        <v>2521</v>
      </c>
      <c r="I24" s="6">
        <v>97920</v>
      </c>
      <c r="J24" s="6"/>
      <c r="K24" s="6">
        <v>16641</v>
      </c>
      <c r="L24" s="6">
        <v>0.17</v>
      </c>
      <c r="M24" s="30">
        <v>6.6</v>
      </c>
      <c r="N24" s="6">
        <v>2521</v>
      </c>
      <c r="O24" s="6">
        <v>97468</v>
      </c>
      <c r="P24" s="6">
        <v>15746</v>
      </c>
    </row>
    <row r="25" spans="1:16" s="7" customFormat="1">
      <c r="A25" s="15" t="s">
        <v>41</v>
      </c>
      <c r="B25" s="29">
        <v>94</v>
      </c>
      <c r="C25" s="6">
        <v>100538</v>
      </c>
      <c r="D25" s="6"/>
      <c r="E25" s="6">
        <v>36</v>
      </c>
      <c r="F25" s="6">
        <v>0</v>
      </c>
      <c r="G25" s="30">
        <v>0.38</v>
      </c>
      <c r="H25" s="37">
        <v>225</v>
      </c>
      <c r="I25" s="6">
        <v>284593</v>
      </c>
      <c r="J25" s="6"/>
      <c r="K25" s="6">
        <v>10941</v>
      </c>
      <c r="L25" s="6">
        <v>0.04</v>
      </c>
      <c r="M25" s="30">
        <v>48.65</v>
      </c>
      <c r="N25" s="6">
        <v>225</v>
      </c>
      <c r="O25" s="6">
        <v>274514</v>
      </c>
      <c r="P25" s="6">
        <v>10301</v>
      </c>
    </row>
    <row r="26" spans="1:16" s="7" customFormat="1">
      <c r="A26" s="15" t="s">
        <v>42</v>
      </c>
      <c r="B26" s="29">
        <v>545</v>
      </c>
      <c r="C26" s="6">
        <v>4891</v>
      </c>
      <c r="D26" s="6"/>
      <c r="E26" s="6">
        <v>2814</v>
      </c>
      <c r="F26" s="6">
        <v>0.57999999999999996</v>
      </c>
      <c r="G26" s="30">
        <v>5.16</v>
      </c>
      <c r="H26" s="37">
        <v>802</v>
      </c>
      <c r="I26" s="6">
        <v>31078</v>
      </c>
      <c r="J26" s="6"/>
      <c r="K26" s="6">
        <v>30400</v>
      </c>
      <c r="L26" s="6">
        <v>0.93</v>
      </c>
      <c r="M26" s="30">
        <v>37.909999999999997</v>
      </c>
      <c r="N26" s="6">
        <v>802</v>
      </c>
      <c r="O26" s="6">
        <v>31004</v>
      </c>
      <c r="P26" s="6">
        <v>23926</v>
      </c>
    </row>
    <row r="27" spans="1:16" s="7" customFormat="1">
      <c r="A27" s="15" t="s">
        <v>43</v>
      </c>
      <c r="B27" s="29">
        <v>24</v>
      </c>
      <c r="C27" s="6">
        <v>108</v>
      </c>
      <c r="D27" s="6"/>
      <c r="E27" s="6">
        <v>31</v>
      </c>
      <c r="F27" s="6">
        <v>0.28000000000000003</v>
      </c>
      <c r="G27" s="30">
        <v>1.28</v>
      </c>
      <c r="H27" s="37">
        <v>39</v>
      </c>
      <c r="I27" s="6">
        <v>580</v>
      </c>
      <c r="J27" s="6"/>
      <c r="K27" s="6">
        <v>157</v>
      </c>
      <c r="L27" s="6">
        <v>0.28000000000000003</v>
      </c>
      <c r="M27" s="30">
        <v>4.0599999999999996</v>
      </c>
      <c r="N27" s="6">
        <v>39</v>
      </c>
      <c r="O27" s="6">
        <v>540</v>
      </c>
      <c r="P27" s="6">
        <v>90</v>
      </c>
    </row>
    <row r="28" spans="1:16" s="9" customFormat="1">
      <c r="A28" s="16"/>
      <c r="B28" s="31">
        <v>1796</v>
      </c>
      <c r="C28" s="8">
        <v>111786</v>
      </c>
      <c r="D28" s="8"/>
      <c r="E28" s="8">
        <v>4147</v>
      </c>
      <c r="F28" s="8">
        <v>0.04</v>
      </c>
      <c r="G28" s="32">
        <v>2.31</v>
      </c>
      <c r="H28" s="38">
        <v>3587</v>
      </c>
      <c r="I28" s="8">
        <v>414172</v>
      </c>
      <c r="J28" s="8"/>
      <c r="K28" s="8">
        <v>58139</v>
      </c>
      <c r="L28" s="8">
        <v>0.15</v>
      </c>
      <c r="M28" s="32">
        <v>16.21</v>
      </c>
      <c r="N28" s="8">
        <v>3587</v>
      </c>
      <c r="O28" s="8">
        <v>403527</v>
      </c>
      <c r="P28" s="8">
        <v>50063</v>
      </c>
    </row>
    <row r="29" spans="1:16" s="5" customFormat="1" ht="15.5">
      <c r="A29" s="19" t="s">
        <v>4</v>
      </c>
      <c r="B29" s="34"/>
      <c r="G29" s="21"/>
      <c r="H29" s="20"/>
      <c r="M29" s="21"/>
    </row>
    <row r="30" spans="1:16" s="7" customFormat="1">
      <c r="A30" s="15" t="s">
        <v>40</v>
      </c>
      <c r="B30" s="29">
        <v>2069</v>
      </c>
      <c r="C30" s="6">
        <v>14517</v>
      </c>
      <c r="D30" s="6"/>
      <c r="E30" s="6">
        <v>11160</v>
      </c>
      <c r="F30" s="6">
        <v>0.77</v>
      </c>
      <c r="G30" s="30">
        <v>5.39</v>
      </c>
      <c r="H30" s="37">
        <v>1126</v>
      </c>
      <c r="I30" s="6">
        <v>43818</v>
      </c>
      <c r="J30" s="6"/>
      <c r="K30" s="6">
        <v>3754</v>
      </c>
      <c r="L30" s="6">
        <v>0.09</v>
      </c>
      <c r="M30" s="30">
        <v>3.33</v>
      </c>
      <c r="N30" s="6">
        <v>1126</v>
      </c>
      <c r="O30" s="6">
        <v>43527</v>
      </c>
      <c r="P30" s="6">
        <v>3455</v>
      </c>
    </row>
    <row r="31" spans="1:16" s="7" customFormat="1">
      <c r="A31" s="15" t="s">
        <v>41</v>
      </c>
      <c r="B31" s="29">
        <v>709</v>
      </c>
      <c r="C31" s="6">
        <v>598041</v>
      </c>
      <c r="D31" s="6"/>
      <c r="E31" s="6">
        <v>5643</v>
      </c>
      <c r="F31" s="6">
        <v>0.01</v>
      </c>
      <c r="G31" s="30">
        <v>7.96</v>
      </c>
      <c r="H31" s="37">
        <v>1376</v>
      </c>
      <c r="I31" s="6">
        <v>410343</v>
      </c>
      <c r="J31" s="6"/>
      <c r="K31" s="6">
        <v>24063</v>
      </c>
      <c r="L31" s="6">
        <v>0.06</v>
      </c>
      <c r="M31" s="30">
        <v>17.48</v>
      </c>
      <c r="N31" s="6">
        <v>1376</v>
      </c>
      <c r="O31" s="6">
        <v>329312</v>
      </c>
      <c r="P31" s="6">
        <v>19090</v>
      </c>
    </row>
    <row r="32" spans="1:16" s="7" customFormat="1">
      <c r="A32" s="15" t="s">
        <v>42</v>
      </c>
      <c r="B32" s="29">
        <v>385</v>
      </c>
      <c r="C32" s="6">
        <v>1543</v>
      </c>
      <c r="D32" s="6"/>
      <c r="E32" s="6">
        <v>1201</v>
      </c>
      <c r="F32" s="6">
        <v>0.78</v>
      </c>
      <c r="G32" s="30">
        <v>3.12</v>
      </c>
      <c r="H32" s="37">
        <v>1774</v>
      </c>
      <c r="I32" s="6">
        <v>68873</v>
      </c>
      <c r="J32" s="6"/>
      <c r="K32" s="6">
        <v>26246</v>
      </c>
      <c r="L32" s="6">
        <v>0.38</v>
      </c>
      <c r="M32" s="30">
        <v>14.8</v>
      </c>
      <c r="N32" s="6">
        <v>1774</v>
      </c>
      <c r="O32" s="6">
        <v>68578</v>
      </c>
      <c r="P32" s="6">
        <v>22097</v>
      </c>
    </row>
    <row r="33" spans="1:16" s="7" customFormat="1">
      <c r="A33" s="15" t="s">
        <v>43</v>
      </c>
      <c r="B33" s="29">
        <v>388</v>
      </c>
      <c r="C33" s="6">
        <v>77697</v>
      </c>
      <c r="D33" s="6"/>
      <c r="E33" s="6">
        <v>1506</v>
      </c>
      <c r="F33" s="6">
        <v>0.02</v>
      </c>
      <c r="G33" s="30">
        <v>3.88</v>
      </c>
      <c r="H33" s="37">
        <v>1635</v>
      </c>
      <c r="I33" s="6">
        <v>727257</v>
      </c>
      <c r="J33" s="6"/>
      <c r="K33" s="6">
        <v>14302</v>
      </c>
      <c r="L33" s="6">
        <v>0.02</v>
      </c>
      <c r="M33" s="30">
        <v>8.75</v>
      </c>
      <c r="N33" s="6">
        <v>1635</v>
      </c>
      <c r="O33" s="6">
        <v>513030</v>
      </c>
      <c r="P33" s="6">
        <v>9596</v>
      </c>
    </row>
    <row r="34" spans="1:16" s="9" customFormat="1">
      <c r="A34" s="16"/>
      <c r="B34" s="31">
        <v>3551</v>
      </c>
      <c r="C34" s="8">
        <v>691798</v>
      </c>
      <c r="D34" s="8"/>
      <c r="E34" s="8">
        <v>19510</v>
      </c>
      <c r="F34" s="8">
        <v>0.03</v>
      </c>
      <c r="G34" s="32">
        <v>5.49</v>
      </c>
      <c r="H34" s="38">
        <v>5911</v>
      </c>
      <c r="I34" s="8">
        <v>1250291</v>
      </c>
      <c r="J34" s="8"/>
      <c r="K34" s="8">
        <v>68365</v>
      </c>
      <c r="L34" s="8">
        <v>0.06</v>
      </c>
      <c r="M34" s="32">
        <v>11.57</v>
      </c>
      <c r="N34" s="8">
        <v>5911</v>
      </c>
      <c r="O34" s="8">
        <v>954447</v>
      </c>
      <c r="P34" s="8">
        <v>54238</v>
      </c>
    </row>
    <row r="35" spans="1:16" s="5" customFormat="1" ht="15.5" customHeight="1">
      <c r="A35" s="19" t="s">
        <v>5</v>
      </c>
      <c r="B35" s="20"/>
      <c r="G35" s="21"/>
      <c r="H35" s="20"/>
      <c r="I35" s="10"/>
      <c r="J35" s="10"/>
      <c r="K35" s="10"/>
      <c r="M35" s="21"/>
      <c r="O35" s="10"/>
      <c r="P35" s="10"/>
    </row>
    <row r="36" spans="1:16" s="7" customFormat="1">
      <c r="A36" s="15" t="s">
        <v>40</v>
      </c>
      <c r="B36" s="29">
        <v>2</v>
      </c>
      <c r="C36" s="6">
        <v>3</v>
      </c>
      <c r="D36" s="6"/>
      <c r="E36" s="6">
        <v>1</v>
      </c>
      <c r="F36" s="6">
        <v>0.43</v>
      </c>
      <c r="G36" s="30">
        <v>0.64</v>
      </c>
      <c r="H36" s="37">
        <v>101</v>
      </c>
      <c r="I36" s="6">
        <v>3908</v>
      </c>
      <c r="J36" s="6"/>
      <c r="K36" s="6">
        <v>225</v>
      </c>
      <c r="L36" s="6">
        <v>0.05</v>
      </c>
      <c r="M36" s="30">
        <v>2.23</v>
      </c>
      <c r="N36" s="6">
        <v>101</v>
      </c>
      <c r="O36" s="6">
        <v>3903</v>
      </c>
      <c r="P36" s="6">
        <v>210</v>
      </c>
    </row>
    <row r="37" spans="1:16" s="7" customFormat="1">
      <c r="A37" s="15" t="s">
        <v>41</v>
      </c>
      <c r="B37" s="29">
        <v>2</v>
      </c>
      <c r="C37" s="6">
        <v>2</v>
      </c>
      <c r="D37" s="6"/>
      <c r="E37" s="6">
        <v>0</v>
      </c>
      <c r="F37" s="6">
        <v>0.03</v>
      </c>
      <c r="G37" s="30">
        <v>0.03</v>
      </c>
      <c r="H37" s="37">
        <v>85</v>
      </c>
      <c r="I37" s="6">
        <v>1216</v>
      </c>
      <c r="J37" s="6"/>
      <c r="K37" s="6">
        <v>41</v>
      </c>
      <c r="L37" s="6">
        <v>0.03</v>
      </c>
      <c r="M37" s="30">
        <v>0.48</v>
      </c>
      <c r="N37" s="6">
        <v>85</v>
      </c>
      <c r="O37" s="6">
        <v>1195</v>
      </c>
      <c r="P37" s="6">
        <v>37</v>
      </c>
    </row>
    <row r="38" spans="1:16" s="7" customFormat="1">
      <c r="A38" s="15" t="s">
        <v>42</v>
      </c>
      <c r="B38" s="29">
        <v>42</v>
      </c>
      <c r="C38" s="6">
        <v>134</v>
      </c>
      <c r="D38" s="6"/>
      <c r="E38" s="6">
        <v>81</v>
      </c>
      <c r="F38" s="6">
        <v>0.6</v>
      </c>
      <c r="G38" s="30">
        <v>1.92</v>
      </c>
      <c r="H38" s="37">
        <v>243</v>
      </c>
      <c r="I38" s="6">
        <v>9403</v>
      </c>
      <c r="J38" s="6"/>
      <c r="K38" s="6">
        <v>1225</v>
      </c>
      <c r="L38" s="6">
        <v>0.14000000000000001</v>
      </c>
      <c r="M38" s="30">
        <v>5.05</v>
      </c>
      <c r="N38" s="6">
        <v>243</v>
      </c>
      <c r="O38" s="6">
        <v>9379</v>
      </c>
      <c r="P38" s="6">
        <v>1118</v>
      </c>
    </row>
    <row r="39" spans="1:16" s="7" customFormat="1">
      <c r="A39" s="15" t="s">
        <v>43</v>
      </c>
      <c r="B39" s="29">
        <v>21</v>
      </c>
      <c r="C39" s="6">
        <v>33</v>
      </c>
      <c r="D39" s="6"/>
      <c r="E39" s="6">
        <v>68</v>
      </c>
      <c r="F39" s="6">
        <v>2.0499999999999998</v>
      </c>
      <c r="G39" s="30">
        <v>3.23</v>
      </c>
      <c r="H39" s="37">
        <v>121</v>
      </c>
      <c r="I39" s="6">
        <v>1713</v>
      </c>
      <c r="J39" s="6"/>
      <c r="K39" s="6">
        <v>43</v>
      </c>
      <c r="L39" s="6">
        <v>0.03</v>
      </c>
      <c r="M39" s="30">
        <v>0.36</v>
      </c>
      <c r="N39" s="6">
        <v>121</v>
      </c>
      <c r="O39" s="6">
        <v>1690</v>
      </c>
      <c r="P39" s="6">
        <v>29</v>
      </c>
    </row>
    <row r="40" spans="1:16" s="9" customFormat="1">
      <c r="A40" s="16"/>
      <c r="B40" s="31">
        <v>67</v>
      </c>
      <c r="C40" s="8">
        <v>172</v>
      </c>
      <c r="D40" s="8"/>
      <c r="E40" s="8">
        <v>150</v>
      </c>
      <c r="F40" s="8">
        <v>0.87</v>
      </c>
      <c r="G40" s="32">
        <v>2.23</v>
      </c>
      <c r="H40" s="38">
        <v>550</v>
      </c>
      <c r="I40" s="8">
        <v>16240</v>
      </c>
      <c r="J40" s="8"/>
      <c r="K40" s="8">
        <v>1534</v>
      </c>
      <c r="L40" s="8">
        <v>0.09</v>
      </c>
      <c r="M40" s="32">
        <v>2.79</v>
      </c>
      <c r="N40" s="8">
        <v>550</v>
      </c>
      <c r="O40" s="8">
        <v>16167</v>
      </c>
      <c r="P40" s="8">
        <v>1394</v>
      </c>
    </row>
    <row r="41" spans="1:16" s="5" customFormat="1" ht="15.5">
      <c r="A41" s="19" t="s">
        <v>6</v>
      </c>
      <c r="B41" s="34"/>
      <c r="G41" s="21"/>
      <c r="H41" s="20"/>
      <c r="M41" s="21"/>
    </row>
    <row r="42" spans="1:16" s="7" customFormat="1">
      <c r="A42" s="15" t="s">
        <v>40</v>
      </c>
      <c r="B42" s="29">
        <v>174</v>
      </c>
      <c r="C42" s="6">
        <v>727</v>
      </c>
      <c r="D42" s="6"/>
      <c r="E42" s="6">
        <v>271</v>
      </c>
      <c r="F42" s="6">
        <v>0.37</v>
      </c>
      <c r="G42" s="30">
        <v>1.56</v>
      </c>
      <c r="H42" s="37">
        <v>56</v>
      </c>
      <c r="I42" s="6">
        <v>2139</v>
      </c>
      <c r="J42" s="6"/>
      <c r="K42" s="6">
        <v>188</v>
      </c>
      <c r="L42" s="6">
        <v>0.08</v>
      </c>
      <c r="M42" s="30">
        <v>3.39</v>
      </c>
      <c r="N42" s="6">
        <v>56</v>
      </c>
      <c r="O42" s="6">
        <v>2149</v>
      </c>
      <c r="P42" s="6">
        <v>184</v>
      </c>
    </row>
    <row r="43" spans="1:16" s="7" customFormat="1">
      <c r="A43" s="15" t="s">
        <v>41</v>
      </c>
      <c r="B43" s="29">
        <v>2354</v>
      </c>
      <c r="C43" s="6">
        <v>11595</v>
      </c>
      <c r="D43" s="6"/>
      <c r="E43" s="6">
        <v>1047</v>
      </c>
      <c r="F43" s="6">
        <v>0.09</v>
      </c>
      <c r="G43" s="30">
        <v>0.44</v>
      </c>
      <c r="H43" s="37">
        <v>638</v>
      </c>
      <c r="I43" s="6">
        <v>11127</v>
      </c>
      <c r="J43" s="6"/>
      <c r="K43" s="6">
        <v>589</v>
      </c>
      <c r="L43" s="6">
        <v>0.05</v>
      </c>
      <c r="M43" s="30">
        <v>0.92</v>
      </c>
      <c r="N43" s="6">
        <v>638</v>
      </c>
      <c r="O43" s="6">
        <v>8921</v>
      </c>
      <c r="P43" s="6">
        <v>446</v>
      </c>
    </row>
    <row r="44" spans="1:16" s="7" customFormat="1">
      <c r="A44" s="15" t="s">
        <v>42</v>
      </c>
      <c r="B44" s="29">
        <v>4</v>
      </c>
      <c r="C44" s="6">
        <v>4</v>
      </c>
      <c r="D44" s="6"/>
      <c r="E44" s="6">
        <v>2</v>
      </c>
      <c r="F44" s="6">
        <v>0.45</v>
      </c>
      <c r="G44" s="30">
        <v>0.45</v>
      </c>
      <c r="H44" s="37">
        <v>27</v>
      </c>
      <c r="I44" s="6">
        <v>1023</v>
      </c>
      <c r="J44" s="6"/>
      <c r="K44" s="6">
        <v>377</v>
      </c>
      <c r="L44" s="6">
        <v>0.34</v>
      </c>
      <c r="M44" s="30">
        <v>14.2</v>
      </c>
      <c r="N44" s="6">
        <v>27</v>
      </c>
      <c r="O44" s="6">
        <v>1027</v>
      </c>
      <c r="P44" s="6">
        <v>369</v>
      </c>
    </row>
    <row r="45" spans="1:16" s="7" customFormat="1">
      <c r="A45" s="15" t="s">
        <v>43</v>
      </c>
      <c r="B45" s="29" t="s">
        <v>39</v>
      </c>
      <c r="C45" s="6" t="s">
        <v>39</v>
      </c>
      <c r="D45" s="6"/>
      <c r="E45" s="6" t="s">
        <v>39</v>
      </c>
      <c r="F45" s="6" t="s">
        <v>39</v>
      </c>
      <c r="G45" s="30" t="s">
        <v>39</v>
      </c>
      <c r="H45" s="37" t="s">
        <v>39</v>
      </c>
      <c r="I45" s="6" t="s">
        <v>39</v>
      </c>
      <c r="J45" s="6"/>
      <c r="K45" s="6" t="s">
        <v>39</v>
      </c>
      <c r="L45" s="6" t="s">
        <v>39</v>
      </c>
      <c r="M45" s="30" t="s">
        <v>39</v>
      </c>
      <c r="N45" s="6" t="s">
        <v>39</v>
      </c>
      <c r="O45" s="6" t="s">
        <v>39</v>
      </c>
      <c r="P45" s="6" t="s">
        <v>39</v>
      </c>
    </row>
    <row r="46" spans="1:16" s="9" customFormat="1">
      <c r="A46" s="16"/>
      <c r="B46" s="31">
        <v>2532</v>
      </c>
      <c r="C46" s="8">
        <v>12326</v>
      </c>
      <c r="D46" s="8"/>
      <c r="E46" s="8">
        <v>1320</v>
      </c>
      <c r="F46" s="8">
        <v>0.11</v>
      </c>
      <c r="G46" s="32">
        <v>0.52</v>
      </c>
      <c r="H46" s="38">
        <v>720</v>
      </c>
      <c r="I46" s="8">
        <v>14290</v>
      </c>
      <c r="J46" s="8"/>
      <c r="K46" s="8">
        <v>1154</v>
      </c>
      <c r="L46" s="8">
        <v>0.09</v>
      </c>
      <c r="M46" s="32">
        <v>1.6</v>
      </c>
      <c r="N46" s="8">
        <v>720</v>
      </c>
      <c r="O46" s="8">
        <v>12096</v>
      </c>
      <c r="P46" s="8">
        <v>999</v>
      </c>
    </row>
    <row r="47" spans="1:16" s="5" customFormat="1" ht="15.5">
      <c r="A47" s="19" t="s">
        <v>7</v>
      </c>
      <c r="B47" s="34"/>
      <c r="G47" s="21"/>
      <c r="H47" s="20"/>
      <c r="M47" s="21"/>
    </row>
    <row r="48" spans="1:16" s="7" customFormat="1">
      <c r="A48" s="15" t="s">
        <v>40</v>
      </c>
      <c r="B48" s="29">
        <v>794</v>
      </c>
      <c r="C48" s="6">
        <v>3820</v>
      </c>
      <c r="D48" s="6"/>
      <c r="E48" s="6">
        <v>5219</v>
      </c>
      <c r="F48" s="6">
        <v>1.37</v>
      </c>
      <c r="G48" s="30">
        <v>6.57</v>
      </c>
      <c r="H48" s="37">
        <v>872</v>
      </c>
      <c r="I48" s="6">
        <v>33715</v>
      </c>
      <c r="J48" s="6"/>
      <c r="K48" s="6">
        <v>12244</v>
      </c>
      <c r="L48" s="6">
        <v>0.35</v>
      </c>
      <c r="M48" s="30">
        <v>14.03</v>
      </c>
      <c r="N48" s="6">
        <v>872</v>
      </c>
      <c r="O48" s="6">
        <v>33729</v>
      </c>
      <c r="P48" s="6">
        <v>11496</v>
      </c>
    </row>
    <row r="49" spans="1:16" s="7" customFormat="1">
      <c r="A49" s="15" t="s">
        <v>41</v>
      </c>
      <c r="B49" s="29">
        <v>382</v>
      </c>
      <c r="C49" s="6">
        <v>1313</v>
      </c>
      <c r="D49" s="6"/>
      <c r="E49" s="6">
        <v>121</v>
      </c>
      <c r="F49" s="6">
        <v>0.09</v>
      </c>
      <c r="G49" s="30">
        <v>0.32</v>
      </c>
      <c r="H49" s="37">
        <v>401</v>
      </c>
      <c r="I49" s="6">
        <v>6176</v>
      </c>
      <c r="J49" s="6"/>
      <c r="K49" s="6">
        <v>555</v>
      </c>
      <c r="L49" s="6">
        <v>0.09</v>
      </c>
      <c r="M49" s="30">
        <v>1.38</v>
      </c>
      <c r="N49" s="6">
        <v>401</v>
      </c>
      <c r="O49" s="6">
        <v>5612</v>
      </c>
      <c r="P49" s="6">
        <v>439</v>
      </c>
    </row>
    <row r="50" spans="1:16" s="7" customFormat="1">
      <c r="A50" s="15" t="s">
        <v>42</v>
      </c>
      <c r="B50" s="29">
        <v>89</v>
      </c>
      <c r="C50" s="6">
        <v>189</v>
      </c>
      <c r="D50" s="6"/>
      <c r="E50" s="6">
        <v>570</v>
      </c>
      <c r="F50" s="6">
        <v>3.02</v>
      </c>
      <c r="G50" s="30">
        <v>6.41</v>
      </c>
      <c r="H50" s="37">
        <v>501</v>
      </c>
      <c r="I50" s="6">
        <v>19392</v>
      </c>
      <c r="J50" s="6"/>
      <c r="K50" s="6">
        <v>20005</v>
      </c>
      <c r="L50" s="6">
        <v>1.02</v>
      </c>
      <c r="M50" s="30">
        <v>39.93</v>
      </c>
      <c r="N50" s="6">
        <v>501</v>
      </c>
      <c r="O50" s="6">
        <v>19370</v>
      </c>
      <c r="P50" s="6">
        <v>18245</v>
      </c>
    </row>
    <row r="51" spans="1:16" s="7" customFormat="1">
      <c r="A51" s="15" t="s">
        <v>43</v>
      </c>
      <c r="B51" s="29">
        <v>4</v>
      </c>
      <c r="C51" s="6">
        <v>8</v>
      </c>
      <c r="D51" s="6"/>
      <c r="E51" s="6">
        <v>1</v>
      </c>
      <c r="F51" s="6">
        <v>0.13</v>
      </c>
      <c r="G51" s="30">
        <v>0.27</v>
      </c>
      <c r="H51" s="37">
        <v>27</v>
      </c>
      <c r="I51" s="6">
        <v>377</v>
      </c>
      <c r="J51" s="6"/>
      <c r="K51" s="6">
        <v>59</v>
      </c>
      <c r="L51" s="6">
        <v>0.15</v>
      </c>
      <c r="M51" s="30">
        <v>2.2200000000000002</v>
      </c>
      <c r="N51" s="6">
        <v>27</v>
      </c>
      <c r="O51" s="6">
        <v>374</v>
      </c>
      <c r="P51" s="6">
        <v>38</v>
      </c>
    </row>
    <row r="52" spans="1:16" s="9" customFormat="1">
      <c r="A52" s="16"/>
      <c r="B52" s="31">
        <v>1269</v>
      </c>
      <c r="C52" s="8">
        <v>5330</v>
      </c>
      <c r="D52" s="8"/>
      <c r="E52" s="8">
        <v>5911</v>
      </c>
      <c r="F52" s="8">
        <v>1.1100000000000001</v>
      </c>
      <c r="G52" s="32">
        <v>4.66</v>
      </c>
      <c r="H52" s="38">
        <v>1801</v>
      </c>
      <c r="I52" s="8">
        <v>59660</v>
      </c>
      <c r="J52" s="8"/>
      <c r="K52" s="8">
        <v>32863</v>
      </c>
      <c r="L52" s="8">
        <v>0.54</v>
      </c>
      <c r="M52" s="32">
        <v>18.239999999999998</v>
      </c>
      <c r="N52" s="8">
        <v>1801</v>
      </c>
      <c r="O52" s="8">
        <v>59086</v>
      </c>
      <c r="P52" s="8">
        <v>30219</v>
      </c>
    </row>
    <row r="53" spans="1:16" s="5" customFormat="1" ht="15.5">
      <c r="A53" s="19" t="s">
        <v>8</v>
      </c>
      <c r="B53" s="34"/>
      <c r="G53" s="21"/>
      <c r="H53" s="20"/>
      <c r="M53" s="21"/>
    </row>
    <row r="54" spans="1:16" s="7" customFormat="1">
      <c r="A54" s="15" t="s">
        <v>40</v>
      </c>
      <c r="B54" s="29">
        <v>20</v>
      </c>
      <c r="C54" s="6">
        <v>43</v>
      </c>
      <c r="D54" s="6"/>
      <c r="E54" s="6">
        <v>5</v>
      </c>
      <c r="F54" s="6">
        <v>0.11</v>
      </c>
      <c r="G54" s="30">
        <v>0.24</v>
      </c>
      <c r="H54" s="37">
        <v>69</v>
      </c>
      <c r="I54" s="6">
        <v>2670</v>
      </c>
      <c r="J54" s="6"/>
      <c r="K54" s="6">
        <v>225</v>
      </c>
      <c r="L54" s="6">
        <v>0.08</v>
      </c>
      <c r="M54" s="30">
        <v>3.26</v>
      </c>
      <c r="N54" s="6">
        <v>69</v>
      </c>
      <c r="O54" s="6">
        <v>2669</v>
      </c>
      <c r="P54" s="6">
        <v>204</v>
      </c>
    </row>
    <row r="55" spans="1:16" s="7" customFormat="1">
      <c r="A55" s="15" t="s">
        <v>41</v>
      </c>
      <c r="B55" s="29">
        <v>41</v>
      </c>
      <c r="C55" s="6">
        <v>164</v>
      </c>
      <c r="D55" s="6"/>
      <c r="E55" s="6">
        <v>5</v>
      </c>
      <c r="F55" s="6">
        <v>0.03</v>
      </c>
      <c r="G55" s="30">
        <v>0.11</v>
      </c>
      <c r="H55" s="37">
        <v>145</v>
      </c>
      <c r="I55" s="6">
        <v>2154</v>
      </c>
      <c r="J55" s="6"/>
      <c r="K55" s="6">
        <v>101</v>
      </c>
      <c r="L55" s="6">
        <v>0.05</v>
      </c>
      <c r="M55" s="30">
        <v>0.69</v>
      </c>
      <c r="N55" s="6">
        <v>145</v>
      </c>
      <c r="O55" s="6">
        <v>2028</v>
      </c>
      <c r="P55" s="6">
        <v>83</v>
      </c>
    </row>
    <row r="56" spans="1:16" s="7" customFormat="1">
      <c r="A56" s="15" t="s">
        <v>42</v>
      </c>
      <c r="B56" s="29">
        <v>362</v>
      </c>
      <c r="C56" s="6">
        <v>808</v>
      </c>
      <c r="D56" s="6"/>
      <c r="E56" s="6">
        <v>170</v>
      </c>
      <c r="F56" s="6">
        <v>0.21</v>
      </c>
      <c r="G56" s="30">
        <v>0.47</v>
      </c>
      <c r="H56" s="37">
        <v>248</v>
      </c>
      <c r="I56" s="6">
        <v>9564</v>
      </c>
      <c r="J56" s="6"/>
      <c r="K56" s="6">
        <v>3580</v>
      </c>
      <c r="L56" s="6">
        <v>0.38</v>
      </c>
      <c r="M56" s="30">
        <v>14.42</v>
      </c>
      <c r="N56" s="6">
        <v>248</v>
      </c>
      <c r="O56" s="6">
        <v>9597</v>
      </c>
      <c r="P56" s="6">
        <v>3195</v>
      </c>
    </row>
    <row r="57" spans="1:16" s="7" customFormat="1">
      <c r="A57" s="15" t="s">
        <v>43</v>
      </c>
      <c r="B57" s="29">
        <v>492</v>
      </c>
      <c r="C57" s="6">
        <v>1428</v>
      </c>
      <c r="D57" s="6"/>
      <c r="E57" s="6">
        <v>193</v>
      </c>
      <c r="F57" s="6">
        <v>0.14000000000000001</v>
      </c>
      <c r="G57" s="30">
        <v>0.39</v>
      </c>
      <c r="H57" s="37">
        <v>352</v>
      </c>
      <c r="I57" s="6">
        <v>5118</v>
      </c>
      <c r="J57" s="6"/>
      <c r="K57" s="6">
        <v>409</v>
      </c>
      <c r="L57" s="6">
        <v>0.08</v>
      </c>
      <c r="M57" s="30">
        <v>1.1599999999999999</v>
      </c>
      <c r="N57" s="6">
        <v>352</v>
      </c>
      <c r="O57" s="6">
        <v>4931</v>
      </c>
      <c r="P57" s="6">
        <v>239</v>
      </c>
    </row>
    <row r="58" spans="1:16" s="9" customFormat="1">
      <c r="A58" s="16"/>
      <c r="B58" s="31">
        <v>915</v>
      </c>
      <c r="C58" s="8">
        <v>2443</v>
      </c>
      <c r="D58" s="8"/>
      <c r="E58" s="8">
        <v>372</v>
      </c>
      <c r="F58" s="8">
        <v>0.15</v>
      </c>
      <c r="G58" s="32">
        <v>0.41</v>
      </c>
      <c r="H58" s="38">
        <v>815</v>
      </c>
      <c r="I58" s="8">
        <v>19506</v>
      </c>
      <c r="J58" s="8"/>
      <c r="K58" s="8">
        <v>4315</v>
      </c>
      <c r="L58" s="8">
        <v>0.2</v>
      </c>
      <c r="M58" s="32">
        <v>5.3</v>
      </c>
      <c r="N58" s="8">
        <v>815</v>
      </c>
      <c r="O58" s="8">
        <v>19225</v>
      </c>
      <c r="P58" s="8">
        <v>3720</v>
      </c>
    </row>
    <row r="59" spans="1:16" s="5" customFormat="1" ht="15.5">
      <c r="A59" s="19" t="s">
        <v>9</v>
      </c>
      <c r="B59" s="34"/>
      <c r="G59" s="21"/>
      <c r="H59" s="20"/>
      <c r="M59" s="21"/>
    </row>
    <row r="60" spans="1:16" s="7" customFormat="1">
      <c r="A60" s="15" t="s">
        <v>40</v>
      </c>
      <c r="B60" s="29">
        <v>851</v>
      </c>
      <c r="C60" s="6">
        <v>6174</v>
      </c>
      <c r="D60" s="6"/>
      <c r="E60" s="6">
        <v>1670</v>
      </c>
      <c r="F60" s="6">
        <v>0.27</v>
      </c>
      <c r="G60" s="30">
        <v>1.96</v>
      </c>
      <c r="H60" s="37">
        <v>412</v>
      </c>
      <c r="I60" s="6">
        <v>15850</v>
      </c>
      <c r="J60" s="6"/>
      <c r="K60" s="6">
        <v>3201</v>
      </c>
      <c r="L60" s="6">
        <v>0.21</v>
      </c>
      <c r="M60" s="30">
        <v>7.78</v>
      </c>
      <c r="N60" s="6">
        <v>412</v>
      </c>
      <c r="O60" s="6">
        <v>15915</v>
      </c>
      <c r="P60" s="6">
        <v>2809</v>
      </c>
    </row>
    <row r="61" spans="1:16" s="7" customFormat="1">
      <c r="A61" s="15" t="s">
        <v>41</v>
      </c>
      <c r="B61" s="29">
        <v>1875</v>
      </c>
      <c r="C61" s="6">
        <v>15636</v>
      </c>
      <c r="D61" s="6"/>
      <c r="E61" s="6">
        <v>1588</v>
      </c>
      <c r="F61" s="6">
        <v>0.1</v>
      </c>
      <c r="G61" s="30">
        <v>0.85</v>
      </c>
      <c r="H61" s="37">
        <v>658</v>
      </c>
      <c r="I61" s="6">
        <v>16491</v>
      </c>
      <c r="J61" s="6"/>
      <c r="K61" s="6">
        <v>1747</v>
      </c>
      <c r="L61" s="6">
        <v>0.11</v>
      </c>
      <c r="M61" s="30">
        <v>2.65</v>
      </c>
      <c r="N61" s="6">
        <v>658</v>
      </c>
      <c r="O61" s="6">
        <v>11007</v>
      </c>
      <c r="P61" s="6">
        <v>1001</v>
      </c>
    </row>
    <row r="62" spans="1:16" s="7" customFormat="1">
      <c r="A62" s="15" t="s">
        <v>42</v>
      </c>
      <c r="B62" s="29">
        <v>3</v>
      </c>
      <c r="C62" s="6">
        <v>6</v>
      </c>
      <c r="D62" s="6"/>
      <c r="E62" s="6">
        <v>4</v>
      </c>
      <c r="F62" s="6">
        <v>0.71</v>
      </c>
      <c r="G62" s="30">
        <v>1.43</v>
      </c>
      <c r="H62" s="37">
        <v>438</v>
      </c>
      <c r="I62" s="6">
        <v>16897</v>
      </c>
      <c r="J62" s="6"/>
      <c r="K62" s="6">
        <v>6928</v>
      </c>
      <c r="L62" s="6">
        <v>0.39</v>
      </c>
      <c r="M62" s="30">
        <v>15.8</v>
      </c>
      <c r="N62" s="6">
        <v>438</v>
      </c>
      <c r="O62" s="6">
        <v>16947</v>
      </c>
      <c r="P62" s="6">
        <v>6208</v>
      </c>
    </row>
    <row r="63" spans="1:16" s="7" customFormat="1">
      <c r="A63" s="15" t="s">
        <v>43</v>
      </c>
      <c r="B63" s="29" t="s">
        <v>39</v>
      </c>
      <c r="C63" s="6" t="s">
        <v>39</v>
      </c>
      <c r="D63" s="6"/>
      <c r="E63" s="6" t="s">
        <v>39</v>
      </c>
      <c r="F63" s="6" t="s">
        <v>39</v>
      </c>
      <c r="G63" s="30" t="s">
        <v>39</v>
      </c>
      <c r="H63" s="37" t="s">
        <v>39</v>
      </c>
      <c r="I63" s="6" t="s">
        <v>39</v>
      </c>
      <c r="J63" s="6"/>
      <c r="K63" s="6" t="s">
        <v>39</v>
      </c>
      <c r="L63" s="6" t="s">
        <v>39</v>
      </c>
      <c r="M63" s="30" t="s">
        <v>39</v>
      </c>
      <c r="N63" s="6" t="s">
        <v>39</v>
      </c>
      <c r="O63" s="6" t="s">
        <v>39</v>
      </c>
      <c r="P63" s="6" t="s">
        <v>39</v>
      </c>
    </row>
    <row r="64" spans="1:16" s="9" customFormat="1">
      <c r="A64" s="16"/>
      <c r="B64" s="31">
        <v>2729</v>
      </c>
      <c r="C64" s="8">
        <v>21816</v>
      </c>
      <c r="D64" s="8"/>
      <c r="E64" s="8">
        <v>3262</v>
      </c>
      <c r="F64" s="8">
        <v>0.15</v>
      </c>
      <c r="G64" s="32">
        <v>1.2</v>
      </c>
      <c r="H64" s="38">
        <v>1508</v>
      </c>
      <c r="I64" s="8">
        <v>49237</v>
      </c>
      <c r="J64" s="8"/>
      <c r="K64" s="8">
        <v>11877</v>
      </c>
      <c r="L64" s="8">
        <v>0.23</v>
      </c>
      <c r="M64" s="32">
        <v>7.88</v>
      </c>
      <c r="N64" s="8">
        <v>1508</v>
      </c>
      <c r="O64" s="8">
        <v>43869</v>
      </c>
      <c r="P64" s="8">
        <v>10018</v>
      </c>
    </row>
    <row r="65" spans="1:16" s="5" customFormat="1" ht="15.5">
      <c r="A65" s="19" t="s">
        <v>10</v>
      </c>
      <c r="B65" s="34"/>
      <c r="G65" s="21"/>
      <c r="H65" s="20"/>
      <c r="M65" s="21"/>
    </row>
    <row r="66" spans="1:16" s="7" customFormat="1">
      <c r="A66" s="15" t="s">
        <v>40</v>
      </c>
      <c r="B66" s="29">
        <v>1105</v>
      </c>
      <c r="C66" s="6">
        <v>2858</v>
      </c>
      <c r="D66" s="6"/>
      <c r="E66" s="6">
        <v>1361</v>
      </c>
      <c r="F66" s="6">
        <v>0.48</v>
      </c>
      <c r="G66" s="30">
        <v>1.23</v>
      </c>
      <c r="H66" s="37">
        <v>1180</v>
      </c>
      <c r="I66" s="6">
        <v>45501</v>
      </c>
      <c r="J66" s="6"/>
      <c r="K66" s="6">
        <v>10070</v>
      </c>
      <c r="L66" s="6">
        <v>0.25</v>
      </c>
      <c r="M66" s="30">
        <v>8.5299999999999994</v>
      </c>
      <c r="N66" s="6">
        <v>1180</v>
      </c>
      <c r="O66" s="6">
        <v>45619</v>
      </c>
      <c r="P66" s="6">
        <v>9411</v>
      </c>
    </row>
    <row r="67" spans="1:16" s="7" customFormat="1">
      <c r="A67" s="15" t="s">
        <v>41</v>
      </c>
      <c r="B67" s="29">
        <v>88</v>
      </c>
      <c r="C67" s="6">
        <v>871</v>
      </c>
      <c r="D67" s="6"/>
      <c r="E67" s="6">
        <v>136</v>
      </c>
      <c r="F67" s="6">
        <v>0.16</v>
      </c>
      <c r="G67" s="30">
        <v>1.55</v>
      </c>
      <c r="H67" s="37">
        <v>69</v>
      </c>
      <c r="I67" s="6">
        <v>1129</v>
      </c>
      <c r="J67" s="6"/>
      <c r="K67" s="6">
        <v>133</v>
      </c>
      <c r="L67" s="6">
        <v>0.12</v>
      </c>
      <c r="M67" s="30">
        <v>1.94</v>
      </c>
      <c r="N67" s="6">
        <v>69</v>
      </c>
      <c r="O67" s="6">
        <v>965</v>
      </c>
      <c r="P67" s="6">
        <v>100</v>
      </c>
    </row>
    <row r="68" spans="1:16" s="7" customFormat="1">
      <c r="A68" s="15" t="s">
        <v>42</v>
      </c>
      <c r="B68" s="29">
        <v>195</v>
      </c>
      <c r="C68" s="6">
        <v>725</v>
      </c>
      <c r="D68" s="6"/>
      <c r="E68" s="6">
        <v>278</v>
      </c>
      <c r="F68" s="6">
        <v>0.38</v>
      </c>
      <c r="G68" s="30">
        <v>1.42</v>
      </c>
      <c r="H68" s="37">
        <v>362</v>
      </c>
      <c r="I68" s="6">
        <v>13981</v>
      </c>
      <c r="J68" s="6"/>
      <c r="K68" s="6">
        <v>11200</v>
      </c>
      <c r="L68" s="6">
        <v>0.79</v>
      </c>
      <c r="M68" s="30">
        <v>30.97</v>
      </c>
      <c r="N68" s="6">
        <v>362</v>
      </c>
      <c r="O68" s="6">
        <v>13983</v>
      </c>
      <c r="P68" s="6">
        <v>10089</v>
      </c>
    </row>
    <row r="69" spans="1:16" s="7" customFormat="1">
      <c r="A69" s="15" t="s">
        <v>43</v>
      </c>
      <c r="B69" s="29">
        <v>54</v>
      </c>
      <c r="C69" s="6">
        <v>54</v>
      </c>
      <c r="D69" s="6"/>
      <c r="E69" s="6">
        <v>10</v>
      </c>
      <c r="F69" s="6">
        <v>0.18</v>
      </c>
      <c r="G69" s="30">
        <v>0.18</v>
      </c>
      <c r="H69" s="37">
        <v>162</v>
      </c>
      <c r="I69" s="6">
        <v>2266</v>
      </c>
      <c r="J69" s="6"/>
      <c r="K69" s="6">
        <v>508</v>
      </c>
      <c r="L69" s="6">
        <v>0.21</v>
      </c>
      <c r="M69" s="30">
        <v>3.14</v>
      </c>
      <c r="N69" s="6">
        <v>162</v>
      </c>
      <c r="O69" s="6">
        <v>2263</v>
      </c>
      <c r="P69" s="6">
        <v>311</v>
      </c>
    </row>
    <row r="70" spans="1:16" s="9" customFormat="1">
      <c r="A70" s="16"/>
      <c r="B70" s="31">
        <v>1442</v>
      </c>
      <c r="C70" s="8">
        <v>4508</v>
      </c>
      <c r="D70" s="8"/>
      <c r="E70" s="8">
        <v>1785</v>
      </c>
      <c r="F70" s="8">
        <v>0.4</v>
      </c>
      <c r="G70" s="32">
        <v>1.24</v>
      </c>
      <c r="H70" s="38">
        <v>1772</v>
      </c>
      <c r="I70" s="8">
        <v>62878</v>
      </c>
      <c r="J70" s="8"/>
      <c r="K70" s="8">
        <v>21912</v>
      </c>
      <c r="L70" s="8">
        <v>0.4</v>
      </c>
      <c r="M70" s="32">
        <v>12.36</v>
      </c>
      <c r="N70" s="8">
        <v>1772</v>
      </c>
      <c r="O70" s="8">
        <v>62829</v>
      </c>
      <c r="P70" s="8">
        <v>19912</v>
      </c>
    </row>
    <row r="71" spans="1:16" s="5" customFormat="1" ht="15.5">
      <c r="A71" s="19" t="s">
        <v>11</v>
      </c>
      <c r="B71" s="34"/>
      <c r="G71" s="21"/>
      <c r="H71" s="20"/>
      <c r="M71" s="21"/>
    </row>
    <row r="72" spans="1:16" s="7" customFormat="1">
      <c r="A72" s="15" t="s">
        <v>40</v>
      </c>
      <c r="B72" s="29">
        <v>194</v>
      </c>
      <c r="C72" s="6">
        <v>320</v>
      </c>
      <c r="D72" s="6"/>
      <c r="E72" s="6">
        <v>108</v>
      </c>
      <c r="F72" s="6">
        <v>0.34</v>
      </c>
      <c r="G72" s="30">
        <v>0.56000000000000005</v>
      </c>
      <c r="H72" s="37">
        <v>102</v>
      </c>
      <c r="I72" s="6">
        <v>3965</v>
      </c>
      <c r="J72" s="6"/>
      <c r="K72" s="6">
        <v>432</v>
      </c>
      <c r="L72" s="6">
        <v>0.12</v>
      </c>
      <c r="M72" s="30">
        <v>4.2300000000000004</v>
      </c>
      <c r="N72" s="6">
        <v>102</v>
      </c>
      <c r="O72" s="6">
        <v>3953</v>
      </c>
      <c r="P72" s="6">
        <v>411</v>
      </c>
    </row>
    <row r="73" spans="1:16" s="7" customFormat="1">
      <c r="A73" s="15" t="s">
        <v>41</v>
      </c>
      <c r="B73" s="29">
        <v>184</v>
      </c>
      <c r="C73" s="6">
        <v>381</v>
      </c>
      <c r="D73" s="6"/>
      <c r="E73" s="6">
        <v>90</v>
      </c>
      <c r="F73" s="6">
        <v>0.24</v>
      </c>
      <c r="G73" s="30">
        <v>0.49</v>
      </c>
      <c r="H73" s="37">
        <v>177</v>
      </c>
      <c r="I73" s="6">
        <v>2516</v>
      </c>
      <c r="J73" s="6"/>
      <c r="K73" s="6">
        <v>175</v>
      </c>
      <c r="L73" s="6">
        <v>0.08</v>
      </c>
      <c r="M73" s="30">
        <v>0.99</v>
      </c>
      <c r="N73" s="6">
        <v>177</v>
      </c>
      <c r="O73" s="6">
        <v>2477</v>
      </c>
      <c r="P73" s="6">
        <v>161</v>
      </c>
    </row>
    <row r="74" spans="1:16" s="7" customFormat="1">
      <c r="A74" s="15" t="s">
        <v>42</v>
      </c>
      <c r="B74" s="29">
        <v>26</v>
      </c>
      <c r="C74" s="6">
        <v>49</v>
      </c>
      <c r="D74" s="6"/>
      <c r="E74" s="6">
        <v>12</v>
      </c>
      <c r="F74" s="6">
        <v>0.25</v>
      </c>
      <c r="G74" s="30">
        <v>0.48</v>
      </c>
      <c r="H74" s="37">
        <v>67</v>
      </c>
      <c r="I74" s="6">
        <v>2607</v>
      </c>
      <c r="J74" s="6"/>
      <c r="K74" s="6">
        <v>1043</v>
      </c>
      <c r="L74" s="6">
        <v>0.4</v>
      </c>
      <c r="M74" s="30">
        <v>15.5</v>
      </c>
      <c r="N74" s="6">
        <v>67</v>
      </c>
      <c r="O74" s="6">
        <v>2602</v>
      </c>
      <c r="P74" s="6">
        <v>910</v>
      </c>
    </row>
    <row r="75" spans="1:16" s="7" customFormat="1">
      <c r="A75" s="15" t="s">
        <v>43</v>
      </c>
      <c r="B75" s="29" t="s">
        <v>39</v>
      </c>
      <c r="C75" s="6" t="s">
        <v>39</v>
      </c>
      <c r="D75" s="6"/>
      <c r="E75" s="6" t="s">
        <v>39</v>
      </c>
      <c r="F75" s="6" t="s">
        <v>39</v>
      </c>
      <c r="G75" s="30" t="s">
        <v>39</v>
      </c>
      <c r="H75" s="37" t="s">
        <v>39</v>
      </c>
      <c r="I75" s="6" t="s">
        <v>39</v>
      </c>
      <c r="J75" s="6"/>
      <c r="K75" s="6" t="s">
        <v>39</v>
      </c>
      <c r="L75" s="6" t="s">
        <v>39</v>
      </c>
      <c r="M75" s="30" t="s">
        <v>39</v>
      </c>
      <c r="N75" s="6" t="s">
        <v>39</v>
      </c>
      <c r="O75" s="6" t="s">
        <v>39</v>
      </c>
      <c r="P75" s="6" t="s">
        <v>39</v>
      </c>
    </row>
    <row r="76" spans="1:16" s="9" customFormat="1">
      <c r="A76" s="16"/>
      <c r="B76" s="31">
        <v>404</v>
      </c>
      <c r="C76" s="8">
        <v>750</v>
      </c>
      <c r="D76" s="8"/>
      <c r="E76" s="8">
        <v>211</v>
      </c>
      <c r="F76" s="8">
        <v>0.28000000000000003</v>
      </c>
      <c r="G76" s="32">
        <v>0.52</v>
      </c>
      <c r="H76" s="38">
        <v>347</v>
      </c>
      <c r="I76" s="8">
        <v>9088</v>
      </c>
      <c r="J76" s="8"/>
      <c r="K76" s="8">
        <v>1650</v>
      </c>
      <c r="L76" s="8">
        <v>0.19</v>
      </c>
      <c r="M76" s="32">
        <v>4.76</v>
      </c>
      <c r="N76" s="8">
        <v>347</v>
      </c>
      <c r="O76" s="8">
        <v>9032</v>
      </c>
      <c r="P76" s="8">
        <v>1482</v>
      </c>
    </row>
    <row r="77" spans="1:16" s="5" customFormat="1" ht="15.5">
      <c r="A77" s="19" t="s">
        <v>12</v>
      </c>
      <c r="B77" s="34"/>
      <c r="G77" s="21"/>
      <c r="H77" s="20"/>
      <c r="M77" s="21"/>
    </row>
    <row r="78" spans="1:16" s="7" customFormat="1">
      <c r="A78" s="15" t="s">
        <v>40</v>
      </c>
      <c r="B78" s="29">
        <v>343</v>
      </c>
      <c r="C78" s="6">
        <v>8757</v>
      </c>
      <c r="D78" s="6"/>
      <c r="E78" s="6">
        <v>341</v>
      </c>
      <c r="F78" s="6">
        <v>0.04</v>
      </c>
      <c r="G78" s="30">
        <v>1</v>
      </c>
      <c r="H78" s="37">
        <v>41</v>
      </c>
      <c r="I78" s="6">
        <v>1598</v>
      </c>
      <c r="J78" s="6"/>
      <c r="K78" s="6">
        <v>199</v>
      </c>
      <c r="L78" s="6">
        <v>0.12</v>
      </c>
      <c r="M78" s="30">
        <v>4.82</v>
      </c>
      <c r="N78" s="6">
        <v>41</v>
      </c>
      <c r="O78" s="6">
        <v>1600</v>
      </c>
      <c r="P78" s="6">
        <v>186</v>
      </c>
    </row>
    <row r="79" spans="1:16" s="7" customFormat="1">
      <c r="A79" s="15" t="s">
        <v>41</v>
      </c>
      <c r="B79" s="29">
        <v>3744</v>
      </c>
      <c r="C79" s="6">
        <v>23465</v>
      </c>
      <c r="D79" s="6"/>
      <c r="E79" s="6">
        <v>1398</v>
      </c>
      <c r="F79" s="6">
        <v>0.06</v>
      </c>
      <c r="G79" s="30">
        <v>0.37</v>
      </c>
      <c r="H79" s="37">
        <v>455</v>
      </c>
      <c r="I79" s="6">
        <v>8483</v>
      </c>
      <c r="J79" s="6"/>
      <c r="K79" s="6">
        <v>451</v>
      </c>
      <c r="L79" s="6">
        <v>0.05</v>
      </c>
      <c r="M79" s="30">
        <v>0.99</v>
      </c>
      <c r="N79" s="6">
        <v>455</v>
      </c>
      <c r="O79" s="6">
        <v>6362</v>
      </c>
      <c r="P79" s="6">
        <v>321</v>
      </c>
    </row>
    <row r="80" spans="1:16" s="7" customFormat="1">
      <c r="A80" s="15" t="s">
        <v>42</v>
      </c>
      <c r="B80" s="29">
        <v>52</v>
      </c>
      <c r="C80" s="6">
        <v>69</v>
      </c>
      <c r="D80" s="6"/>
      <c r="E80" s="6">
        <v>14</v>
      </c>
      <c r="F80" s="6">
        <v>0.21</v>
      </c>
      <c r="G80" s="30">
        <v>0.28000000000000003</v>
      </c>
      <c r="H80" s="37">
        <v>1318</v>
      </c>
      <c r="I80" s="6">
        <v>50803</v>
      </c>
      <c r="J80" s="6"/>
      <c r="K80" s="6">
        <v>17199</v>
      </c>
      <c r="L80" s="6">
        <v>0.35</v>
      </c>
      <c r="M80" s="30">
        <v>13.05</v>
      </c>
      <c r="N80" s="6">
        <v>1318</v>
      </c>
      <c r="O80" s="6">
        <v>50964</v>
      </c>
      <c r="P80" s="6">
        <v>16708</v>
      </c>
    </row>
    <row r="81" spans="1:16" s="7" customFormat="1">
      <c r="A81" s="15" t="s">
        <v>43</v>
      </c>
      <c r="B81" s="29">
        <v>3</v>
      </c>
      <c r="C81" s="6">
        <v>25</v>
      </c>
      <c r="D81" s="6"/>
      <c r="E81" s="6">
        <v>10</v>
      </c>
      <c r="F81" s="6">
        <v>0.41</v>
      </c>
      <c r="G81" s="30">
        <v>3.45</v>
      </c>
      <c r="H81" s="37">
        <v>374</v>
      </c>
      <c r="I81" s="6">
        <v>6112</v>
      </c>
      <c r="J81" s="6"/>
      <c r="K81" s="6">
        <v>426</v>
      </c>
      <c r="L81" s="6">
        <v>7.0000000000000007E-2</v>
      </c>
      <c r="M81" s="30">
        <v>1.1399999999999999</v>
      </c>
      <c r="N81" s="6">
        <v>374</v>
      </c>
      <c r="O81" s="6">
        <v>5238</v>
      </c>
      <c r="P81" s="6">
        <v>330</v>
      </c>
    </row>
    <row r="82" spans="1:16" s="9" customFormat="1">
      <c r="A82" s="16"/>
      <c r="B82" s="31">
        <v>4142</v>
      </c>
      <c r="C82" s="8">
        <v>32316</v>
      </c>
      <c r="D82" s="8"/>
      <c r="E82" s="8">
        <v>1765</v>
      </c>
      <c r="F82" s="8">
        <v>0.05</v>
      </c>
      <c r="G82" s="32">
        <v>0.43</v>
      </c>
      <c r="H82" s="38">
        <v>2189</v>
      </c>
      <c r="I82" s="8">
        <v>66996</v>
      </c>
      <c r="J82" s="8"/>
      <c r="K82" s="8">
        <v>18275</v>
      </c>
      <c r="L82" s="8">
        <v>0.22</v>
      </c>
      <c r="M82" s="32">
        <v>8.35</v>
      </c>
      <c r="N82" s="8">
        <v>2189</v>
      </c>
      <c r="O82" s="8">
        <v>64165</v>
      </c>
      <c r="P82" s="8">
        <v>17545</v>
      </c>
    </row>
    <row r="83" spans="1:16" s="5" customFormat="1" ht="15.5">
      <c r="A83" s="19" t="s">
        <v>13</v>
      </c>
      <c r="B83" s="34"/>
      <c r="G83" s="21"/>
      <c r="H83" s="20"/>
      <c r="M83" s="21"/>
    </row>
    <row r="84" spans="1:16" s="7" customFormat="1">
      <c r="A84" s="15" t="s">
        <v>40</v>
      </c>
      <c r="B84" s="29">
        <v>728</v>
      </c>
      <c r="C84" s="6">
        <v>9170</v>
      </c>
      <c r="D84" s="6"/>
      <c r="E84" s="6">
        <v>707</v>
      </c>
      <c r="F84" s="6">
        <v>0.08</v>
      </c>
      <c r="G84" s="30">
        <v>0.97</v>
      </c>
      <c r="H84" s="37">
        <v>994</v>
      </c>
      <c r="I84" s="6">
        <v>39103</v>
      </c>
      <c r="J84" s="6"/>
      <c r="K84" s="6">
        <v>4251</v>
      </c>
      <c r="L84" s="6">
        <v>0.11</v>
      </c>
      <c r="M84" s="30">
        <v>4.2699999999999996</v>
      </c>
      <c r="N84" s="6">
        <v>994</v>
      </c>
      <c r="O84" s="6">
        <v>38439</v>
      </c>
      <c r="P84" s="6">
        <v>3681</v>
      </c>
    </row>
    <row r="85" spans="1:16" s="7" customFormat="1">
      <c r="A85" s="15" t="s">
        <v>41</v>
      </c>
      <c r="B85" s="29">
        <v>4349</v>
      </c>
      <c r="C85" s="6">
        <v>795021</v>
      </c>
      <c r="D85" s="6"/>
      <c r="E85" s="6">
        <v>16967</v>
      </c>
      <c r="F85" s="6">
        <v>0.02</v>
      </c>
      <c r="G85" s="30">
        <v>3.9</v>
      </c>
      <c r="H85" s="37">
        <v>5995</v>
      </c>
      <c r="I85" s="6">
        <v>2439245</v>
      </c>
      <c r="J85" s="6"/>
      <c r="K85" s="6">
        <v>63506</v>
      </c>
      <c r="L85" s="6">
        <v>0.03</v>
      </c>
      <c r="M85" s="30">
        <v>10.59</v>
      </c>
      <c r="N85" s="6">
        <v>5995</v>
      </c>
      <c r="O85" s="6">
        <v>1092801</v>
      </c>
      <c r="P85" s="6">
        <v>27821</v>
      </c>
    </row>
    <row r="86" spans="1:16" s="7" customFormat="1">
      <c r="A86" s="15" t="s">
        <v>42</v>
      </c>
      <c r="B86" s="29">
        <v>161</v>
      </c>
      <c r="C86" s="6">
        <v>989</v>
      </c>
      <c r="D86" s="6"/>
      <c r="E86" s="6">
        <v>175</v>
      </c>
      <c r="F86" s="6">
        <v>0.18</v>
      </c>
      <c r="G86" s="30">
        <v>1.0900000000000001</v>
      </c>
      <c r="H86" s="37">
        <v>222</v>
      </c>
      <c r="I86" s="6">
        <v>8672</v>
      </c>
      <c r="J86" s="6"/>
      <c r="K86" s="6">
        <v>3333</v>
      </c>
      <c r="L86" s="6">
        <v>0.38</v>
      </c>
      <c r="M86" s="30">
        <v>15.02</v>
      </c>
      <c r="N86" s="6">
        <v>222</v>
      </c>
      <c r="O86" s="6">
        <v>8581</v>
      </c>
      <c r="P86" s="6">
        <v>2991</v>
      </c>
    </row>
    <row r="87" spans="1:16" s="7" customFormat="1">
      <c r="A87" s="15" t="s">
        <v>43</v>
      </c>
      <c r="B87" s="29">
        <v>206</v>
      </c>
      <c r="C87" s="6">
        <v>24107</v>
      </c>
      <c r="D87" s="6"/>
      <c r="E87" s="6">
        <v>320</v>
      </c>
      <c r="F87" s="6">
        <v>0.01</v>
      </c>
      <c r="G87" s="30">
        <v>1.55</v>
      </c>
      <c r="H87" s="37">
        <v>297</v>
      </c>
      <c r="I87" s="6">
        <v>60465</v>
      </c>
      <c r="J87" s="6"/>
      <c r="K87" s="6">
        <v>2102</v>
      </c>
      <c r="L87" s="6">
        <v>0.04</v>
      </c>
      <c r="M87" s="30">
        <v>7.08</v>
      </c>
      <c r="N87" s="6">
        <v>297</v>
      </c>
      <c r="O87" s="6">
        <v>34797</v>
      </c>
      <c r="P87" s="6">
        <v>1114</v>
      </c>
    </row>
    <row r="88" spans="1:16" s="9" customFormat="1">
      <c r="A88" s="16"/>
      <c r="B88" s="31">
        <v>5444</v>
      </c>
      <c r="C88" s="8">
        <v>829287</v>
      </c>
      <c r="D88" s="8"/>
      <c r="E88" s="8">
        <v>18169</v>
      </c>
      <c r="F88" s="8">
        <v>0.02</v>
      </c>
      <c r="G88" s="32">
        <v>3.34</v>
      </c>
      <c r="H88" s="38">
        <v>7508</v>
      </c>
      <c r="I88" s="8">
        <v>2547485</v>
      </c>
      <c r="J88" s="8"/>
      <c r="K88" s="8">
        <v>73191</v>
      </c>
      <c r="L88" s="8">
        <v>0.03</v>
      </c>
      <c r="M88" s="32">
        <v>9.75</v>
      </c>
      <c r="N88" s="8">
        <v>7508</v>
      </c>
      <c r="O88" s="8">
        <v>1174617</v>
      </c>
      <c r="P88" s="8">
        <v>35607</v>
      </c>
    </row>
    <row r="89" spans="1:16" s="5" customFormat="1" ht="15.5">
      <c r="A89" s="19" t="s">
        <v>14</v>
      </c>
      <c r="B89" s="34"/>
      <c r="G89" s="21"/>
      <c r="H89" s="20"/>
      <c r="M89" s="21"/>
    </row>
    <row r="90" spans="1:16" s="7" customFormat="1">
      <c r="A90" s="15" t="s">
        <v>40</v>
      </c>
      <c r="B90" s="29">
        <v>3</v>
      </c>
      <c r="C90" s="6">
        <v>6</v>
      </c>
      <c r="D90" s="6"/>
      <c r="E90" s="6">
        <v>12</v>
      </c>
      <c r="F90" s="6">
        <v>1.93</v>
      </c>
      <c r="G90" s="30">
        <v>3.86</v>
      </c>
      <c r="H90" s="37">
        <v>4</v>
      </c>
      <c r="I90" s="6">
        <v>170</v>
      </c>
      <c r="J90" s="6"/>
      <c r="K90" s="6">
        <v>17</v>
      </c>
      <c r="L90" s="6">
        <v>0.1</v>
      </c>
      <c r="M90" s="30">
        <v>3.9</v>
      </c>
      <c r="N90" s="6">
        <v>4</v>
      </c>
      <c r="O90" s="6">
        <v>274514</v>
      </c>
      <c r="P90" s="6">
        <v>16</v>
      </c>
    </row>
    <row r="91" spans="1:16" s="7" customFormat="1">
      <c r="A91" s="15" t="s">
        <v>41</v>
      </c>
      <c r="B91" s="29">
        <v>41</v>
      </c>
      <c r="C91" s="6">
        <v>147</v>
      </c>
      <c r="D91" s="6"/>
      <c r="E91" s="6">
        <v>9</v>
      </c>
      <c r="F91" s="6">
        <v>0.06</v>
      </c>
      <c r="G91" s="30">
        <v>0.21</v>
      </c>
      <c r="H91" s="37">
        <v>50</v>
      </c>
      <c r="I91" s="6">
        <v>741</v>
      </c>
      <c r="J91" s="6"/>
      <c r="K91" s="6">
        <v>49</v>
      </c>
      <c r="L91" s="6">
        <v>7.0000000000000007E-2</v>
      </c>
      <c r="M91" s="30">
        <v>0.97</v>
      </c>
      <c r="N91" s="6">
        <v>50</v>
      </c>
      <c r="O91" s="6">
        <v>31004</v>
      </c>
      <c r="P91" s="6">
        <v>42</v>
      </c>
    </row>
    <row r="92" spans="1:16" s="7" customFormat="1">
      <c r="A92" s="15" t="s">
        <v>42</v>
      </c>
      <c r="B92" s="29">
        <v>14</v>
      </c>
      <c r="C92" s="6">
        <v>16</v>
      </c>
      <c r="D92" s="6"/>
      <c r="E92" s="6">
        <v>49</v>
      </c>
      <c r="F92" s="6">
        <v>3.04</v>
      </c>
      <c r="G92" s="30">
        <v>3.48</v>
      </c>
      <c r="H92" s="37">
        <v>15</v>
      </c>
      <c r="I92" s="6">
        <v>596</v>
      </c>
      <c r="J92" s="6"/>
      <c r="K92" s="6">
        <v>376</v>
      </c>
      <c r="L92" s="6">
        <v>0.59</v>
      </c>
      <c r="M92" s="30">
        <v>24.38</v>
      </c>
      <c r="N92" s="6">
        <v>15</v>
      </c>
      <c r="O92" s="6">
        <v>540</v>
      </c>
      <c r="P92" s="6">
        <v>317</v>
      </c>
    </row>
    <row r="93" spans="1:16" s="7" customFormat="1">
      <c r="A93" s="15" t="s">
        <v>43</v>
      </c>
      <c r="B93" s="29">
        <v>19</v>
      </c>
      <c r="C93" s="6">
        <v>124</v>
      </c>
      <c r="D93" s="6"/>
      <c r="E93" s="6">
        <v>39</v>
      </c>
      <c r="F93" s="6">
        <v>0.31</v>
      </c>
      <c r="G93" s="30">
        <v>2.04</v>
      </c>
      <c r="H93" s="37">
        <v>20</v>
      </c>
      <c r="I93" s="6">
        <v>317</v>
      </c>
      <c r="J93" s="6"/>
      <c r="K93" s="6">
        <v>31</v>
      </c>
      <c r="L93" s="6">
        <v>0.1</v>
      </c>
      <c r="M93" s="30">
        <v>1.57</v>
      </c>
      <c r="N93" s="6">
        <v>20</v>
      </c>
      <c r="O93" s="6">
        <v>15746</v>
      </c>
      <c r="P93" s="6">
        <v>17</v>
      </c>
    </row>
    <row r="94" spans="1:16" s="9" customFormat="1">
      <c r="A94" s="16"/>
      <c r="B94" s="31">
        <v>77</v>
      </c>
      <c r="C94" s="8">
        <v>293</v>
      </c>
      <c r="D94" s="8"/>
      <c r="E94" s="8">
        <v>108</v>
      </c>
      <c r="F94" s="8">
        <v>0.37</v>
      </c>
      <c r="G94" s="32">
        <v>1.4</v>
      </c>
      <c r="H94" s="38">
        <v>90</v>
      </c>
      <c r="I94" s="8">
        <v>1824</v>
      </c>
      <c r="J94" s="8"/>
      <c r="K94" s="8">
        <v>473</v>
      </c>
      <c r="L94" s="8">
        <v>0.24</v>
      </c>
      <c r="M94" s="32">
        <v>5.27</v>
      </c>
      <c r="N94" s="8">
        <v>90</v>
      </c>
      <c r="O94" s="8">
        <v>321805</v>
      </c>
      <c r="P94" s="8">
        <v>392</v>
      </c>
    </row>
    <row r="95" spans="1:16" s="5" customFormat="1" ht="15.5">
      <c r="A95" s="19" t="s">
        <v>15</v>
      </c>
      <c r="B95" s="34"/>
      <c r="G95" s="21"/>
      <c r="H95" s="20"/>
      <c r="M95" s="21"/>
    </row>
    <row r="96" spans="1:16" s="7" customFormat="1">
      <c r="A96" s="15" t="s">
        <v>40</v>
      </c>
      <c r="B96" s="29">
        <v>13</v>
      </c>
      <c r="C96" s="6">
        <v>29</v>
      </c>
      <c r="D96" s="6"/>
      <c r="E96" s="6">
        <v>1</v>
      </c>
      <c r="F96" s="6">
        <v>0.05</v>
      </c>
      <c r="G96" s="30">
        <v>0.11</v>
      </c>
      <c r="H96" s="37">
        <v>14</v>
      </c>
      <c r="I96" s="6">
        <v>523</v>
      </c>
      <c r="J96" s="6"/>
      <c r="K96" s="6">
        <v>44</v>
      </c>
      <c r="L96" s="6">
        <v>7.0000000000000007E-2</v>
      </c>
      <c r="M96" s="30">
        <v>3.22</v>
      </c>
      <c r="N96" s="6">
        <v>14</v>
      </c>
      <c r="O96" s="6">
        <v>524</v>
      </c>
      <c r="P96" s="6">
        <v>39</v>
      </c>
    </row>
    <row r="97" spans="1:16" s="7" customFormat="1">
      <c r="A97" s="15" t="s">
        <v>41</v>
      </c>
      <c r="B97" s="29">
        <v>9</v>
      </c>
      <c r="C97" s="6">
        <v>22</v>
      </c>
      <c r="D97" s="6"/>
      <c r="E97" s="6">
        <v>0</v>
      </c>
      <c r="F97" s="6">
        <v>0.01</v>
      </c>
      <c r="G97" s="30">
        <v>0.03</v>
      </c>
      <c r="H97" s="37">
        <v>9</v>
      </c>
      <c r="I97" s="6">
        <v>134</v>
      </c>
      <c r="J97" s="6"/>
      <c r="K97" s="6">
        <v>5</v>
      </c>
      <c r="L97" s="6">
        <v>0.04</v>
      </c>
      <c r="M97" s="30">
        <v>0.54</v>
      </c>
      <c r="N97" s="6">
        <v>9</v>
      </c>
      <c r="O97" s="6">
        <v>131</v>
      </c>
      <c r="P97" s="6">
        <v>4</v>
      </c>
    </row>
    <row r="98" spans="1:16" s="7" customFormat="1">
      <c r="A98" s="15" t="s">
        <v>42</v>
      </c>
      <c r="B98" s="29">
        <v>356</v>
      </c>
      <c r="C98" s="6">
        <v>844</v>
      </c>
      <c r="D98" s="6"/>
      <c r="E98" s="6">
        <v>456</v>
      </c>
      <c r="F98" s="6">
        <v>0.54</v>
      </c>
      <c r="G98" s="30">
        <v>1.28</v>
      </c>
      <c r="H98" s="37">
        <v>441</v>
      </c>
      <c r="I98" s="6">
        <v>17009</v>
      </c>
      <c r="J98" s="6"/>
      <c r="K98" s="6">
        <v>6813</v>
      </c>
      <c r="L98" s="6">
        <v>0.38</v>
      </c>
      <c r="M98" s="30">
        <v>15.47</v>
      </c>
      <c r="N98" s="6">
        <v>441</v>
      </c>
      <c r="O98" s="6">
        <v>17030</v>
      </c>
      <c r="P98" s="6">
        <v>5812</v>
      </c>
    </row>
    <row r="99" spans="1:16" s="7" customFormat="1">
      <c r="A99" s="15" t="s">
        <v>43</v>
      </c>
      <c r="B99" s="29">
        <v>866</v>
      </c>
      <c r="C99" s="6">
        <v>3049</v>
      </c>
      <c r="D99" s="6"/>
      <c r="E99" s="6">
        <v>1015</v>
      </c>
      <c r="F99" s="6">
        <v>0.33</v>
      </c>
      <c r="G99" s="30">
        <v>1.17</v>
      </c>
      <c r="H99" s="37">
        <v>1025</v>
      </c>
      <c r="I99" s="6">
        <v>15751</v>
      </c>
      <c r="J99" s="6"/>
      <c r="K99" s="6">
        <v>1328</v>
      </c>
      <c r="L99" s="6">
        <v>0.09</v>
      </c>
      <c r="M99" s="30">
        <v>1.3</v>
      </c>
      <c r="N99" s="6">
        <v>1025</v>
      </c>
      <c r="O99" s="6">
        <v>14341</v>
      </c>
      <c r="P99" s="6">
        <v>750</v>
      </c>
    </row>
    <row r="100" spans="1:16" s="9" customFormat="1">
      <c r="A100" s="16"/>
      <c r="B100" s="31">
        <v>1244</v>
      </c>
      <c r="C100" s="8">
        <v>3944</v>
      </c>
      <c r="D100" s="8"/>
      <c r="E100" s="8">
        <v>1473</v>
      </c>
      <c r="F100" s="8">
        <v>0.37</v>
      </c>
      <c r="G100" s="32">
        <v>1.18</v>
      </c>
      <c r="H100" s="38">
        <v>1488</v>
      </c>
      <c r="I100" s="8">
        <v>33417</v>
      </c>
      <c r="J100" s="8"/>
      <c r="K100" s="8">
        <v>8189</v>
      </c>
      <c r="L100" s="8">
        <v>0.22</v>
      </c>
      <c r="M100" s="32">
        <v>5.5</v>
      </c>
      <c r="N100" s="8">
        <v>1488</v>
      </c>
      <c r="O100" s="8">
        <v>32025</v>
      </c>
      <c r="P100" s="8">
        <v>6604</v>
      </c>
    </row>
    <row r="101" spans="1:16" s="5" customFormat="1" ht="15.5">
      <c r="A101" s="19" t="s">
        <v>16</v>
      </c>
      <c r="B101" s="34"/>
      <c r="G101" s="21"/>
      <c r="H101" s="20"/>
      <c r="M101" s="21"/>
    </row>
    <row r="102" spans="1:16" s="7" customFormat="1">
      <c r="A102" s="15" t="s">
        <v>40</v>
      </c>
      <c r="B102" s="29">
        <v>345</v>
      </c>
      <c r="C102" s="6">
        <v>1564</v>
      </c>
      <c r="D102" s="6"/>
      <c r="E102" s="6">
        <v>467</v>
      </c>
      <c r="F102" s="6">
        <v>0.3</v>
      </c>
      <c r="G102" s="30">
        <v>1.35</v>
      </c>
      <c r="H102" s="37">
        <v>171</v>
      </c>
      <c r="I102" s="6">
        <v>6584</v>
      </c>
      <c r="J102" s="6"/>
      <c r="K102" s="6">
        <v>1312</v>
      </c>
      <c r="L102" s="6">
        <v>0.2</v>
      </c>
      <c r="M102" s="30">
        <v>7.67</v>
      </c>
      <c r="N102" s="6">
        <v>171</v>
      </c>
      <c r="O102" s="6">
        <v>6615</v>
      </c>
      <c r="P102" s="6">
        <v>1206</v>
      </c>
    </row>
    <row r="103" spans="1:16" s="7" customFormat="1">
      <c r="A103" s="15" t="s">
        <v>41</v>
      </c>
      <c r="B103" s="29">
        <v>977</v>
      </c>
      <c r="C103" s="6">
        <v>43758</v>
      </c>
      <c r="D103" s="6"/>
      <c r="E103" s="6">
        <v>3506</v>
      </c>
      <c r="F103" s="6">
        <v>0.08</v>
      </c>
      <c r="G103" s="30">
        <v>3.59</v>
      </c>
      <c r="H103" s="37">
        <v>630</v>
      </c>
      <c r="I103" s="6">
        <v>43812</v>
      </c>
      <c r="J103" s="6"/>
      <c r="K103" s="6">
        <v>2533</v>
      </c>
      <c r="L103" s="6">
        <v>0.06</v>
      </c>
      <c r="M103" s="30">
        <v>4.0199999999999996</v>
      </c>
      <c r="N103" s="6">
        <v>630</v>
      </c>
      <c r="O103" s="6">
        <v>21452</v>
      </c>
      <c r="P103" s="6">
        <v>1188</v>
      </c>
    </row>
    <row r="104" spans="1:16" s="7" customFormat="1">
      <c r="A104" s="15" t="s">
        <v>42</v>
      </c>
      <c r="B104" s="29" t="s">
        <v>39</v>
      </c>
      <c r="C104" s="6" t="s">
        <v>39</v>
      </c>
      <c r="D104" s="6"/>
      <c r="E104" s="6" t="s">
        <v>39</v>
      </c>
      <c r="F104" s="6" t="s">
        <v>39</v>
      </c>
      <c r="G104" s="30" t="s">
        <v>39</v>
      </c>
      <c r="H104" s="37" t="s">
        <v>39</v>
      </c>
      <c r="I104" s="6" t="s">
        <v>39</v>
      </c>
      <c r="J104" s="6"/>
      <c r="K104" s="6" t="s">
        <v>39</v>
      </c>
      <c r="L104" s="6" t="s">
        <v>39</v>
      </c>
      <c r="M104" s="30" t="s">
        <v>39</v>
      </c>
      <c r="N104" s="6" t="s">
        <v>39</v>
      </c>
      <c r="O104" s="6" t="s">
        <v>39</v>
      </c>
      <c r="P104" s="6" t="s">
        <v>39</v>
      </c>
    </row>
    <row r="105" spans="1:16" s="7" customFormat="1">
      <c r="A105" s="15" t="s">
        <v>43</v>
      </c>
      <c r="B105" s="29" t="s">
        <v>39</v>
      </c>
      <c r="C105" s="6" t="s">
        <v>39</v>
      </c>
      <c r="D105" s="6"/>
      <c r="E105" s="6" t="s">
        <v>39</v>
      </c>
      <c r="F105" s="6" t="s">
        <v>39</v>
      </c>
      <c r="G105" s="30" t="s">
        <v>39</v>
      </c>
      <c r="H105" s="37" t="s">
        <v>39</v>
      </c>
      <c r="I105" s="6" t="s">
        <v>39</v>
      </c>
      <c r="J105" s="6"/>
      <c r="K105" s="6" t="s">
        <v>39</v>
      </c>
      <c r="L105" s="6" t="s">
        <v>39</v>
      </c>
      <c r="M105" s="30" t="s">
        <v>39</v>
      </c>
      <c r="N105" s="6" t="s">
        <v>39</v>
      </c>
      <c r="O105" s="6" t="s">
        <v>39</v>
      </c>
      <c r="P105" s="6" t="s">
        <v>39</v>
      </c>
    </row>
    <row r="106" spans="1:16" s="9" customFormat="1">
      <c r="A106" s="16"/>
      <c r="B106" s="31">
        <v>1322</v>
      </c>
      <c r="C106" s="8">
        <v>45322</v>
      </c>
      <c r="D106" s="8"/>
      <c r="E106" s="8">
        <v>3973</v>
      </c>
      <c r="F106" s="8">
        <v>0.09</v>
      </c>
      <c r="G106" s="32">
        <v>3.01</v>
      </c>
      <c r="H106" s="38">
        <v>802</v>
      </c>
      <c r="I106" s="8">
        <v>50396</v>
      </c>
      <c r="J106" s="8"/>
      <c r="K106" s="8">
        <v>3844</v>
      </c>
      <c r="L106" s="8">
        <v>0.08</v>
      </c>
      <c r="M106" s="32">
        <v>4.8</v>
      </c>
      <c r="N106" s="8">
        <v>802</v>
      </c>
      <c r="O106" s="8">
        <v>28067</v>
      </c>
      <c r="P106" s="8">
        <v>2395</v>
      </c>
    </row>
    <row r="107" spans="1:16" s="5" customFormat="1" ht="15.5">
      <c r="A107" s="19" t="s">
        <v>17</v>
      </c>
      <c r="B107" s="34"/>
      <c r="G107" s="21"/>
      <c r="H107" s="20"/>
      <c r="M107" s="21"/>
    </row>
    <row r="108" spans="1:16" s="7" customFormat="1">
      <c r="A108" s="17" t="s">
        <v>40</v>
      </c>
      <c r="B108" s="29">
        <v>435</v>
      </c>
      <c r="C108" s="6">
        <v>371397</v>
      </c>
      <c r="D108" s="6"/>
      <c r="E108" s="6">
        <v>323</v>
      </c>
      <c r="F108" s="6">
        <v>0</v>
      </c>
      <c r="G108" s="30">
        <v>0.74</v>
      </c>
      <c r="H108" s="37">
        <v>477</v>
      </c>
      <c r="I108" s="6">
        <v>18748</v>
      </c>
      <c r="J108" s="6"/>
      <c r="K108" s="6">
        <v>185</v>
      </c>
      <c r="L108" s="6">
        <v>0.01</v>
      </c>
      <c r="M108" s="30">
        <v>0.39</v>
      </c>
      <c r="N108" s="6">
        <v>477</v>
      </c>
      <c r="O108" s="6">
        <v>18423</v>
      </c>
      <c r="P108" s="6">
        <v>133</v>
      </c>
    </row>
    <row r="109" spans="1:16" s="7" customFormat="1">
      <c r="A109" s="17" t="s">
        <v>41</v>
      </c>
      <c r="B109" s="29">
        <v>6</v>
      </c>
      <c r="C109" s="6">
        <v>86</v>
      </c>
      <c r="D109" s="6"/>
      <c r="E109" s="6">
        <v>5</v>
      </c>
      <c r="F109" s="6">
        <v>0.06</v>
      </c>
      <c r="G109" s="30">
        <v>0.88</v>
      </c>
      <c r="H109" s="37">
        <v>0</v>
      </c>
      <c r="I109" s="6">
        <v>6</v>
      </c>
      <c r="J109" s="6"/>
      <c r="K109" s="6">
        <v>0</v>
      </c>
      <c r="L109" s="6">
        <v>0.05</v>
      </c>
      <c r="M109" s="30">
        <v>1.1599999999999999</v>
      </c>
      <c r="N109" s="6">
        <v>0</v>
      </c>
      <c r="O109" s="6">
        <v>4</v>
      </c>
      <c r="P109" s="6">
        <v>0</v>
      </c>
    </row>
    <row r="110" spans="1:16" s="7" customFormat="1">
      <c r="A110" s="17" t="s">
        <v>42</v>
      </c>
      <c r="B110" s="29" t="s">
        <v>39</v>
      </c>
      <c r="C110" s="6" t="s">
        <v>39</v>
      </c>
      <c r="D110" s="6"/>
      <c r="E110" s="6" t="s">
        <v>39</v>
      </c>
      <c r="F110" s="6" t="s">
        <v>39</v>
      </c>
      <c r="G110" s="30" t="s">
        <v>39</v>
      </c>
      <c r="H110" s="37" t="s">
        <v>39</v>
      </c>
      <c r="I110" s="6" t="s">
        <v>39</v>
      </c>
      <c r="J110" s="6"/>
      <c r="K110" s="6" t="s">
        <v>39</v>
      </c>
      <c r="L110" s="6" t="s">
        <v>39</v>
      </c>
      <c r="M110" s="30" t="s">
        <v>39</v>
      </c>
      <c r="N110" s="6" t="s">
        <v>39</v>
      </c>
      <c r="O110" s="6" t="s">
        <v>39</v>
      </c>
      <c r="P110" s="6" t="s">
        <v>39</v>
      </c>
    </row>
    <row r="111" spans="1:16" s="7" customFormat="1">
      <c r="A111" s="17" t="s">
        <v>43</v>
      </c>
      <c r="B111" s="29" t="s">
        <v>39</v>
      </c>
      <c r="C111" s="6" t="s">
        <v>39</v>
      </c>
      <c r="D111" s="6"/>
      <c r="E111" s="6" t="s">
        <v>39</v>
      </c>
      <c r="F111" s="6" t="s">
        <v>39</v>
      </c>
      <c r="G111" s="30" t="s">
        <v>39</v>
      </c>
      <c r="H111" s="37" t="s">
        <v>39</v>
      </c>
      <c r="I111" s="6" t="s">
        <v>39</v>
      </c>
      <c r="J111" s="6"/>
      <c r="K111" s="6" t="s">
        <v>39</v>
      </c>
      <c r="L111" s="6" t="s">
        <v>39</v>
      </c>
      <c r="M111" s="30" t="s">
        <v>39</v>
      </c>
      <c r="N111" s="6" t="s">
        <v>39</v>
      </c>
      <c r="O111" s="6" t="s">
        <v>39</v>
      </c>
      <c r="P111" s="6" t="s">
        <v>39</v>
      </c>
    </row>
    <row r="112" spans="1:16" s="9" customFormat="1">
      <c r="A112" s="18"/>
      <c r="B112" s="31">
        <v>441</v>
      </c>
      <c r="C112" s="8">
        <v>371483</v>
      </c>
      <c r="D112" s="8"/>
      <c r="E112" s="8">
        <v>328</v>
      </c>
      <c r="F112" s="8">
        <v>0</v>
      </c>
      <c r="G112" s="32">
        <v>0.74</v>
      </c>
      <c r="H112" s="38">
        <v>477</v>
      </c>
      <c r="I112" s="8">
        <v>18754</v>
      </c>
      <c r="J112" s="8"/>
      <c r="K112" s="8">
        <v>185</v>
      </c>
      <c r="L112" s="8">
        <v>0.01</v>
      </c>
      <c r="M112" s="32">
        <v>0.39</v>
      </c>
      <c r="N112" s="8">
        <v>477</v>
      </c>
      <c r="O112" s="8">
        <v>18427</v>
      </c>
      <c r="P112" s="8">
        <v>133</v>
      </c>
    </row>
    <row r="113" spans="1:16" s="7" customFormat="1">
      <c r="A113" s="40"/>
      <c r="B113" s="29"/>
      <c r="C113" s="6"/>
      <c r="D113" s="6"/>
      <c r="E113" s="6"/>
      <c r="F113" s="6"/>
      <c r="G113" s="30"/>
      <c r="H113" s="37"/>
      <c r="I113" s="6"/>
      <c r="J113" s="6"/>
      <c r="K113" s="6"/>
      <c r="L113" s="6"/>
      <c r="M113" s="30"/>
      <c r="N113" s="6"/>
      <c r="O113" s="6"/>
      <c r="P113" s="6"/>
    </row>
    <row r="114" spans="1:16" s="7" customFormat="1" ht="58">
      <c r="A114" s="40"/>
      <c r="B114" s="22" t="s">
        <v>44</v>
      </c>
      <c r="C114" s="23" t="s">
        <v>45</v>
      </c>
      <c r="D114" s="6" t="s">
        <v>59</v>
      </c>
      <c r="E114" s="6" t="s">
        <v>46</v>
      </c>
      <c r="F114" s="23" t="s">
        <v>48</v>
      </c>
      <c r="G114" s="24" t="s">
        <v>50</v>
      </c>
      <c r="H114" s="22" t="s">
        <v>44</v>
      </c>
      <c r="I114" s="23" t="s">
        <v>45</v>
      </c>
      <c r="J114" s="6" t="s">
        <v>59</v>
      </c>
      <c r="K114" s="6" t="s">
        <v>46</v>
      </c>
      <c r="L114" s="23" t="s">
        <v>48</v>
      </c>
      <c r="M114" s="24" t="s">
        <v>50</v>
      </c>
      <c r="N114" s="6"/>
      <c r="O114" s="6"/>
      <c r="P114" s="6"/>
    </row>
    <row r="115" spans="1:16" s="7" customFormat="1" ht="43.5">
      <c r="A115" s="40"/>
      <c r="B115" s="25" t="s">
        <v>34</v>
      </c>
      <c r="C115" s="26" t="s">
        <v>34</v>
      </c>
      <c r="D115" s="6"/>
      <c r="E115" s="6" t="s">
        <v>47</v>
      </c>
      <c r="F115" s="26" t="s">
        <v>60</v>
      </c>
      <c r="G115" s="27" t="s">
        <v>61</v>
      </c>
      <c r="H115" s="25" t="s">
        <v>34</v>
      </c>
      <c r="I115" s="26" t="s">
        <v>34</v>
      </c>
      <c r="J115" s="6"/>
      <c r="K115" s="6" t="s">
        <v>47</v>
      </c>
      <c r="L115" s="26" t="s">
        <v>60</v>
      </c>
      <c r="M115" s="27" t="s">
        <v>61</v>
      </c>
      <c r="N115" s="6"/>
      <c r="O115" s="6"/>
      <c r="P115" s="6"/>
    </row>
    <row r="116" spans="1:16">
      <c r="B116" s="35"/>
      <c r="H116" s="35"/>
    </row>
    <row r="117" spans="1:16">
      <c r="A117" s="17" t="s">
        <v>55</v>
      </c>
      <c r="B117" s="29">
        <f>SUM(B6,B8,B12,B14,B18,B20,B24,B26,B30,B32,B36,B38,B42,B44,B48,B50,B54,B56,B60,B62,B66,B68,B72,B74,B78,B80,B84,B86,B90,B92,B96,B98,B102,B108)</f>
        <v>14741</v>
      </c>
      <c r="C117" s="6">
        <f>SUM(C6,C8,C12,C14,C18,C20,C24,C26,C30,C32,C36,C38,C42,C44,C48,C50,C54,C56,C60,C62,C66,C68,C72,C74,C78,C80,C84,C86,C90,C92,C96,C98,C102,C108)</f>
        <v>488424</v>
      </c>
      <c r="D117" s="6">
        <f>C117/B117</f>
        <v>33.133708703615767</v>
      </c>
      <c r="E117" s="6">
        <f>SUM(E6,E8,E12,E14,E18,E20,E24,E26,E30,E32,E36,E38,E42,E44,E48,E50,E54,E56,E60,E62,E66,E68,E72,E74,E78,E80,E84,E86,E90,E92,E96,E98,E102,E108)</f>
        <v>48477</v>
      </c>
      <c r="F117" s="6">
        <f>(E117/C117)*1000</f>
        <v>99.251879514520184</v>
      </c>
      <c r="G117" s="30">
        <f>(E117/B117)*1000</f>
        <v>3288.5828641204803</v>
      </c>
      <c r="H117" s="37">
        <f>SUM(H6,H8,H12,H14,H18,H20,H24,H26,H30,H32,H36,H38,H42,H44,H48,H50,H54,H56,H60,H62,H66,H68,H72,H74,H78,H80,H84,H86,H90,H92,H96,H98,H102,H108)</f>
        <v>21256</v>
      </c>
      <c r="I117" s="6">
        <f>SUM(I6,I8,I12,I14,I18,I20,I24,I26,I30,I32,I36,I38,I42,I44,I48,I50,I54,I56,I60,I62,I66,I68,I72,I74,I78,I80,I84,I86,I90,I92,I96,I98,I102,I108)</f>
        <v>823256</v>
      </c>
      <c r="J117" s="6">
        <f>I117/H117</f>
        <v>38.730523146405723</v>
      </c>
      <c r="K117" s="6">
        <f>SUM(K6,K8,K12,K14,K18,K20,K24,K26,K30,K32,K36,K38,K42,K44,K48,K50,K54,K56,K60,K62,K66,K68,K72,K74,K78,K80,K84,K86,K90,K92,K96,K98,K102,K108)</f>
        <v>269621</v>
      </c>
      <c r="L117" s="6">
        <f>(K117/I117)*1000</f>
        <v>327.5056604506982</v>
      </c>
      <c r="M117" s="30">
        <f>(K117/H117)*1000</f>
        <v>12684.46556266466</v>
      </c>
    </row>
    <row r="118" spans="1:16">
      <c r="A118" s="17" t="s">
        <v>56</v>
      </c>
      <c r="B118" s="29">
        <f>SUM(B7,B9,B13,B15,B19,B21,B25,B27,B31,B33,B37,B39,B43,B45,B49,B51,B55,B57,B61,B63,B67,B69,B73,B75,B79,B81,B85,B87,B91,B93,B97,B99,B103,B109)</f>
        <v>25677</v>
      </c>
      <c r="C118" s="6">
        <f>SUM(C7,C9,C13,C15,C19,C21,C25,C27,C31,C33,C37,C39,C43,C45,C49,C51,C55,C57,C61,C63,C67,C69,C73,C75,C79,C81,C85,C87,C91,C93,C97,C99,C103,C109)</f>
        <v>1905947</v>
      </c>
      <c r="D118" s="6">
        <f>C118/B118</f>
        <v>74.227791408653658</v>
      </c>
      <c r="E118" s="6">
        <f>SUM(E7,E9,E13,E15,E19,E21,E25,E27,E31,E33,E37,E39,E43,E45,E49,E51,E55,E57,E61,E63,E67,E69,E73,E75,E79,E81,E85,E87,E91,E93,E97,E99,E103,E109)</f>
        <v>40576</v>
      </c>
      <c r="F118" s="6">
        <f>(E118/C118)*1000</f>
        <v>21.28915442034852</v>
      </c>
      <c r="G118" s="30">
        <f>(E118/B118)*1000</f>
        <v>1580.2469135802469</v>
      </c>
      <c r="H118" s="37">
        <f>SUM(H7,H9,H13,H15,H19,H21,H25,H27,H31,H33,H37,H39,H43,H45,H49,H51,H55,H57,H61,H63,H67,H69,H73,H75,H79,H81,H85,H87,H91,H93,H97,H99,H103,H109)</f>
        <v>29136</v>
      </c>
      <c r="I118" s="6">
        <f>SUM(I7,I9,I13,I15,I19,I21,I25,I27,I31,I33,I37,I39,I43,I45,I49,I51,I55,I57,I61,I63,I67,I69,I73,I75,I79,I81,I85,I87,I91,I93,I97,I99,I103,I109)</f>
        <v>4714756</v>
      </c>
      <c r="J118" s="6">
        <f>I118/H118</f>
        <v>161.81891817682592</v>
      </c>
      <c r="K118" s="6">
        <f>SUM(K7,K9,K13,K15,K19,K21,K25,K27,K31,K33,K37,K39,K43,K45,K49,K51,K55,K57,K61,K63,K67,K69,K73,K75,K79,K81,K85,K87,K91,K93,K97,K99,K103,K109)</f>
        <v>145709</v>
      </c>
      <c r="L118" s="6">
        <f>(K118/I118)*1000</f>
        <v>30.904886700393401</v>
      </c>
      <c r="M118" s="30">
        <f>(K118/H118)*1000</f>
        <v>5000.9953322350357</v>
      </c>
    </row>
    <row r="119" spans="1:16">
      <c r="A119" s="13"/>
      <c r="B119" s="35"/>
      <c r="E119" s="11"/>
    </row>
    <row r="120" spans="1:16">
      <c r="A120" s="13" t="s">
        <v>117</v>
      </c>
      <c r="B120" s="35"/>
      <c r="E120" s="7">
        <f>SUM(E117:E118)/10^6</f>
        <v>8.9052999999999993E-2</v>
      </c>
      <c r="K120" s="7">
        <f>SUM(K117:K118)/10^6</f>
        <v>0.41532999999999998</v>
      </c>
    </row>
    <row r="121" spans="1:16">
      <c r="A121" s="13"/>
      <c r="B121" s="35"/>
    </row>
    <row r="122" spans="1:16">
      <c r="A122" s="13"/>
      <c r="B122" s="35"/>
    </row>
    <row r="123" spans="1:16">
      <c r="B123" s="35"/>
    </row>
    <row r="124" spans="1:16">
      <c r="B124" s="35"/>
    </row>
    <row r="125" spans="1:16">
      <c r="B125" s="35"/>
    </row>
    <row r="126" spans="1:16">
      <c r="B126" s="35"/>
    </row>
    <row r="127" spans="1:16">
      <c r="B127" s="35"/>
    </row>
    <row r="128" spans="1:16">
      <c r="B128" s="35"/>
    </row>
    <row r="129" spans="2:2">
      <c r="B129" s="35"/>
    </row>
    <row r="130" spans="2:2">
      <c r="B130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EC96-7140-4CC5-8893-3B65ED8336DC}">
  <dimension ref="A2:H39"/>
  <sheetViews>
    <sheetView workbookViewId="0">
      <selection activeCell="D26" sqref="D26"/>
    </sheetView>
  </sheetViews>
  <sheetFormatPr defaultRowHeight="14.5"/>
  <cols>
    <col min="1" max="1" width="22.36328125" customWidth="1"/>
    <col min="2" max="2" width="28" customWidth="1"/>
    <col min="3" max="3" width="21.90625" customWidth="1"/>
    <col min="4" max="4" width="17.90625" customWidth="1"/>
    <col min="5" max="5" width="16.08984375" customWidth="1"/>
    <col min="6" max="6" width="13.453125" customWidth="1"/>
  </cols>
  <sheetData>
    <row r="2" spans="1:8">
      <c r="A2" s="49" t="s">
        <v>93</v>
      </c>
    </row>
    <row r="3" spans="1:8">
      <c r="B3" t="s">
        <v>98</v>
      </c>
      <c r="C3" t="s">
        <v>99</v>
      </c>
      <c r="D3" t="s">
        <v>100</v>
      </c>
      <c r="E3" t="s">
        <v>101</v>
      </c>
      <c r="F3" t="s">
        <v>102</v>
      </c>
      <c r="H3" t="s">
        <v>106</v>
      </c>
    </row>
    <row r="4" spans="1:8" ht="15.5">
      <c r="A4" s="45" t="s">
        <v>94</v>
      </c>
      <c r="B4" s="47">
        <v>18691</v>
      </c>
      <c r="C4">
        <v>39</v>
      </c>
      <c r="D4" s="46">
        <v>6378</v>
      </c>
      <c r="E4">
        <v>85</v>
      </c>
      <c r="F4" s="46">
        <v>66000</v>
      </c>
      <c r="H4">
        <f>B4/C4</f>
        <v>479.25641025641028</v>
      </c>
    </row>
    <row r="5" spans="1:8" ht="15.5">
      <c r="A5" s="45" t="s">
        <v>95</v>
      </c>
      <c r="B5" s="47">
        <v>20593</v>
      </c>
      <c r="C5">
        <v>43</v>
      </c>
      <c r="D5" s="46">
        <v>1016</v>
      </c>
      <c r="E5">
        <v>14</v>
      </c>
      <c r="F5" s="46">
        <v>73000</v>
      </c>
      <c r="H5">
        <f t="shared" ref="H5:H7" si="0">B5/C5</f>
        <v>478.90697674418607</v>
      </c>
    </row>
    <row r="6" spans="1:8" ht="15.5">
      <c r="A6" s="45" t="s">
        <v>96</v>
      </c>
      <c r="B6" s="47">
        <v>5969</v>
      </c>
      <c r="C6">
        <v>12</v>
      </c>
      <c r="D6">
        <v>79</v>
      </c>
      <c r="E6">
        <v>1</v>
      </c>
      <c r="F6" s="46">
        <v>21000</v>
      </c>
      <c r="H6">
        <f t="shared" si="0"/>
        <v>497.41666666666669</v>
      </c>
    </row>
    <row r="7" spans="1:8" ht="15.5">
      <c r="A7" s="45" t="s">
        <v>97</v>
      </c>
      <c r="B7" s="47">
        <v>2705</v>
      </c>
      <c r="C7">
        <v>6</v>
      </c>
      <c r="D7">
        <v>8</v>
      </c>
      <c r="E7">
        <v>0.1</v>
      </c>
      <c r="F7" s="46">
        <v>9600</v>
      </c>
      <c r="H7">
        <f t="shared" si="0"/>
        <v>450.83333333333331</v>
      </c>
    </row>
    <row r="8" spans="1:8" ht="15.5">
      <c r="A8" s="45" t="s">
        <v>103</v>
      </c>
      <c r="B8" s="50">
        <v>47958</v>
      </c>
      <c r="C8">
        <v>100</v>
      </c>
      <c r="D8" s="46">
        <v>7481</v>
      </c>
      <c r="E8">
        <v>100</v>
      </c>
      <c r="F8" s="46">
        <v>170000</v>
      </c>
    </row>
    <row r="10" spans="1:8">
      <c r="A10" s="49" t="s">
        <v>83</v>
      </c>
    </row>
    <row r="11" spans="1:8">
      <c r="B11" t="s">
        <v>87</v>
      </c>
      <c r="C11" t="s">
        <v>88</v>
      </c>
      <c r="D11" t="s">
        <v>89</v>
      </c>
    </row>
    <row r="12" spans="1:8" ht="15.5">
      <c r="A12" s="45" t="s">
        <v>84</v>
      </c>
      <c r="B12" s="48">
        <v>26754</v>
      </c>
      <c r="C12">
        <f>D12/B12</f>
        <v>7.7184720041862898</v>
      </c>
      <c r="D12" s="48">
        <v>206500</v>
      </c>
    </row>
    <row r="13" spans="1:8" ht="15.5">
      <c r="A13" s="45" t="s">
        <v>85</v>
      </c>
      <c r="B13" s="48">
        <v>5471</v>
      </c>
      <c r="C13">
        <f>D13/B13</f>
        <v>1199.6344361177116</v>
      </c>
      <c r="D13" s="48">
        <v>6563200</v>
      </c>
    </row>
    <row r="14" spans="1:8" ht="15.5">
      <c r="A14" s="45" t="s">
        <v>86</v>
      </c>
      <c r="B14" s="46">
        <f>SUM(B12:B13)</f>
        <v>32225</v>
      </c>
      <c r="C14">
        <f>D14/B14</f>
        <v>210.07602792862684</v>
      </c>
      <c r="D14" s="46">
        <f>SUM(D12:D13)</f>
        <v>6769700</v>
      </c>
    </row>
    <row r="15" spans="1:8" ht="15.5">
      <c r="A15" s="45"/>
      <c r="B15" s="46"/>
      <c r="D15" s="46"/>
    </row>
    <row r="16" spans="1:8" ht="15.5">
      <c r="A16" s="45" t="s">
        <v>109</v>
      </c>
      <c r="B16" s="46"/>
      <c r="D16" s="46"/>
    </row>
    <row r="17" spans="1:7" ht="15.5">
      <c r="A17" s="45" t="s">
        <v>18</v>
      </c>
      <c r="B17" s="46">
        <v>32225</v>
      </c>
      <c r="D17" s="46"/>
    </row>
    <row r="18" spans="1:7" ht="15.5">
      <c r="A18" s="45" t="s">
        <v>110</v>
      </c>
      <c r="B18" s="46">
        <v>26438</v>
      </c>
      <c r="D18" s="46"/>
    </row>
    <row r="20" spans="1:7">
      <c r="A20" s="49" t="s">
        <v>112</v>
      </c>
    </row>
    <row r="21" spans="1:7">
      <c r="B21" t="s">
        <v>77</v>
      </c>
      <c r="C21" t="s">
        <v>67</v>
      </c>
      <c r="D21" t="s">
        <v>78</v>
      </c>
      <c r="E21" t="s">
        <v>79</v>
      </c>
      <c r="F21" t="s">
        <v>80</v>
      </c>
      <c r="G21" t="s">
        <v>81</v>
      </c>
    </row>
    <row r="22" spans="1:7" ht="15.5">
      <c r="A22" s="45" t="s">
        <v>113</v>
      </c>
      <c r="B22" s="47">
        <v>65800</v>
      </c>
      <c r="C22" s="47">
        <v>21500</v>
      </c>
      <c r="D22">
        <v>1.4</v>
      </c>
      <c r="E22">
        <f>D22*10^9</f>
        <v>1400000000</v>
      </c>
      <c r="F22">
        <f>E22*((16*1.2)/1000)</f>
        <v>26879999.999999996</v>
      </c>
      <c r="G22">
        <f>F22/10^9</f>
        <v>2.6879999999999998E-2</v>
      </c>
    </row>
    <row r="23" spans="1:7" ht="15.5">
      <c r="A23" s="45" t="s">
        <v>114</v>
      </c>
      <c r="B23" s="47">
        <v>79500</v>
      </c>
      <c r="C23" s="47">
        <v>24100</v>
      </c>
      <c r="D23">
        <v>1.9</v>
      </c>
      <c r="E23">
        <f>D23*10^9</f>
        <v>1900000000</v>
      </c>
      <c r="F23">
        <f>E23*((16*1.2)/1000)</f>
        <v>36480000</v>
      </c>
      <c r="G23">
        <f>F23/10^9</f>
        <v>3.6479999999999999E-2</v>
      </c>
    </row>
    <row r="24" spans="1:7" ht="15.5">
      <c r="A24" s="45" t="s">
        <v>115</v>
      </c>
      <c r="B24" s="47">
        <v>23800</v>
      </c>
      <c r="C24" s="47">
        <v>35000</v>
      </c>
      <c r="D24">
        <v>0.8</v>
      </c>
      <c r="E24">
        <f t="shared" ref="E24:E25" si="1">D24*10^9</f>
        <v>800000000</v>
      </c>
      <c r="F24">
        <f t="shared" ref="F24:F25" si="2">E24*((16*1.2)/1000)</f>
        <v>15359999.999999998</v>
      </c>
      <c r="G24">
        <f t="shared" ref="G24:G25" si="3">F24/10^9</f>
        <v>1.5359999999999999E-2</v>
      </c>
    </row>
    <row r="25" spans="1:7" ht="15.5">
      <c r="A25" s="45" t="s">
        <v>116</v>
      </c>
      <c r="B25" s="47">
        <v>7600</v>
      </c>
      <c r="C25" s="47">
        <v>35000</v>
      </c>
      <c r="D25">
        <v>0.3</v>
      </c>
      <c r="E25">
        <f t="shared" si="1"/>
        <v>300000000</v>
      </c>
      <c r="F25">
        <f t="shared" si="2"/>
        <v>5759999.9999999991</v>
      </c>
      <c r="G25">
        <f t="shared" si="3"/>
        <v>5.7599999999999995E-3</v>
      </c>
    </row>
    <row r="27" spans="1:7" ht="15.5">
      <c r="A27" s="51" t="s">
        <v>103</v>
      </c>
      <c r="B27" s="46">
        <f>SUM(B22:B25)</f>
        <v>176700</v>
      </c>
      <c r="C27">
        <f>E27/B27</f>
        <v>24900.96208262592</v>
      </c>
      <c r="D27" s="46">
        <f>SUM(D22:D25)</f>
        <v>4.3999999999999995</v>
      </c>
      <c r="E27" s="46">
        <f>SUM(E22:E25)</f>
        <v>4400000000</v>
      </c>
      <c r="F27" s="46">
        <f>SUM(F22:F25)</f>
        <v>84480000</v>
      </c>
      <c r="G27" s="53">
        <f>SUM(G22:G25)</f>
        <v>8.448E-2</v>
      </c>
    </row>
    <row r="28" spans="1:7" ht="15.5">
      <c r="A28" s="51"/>
    </row>
    <row r="29" spans="1:7">
      <c r="A29" s="49" t="s">
        <v>90</v>
      </c>
      <c r="B29" s="49">
        <f>F27/B27</f>
        <v>478.09847198641768</v>
      </c>
    </row>
    <row r="30" spans="1:7" ht="15.5">
      <c r="A30" s="51"/>
    </row>
    <row r="32" spans="1:7">
      <c r="A32" s="49" t="s">
        <v>111</v>
      </c>
    </row>
    <row r="33" spans="1:7">
      <c r="B33" t="s">
        <v>77</v>
      </c>
      <c r="C33" t="s">
        <v>67</v>
      </c>
      <c r="D33" t="s">
        <v>78</v>
      </c>
      <c r="E33" t="s">
        <v>79</v>
      </c>
      <c r="F33" t="s">
        <v>80</v>
      </c>
      <c r="G33" t="s">
        <v>81</v>
      </c>
    </row>
    <row r="34" spans="1:7" ht="15.5">
      <c r="A34" s="45" t="s">
        <v>75</v>
      </c>
      <c r="B34" s="47">
        <v>206500</v>
      </c>
      <c r="C34" s="47">
        <v>9650</v>
      </c>
      <c r="D34">
        <v>2</v>
      </c>
      <c r="E34">
        <f>D34*10^9</f>
        <v>2000000000</v>
      </c>
      <c r="F34">
        <f>E34*((16*1.2)/1000)</f>
        <v>38400000</v>
      </c>
      <c r="G34">
        <f>F34/10^9</f>
        <v>3.8399999999999997E-2</v>
      </c>
    </row>
    <row r="35" spans="1:7" ht="15.5">
      <c r="A35" s="45" t="s">
        <v>76</v>
      </c>
      <c r="B35" s="47">
        <v>6563000</v>
      </c>
      <c r="C35" s="47">
        <v>1260</v>
      </c>
      <c r="D35">
        <v>8</v>
      </c>
      <c r="E35">
        <f>D35*10^9</f>
        <v>8000000000</v>
      </c>
      <c r="F35">
        <f>E35*((16*1.2)/1000)</f>
        <v>153600000</v>
      </c>
      <c r="G35">
        <f>F35/10^9</f>
        <v>0.15359999999999999</v>
      </c>
    </row>
    <row r="37" spans="1:7">
      <c r="A37" t="s">
        <v>82</v>
      </c>
      <c r="B37" s="46">
        <f>SUM(B34:B35)</f>
        <v>6769500</v>
      </c>
      <c r="C37">
        <f>E37/B37</f>
        <v>1477.2139744441981</v>
      </c>
      <c r="D37" s="46">
        <f>SUM(D34:D35)</f>
        <v>10</v>
      </c>
      <c r="E37" s="46">
        <f>SUM(E34:E35)</f>
        <v>10000000000</v>
      </c>
      <c r="F37" s="46">
        <f>SUM(F34:F35)</f>
        <v>192000000</v>
      </c>
      <c r="G37" s="52">
        <f>SUM(G34:G35)</f>
        <v>0.19199999999999998</v>
      </c>
    </row>
    <row r="39" spans="1:7">
      <c r="A39" s="49" t="s">
        <v>90</v>
      </c>
      <c r="B39" s="49">
        <f>F37/B37</f>
        <v>28.362508309328607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1323-5944-46D7-8F31-C4A90A66F0C1}">
  <dimension ref="A1:N1365"/>
  <sheetViews>
    <sheetView workbookViewId="0">
      <selection activeCell="M4" sqref="M4"/>
    </sheetView>
  </sheetViews>
  <sheetFormatPr defaultRowHeight="14.5"/>
  <sheetData>
    <row r="1" spans="1:14">
      <c r="A1" t="s">
        <v>123</v>
      </c>
      <c r="B1" t="s">
        <v>120</v>
      </c>
      <c r="C1" t="s">
        <v>121</v>
      </c>
      <c r="L1" t="s">
        <v>126</v>
      </c>
      <c r="M1" t="s">
        <v>36</v>
      </c>
      <c r="N1" t="s">
        <v>127</v>
      </c>
    </row>
    <row r="2" spans="1:14">
      <c r="A2" t="s">
        <v>124</v>
      </c>
      <c r="B2">
        <v>5</v>
      </c>
      <c r="C2">
        <v>20</v>
      </c>
      <c r="K2" t="s">
        <v>72</v>
      </c>
      <c r="L2">
        <f>SUM(B2:B1365)</f>
        <v>33955</v>
      </c>
      <c r="M2">
        <f>SUMIF(A2:A1365,"yes",B2:B1365)</f>
        <v>18157</v>
      </c>
      <c r="N2">
        <f>SUMIF(A2:A1365,"No",B2:B1365)</f>
        <v>15798</v>
      </c>
    </row>
    <row r="3" spans="1:14">
      <c r="A3" t="s">
        <v>125</v>
      </c>
      <c r="B3">
        <v>1</v>
      </c>
      <c r="C3">
        <v>3</v>
      </c>
      <c r="K3" t="s">
        <v>122</v>
      </c>
      <c r="L3">
        <f>SUM(C2:C1365)</f>
        <v>2010794</v>
      </c>
      <c r="M3">
        <f>SUMIF(A2:A1365,"yes",C2:C1365)</f>
        <v>1383008</v>
      </c>
      <c r="N3">
        <f>SUMIF(A2:A1365,"No",C2:C1365)</f>
        <v>627786</v>
      </c>
    </row>
    <row r="4" spans="1:14">
      <c r="A4" t="s">
        <v>125</v>
      </c>
      <c r="B4">
        <v>1</v>
      </c>
      <c r="C4">
        <v>85</v>
      </c>
      <c r="L4">
        <f>L3/L2</f>
        <v>59.219378589309379</v>
      </c>
      <c r="M4">
        <f t="shared" ref="M4:N4" si="0">M3/M2</f>
        <v>76.169411246351274</v>
      </c>
      <c r="N4">
        <f t="shared" si="0"/>
        <v>39.738321306494491</v>
      </c>
    </row>
    <row r="5" spans="1:14">
      <c r="A5" t="s">
        <v>125</v>
      </c>
      <c r="B5">
        <v>1</v>
      </c>
      <c r="C5">
        <v>12</v>
      </c>
    </row>
    <row r="6" spans="1:14">
      <c r="A6" t="s">
        <v>124</v>
      </c>
      <c r="B6">
        <v>1</v>
      </c>
      <c r="C6">
        <v>1</v>
      </c>
    </row>
    <row r="7" spans="1:14">
      <c r="A7" t="s">
        <v>125</v>
      </c>
      <c r="B7">
        <v>3</v>
      </c>
      <c r="C7">
        <v>91</v>
      </c>
    </row>
    <row r="8" spans="1:14">
      <c r="A8" t="s">
        <v>125</v>
      </c>
      <c r="B8">
        <v>3</v>
      </c>
      <c r="C8">
        <v>215</v>
      </c>
    </row>
    <row r="9" spans="1:14">
      <c r="A9" t="s">
        <v>124</v>
      </c>
      <c r="B9">
        <v>2</v>
      </c>
      <c r="C9">
        <v>1095</v>
      </c>
    </row>
    <row r="10" spans="1:14">
      <c r="A10" t="s">
        <v>125</v>
      </c>
      <c r="B10">
        <v>4</v>
      </c>
      <c r="C10">
        <v>309</v>
      </c>
    </row>
    <row r="11" spans="1:14">
      <c r="A11" t="s">
        <v>124</v>
      </c>
      <c r="B11">
        <v>24</v>
      </c>
      <c r="C11">
        <v>802</v>
      </c>
    </row>
    <row r="12" spans="1:14">
      <c r="A12" t="s">
        <v>125</v>
      </c>
      <c r="B12">
        <v>14</v>
      </c>
      <c r="C12">
        <v>904</v>
      </c>
    </row>
    <row r="13" spans="1:14">
      <c r="A13" t="s">
        <v>125</v>
      </c>
      <c r="B13">
        <v>2</v>
      </c>
      <c r="C13">
        <v>114</v>
      </c>
    </row>
    <row r="14" spans="1:14">
      <c r="A14" t="s">
        <v>125</v>
      </c>
      <c r="B14">
        <v>2</v>
      </c>
      <c r="C14">
        <v>1309</v>
      </c>
    </row>
    <row r="15" spans="1:14">
      <c r="A15" t="s">
        <v>124</v>
      </c>
      <c r="B15">
        <v>3</v>
      </c>
      <c r="C15">
        <v>22</v>
      </c>
    </row>
    <row r="16" spans="1:14">
      <c r="A16" t="s">
        <v>125</v>
      </c>
      <c r="B16">
        <v>4</v>
      </c>
      <c r="C16">
        <v>106</v>
      </c>
    </row>
    <row r="17" spans="1:3">
      <c r="A17" t="s">
        <v>125</v>
      </c>
      <c r="B17">
        <v>1</v>
      </c>
      <c r="C17">
        <v>12</v>
      </c>
    </row>
    <row r="18" spans="1:3">
      <c r="A18" t="s">
        <v>124</v>
      </c>
      <c r="B18">
        <v>2</v>
      </c>
      <c r="C18">
        <v>2</v>
      </c>
    </row>
    <row r="19" spans="1:3">
      <c r="A19" t="s">
        <v>125</v>
      </c>
      <c r="B19">
        <v>8</v>
      </c>
      <c r="C19">
        <v>437</v>
      </c>
    </row>
    <row r="20" spans="1:3">
      <c r="A20" t="s">
        <v>124</v>
      </c>
      <c r="B20">
        <v>17</v>
      </c>
      <c r="C20">
        <v>12560</v>
      </c>
    </row>
    <row r="21" spans="1:3">
      <c r="A21" t="s">
        <v>124</v>
      </c>
      <c r="B21">
        <v>18</v>
      </c>
      <c r="C21">
        <v>104</v>
      </c>
    </row>
    <row r="22" spans="1:3">
      <c r="A22" t="s">
        <v>125</v>
      </c>
      <c r="B22">
        <v>20</v>
      </c>
      <c r="C22">
        <v>4220</v>
      </c>
    </row>
    <row r="23" spans="1:3">
      <c r="A23" t="s">
        <v>124</v>
      </c>
      <c r="B23">
        <v>2</v>
      </c>
      <c r="C23">
        <v>11</v>
      </c>
    </row>
    <row r="24" spans="1:3">
      <c r="A24" t="s">
        <v>125</v>
      </c>
      <c r="B24">
        <v>2</v>
      </c>
      <c r="C24">
        <v>6</v>
      </c>
    </row>
    <row r="25" spans="1:3">
      <c r="A25" t="s">
        <v>124</v>
      </c>
      <c r="B25">
        <v>2</v>
      </c>
      <c r="C25">
        <v>48</v>
      </c>
    </row>
    <row r="26" spans="1:3">
      <c r="A26" t="s">
        <v>124</v>
      </c>
      <c r="B26">
        <v>1</v>
      </c>
      <c r="C26">
        <v>2</v>
      </c>
    </row>
    <row r="27" spans="1:3">
      <c r="A27" t="s">
        <v>125</v>
      </c>
      <c r="B27">
        <v>1</v>
      </c>
      <c r="C27">
        <v>12</v>
      </c>
    </row>
    <row r="28" spans="1:3">
      <c r="A28" t="s">
        <v>124</v>
      </c>
      <c r="B28">
        <v>1</v>
      </c>
      <c r="C28">
        <v>1</v>
      </c>
    </row>
    <row r="29" spans="1:3">
      <c r="A29" t="s">
        <v>125</v>
      </c>
      <c r="B29">
        <v>30</v>
      </c>
      <c r="C29">
        <v>275</v>
      </c>
    </row>
    <row r="30" spans="1:3">
      <c r="A30" t="s">
        <v>125</v>
      </c>
      <c r="B30">
        <v>12</v>
      </c>
      <c r="C30">
        <v>1083</v>
      </c>
    </row>
    <row r="31" spans="1:3">
      <c r="A31" t="s">
        <v>124</v>
      </c>
      <c r="B31">
        <v>99</v>
      </c>
      <c r="C31">
        <v>886</v>
      </c>
    </row>
    <row r="32" spans="1:3">
      <c r="A32" t="s">
        <v>125</v>
      </c>
      <c r="B32">
        <v>40</v>
      </c>
      <c r="C32">
        <v>414</v>
      </c>
    </row>
    <row r="33" spans="1:3">
      <c r="A33" t="s">
        <v>125</v>
      </c>
      <c r="B33">
        <v>12</v>
      </c>
      <c r="C33">
        <v>4613</v>
      </c>
    </row>
    <row r="34" spans="1:3">
      <c r="A34" t="s">
        <v>124</v>
      </c>
      <c r="B34">
        <v>1</v>
      </c>
      <c r="C34">
        <v>3</v>
      </c>
    </row>
    <row r="35" spans="1:3">
      <c r="A35" t="s">
        <v>125</v>
      </c>
      <c r="B35">
        <v>1</v>
      </c>
      <c r="C35">
        <v>7</v>
      </c>
    </row>
    <row r="36" spans="1:3">
      <c r="A36" t="s">
        <v>124</v>
      </c>
      <c r="B36">
        <v>7</v>
      </c>
      <c r="C36">
        <v>43</v>
      </c>
    </row>
    <row r="37" spans="1:3">
      <c r="A37" t="s">
        <v>125</v>
      </c>
      <c r="B37">
        <v>2</v>
      </c>
      <c r="C37">
        <v>36</v>
      </c>
    </row>
    <row r="38" spans="1:3">
      <c r="A38" t="s">
        <v>124</v>
      </c>
      <c r="B38">
        <v>3</v>
      </c>
      <c r="C38">
        <v>4</v>
      </c>
    </row>
    <row r="39" spans="1:3">
      <c r="A39" t="s">
        <v>125</v>
      </c>
      <c r="B39">
        <v>29</v>
      </c>
      <c r="C39">
        <v>2848</v>
      </c>
    </row>
    <row r="40" spans="1:3">
      <c r="A40" t="s">
        <v>124</v>
      </c>
      <c r="B40">
        <v>5</v>
      </c>
      <c r="C40">
        <v>17</v>
      </c>
    </row>
    <row r="41" spans="1:3">
      <c r="A41" t="s">
        <v>124</v>
      </c>
      <c r="B41">
        <v>1</v>
      </c>
      <c r="C41">
        <v>1</v>
      </c>
    </row>
    <row r="42" spans="1:3">
      <c r="A42" t="s">
        <v>124</v>
      </c>
      <c r="B42">
        <v>2</v>
      </c>
      <c r="C42">
        <v>2</v>
      </c>
    </row>
    <row r="43" spans="1:3">
      <c r="A43" t="s">
        <v>125</v>
      </c>
      <c r="B43">
        <v>20</v>
      </c>
      <c r="C43">
        <v>648</v>
      </c>
    </row>
    <row r="44" spans="1:3">
      <c r="A44" t="s">
        <v>125</v>
      </c>
      <c r="B44">
        <v>1</v>
      </c>
      <c r="C44">
        <v>8</v>
      </c>
    </row>
    <row r="45" spans="1:3">
      <c r="A45" t="s">
        <v>125</v>
      </c>
      <c r="B45">
        <v>3</v>
      </c>
      <c r="C45">
        <v>923</v>
      </c>
    </row>
    <row r="46" spans="1:3">
      <c r="A46" t="s">
        <v>124</v>
      </c>
      <c r="B46">
        <v>6</v>
      </c>
      <c r="C46">
        <v>37</v>
      </c>
    </row>
    <row r="47" spans="1:3">
      <c r="A47" t="s">
        <v>125</v>
      </c>
      <c r="B47">
        <v>21</v>
      </c>
      <c r="C47">
        <v>922</v>
      </c>
    </row>
    <row r="48" spans="1:3">
      <c r="A48" t="s">
        <v>124</v>
      </c>
      <c r="B48">
        <v>10</v>
      </c>
      <c r="C48">
        <v>47</v>
      </c>
    </row>
    <row r="49" spans="1:3">
      <c r="A49" t="s">
        <v>124</v>
      </c>
      <c r="B49">
        <v>13</v>
      </c>
      <c r="C49">
        <v>48</v>
      </c>
    </row>
    <row r="50" spans="1:3">
      <c r="A50" t="s">
        <v>125</v>
      </c>
      <c r="B50">
        <v>34</v>
      </c>
      <c r="C50">
        <v>5294</v>
      </c>
    </row>
    <row r="51" spans="1:3">
      <c r="A51" t="s">
        <v>124</v>
      </c>
      <c r="B51">
        <v>16</v>
      </c>
      <c r="C51">
        <v>4376</v>
      </c>
    </row>
    <row r="52" spans="1:3">
      <c r="A52" t="s">
        <v>124</v>
      </c>
      <c r="B52">
        <v>95</v>
      </c>
      <c r="C52">
        <v>559</v>
      </c>
    </row>
    <row r="53" spans="1:3">
      <c r="A53" t="s">
        <v>125</v>
      </c>
      <c r="B53">
        <v>29</v>
      </c>
      <c r="C53">
        <v>107</v>
      </c>
    </row>
    <row r="54" spans="1:3">
      <c r="A54" t="s">
        <v>124</v>
      </c>
      <c r="B54">
        <v>142</v>
      </c>
      <c r="C54">
        <v>684</v>
      </c>
    </row>
    <row r="55" spans="1:3">
      <c r="A55" t="s">
        <v>125</v>
      </c>
      <c r="B55">
        <v>10</v>
      </c>
      <c r="C55">
        <v>102</v>
      </c>
    </row>
    <row r="56" spans="1:3">
      <c r="A56" t="s">
        <v>124</v>
      </c>
      <c r="B56">
        <v>16</v>
      </c>
      <c r="C56">
        <v>208</v>
      </c>
    </row>
    <row r="57" spans="1:3">
      <c r="A57" t="s">
        <v>125</v>
      </c>
      <c r="B57">
        <v>34</v>
      </c>
      <c r="C57">
        <v>6742</v>
      </c>
    </row>
    <row r="58" spans="1:3">
      <c r="A58" t="s">
        <v>125</v>
      </c>
      <c r="B58">
        <v>60</v>
      </c>
      <c r="C58">
        <v>373</v>
      </c>
    </row>
    <row r="59" spans="1:3">
      <c r="A59" t="s">
        <v>124</v>
      </c>
      <c r="B59">
        <v>5</v>
      </c>
      <c r="C59">
        <v>13</v>
      </c>
    </row>
    <row r="60" spans="1:3">
      <c r="A60" t="s">
        <v>125</v>
      </c>
      <c r="B60">
        <v>1</v>
      </c>
      <c r="C60">
        <v>12</v>
      </c>
    </row>
    <row r="61" spans="1:3">
      <c r="A61" t="s">
        <v>125</v>
      </c>
      <c r="B61">
        <v>1</v>
      </c>
      <c r="C61">
        <v>4</v>
      </c>
    </row>
    <row r="62" spans="1:3">
      <c r="A62" t="s">
        <v>125</v>
      </c>
      <c r="B62">
        <v>75</v>
      </c>
      <c r="C62">
        <v>4924</v>
      </c>
    </row>
    <row r="63" spans="1:3">
      <c r="A63" t="s">
        <v>124</v>
      </c>
      <c r="B63">
        <v>19</v>
      </c>
      <c r="C63">
        <v>1804</v>
      </c>
    </row>
    <row r="64" spans="1:3">
      <c r="A64" t="s">
        <v>124</v>
      </c>
      <c r="B64">
        <v>7</v>
      </c>
      <c r="C64">
        <v>226</v>
      </c>
    </row>
    <row r="65" spans="1:3">
      <c r="A65" t="s">
        <v>125</v>
      </c>
      <c r="B65">
        <v>6</v>
      </c>
      <c r="C65">
        <v>44</v>
      </c>
    </row>
    <row r="66" spans="1:3">
      <c r="A66" t="s">
        <v>125</v>
      </c>
      <c r="B66">
        <v>21</v>
      </c>
      <c r="C66">
        <v>5056</v>
      </c>
    </row>
    <row r="67" spans="1:3">
      <c r="A67" t="s">
        <v>124</v>
      </c>
      <c r="B67">
        <v>2</v>
      </c>
      <c r="C67">
        <v>4</v>
      </c>
    </row>
    <row r="68" spans="1:3">
      <c r="A68" t="s">
        <v>125</v>
      </c>
      <c r="B68">
        <v>1</v>
      </c>
      <c r="C68">
        <v>3</v>
      </c>
    </row>
    <row r="69" spans="1:3">
      <c r="A69" t="s">
        <v>124</v>
      </c>
      <c r="B69">
        <v>9</v>
      </c>
      <c r="C69">
        <v>21</v>
      </c>
    </row>
    <row r="70" spans="1:3">
      <c r="A70" t="s">
        <v>125</v>
      </c>
      <c r="B70">
        <v>18</v>
      </c>
      <c r="C70">
        <v>166</v>
      </c>
    </row>
    <row r="71" spans="1:3">
      <c r="A71" t="s">
        <v>125</v>
      </c>
      <c r="B71">
        <v>23</v>
      </c>
      <c r="C71">
        <v>145</v>
      </c>
    </row>
    <row r="72" spans="1:3">
      <c r="A72" t="s">
        <v>125</v>
      </c>
      <c r="B72">
        <v>33</v>
      </c>
      <c r="C72">
        <v>746</v>
      </c>
    </row>
    <row r="73" spans="1:3">
      <c r="A73" t="s">
        <v>124</v>
      </c>
      <c r="B73">
        <v>86</v>
      </c>
      <c r="C73">
        <v>525</v>
      </c>
    </row>
    <row r="74" spans="1:3">
      <c r="A74" t="s">
        <v>124</v>
      </c>
      <c r="B74">
        <v>1</v>
      </c>
      <c r="C74">
        <v>1</v>
      </c>
    </row>
    <row r="75" spans="1:3">
      <c r="A75" t="s">
        <v>125</v>
      </c>
      <c r="B75">
        <v>4</v>
      </c>
      <c r="C75">
        <v>30</v>
      </c>
    </row>
    <row r="76" spans="1:3">
      <c r="A76" t="s">
        <v>125</v>
      </c>
      <c r="B76">
        <v>2</v>
      </c>
      <c r="C76">
        <v>2</v>
      </c>
    </row>
    <row r="77" spans="1:3">
      <c r="A77" t="s">
        <v>125</v>
      </c>
      <c r="B77">
        <v>10</v>
      </c>
      <c r="C77">
        <v>50</v>
      </c>
    </row>
    <row r="78" spans="1:3">
      <c r="A78" t="s">
        <v>124</v>
      </c>
      <c r="B78">
        <v>7</v>
      </c>
      <c r="C78">
        <v>41</v>
      </c>
    </row>
    <row r="79" spans="1:3">
      <c r="A79" t="s">
        <v>125</v>
      </c>
      <c r="B79">
        <v>3</v>
      </c>
      <c r="C79">
        <v>692</v>
      </c>
    </row>
    <row r="80" spans="1:3">
      <c r="A80" t="s">
        <v>124</v>
      </c>
      <c r="B80">
        <v>15</v>
      </c>
      <c r="C80">
        <v>36</v>
      </c>
    </row>
    <row r="81" spans="1:3">
      <c r="A81" t="s">
        <v>125</v>
      </c>
      <c r="B81">
        <v>50</v>
      </c>
      <c r="C81">
        <v>404</v>
      </c>
    </row>
    <row r="82" spans="1:3">
      <c r="A82" t="s">
        <v>124</v>
      </c>
      <c r="B82">
        <v>4</v>
      </c>
      <c r="C82">
        <v>24</v>
      </c>
    </row>
    <row r="83" spans="1:3">
      <c r="A83" t="s">
        <v>124</v>
      </c>
      <c r="B83">
        <v>3</v>
      </c>
      <c r="C83">
        <v>4</v>
      </c>
    </row>
    <row r="84" spans="1:3">
      <c r="A84" t="s">
        <v>125</v>
      </c>
      <c r="B84">
        <v>1</v>
      </c>
      <c r="C84">
        <v>7</v>
      </c>
    </row>
    <row r="85" spans="1:3">
      <c r="A85" t="s">
        <v>125</v>
      </c>
      <c r="B85">
        <v>9</v>
      </c>
      <c r="C85">
        <v>157</v>
      </c>
    </row>
    <row r="86" spans="1:3">
      <c r="A86" t="s">
        <v>125</v>
      </c>
      <c r="B86">
        <v>1</v>
      </c>
      <c r="C86">
        <v>7</v>
      </c>
    </row>
    <row r="87" spans="1:3">
      <c r="A87" t="s">
        <v>124</v>
      </c>
      <c r="B87">
        <v>1</v>
      </c>
      <c r="C87">
        <v>1</v>
      </c>
    </row>
    <row r="88" spans="1:3">
      <c r="A88" t="s">
        <v>124</v>
      </c>
      <c r="B88">
        <v>11</v>
      </c>
      <c r="C88">
        <v>42</v>
      </c>
    </row>
    <row r="89" spans="1:3">
      <c r="A89" t="s">
        <v>125</v>
      </c>
      <c r="B89">
        <v>3</v>
      </c>
      <c r="C89">
        <v>15</v>
      </c>
    </row>
    <row r="90" spans="1:3">
      <c r="A90" t="s">
        <v>124</v>
      </c>
      <c r="B90">
        <v>1</v>
      </c>
      <c r="C90">
        <v>49</v>
      </c>
    </row>
    <row r="91" spans="1:3">
      <c r="A91" t="s">
        <v>125</v>
      </c>
      <c r="B91">
        <v>8</v>
      </c>
      <c r="C91">
        <v>70</v>
      </c>
    </row>
    <row r="92" spans="1:3">
      <c r="A92" t="s">
        <v>124</v>
      </c>
      <c r="B92">
        <v>2</v>
      </c>
      <c r="C92">
        <v>2</v>
      </c>
    </row>
    <row r="93" spans="1:3">
      <c r="A93" t="s">
        <v>125</v>
      </c>
      <c r="B93">
        <v>1</v>
      </c>
      <c r="C93">
        <v>6</v>
      </c>
    </row>
    <row r="94" spans="1:3">
      <c r="A94" t="s">
        <v>124</v>
      </c>
      <c r="B94">
        <v>4</v>
      </c>
      <c r="C94">
        <v>21</v>
      </c>
    </row>
    <row r="95" spans="1:3">
      <c r="A95" t="s">
        <v>124</v>
      </c>
      <c r="B95">
        <v>3</v>
      </c>
      <c r="C95">
        <v>3</v>
      </c>
    </row>
    <row r="96" spans="1:3">
      <c r="A96" t="s">
        <v>124</v>
      </c>
      <c r="B96">
        <v>2</v>
      </c>
      <c r="C96">
        <v>2</v>
      </c>
    </row>
    <row r="97" spans="1:3">
      <c r="A97" t="s">
        <v>124</v>
      </c>
      <c r="B97">
        <v>4</v>
      </c>
      <c r="C97">
        <v>5</v>
      </c>
    </row>
    <row r="98" spans="1:3">
      <c r="A98" t="s">
        <v>125</v>
      </c>
      <c r="B98">
        <v>2</v>
      </c>
      <c r="C98">
        <v>25</v>
      </c>
    </row>
    <row r="99" spans="1:3">
      <c r="A99" t="s">
        <v>124</v>
      </c>
      <c r="B99">
        <v>8</v>
      </c>
      <c r="C99">
        <v>43</v>
      </c>
    </row>
    <row r="100" spans="1:3">
      <c r="A100" t="s">
        <v>125</v>
      </c>
      <c r="B100">
        <v>3</v>
      </c>
      <c r="C100">
        <v>3</v>
      </c>
    </row>
    <row r="101" spans="1:3">
      <c r="A101" t="s">
        <v>125</v>
      </c>
      <c r="B101">
        <v>1</v>
      </c>
      <c r="C101">
        <v>4</v>
      </c>
    </row>
    <row r="102" spans="1:3">
      <c r="A102" t="s">
        <v>124</v>
      </c>
      <c r="B102">
        <v>14</v>
      </c>
      <c r="C102">
        <v>19</v>
      </c>
    </row>
    <row r="103" spans="1:3">
      <c r="A103" t="s">
        <v>125</v>
      </c>
      <c r="B103">
        <v>27</v>
      </c>
      <c r="C103">
        <v>171</v>
      </c>
    </row>
    <row r="104" spans="1:3">
      <c r="A104" t="s">
        <v>124</v>
      </c>
      <c r="B104">
        <v>62</v>
      </c>
      <c r="C104">
        <v>315</v>
      </c>
    </row>
    <row r="105" spans="1:3">
      <c r="A105" t="s">
        <v>125</v>
      </c>
      <c r="B105">
        <v>91</v>
      </c>
      <c r="C105">
        <v>602</v>
      </c>
    </row>
    <row r="106" spans="1:3">
      <c r="A106" t="s">
        <v>125</v>
      </c>
      <c r="B106">
        <v>15</v>
      </c>
      <c r="C106">
        <v>95</v>
      </c>
    </row>
    <row r="107" spans="1:3">
      <c r="A107" t="s">
        <v>124</v>
      </c>
      <c r="B107">
        <v>31</v>
      </c>
      <c r="C107">
        <v>148</v>
      </c>
    </row>
    <row r="108" spans="1:3">
      <c r="A108" t="s">
        <v>124</v>
      </c>
      <c r="B108">
        <v>2</v>
      </c>
      <c r="C108">
        <v>4</v>
      </c>
    </row>
    <row r="109" spans="1:3">
      <c r="A109" t="s">
        <v>125</v>
      </c>
      <c r="B109">
        <v>1</v>
      </c>
      <c r="C109">
        <v>4</v>
      </c>
    </row>
    <row r="110" spans="1:3">
      <c r="A110" t="s">
        <v>124</v>
      </c>
      <c r="B110">
        <v>53</v>
      </c>
      <c r="C110">
        <v>121</v>
      </c>
    </row>
    <row r="111" spans="1:3">
      <c r="A111" t="s">
        <v>125</v>
      </c>
      <c r="B111">
        <v>1</v>
      </c>
      <c r="C111">
        <v>26</v>
      </c>
    </row>
    <row r="112" spans="1:3">
      <c r="A112" t="s">
        <v>125</v>
      </c>
      <c r="B112">
        <v>1</v>
      </c>
      <c r="C112">
        <v>4</v>
      </c>
    </row>
    <row r="113" spans="1:3">
      <c r="A113" t="s">
        <v>125</v>
      </c>
      <c r="B113">
        <v>6</v>
      </c>
      <c r="C113">
        <v>49</v>
      </c>
    </row>
    <row r="114" spans="1:3">
      <c r="A114" t="s">
        <v>124</v>
      </c>
      <c r="B114">
        <v>46</v>
      </c>
      <c r="C114">
        <v>207</v>
      </c>
    </row>
    <row r="115" spans="1:3">
      <c r="A115" t="s">
        <v>125</v>
      </c>
      <c r="B115">
        <v>15</v>
      </c>
      <c r="C115">
        <v>145</v>
      </c>
    </row>
    <row r="116" spans="1:3">
      <c r="A116" t="s">
        <v>125</v>
      </c>
      <c r="B116">
        <v>2</v>
      </c>
      <c r="C116">
        <v>322</v>
      </c>
    </row>
    <row r="117" spans="1:3">
      <c r="A117" t="s">
        <v>125</v>
      </c>
      <c r="B117">
        <v>7</v>
      </c>
      <c r="C117">
        <v>29</v>
      </c>
    </row>
    <row r="118" spans="1:3">
      <c r="A118" t="s">
        <v>125</v>
      </c>
      <c r="B118">
        <v>7</v>
      </c>
      <c r="C118">
        <v>24</v>
      </c>
    </row>
    <row r="119" spans="1:3">
      <c r="A119" t="s">
        <v>124</v>
      </c>
      <c r="B119">
        <v>1</v>
      </c>
      <c r="C119">
        <v>1</v>
      </c>
    </row>
    <row r="120" spans="1:3">
      <c r="A120" t="s">
        <v>124</v>
      </c>
      <c r="B120">
        <v>2</v>
      </c>
      <c r="C120">
        <v>329</v>
      </c>
    </row>
    <row r="121" spans="1:3">
      <c r="A121" t="s">
        <v>125</v>
      </c>
      <c r="B121">
        <v>1</v>
      </c>
      <c r="C121">
        <v>83</v>
      </c>
    </row>
    <row r="122" spans="1:3">
      <c r="A122" t="s">
        <v>124</v>
      </c>
      <c r="B122">
        <v>1</v>
      </c>
      <c r="C122">
        <v>49</v>
      </c>
    </row>
    <row r="123" spans="1:3">
      <c r="A123" t="s">
        <v>124</v>
      </c>
      <c r="B123">
        <v>2</v>
      </c>
      <c r="C123">
        <v>5</v>
      </c>
    </row>
    <row r="124" spans="1:3">
      <c r="A124" t="s">
        <v>125</v>
      </c>
      <c r="B124">
        <v>4</v>
      </c>
      <c r="C124">
        <v>8</v>
      </c>
    </row>
    <row r="125" spans="1:3">
      <c r="A125" t="s">
        <v>125</v>
      </c>
      <c r="B125">
        <v>2</v>
      </c>
      <c r="C125">
        <v>5</v>
      </c>
    </row>
    <row r="126" spans="1:3">
      <c r="A126" t="s">
        <v>124</v>
      </c>
      <c r="B126">
        <v>3</v>
      </c>
      <c r="C126">
        <v>3</v>
      </c>
    </row>
    <row r="127" spans="1:3">
      <c r="A127" t="s">
        <v>125</v>
      </c>
      <c r="B127">
        <v>6</v>
      </c>
      <c r="C127">
        <v>18</v>
      </c>
    </row>
    <row r="128" spans="1:3">
      <c r="A128" t="s">
        <v>124</v>
      </c>
      <c r="B128">
        <v>2</v>
      </c>
      <c r="C128">
        <v>2</v>
      </c>
    </row>
    <row r="129" spans="1:3">
      <c r="A129" t="s">
        <v>125</v>
      </c>
      <c r="B129">
        <v>5</v>
      </c>
      <c r="C129">
        <v>15</v>
      </c>
    </row>
    <row r="130" spans="1:3">
      <c r="A130" t="s">
        <v>124</v>
      </c>
      <c r="B130">
        <v>1</v>
      </c>
      <c r="C130">
        <v>2</v>
      </c>
    </row>
    <row r="131" spans="1:3">
      <c r="A131" t="s">
        <v>125</v>
      </c>
      <c r="B131">
        <v>10</v>
      </c>
      <c r="C131">
        <v>37</v>
      </c>
    </row>
    <row r="132" spans="1:3">
      <c r="A132" t="s">
        <v>125</v>
      </c>
      <c r="B132">
        <v>5</v>
      </c>
      <c r="C132">
        <v>122</v>
      </c>
    </row>
    <row r="133" spans="1:3">
      <c r="A133" t="s">
        <v>124</v>
      </c>
      <c r="B133">
        <v>1</v>
      </c>
      <c r="C133">
        <v>1</v>
      </c>
    </row>
    <row r="134" spans="1:3">
      <c r="A134" t="s">
        <v>125</v>
      </c>
      <c r="B134">
        <v>2</v>
      </c>
      <c r="C134">
        <v>8</v>
      </c>
    </row>
    <row r="135" spans="1:3">
      <c r="A135" t="s">
        <v>124</v>
      </c>
      <c r="B135">
        <v>8</v>
      </c>
      <c r="C135">
        <v>14</v>
      </c>
    </row>
    <row r="136" spans="1:3">
      <c r="A136" t="s">
        <v>125</v>
      </c>
      <c r="B136">
        <v>1</v>
      </c>
      <c r="C136">
        <v>14</v>
      </c>
    </row>
    <row r="137" spans="1:3">
      <c r="A137" t="s">
        <v>124</v>
      </c>
      <c r="B137">
        <v>6</v>
      </c>
      <c r="C137">
        <v>8</v>
      </c>
    </row>
    <row r="138" spans="1:3">
      <c r="A138" t="s">
        <v>124</v>
      </c>
      <c r="B138">
        <v>3</v>
      </c>
      <c r="C138">
        <v>26</v>
      </c>
    </row>
    <row r="139" spans="1:3">
      <c r="A139" t="s">
        <v>125</v>
      </c>
      <c r="B139">
        <v>2</v>
      </c>
      <c r="C139">
        <v>35</v>
      </c>
    </row>
    <row r="140" spans="1:3">
      <c r="A140" t="s">
        <v>124</v>
      </c>
      <c r="B140">
        <v>3</v>
      </c>
      <c r="C140">
        <v>17</v>
      </c>
    </row>
    <row r="141" spans="1:3">
      <c r="A141" t="s">
        <v>124</v>
      </c>
      <c r="B141">
        <v>1</v>
      </c>
      <c r="C141">
        <v>2</v>
      </c>
    </row>
    <row r="142" spans="1:3">
      <c r="A142" t="s">
        <v>124</v>
      </c>
      <c r="B142">
        <v>2</v>
      </c>
      <c r="C142">
        <v>4</v>
      </c>
    </row>
    <row r="143" spans="1:3">
      <c r="A143" t="s">
        <v>124</v>
      </c>
      <c r="B143">
        <v>10</v>
      </c>
      <c r="C143">
        <v>10</v>
      </c>
    </row>
    <row r="144" spans="1:3">
      <c r="A144" t="s">
        <v>124</v>
      </c>
      <c r="B144">
        <v>5</v>
      </c>
      <c r="C144">
        <v>7</v>
      </c>
    </row>
    <row r="145" spans="1:3">
      <c r="A145" t="s">
        <v>124</v>
      </c>
      <c r="B145">
        <v>5</v>
      </c>
      <c r="C145">
        <v>9</v>
      </c>
    </row>
    <row r="146" spans="1:3">
      <c r="A146" t="s">
        <v>124</v>
      </c>
      <c r="B146">
        <v>39</v>
      </c>
      <c r="C146">
        <v>101</v>
      </c>
    </row>
    <row r="147" spans="1:3">
      <c r="A147" t="s">
        <v>125</v>
      </c>
      <c r="B147">
        <v>33</v>
      </c>
      <c r="C147">
        <v>249</v>
      </c>
    </row>
    <row r="148" spans="1:3">
      <c r="A148" t="s">
        <v>124</v>
      </c>
      <c r="B148">
        <v>90</v>
      </c>
      <c r="C148">
        <v>421</v>
      </c>
    </row>
    <row r="149" spans="1:3">
      <c r="A149" t="s">
        <v>125</v>
      </c>
      <c r="B149">
        <v>23</v>
      </c>
      <c r="C149">
        <v>42</v>
      </c>
    </row>
    <row r="150" spans="1:3">
      <c r="A150" t="s">
        <v>124</v>
      </c>
      <c r="B150">
        <v>47</v>
      </c>
      <c r="C150">
        <v>134</v>
      </c>
    </row>
    <row r="151" spans="1:3">
      <c r="A151" t="s">
        <v>124</v>
      </c>
      <c r="B151">
        <v>3</v>
      </c>
      <c r="C151">
        <v>3</v>
      </c>
    </row>
    <row r="152" spans="1:3">
      <c r="A152" t="s">
        <v>124</v>
      </c>
      <c r="B152">
        <v>3</v>
      </c>
      <c r="C152">
        <v>35</v>
      </c>
    </row>
    <row r="153" spans="1:3">
      <c r="A153" t="s">
        <v>124</v>
      </c>
      <c r="B153">
        <v>37</v>
      </c>
      <c r="C153">
        <v>134</v>
      </c>
    </row>
    <row r="154" spans="1:3">
      <c r="A154" t="s">
        <v>125</v>
      </c>
      <c r="B154">
        <v>0</v>
      </c>
      <c r="C154">
        <v>0</v>
      </c>
    </row>
    <row r="155" spans="1:3">
      <c r="A155" t="s">
        <v>124</v>
      </c>
      <c r="B155">
        <v>13</v>
      </c>
      <c r="C155">
        <v>13</v>
      </c>
    </row>
    <row r="156" spans="1:3">
      <c r="A156" t="s">
        <v>124</v>
      </c>
      <c r="B156">
        <v>1</v>
      </c>
      <c r="C156">
        <v>1</v>
      </c>
    </row>
    <row r="157" spans="1:3">
      <c r="A157" t="s">
        <v>124</v>
      </c>
      <c r="B157">
        <v>14</v>
      </c>
      <c r="C157">
        <v>95</v>
      </c>
    </row>
    <row r="158" spans="1:3">
      <c r="A158" t="s">
        <v>124</v>
      </c>
      <c r="B158">
        <v>14</v>
      </c>
      <c r="C158">
        <v>22</v>
      </c>
    </row>
    <row r="159" spans="1:3">
      <c r="A159" t="s">
        <v>125</v>
      </c>
      <c r="B159">
        <v>9</v>
      </c>
      <c r="C159">
        <v>16</v>
      </c>
    </row>
    <row r="160" spans="1:3">
      <c r="A160" t="s">
        <v>124</v>
      </c>
      <c r="B160">
        <v>8</v>
      </c>
      <c r="C160">
        <v>8</v>
      </c>
    </row>
    <row r="161" spans="1:3">
      <c r="A161" t="s">
        <v>125</v>
      </c>
      <c r="B161">
        <v>6</v>
      </c>
      <c r="C161">
        <v>31</v>
      </c>
    </row>
    <row r="162" spans="1:3">
      <c r="A162" t="s">
        <v>124</v>
      </c>
      <c r="B162">
        <v>3</v>
      </c>
      <c r="C162">
        <v>64</v>
      </c>
    </row>
    <row r="163" spans="1:3">
      <c r="A163" t="s">
        <v>124</v>
      </c>
      <c r="B163">
        <v>4</v>
      </c>
      <c r="C163">
        <v>44</v>
      </c>
    </row>
    <row r="164" spans="1:3">
      <c r="A164" t="s">
        <v>124</v>
      </c>
      <c r="B164">
        <v>3</v>
      </c>
      <c r="C164">
        <v>13</v>
      </c>
    </row>
    <row r="165" spans="1:3">
      <c r="A165" t="s">
        <v>124</v>
      </c>
      <c r="B165">
        <v>1</v>
      </c>
      <c r="C165">
        <v>6</v>
      </c>
    </row>
    <row r="166" spans="1:3">
      <c r="A166" t="s">
        <v>125</v>
      </c>
      <c r="B166">
        <v>4</v>
      </c>
      <c r="C166">
        <v>8</v>
      </c>
    </row>
    <row r="167" spans="1:3">
      <c r="A167" t="s">
        <v>124</v>
      </c>
      <c r="B167">
        <v>3</v>
      </c>
      <c r="C167">
        <v>4</v>
      </c>
    </row>
    <row r="168" spans="1:3">
      <c r="A168" t="s">
        <v>124</v>
      </c>
      <c r="B168">
        <v>7</v>
      </c>
      <c r="C168">
        <v>89</v>
      </c>
    </row>
    <row r="169" spans="1:3">
      <c r="A169" t="s">
        <v>125</v>
      </c>
      <c r="B169">
        <v>2</v>
      </c>
      <c r="C169">
        <v>8</v>
      </c>
    </row>
    <row r="170" spans="1:3">
      <c r="A170" t="s">
        <v>124</v>
      </c>
      <c r="B170">
        <v>1</v>
      </c>
      <c r="C170">
        <v>1</v>
      </c>
    </row>
    <row r="171" spans="1:3">
      <c r="A171" t="s">
        <v>125</v>
      </c>
      <c r="B171">
        <v>2</v>
      </c>
      <c r="C171">
        <v>3</v>
      </c>
    </row>
    <row r="172" spans="1:3">
      <c r="A172" t="s">
        <v>124</v>
      </c>
      <c r="B172">
        <v>2</v>
      </c>
      <c r="C172">
        <v>2</v>
      </c>
    </row>
    <row r="173" spans="1:3">
      <c r="A173" t="s">
        <v>125</v>
      </c>
      <c r="B173">
        <v>7</v>
      </c>
      <c r="C173">
        <v>147</v>
      </c>
    </row>
    <row r="174" spans="1:3">
      <c r="A174" t="s">
        <v>125</v>
      </c>
      <c r="B174">
        <v>1</v>
      </c>
      <c r="C174">
        <v>1</v>
      </c>
    </row>
    <row r="175" spans="1:3">
      <c r="A175" t="s">
        <v>124</v>
      </c>
      <c r="B175">
        <v>67</v>
      </c>
      <c r="C175">
        <v>208</v>
      </c>
    </row>
    <row r="176" spans="1:3">
      <c r="A176" t="s">
        <v>124</v>
      </c>
      <c r="B176">
        <v>12</v>
      </c>
      <c r="C176">
        <v>16</v>
      </c>
    </row>
    <row r="177" spans="1:3">
      <c r="A177" t="s">
        <v>125</v>
      </c>
      <c r="B177">
        <v>1</v>
      </c>
      <c r="C177">
        <v>7</v>
      </c>
    </row>
    <row r="178" spans="1:3">
      <c r="A178" t="s">
        <v>124</v>
      </c>
      <c r="B178">
        <v>8</v>
      </c>
      <c r="C178">
        <v>11</v>
      </c>
    </row>
    <row r="179" spans="1:3">
      <c r="A179" t="s">
        <v>124</v>
      </c>
      <c r="B179">
        <v>1</v>
      </c>
      <c r="C179">
        <v>4</v>
      </c>
    </row>
    <row r="180" spans="1:3">
      <c r="A180" t="s">
        <v>124</v>
      </c>
      <c r="B180">
        <v>13</v>
      </c>
      <c r="C180">
        <v>39</v>
      </c>
    </row>
    <row r="181" spans="1:3">
      <c r="A181" t="s">
        <v>125</v>
      </c>
      <c r="B181">
        <v>3</v>
      </c>
      <c r="C181">
        <v>11</v>
      </c>
    </row>
    <row r="182" spans="1:3">
      <c r="A182" t="s">
        <v>124</v>
      </c>
      <c r="B182">
        <v>6</v>
      </c>
      <c r="C182">
        <v>102</v>
      </c>
    </row>
    <row r="183" spans="1:3">
      <c r="A183" t="s">
        <v>124</v>
      </c>
      <c r="B183">
        <v>3</v>
      </c>
      <c r="C183">
        <v>19</v>
      </c>
    </row>
    <row r="184" spans="1:3">
      <c r="A184" t="s">
        <v>125</v>
      </c>
      <c r="B184">
        <v>4</v>
      </c>
      <c r="C184">
        <v>31</v>
      </c>
    </row>
    <row r="185" spans="1:3">
      <c r="A185" t="s">
        <v>124</v>
      </c>
      <c r="B185">
        <v>37</v>
      </c>
      <c r="C185">
        <v>211</v>
      </c>
    </row>
    <row r="186" spans="1:3">
      <c r="A186" t="s">
        <v>124</v>
      </c>
      <c r="B186">
        <v>26</v>
      </c>
      <c r="C186">
        <v>139</v>
      </c>
    </row>
    <row r="187" spans="1:3">
      <c r="A187" t="s">
        <v>125</v>
      </c>
      <c r="B187">
        <v>4</v>
      </c>
      <c r="C187">
        <v>8</v>
      </c>
    </row>
    <row r="188" spans="1:3">
      <c r="A188" t="s">
        <v>125</v>
      </c>
      <c r="B188">
        <v>10</v>
      </c>
      <c r="C188">
        <v>39</v>
      </c>
    </row>
    <row r="189" spans="1:3">
      <c r="A189" t="s">
        <v>125</v>
      </c>
      <c r="B189">
        <v>5</v>
      </c>
      <c r="C189">
        <v>120</v>
      </c>
    </row>
    <row r="190" spans="1:3">
      <c r="A190" t="s">
        <v>125</v>
      </c>
      <c r="B190">
        <v>4</v>
      </c>
      <c r="C190">
        <v>5</v>
      </c>
    </row>
    <row r="191" spans="1:3">
      <c r="A191" t="s">
        <v>124</v>
      </c>
      <c r="B191">
        <v>14</v>
      </c>
      <c r="C191">
        <v>40</v>
      </c>
    </row>
    <row r="192" spans="1:3">
      <c r="A192" t="s">
        <v>125</v>
      </c>
      <c r="B192">
        <v>3</v>
      </c>
      <c r="C192">
        <v>7</v>
      </c>
    </row>
    <row r="193" spans="1:3">
      <c r="A193" t="s">
        <v>124</v>
      </c>
      <c r="B193">
        <v>9</v>
      </c>
      <c r="C193">
        <v>20</v>
      </c>
    </row>
    <row r="194" spans="1:3">
      <c r="A194" t="s">
        <v>125</v>
      </c>
      <c r="B194">
        <v>1</v>
      </c>
      <c r="C194">
        <v>720</v>
      </c>
    </row>
    <row r="195" spans="1:3">
      <c r="A195" t="s">
        <v>125</v>
      </c>
      <c r="B195">
        <v>1</v>
      </c>
      <c r="C195">
        <v>252</v>
      </c>
    </row>
    <row r="196" spans="1:3">
      <c r="A196" t="s">
        <v>125</v>
      </c>
      <c r="B196">
        <v>1</v>
      </c>
      <c r="C196">
        <v>252</v>
      </c>
    </row>
    <row r="197" spans="1:3">
      <c r="A197" t="s">
        <v>124</v>
      </c>
      <c r="B197">
        <v>5</v>
      </c>
      <c r="C197">
        <v>5</v>
      </c>
    </row>
    <row r="198" spans="1:3">
      <c r="A198" t="s">
        <v>124</v>
      </c>
      <c r="B198">
        <v>4</v>
      </c>
      <c r="C198">
        <v>4</v>
      </c>
    </row>
    <row r="199" spans="1:3">
      <c r="A199" t="s">
        <v>124</v>
      </c>
      <c r="B199">
        <v>1</v>
      </c>
      <c r="C199">
        <v>1</v>
      </c>
    </row>
    <row r="200" spans="1:3">
      <c r="A200" t="s">
        <v>124</v>
      </c>
      <c r="B200">
        <v>1</v>
      </c>
      <c r="C200">
        <v>1</v>
      </c>
    </row>
    <row r="201" spans="1:3">
      <c r="A201" t="s">
        <v>125</v>
      </c>
      <c r="B201">
        <v>1</v>
      </c>
      <c r="C201">
        <v>365</v>
      </c>
    </row>
    <row r="202" spans="1:3">
      <c r="A202" t="s">
        <v>125</v>
      </c>
      <c r="B202">
        <v>1</v>
      </c>
      <c r="C202">
        <v>365</v>
      </c>
    </row>
    <row r="203" spans="1:3">
      <c r="A203" t="s">
        <v>124</v>
      </c>
      <c r="B203">
        <v>4</v>
      </c>
      <c r="C203">
        <v>31</v>
      </c>
    </row>
    <row r="204" spans="1:3">
      <c r="A204" t="s">
        <v>125</v>
      </c>
      <c r="B204">
        <v>2</v>
      </c>
      <c r="C204">
        <v>31</v>
      </c>
    </row>
    <row r="205" spans="1:3">
      <c r="A205" t="s">
        <v>124</v>
      </c>
      <c r="B205">
        <v>2</v>
      </c>
      <c r="C205">
        <v>5</v>
      </c>
    </row>
    <row r="206" spans="1:3">
      <c r="A206" t="s">
        <v>125</v>
      </c>
      <c r="B206">
        <v>1</v>
      </c>
      <c r="C206">
        <v>365</v>
      </c>
    </row>
    <row r="207" spans="1:3">
      <c r="A207" t="s">
        <v>125</v>
      </c>
      <c r="B207">
        <v>1</v>
      </c>
      <c r="C207">
        <v>1</v>
      </c>
    </row>
    <row r="208" spans="1:3">
      <c r="A208" t="s">
        <v>124</v>
      </c>
      <c r="B208">
        <v>8</v>
      </c>
      <c r="C208">
        <v>10</v>
      </c>
    </row>
    <row r="209" spans="1:3">
      <c r="A209" t="s">
        <v>125</v>
      </c>
      <c r="B209">
        <v>1</v>
      </c>
      <c r="C209">
        <v>5</v>
      </c>
    </row>
    <row r="210" spans="1:3">
      <c r="A210" t="s">
        <v>125</v>
      </c>
      <c r="B210">
        <v>1</v>
      </c>
      <c r="C210">
        <v>9</v>
      </c>
    </row>
    <row r="211" spans="1:3">
      <c r="A211" t="s">
        <v>125</v>
      </c>
      <c r="B211">
        <v>1</v>
      </c>
      <c r="C211">
        <v>12</v>
      </c>
    </row>
    <row r="212" spans="1:3">
      <c r="A212" t="s">
        <v>125</v>
      </c>
      <c r="B212">
        <v>1</v>
      </c>
      <c r="C212">
        <v>12</v>
      </c>
    </row>
    <row r="213" spans="1:3">
      <c r="A213" t="s">
        <v>124</v>
      </c>
      <c r="B213">
        <v>9</v>
      </c>
      <c r="C213">
        <v>46</v>
      </c>
    </row>
    <row r="214" spans="1:3">
      <c r="A214" t="s">
        <v>125</v>
      </c>
      <c r="B214">
        <v>1</v>
      </c>
      <c r="C214">
        <v>9</v>
      </c>
    </row>
    <row r="215" spans="1:3">
      <c r="A215" t="s">
        <v>124</v>
      </c>
      <c r="B215">
        <v>10</v>
      </c>
      <c r="C215">
        <v>120</v>
      </c>
    </row>
    <row r="216" spans="1:3">
      <c r="A216" t="s">
        <v>124</v>
      </c>
      <c r="B216">
        <v>2</v>
      </c>
      <c r="C216">
        <v>4</v>
      </c>
    </row>
    <row r="217" spans="1:3">
      <c r="A217" t="s">
        <v>124</v>
      </c>
      <c r="B217">
        <v>198</v>
      </c>
      <c r="C217">
        <v>2480</v>
      </c>
    </row>
    <row r="218" spans="1:3">
      <c r="A218" t="s">
        <v>125</v>
      </c>
      <c r="B218">
        <v>3</v>
      </c>
      <c r="C218">
        <v>84</v>
      </c>
    </row>
    <row r="219" spans="1:3">
      <c r="A219" t="s">
        <v>124</v>
      </c>
      <c r="B219">
        <v>49</v>
      </c>
      <c r="C219">
        <v>197</v>
      </c>
    </row>
    <row r="220" spans="1:3">
      <c r="A220" t="s">
        <v>125</v>
      </c>
      <c r="B220">
        <v>1</v>
      </c>
      <c r="C220">
        <v>24</v>
      </c>
    </row>
    <row r="221" spans="1:3">
      <c r="A221" t="s">
        <v>125</v>
      </c>
      <c r="B221">
        <v>1</v>
      </c>
      <c r="C221">
        <v>36</v>
      </c>
    </row>
    <row r="222" spans="1:3">
      <c r="A222" t="s">
        <v>124</v>
      </c>
      <c r="B222">
        <v>11</v>
      </c>
      <c r="C222">
        <v>17</v>
      </c>
    </row>
    <row r="223" spans="1:3">
      <c r="A223" t="s">
        <v>125</v>
      </c>
      <c r="B223">
        <v>1</v>
      </c>
      <c r="C223">
        <v>1</v>
      </c>
    </row>
    <row r="224" spans="1:3">
      <c r="A224" t="s">
        <v>125</v>
      </c>
      <c r="B224">
        <v>1</v>
      </c>
      <c r="C224">
        <v>5</v>
      </c>
    </row>
    <row r="225" spans="1:3">
      <c r="A225" t="s">
        <v>125</v>
      </c>
      <c r="B225">
        <v>1</v>
      </c>
      <c r="C225">
        <v>1</v>
      </c>
    </row>
    <row r="226" spans="1:3">
      <c r="A226" t="s">
        <v>125</v>
      </c>
      <c r="B226">
        <v>1</v>
      </c>
      <c r="C226">
        <v>3</v>
      </c>
    </row>
    <row r="227" spans="1:3">
      <c r="A227" t="s">
        <v>125</v>
      </c>
      <c r="B227">
        <v>1</v>
      </c>
      <c r="C227">
        <v>2</v>
      </c>
    </row>
    <row r="228" spans="1:3">
      <c r="A228" t="s">
        <v>125</v>
      </c>
      <c r="B228">
        <v>1</v>
      </c>
      <c r="C228">
        <v>100</v>
      </c>
    </row>
    <row r="229" spans="1:3">
      <c r="A229" t="s">
        <v>125</v>
      </c>
      <c r="B229">
        <v>1</v>
      </c>
      <c r="C229">
        <v>365</v>
      </c>
    </row>
    <row r="230" spans="1:3">
      <c r="A230" t="s">
        <v>125</v>
      </c>
      <c r="B230">
        <v>1</v>
      </c>
      <c r="C230">
        <v>12</v>
      </c>
    </row>
    <row r="231" spans="1:3">
      <c r="A231" t="s">
        <v>125</v>
      </c>
      <c r="B231">
        <v>1</v>
      </c>
      <c r="C231">
        <v>365</v>
      </c>
    </row>
    <row r="232" spans="1:3">
      <c r="A232" t="s">
        <v>125</v>
      </c>
      <c r="B232">
        <v>1</v>
      </c>
      <c r="C232">
        <v>7</v>
      </c>
    </row>
    <row r="233" spans="1:3">
      <c r="A233" t="s">
        <v>125</v>
      </c>
      <c r="B233">
        <v>1</v>
      </c>
      <c r="C233">
        <v>4</v>
      </c>
    </row>
    <row r="234" spans="1:3">
      <c r="A234" t="s">
        <v>125</v>
      </c>
      <c r="B234">
        <v>1</v>
      </c>
      <c r="C234">
        <v>17</v>
      </c>
    </row>
    <row r="235" spans="1:3">
      <c r="A235" t="s">
        <v>125</v>
      </c>
      <c r="B235">
        <v>1</v>
      </c>
      <c r="C235">
        <v>7</v>
      </c>
    </row>
    <row r="236" spans="1:3">
      <c r="A236" t="s">
        <v>125</v>
      </c>
      <c r="B236">
        <v>1</v>
      </c>
      <c r="C236">
        <v>3</v>
      </c>
    </row>
    <row r="237" spans="1:3">
      <c r="A237" t="s">
        <v>125</v>
      </c>
      <c r="B237">
        <v>1</v>
      </c>
      <c r="C237">
        <v>24</v>
      </c>
    </row>
    <row r="238" spans="1:3">
      <c r="A238" t="s">
        <v>125</v>
      </c>
      <c r="B238">
        <v>1</v>
      </c>
      <c r="C238">
        <v>3</v>
      </c>
    </row>
    <row r="239" spans="1:3">
      <c r="A239" t="s">
        <v>125</v>
      </c>
      <c r="B239">
        <v>1</v>
      </c>
      <c r="C239">
        <v>12</v>
      </c>
    </row>
    <row r="240" spans="1:3">
      <c r="A240" t="s">
        <v>125</v>
      </c>
      <c r="B240">
        <v>1</v>
      </c>
      <c r="C240">
        <v>100</v>
      </c>
    </row>
    <row r="241" spans="1:3">
      <c r="A241" t="s">
        <v>125</v>
      </c>
      <c r="B241">
        <v>1</v>
      </c>
      <c r="C241">
        <v>4</v>
      </c>
    </row>
    <row r="242" spans="1:3">
      <c r="A242" t="s">
        <v>125</v>
      </c>
      <c r="B242">
        <v>1</v>
      </c>
      <c r="C242">
        <v>365</v>
      </c>
    </row>
    <row r="243" spans="1:3">
      <c r="A243" t="s">
        <v>125</v>
      </c>
      <c r="B243">
        <v>1</v>
      </c>
      <c r="C243">
        <v>48</v>
      </c>
    </row>
    <row r="244" spans="1:3">
      <c r="A244" t="s">
        <v>125</v>
      </c>
      <c r="B244">
        <v>1</v>
      </c>
      <c r="C244">
        <v>12</v>
      </c>
    </row>
    <row r="245" spans="1:3">
      <c r="A245" t="s">
        <v>125</v>
      </c>
      <c r="B245">
        <v>1</v>
      </c>
      <c r="C245">
        <v>6</v>
      </c>
    </row>
    <row r="246" spans="1:3">
      <c r="A246" t="s">
        <v>124</v>
      </c>
      <c r="B246">
        <v>69</v>
      </c>
      <c r="C246">
        <v>171</v>
      </c>
    </row>
    <row r="247" spans="1:3">
      <c r="A247" t="s">
        <v>125</v>
      </c>
      <c r="B247">
        <v>1</v>
      </c>
      <c r="C247">
        <v>365</v>
      </c>
    </row>
    <row r="248" spans="1:3">
      <c r="A248" t="s">
        <v>125</v>
      </c>
      <c r="B248">
        <v>1</v>
      </c>
      <c r="C248">
        <v>2</v>
      </c>
    </row>
    <row r="249" spans="1:3">
      <c r="A249" t="s">
        <v>125</v>
      </c>
      <c r="B249">
        <v>1</v>
      </c>
      <c r="C249">
        <v>21</v>
      </c>
    </row>
    <row r="250" spans="1:3">
      <c r="A250" t="s">
        <v>125</v>
      </c>
      <c r="B250">
        <v>1</v>
      </c>
      <c r="C250">
        <v>100</v>
      </c>
    </row>
    <row r="251" spans="1:3">
      <c r="A251" t="s">
        <v>125</v>
      </c>
      <c r="B251">
        <v>1</v>
      </c>
      <c r="C251">
        <v>365</v>
      </c>
    </row>
    <row r="252" spans="1:3">
      <c r="A252" t="s">
        <v>125</v>
      </c>
      <c r="B252">
        <v>1</v>
      </c>
      <c r="C252">
        <v>15</v>
      </c>
    </row>
    <row r="253" spans="1:3">
      <c r="A253" t="s">
        <v>125</v>
      </c>
      <c r="B253">
        <v>1</v>
      </c>
      <c r="C253">
        <v>48</v>
      </c>
    </row>
    <row r="254" spans="1:3">
      <c r="A254" t="s">
        <v>125</v>
      </c>
      <c r="B254">
        <v>1</v>
      </c>
      <c r="C254">
        <v>24</v>
      </c>
    </row>
    <row r="255" spans="1:3">
      <c r="A255" t="s">
        <v>125</v>
      </c>
      <c r="B255">
        <v>1</v>
      </c>
      <c r="C255">
        <v>365</v>
      </c>
    </row>
    <row r="256" spans="1:3">
      <c r="A256" t="s">
        <v>125</v>
      </c>
      <c r="B256">
        <v>1</v>
      </c>
      <c r="C256">
        <v>6</v>
      </c>
    </row>
    <row r="257" spans="1:3">
      <c r="A257" t="s">
        <v>124</v>
      </c>
      <c r="B257">
        <v>25</v>
      </c>
      <c r="C257">
        <v>120</v>
      </c>
    </row>
    <row r="258" spans="1:3">
      <c r="A258" t="s">
        <v>124</v>
      </c>
      <c r="B258">
        <v>7</v>
      </c>
      <c r="C258">
        <v>7</v>
      </c>
    </row>
    <row r="259" spans="1:3">
      <c r="A259" t="s">
        <v>124</v>
      </c>
      <c r="B259">
        <v>7</v>
      </c>
      <c r="C259">
        <v>7</v>
      </c>
    </row>
    <row r="260" spans="1:3">
      <c r="A260" t="s">
        <v>124</v>
      </c>
      <c r="B260">
        <v>5</v>
      </c>
      <c r="C260">
        <v>80</v>
      </c>
    </row>
    <row r="261" spans="1:3">
      <c r="A261" t="s">
        <v>125</v>
      </c>
      <c r="B261">
        <v>1</v>
      </c>
      <c r="C261">
        <v>120</v>
      </c>
    </row>
    <row r="262" spans="1:3">
      <c r="A262" t="s">
        <v>124</v>
      </c>
      <c r="B262">
        <v>9</v>
      </c>
      <c r="C262">
        <v>11</v>
      </c>
    </row>
    <row r="263" spans="1:3">
      <c r="A263" t="s">
        <v>125</v>
      </c>
      <c r="B263">
        <v>1</v>
      </c>
      <c r="C263">
        <v>11</v>
      </c>
    </row>
    <row r="264" spans="1:3">
      <c r="A264" t="s">
        <v>125</v>
      </c>
      <c r="B264">
        <v>2</v>
      </c>
      <c r="C264">
        <v>64</v>
      </c>
    </row>
    <row r="265" spans="1:3">
      <c r="A265" t="s">
        <v>124</v>
      </c>
      <c r="B265">
        <v>14</v>
      </c>
      <c r="C265">
        <v>208</v>
      </c>
    </row>
    <row r="266" spans="1:3">
      <c r="A266" t="s">
        <v>124</v>
      </c>
      <c r="B266">
        <v>1</v>
      </c>
      <c r="C266">
        <v>1</v>
      </c>
    </row>
    <row r="267" spans="1:3">
      <c r="A267" t="s">
        <v>124</v>
      </c>
      <c r="B267">
        <v>29</v>
      </c>
      <c r="C267">
        <v>270</v>
      </c>
    </row>
    <row r="268" spans="1:3">
      <c r="A268" t="s">
        <v>125</v>
      </c>
      <c r="B268">
        <v>64</v>
      </c>
      <c r="C268">
        <v>158</v>
      </c>
    </row>
    <row r="269" spans="1:3">
      <c r="A269" t="s">
        <v>124</v>
      </c>
      <c r="B269">
        <v>10</v>
      </c>
      <c r="C269">
        <v>21</v>
      </c>
    </row>
    <row r="270" spans="1:3">
      <c r="A270" t="s">
        <v>125</v>
      </c>
      <c r="B270">
        <v>6</v>
      </c>
      <c r="C270">
        <v>6</v>
      </c>
    </row>
    <row r="271" spans="1:3">
      <c r="A271" t="s">
        <v>125</v>
      </c>
      <c r="B271">
        <v>7</v>
      </c>
      <c r="C271">
        <v>64</v>
      </c>
    </row>
    <row r="272" spans="1:3">
      <c r="A272" t="s">
        <v>124</v>
      </c>
      <c r="B272">
        <v>1</v>
      </c>
      <c r="C272">
        <v>3</v>
      </c>
    </row>
    <row r="273" spans="1:3">
      <c r="A273" t="s">
        <v>125</v>
      </c>
      <c r="B273">
        <v>1</v>
      </c>
      <c r="C273">
        <v>4</v>
      </c>
    </row>
    <row r="274" spans="1:3">
      <c r="A274" t="s">
        <v>124</v>
      </c>
      <c r="B274">
        <v>28</v>
      </c>
      <c r="C274">
        <v>82</v>
      </c>
    </row>
    <row r="275" spans="1:3">
      <c r="A275" t="s">
        <v>125</v>
      </c>
      <c r="B275">
        <v>4</v>
      </c>
      <c r="C275">
        <v>43</v>
      </c>
    </row>
    <row r="276" spans="1:3">
      <c r="A276" t="s">
        <v>124</v>
      </c>
      <c r="B276">
        <v>17</v>
      </c>
      <c r="C276">
        <v>352</v>
      </c>
    </row>
    <row r="277" spans="1:3">
      <c r="A277" t="s">
        <v>125</v>
      </c>
      <c r="B277">
        <v>9</v>
      </c>
      <c r="C277">
        <v>50</v>
      </c>
    </row>
    <row r="278" spans="1:3">
      <c r="A278" t="s">
        <v>124</v>
      </c>
      <c r="B278">
        <v>45</v>
      </c>
      <c r="C278">
        <v>144</v>
      </c>
    </row>
    <row r="279" spans="1:3">
      <c r="A279" t="s">
        <v>124</v>
      </c>
      <c r="B279">
        <v>5</v>
      </c>
      <c r="C279">
        <v>7</v>
      </c>
    </row>
    <row r="280" spans="1:3">
      <c r="A280" t="s">
        <v>125</v>
      </c>
      <c r="B280">
        <v>8</v>
      </c>
      <c r="C280">
        <v>32</v>
      </c>
    </row>
    <row r="281" spans="1:3">
      <c r="A281" t="s">
        <v>124</v>
      </c>
      <c r="B281">
        <v>95</v>
      </c>
      <c r="C281">
        <v>1631</v>
      </c>
    </row>
    <row r="282" spans="1:3">
      <c r="A282" t="s">
        <v>125</v>
      </c>
      <c r="B282">
        <v>16</v>
      </c>
      <c r="C282">
        <v>123</v>
      </c>
    </row>
    <row r="283" spans="1:3">
      <c r="A283" t="s">
        <v>124</v>
      </c>
      <c r="B283">
        <v>3</v>
      </c>
      <c r="C283">
        <v>10</v>
      </c>
    </row>
    <row r="284" spans="1:3">
      <c r="A284" t="s">
        <v>125</v>
      </c>
      <c r="B284">
        <v>2</v>
      </c>
      <c r="C284">
        <v>2</v>
      </c>
    </row>
    <row r="285" spans="1:3">
      <c r="A285" t="s">
        <v>125</v>
      </c>
      <c r="B285">
        <v>5</v>
      </c>
      <c r="C285">
        <v>8</v>
      </c>
    </row>
    <row r="286" spans="1:3">
      <c r="A286" t="s">
        <v>124</v>
      </c>
      <c r="B286">
        <v>17</v>
      </c>
      <c r="C286">
        <v>38</v>
      </c>
    </row>
    <row r="287" spans="1:3">
      <c r="A287" t="s">
        <v>125</v>
      </c>
      <c r="B287">
        <v>77</v>
      </c>
      <c r="C287">
        <v>517</v>
      </c>
    </row>
    <row r="288" spans="1:3">
      <c r="A288" t="s">
        <v>124</v>
      </c>
      <c r="B288">
        <v>19</v>
      </c>
      <c r="C288">
        <v>203</v>
      </c>
    </row>
    <row r="289" spans="1:3">
      <c r="A289" t="s">
        <v>124</v>
      </c>
      <c r="B289">
        <v>6</v>
      </c>
      <c r="C289">
        <v>18</v>
      </c>
    </row>
    <row r="290" spans="1:3">
      <c r="A290" t="s">
        <v>125</v>
      </c>
      <c r="B290">
        <v>2</v>
      </c>
      <c r="C290">
        <v>13</v>
      </c>
    </row>
    <row r="291" spans="1:3">
      <c r="A291" t="s">
        <v>124</v>
      </c>
      <c r="B291">
        <v>2</v>
      </c>
      <c r="C291">
        <v>4</v>
      </c>
    </row>
    <row r="292" spans="1:3">
      <c r="A292" t="s">
        <v>125</v>
      </c>
      <c r="B292">
        <v>0</v>
      </c>
      <c r="C292">
        <v>0</v>
      </c>
    </row>
    <row r="293" spans="1:3">
      <c r="A293" t="s">
        <v>124</v>
      </c>
      <c r="B293">
        <v>5</v>
      </c>
      <c r="C293">
        <v>25</v>
      </c>
    </row>
    <row r="294" spans="1:3">
      <c r="A294" t="s">
        <v>124</v>
      </c>
      <c r="B294">
        <v>11</v>
      </c>
      <c r="C294">
        <v>684</v>
      </c>
    </row>
    <row r="295" spans="1:3">
      <c r="A295" t="s">
        <v>125</v>
      </c>
      <c r="B295">
        <v>2</v>
      </c>
      <c r="C295">
        <v>3</v>
      </c>
    </row>
    <row r="296" spans="1:3">
      <c r="A296" t="s">
        <v>124</v>
      </c>
      <c r="B296">
        <v>13</v>
      </c>
      <c r="C296">
        <v>36</v>
      </c>
    </row>
    <row r="297" spans="1:3">
      <c r="A297" t="s">
        <v>124</v>
      </c>
      <c r="B297">
        <v>9</v>
      </c>
      <c r="C297">
        <v>19</v>
      </c>
    </row>
    <row r="298" spans="1:3">
      <c r="A298" t="s">
        <v>124</v>
      </c>
      <c r="B298">
        <v>9</v>
      </c>
      <c r="C298">
        <v>76</v>
      </c>
    </row>
    <row r="299" spans="1:3">
      <c r="A299" t="s">
        <v>124</v>
      </c>
      <c r="B299">
        <v>20</v>
      </c>
      <c r="C299">
        <v>122</v>
      </c>
    </row>
    <row r="300" spans="1:3">
      <c r="A300" t="s">
        <v>124</v>
      </c>
      <c r="B300">
        <v>11</v>
      </c>
      <c r="C300">
        <v>49</v>
      </c>
    </row>
    <row r="301" spans="1:3">
      <c r="A301" t="s">
        <v>124</v>
      </c>
      <c r="B301">
        <v>1</v>
      </c>
      <c r="C301">
        <v>3</v>
      </c>
    </row>
    <row r="302" spans="1:3">
      <c r="A302" t="s">
        <v>124</v>
      </c>
      <c r="B302">
        <v>4</v>
      </c>
      <c r="C302">
        <v>13</v>
      </c>
    </row>
    <row r="303" spans="1:3">
      <c r="A303" t="s">
        <v>124</v>
      </c>
      <c r="B303">
        <v>11</v>
      </c>
      <c r="C303">
        <v>21</v>
      </c>
    </row>
    <row r="304" spans="1:3">
      <c r="A304" t="s">
        <v>125</v>
      </c>
      <c r="B304">
        <v>1</v>
      </c>
      <c r="C304">
        <v>1</v>
      </c>
    </row>
    <row r="305" spans="1:3">
      <c r="A305" t="s">
        <v>124</v>
      </c>
      <c r="B305">
        <v>2</v>
      </c>
      <c r="C305">
        <v>9</v>
      </c>
    </row>
    <row r="306" spans="1:3">
      <c r="A306" t="s">
        <v>124</v>
      </c>
      <c r="B306">
        <v>2</v>
      </c>
      <c r="C306">
        <v>2</v>
      </c>
    </row>
    <row r="307" spans="1:3">
      <c r="A307" t="s">
        <v>125</v>
      </c>
      <c r="B307">
        <v>1</v>
      </c>
      <c r="C307">
        <v>12</v>
      </c>
    </row>
    <row r="308" spans="1:3">
      <c r="A308" t="s">
        <v>124</v>
      </c>
      <c r="B308">
        <v>56</v>
      </c>
      <c r="C308">
        <v>184</v>
      </c>
    </row>
    <row r="309" spans="1:3">
      <c r="A309" t="s">
        <v>124</v>
      </c>
      <c r="B309">
        <v>1</v>
      </c>
      <c r="C309">
        <v>5</v>
      </c>
    </row>
    <row r="310" spans="1:3">
      <c r="A310" t="s">
        <v>125</v>
      </c>
      <c r="B310">
        <v>1</v>
      </c>
      <c r="C310">
        <v>2</v>
      </c>
    </row>
    <row r="311" spans="1:3">
      <c r="A311" t="s">
        <v>124</v>
      </c>
      <c r="B311">
        <v>2</v>
      </c>
      <c r="C311">
        <v>24</v>
      </c>
    </row>
    <row r="312" spans="1:3">
      <c r="A312" t="s">
        <v>125</v>
      </c>
      <c r="B312">
        <v>1</v>
      </c>
      <c r="C312">
        <v>3</v>
      </c>
    </row>
    <row r="313" spans="1:3">
      <c r="A313" t="s">
        <v>124</v>
      </c>
      <c r="B313">
        <v>4</v>
      </c>
      <c r="C313">
        <v>48</v>
      </c>
    </row>
    <row r="314" spans="1:3">
      <c r="A314" t="s">
        <v>124</v>
      </c>
      <c r="B314">
        <v>2</v>
      </c>
      <c r="C314">
        <v>2</v>
      </c>
    </row>
    <row r="315" spans="1:3">
      <c r="A315" t="s">
        <v>124</v>
      </c>
      <c r="B315">
        <v>72</v>
      </c>
      <c r="C315">
        <v>864</v>
      </c>
    </row>
    <row r="316" spans="1:3">
      <c r="A316" t="s">
        <v>124</v>
      </c>
      <c r="B316">
        <v>104</v>
      </c>
      <c r="C316">
        <v>1248</v>
      </c>
    </row>
    <row r="317" spans="1:3">
      <c r="A317" t="s">
        <v>124</v>
      </c>
      <c r="B317">
        <v>6</v>
      </c>
      <c r="C317">
        <v>9</v>
      </c>
    </row>
    <row r="318" spans="1:3">
      <c r="A318" t="s">
        <v>124</v>
      </c>
      <c r="B318">
        <v>302</v>
      </c>
      <c r="C318">
        <v>3470</v>
      </c>
    </row>
    <row r="319" spans="1:3">
      <c r="A319" t="s">
        <v>124</v>
      </c>
      <c r="B319">
        <v>9</v>
      </c>
      <c r="C319">
        <v>110</v>
      </c>
    </row>
    <row r="320" spans="1:3">
      <c r="A320" t="s">
        <v>125</v>
      </c>
      <c r="B320">
        <v>4</v>
      </c>
      <c r="C320">
        <v>7</v>
      </c>
    </row>
    <row r="321" spans="1:3">
      <c r="A321" t="s">
        <v>125</v>
      </c>
      <c r="B321">
        <v>10</v>
      </c>
      <c r="C321">
        <v>228</v>
      </c>
    </row>
    <row r="322" spans="1:3">
      <c r="A322" t="s">
        <v>125</v>
      </c>
      <c r="B322">
        <v>10</v>
      </c>
      <c r="C322">
        <v>228</v>
      </c>
    </row>
    <row r="323" spans="1:3">
      <c r="A323" t="s">
        <v>124</v>
      </c>
      <c r="B323">
        <v>132</v>
      </c>
      <c r="C323">
        <v>607</v>
      </c>
    </row>
    <row r="324" spans="1:3">
      <c r="A324" t="s">
        <v>124</v>
      </c>
      <c r="B324">
        <v>132</v>
      </c>
      <c r="C324">
        <v>607</v>
      </c>
    </row>
    <row r="325" spans="1:3">
      <c r="A325" t="s">
        <v>124</v>
      </c>
      <c r="B325">
        <v>2</v>
      </c>
      <c r="C325">
        <v>5</v>
      </c>
    </row>
    <row r="326" spans="1:3">
      <c r="A326" t="s">
        <v>124</v>
      </c>
      <c r="B326">
        <v>1</v>
      </c>
      <c r="C326">
        <v>12</v>
      </c>
    </row>
    <row r="327" spans="1:3">
      <c r="A327" t="s">
        <v>124</v>
      </c>
      <c r="B327">
        <v>15</v>
      </c>
      <c r="C327">
        <v>37</v>
      </c>
    </row>
    <row r="328" spans="1:3">
      <c r="A328" t="s">
        <v>125</v>
      </c>
      <c r="B328">
        <v>60</v>
      </c>
      <c r="C328">
        <v>117</v>
      </c>
    </row>
    <row r="329" spans="1:3">
      <c r="A329" t="s">
        <v>124</v>
      </c>
      <c r="B329">
        <v>54</v>
      </c>
      <c r="C329">
        <v>464</v>
      </c>
    </row>
    <row r="330" spans="1:3">
      <c r="A330" t="s">
        <v>124</v>
      </c>
      <c r="B330">
        <v>40</v>
      </c>
      <c r="C330">
        <v>42</v>
      </c>
    </row>
    <row r="331" spans="1:3">
      <c r="A331" t="s">
        <v>125</v>
      </c>
      <c r="B331">
        <v>6</v>
      </c>
      <c r="C331">
        <v>26</v>
      </c>
    </row>
    <row r="332" spans="1:3">
      <c r="A332" t="s">
        <v>125</v>
      </c>
      <c r="B332">
        <v>7</v>
      </c>
      <c r="C332">
        <v>71</v>
      </c>
    </row>
    <row r="333" spans="1:3">
      <c r="A333" t="s">
        <v>124</v>
      </c>
      <c r="B333">
        <v>20</v>
      </c>
      <c r="C333">
        <v>53</v>
      </c>
    </row>
    <row r="334" spans="1:3">
      <c r="A334" t="s">
        <v>125</v>
      </c>
      <c r="B334">
        <v>4</v>
      </c>
      <c r="C334">
        <v>48</v>
      </c>
    </row>
    <row r="335" spans="1:3">
      <c r="A335" t="s">
        <v>124</v>
      </c>
      <c r="B335">
        <v>31</v>
      </c>
      <c r="C335">
        <v>278</v>
      </c>
    </row>
    <row r="336" spans="1:3">
      <c r="A336" t="s">
        <v>125</v>
      </c>
      <c r="B336">
        <v>4</v>
      </c>
      <c r="C336">
        <v>5</v>
      </c>
    </row>
    <row r="337" spans="1:3">
      <c r="A337" t="s">
        <v>124</v>
      </c>
      <c r="B337">
        <v>10</v>
      </c>
      <c r="C337">
        <v>114</v>
      </c>
    </row>
    <row r="338" spans="1:3">
      <c r="A338" t="s">
        <v>124</v>
      </c>
      <c r="B338">
        <v>1</v>
      </c>
      <c r="C338">
        <v>1</v>
      </c>
    </row>
    <row r="339" spans="1:3">
      <c r="A339" t="s">
        <v>125</v>
      </c>
      <c r="B339">
        <v>4</v>
      </c>
      <c r="C339">
        <v>27</v>
      </c>
    </row>
    <row r="340" spans="1:3">
      <c r="A340" t="s">
        <v>125</v>
      </c>
      <c r="B340">
        <v>1</v>
      </c>
      <c r="C340">
        <v>8</v>
      </c>
    </row>
    <row r="341" spans="1:3">
      <c r="A341" t="s">
        <v>125</v>
      </c>
      <c r="B341">
        <v>1</v>
      </c>
      <c r="C341">
        <v>2</v>
      </c>
    </row>
    <row r="342" spans="1:3">
      <c r="A342" t="s">
        <v>124</v>
      </c>
      <c r="B342">
        <v>15</v>
      </c>
      <c r="C342">
        <v>66</v>
      </c>
    </row>
    <row r="343" spans="1:3">
      <c r="A343" t="s">
        <v>124</v>
      </c>
      <c r="B343">
        <v>3</v>
      </c>
      <c r="C343">
        <v>31</v>
      </c>
    </row>
    <row r="344" spans="1:3">
      <c r="A344" t="s">
        <v>124</v>
      </c>
      <c r="B344">
        <v>2</v>
      </c>
      <c r="C344">
        <v>18</v>
      </c>
    </row>
    <row r="345" spans="1:3">
      <c r="A345" t="s">
        <v>124</v>
      </c>
      <c r="B345">
        <v>1</v>
      </c>
      <c r="C345">
        <v>1</v>
      </c>
    </row>
    <row r="346" spans="1:3">
      <c r="A346" t="s">
        <v>124</v>
      </c>
      <c r="B346">
        <v>69</v>
      </c>
      <c r="C346">
        <v>307</v>
      </c>
    </row>
    <row r="347" spans="1:3">
      <c r="A347" t="s">
        <v>124</v>
      </c>
      <c r="B347">
        <v>1836</v>
      </c>
      <c r="C347">
        <v>22310</v>
      </c>
    </row>
    <row r="348" spans="1:3">
      <c r="A348" t="s">
        <v>124</v>
      </c>
      <c r="B348">
        <v>1</v>
      </c>
      <c r="C348">
        <v>1</v>
      </c>
    </row>
    <row r="349" spans="1:3">
      <c r="A349" t="s">
        <v>124</v>
      </c>
      <c r="B349">
        <v>409</v>
      </c>
      <c r="C349">
        <v>4986</v>
      </c>
    </row>
    <row r="350" spans="1:3">
      <c r="A350" t="s">
        <v>125</v>
      </c>
      <c r="B350">
        <v>4</v>
      </c>
      <c r="C350">
        <v>34</v>
      </c>
    </row>
    <row r="351" spans="1:3">
      <c r="A351" t="s">
        <v>124</v>
      </c>
      <c r="B351">
        <v>16</v>
      </c>
      <c r="C351">
        <v>41</v>
      </c>
    </row>
    <row r="352" spans="1:3">
      <c r="A352" t="s">
        <v>125</v>
      </c>
      <c r="B352">
        <v>33</v>
      </c>
      <c r="C352">
        <v>308</v>
      </c>
    </row>
    <row r="353" spans="1:3">
      <c r="A353" t="s">
        <v>125</v>
      </c>
      <c r="B353">
        <v>2</v>
      </c>
      <c r="C353">
        <v>65</v>
      </c>
    </row>
    <row r="354" spans="1:3">
      <c r="A354" t="s">
        <v>124</v>
      </c>
      <c r="B354">
        <v>1</v>
      </c>
      <c r="C354">
        <v>1</v>
      </c>
    </row>
    <row r="355" spans="1:3">
      <c r="A355" t="s">
        <v>125</v>
      </c>
      <c r="B355">
        <v>11</v>
      </c>
      <c r="C355">
        <v>19</v>
      </c>
    </row>
    <row r="356" spans="1:3">
      <c r="A356" t="s">
        <v>124</v>
      </c>
      <c r="B356">
        <v>2</v>
      </c>
      <c r="C356">
        <v>24</v>
      </c>
    </row>
    <row r="357" spans="1:3">
      <c r="A357" t="s">
        <v>124</v>
      </c>
      <c r="B357">
        <v>31</v>
      </c>
      <c r="C357">
        <v>76</v>
      </c>
    </row>
    <row r="358" spans="1:3">
      <c r="A358" t="s">
        <v>124</v>
      </c>
      <c r="B358">
        <v>1</v>
      </c>
      <c r="C358">
        <v>15</v>
      </c>
    </row>
    <row r="359" spans="1:3">
      <c r="A359" t="s">
        <v>125</v>
      </c>
      <c r="B359">
        <v>1</v>
      </c>
      <c r="C359">
        <v>7</v>
      </c>
    </row>
    <row r="360" spans="1:3">
      <c r="A360" t="s">
        <v>124</v>
      </c>
      <c r="B360">
        <v>4</v>
      </c>
      <c r="C360">
        <v>117</v>
      </c>
    </row>
    <row r="361" spans="1:3">
      <c r="A361" t="s">
        <v>125</v>
      </c>
      <c r="B361">
        <v>1</v>
      </c>
      <c r="C361">
        <v>4</v>
      </c>
    </row>
    <row r="362" spans="1:3">
      <c r="A362" t="s">
        <v>124</v>
      </c>
      <c r="B362">
        <v>4</v>
      </c>
      <c r="C362">
        <v>14</v>
      </c>
    </row>
    <row r="363" spans="1:3">
      <c r="A363" t="s">
        <v>125</v>
      </c>
      <c r="B363">
        <v>5</v>
      </c>
      <c r="C363">
        <v>22</v>
      </c>
    </row>
    <row r="364" spans="1:3">
      <c r="A364" t="s">
        <v>124</v>
      </c>
      <c r="B364">
        <v>6</v>
      </c>
      <c r="C364">
        <v>18</v>
      </c>
    </row>
    <row r="365" spans="1:3">
      <c r="A365" t="s">
        <v>124</v>
      </c>
      <c r="B365">
        <v>3</v>
      </c>
      <c r="C365">
        <v>12</v>
      </c>
    </row>
    <row r="366" spans="1:3">
      <c r="A366" t="s">
        <v>125</v>
      </c>
      <c r="B366">
        <v>1</v>
      </c>
      <c r="C366">
        <v>13</v>
      </c>
    </row>
    <row r="367" spans="1:3">
      <c r="A367" t="s">
        <v>124</v>
      </c>
      <c r="B367">
        <v>2</v>
      </c>
      <c r="C367">
        <v>7</v>
      </c>
    </row>
    <row r="368" spans="1:3">
      <c r="A368" t="s">
        <v>124</v>
      </c>
      <c r="B368">
        <v>320</v>
      </c>
      <c r="C368">
        <v>1964</v>
      </c>
    </row>
    <row r="369" spans="1:3">
      <c r="A369" t="s">
        <v>125</v>
      </c>
      <c r="B369">
        <v>17</v>
      </c>
      <c r="C369">
        <v>156</v>
      </c>
    </row>
    <row r="370" spans="1:3">
      <c r="A370" t="s">
        <v>125</v>
      </c>
      <c r="B370">
        <v>1</v>
      </c>
      <c r="C370">
        <v>2</v>
      </c>
    </row>
    <row r="371" spans="1:3">
      <c r="A371" t="s">
        <v>124</v>
      </c>
      <c r="B371">
        <v>4</v>
      </c>
      <c r="C371">
        <v>38</v>
      </c>
    </row>
    <row r="372" spans="1:3">
      <c r="A372" t="s">
        <v>125</v>
      </c>
      <c r="B372">
        <v>3</v>
      </c>
      <c r="C372">
        <v>7</v>
      </c>
    </row>
    <row r="373" spans="1:3">
      <c r="A373" t="s">
        <v>124</v>
      </c>
      <c r="B373">
        <v>37</v>
      </c>
      <c r="C373">
        <v>73</v>
      </c>
    </row>
    <row r="374" spans="1:3">
      <c r="A374" t="s">
        <v>124</v>
      </c>
      <c r="B374">
        <v>110</v>
      </c>
      <c r="C374">
        <v>2022</v>
      </c>
    </row>
    <row r="375" spans="1:3">
      <c r="A375" t="s">
        <v>125</v>
      </c>
      <c r="B375">
        <v>33</v>
      </c>
      <c r="C375">
        <v>170</v>
      </c>
    </row>
    <row r="376" spans="1:3">
      <c r="A376" t="s">
        <v>124</v>
      </c>
      <c r="B376">
        <v>11</v>
      </c>
      <c r="C376">
        <v>42</v>
      </c>
    </row>
    <row r="377" spans="1:3">
      <c r="A377" t="s">
        <v>124</v>
      </c>
      <c r="B377">
        <v>4</v>
      </c>
      <c r="C377">
        <v>50</v>
      </c>
    </row>
    <row r="378" spans="1:3">
      <c r="A378" t="s">
        <v>125</v>
      </c>
      <c r="B378">
        <v>17</v>
      </c>
      <c r="C378">
        <v>38</v>
      </c>
    </row>
    <row r="379" spans="1:3">
      <c r="A379" t="s">
        <v>125</v>
      </c>
      <c r="B379">
        <v>3</v>
      </c>
      <c r="C379">
        <v>6</v>
      </c>
    </row>
    <row r="380" spans="1:3">
      <c r="A380" t="s">
        <v>124</v>
      </c>
      <c r="B380">
        <v>8</v>
      </c>
      <c r="C380">
        <v>29</v>
      </c>
    </row>
    <row r="381" spans="1:3">
      <c r="A381" t="s">
        <v>124</v>
      </c>
      <c r="B381">
        <v>2</v>
      </c>
      <c r="C381">
        <v>4</v>
      </c>
    </row>
    <row r="382" spans="1:3">
      <c r="A382" t="s">
        <v>125</v>
      </c>
      <c r="B382">
        <v>9</v>
      </c>
      <c r="C382">
        <v>53</v>
      </c>
    </row>
    <row r="383" spans="1:3">
      <c r="A383" t="s">
        <v>124</v>
      </c>
      <c r="B383">
        <v>22</v>
      </c>
      <c r="C383">
        <v>72</v>
      </c>
    </row>
    <row r="384" spans="1:3">
      <c r="A384" t="s">
        <v>124</v>
      </c>
      <c r="B384">
        <v>4</v>
      </c>
      <c r="C384">
        <v>24</v>
      </c>
    </row>
    <row r="385" spans="1:3">
      <c r="A385" t="s">
        <v>124</v>
      </c>
      <c r="B385">
        <v>12</v>
      </c>
      <c r="C385">
        <v>38</v>
      </c>
    </row>
    <row r="386" spans="1:3">
      <c r="A386" t="s">
        <v>125</v>
      </c>
      <c r="B386">
        <v>9</v>
      </c>
      <c r="C386">
        <v>25</v>
      </c>
    </row>
    <row r="387" spans="1:3">
      <c r="A387" t="s">
        <v>124</v>
      </c>
      <c r="B387">
        <v>10</v>
      </c>
      <c r="C387">
        <v>15</v>
      </c>
    </row>
    <row r="388" spans="1:3">
      <c r="A388" t="s">
        <v>124</v>
      </c>
      <c r="B388">
        <v>5</v>
      </c>
      <c r="C388">
        <v>7</v>
      </c>
    </row>
    <row r="389" spans="1:3">
      <c r="A389" t="s">
        <v>125</v>
      </c>
      <c r="B389">
        <v>2</v>
      </c>
      <c r="C389">
        <v>2</v>
      </c>
    </row>
    <row r="390" spans="1:3">
      <c r="A390" t="s">
        <v>124</v>
      </c>
      <c r="B390">
        <v>6</v>
      </c>
      <c r="C390">
        <v>14</v>
      </c>
    </row>
    <row r="391" spans="1:3">
      <c r="A391" t="s">
        <v>124</v>
      </c>
      <c r="B391">
        <v>3</v>
      </c>
      <c r="C391">
        <v>9</v>
      </c>
    </row>
    <row r="392" spans="1:3">
      <c r="A392" t="s">
        <v>124</v>
      </c>
      <c r="B392">
        <v>12</v>
      </c>
      <c r="C392">
        <v>23</v>
      </c>
    </row>
    <row r="393" spans="1:3">
      <c r="A393" t="s">
        <v>124</v>
      </c>
      <c r="B393">
        <v>13</v>
      </c>
      <c r="C393">
        <v>110</v>
      </c>
    </row>
    <row r="394" spans="1:3">
      <c r="A394" t="s">
        <v>125</v>
      </c>
      <c r="B394">
        <v>3</v>
      </c>
      <c r="C394">
        <v>3</v>
      </c>
    </row>
    <row r="395" spans="1:3">
      <c r="A395" t="s">
        <v>124</v>
      </c>
      <c r="B395">
        <v>5</v>
      </c>
      <c r="C395">
        <v>5</v>
      </c>
    </row>
    <row r="396" spans="1:3">
      <c r="A396" t="s">
        <v>124</v>
      </c>
      <c r="B396">
        <v>3</v>
      </c>
      <c r="C396">
        <v>3</v>
      </c>
    </row>
    <row r="397" spans="1:3">
      <c r="A397" t="s">
        <v>125</v>
      </c>
      <c r="B397">
        <v>1</v>
      </c>
      <c r="C397">
        <v>2</v>
      </c>
    </row>
    <row r="398" spans="1:3">
      <c r="A398" t="s">
        <v>124</v>
      </c>
      <c r="B398">
        <v>1</v>
      </c>
      <c r="C398">
        <v>3</v>
      </c>
    </row>
    <row r="399" spans="1:3">
      <c r="A399" t="s">
        <v>124</v>
      </c>
      <c r="B399">
        <v>55</v>
      </c>
      <c r="C399">
        <v>103</v>
      </c>
    </row>
    <row r="400" spans="1:3">
      <c r="A400" t="s">
        <v>125</v>
      </c>
      <c r="B400">
        <v>1</v>
      </c>
      <c r="C400">
        <v>3</v>
      </c>
    </row>
    <row r="401" spans="1:3">
      <c r="A401" t="s">
        <v>124</v>
      </c>
      <c r="B401">
        <v>6</v>
      </c>
      <c r="C401">
        <v>17</v>
      </c>
    </row>
    <row r="402" spans="1:3">
      <c r="A402" t="s">
        <v>125</v>
      </c>
      <c r="B402">
        <v>9</v>
      </c>
      <c r="C402">
        <v>9</v>
      </c>
    </row>
    <row r="403" spans="1:3">
      <c r="A403" t="s">
        <v>124</v>
      </c>
      <c r="B403">
        <v>5</v>
      </c>
      <c r="C403">
        <v>5</v>
      </c>
    </row>
    <row r="404" spans="1:3">
      <c r="A404" t="s">
        <v>124</v>
      </c>
      <c r="B404">
        <v>1</v>
      </c>
      <c r="C404">
        <v>1</v>
      </c>
    </row>
    <row r="405" spans="1:3">
      <c r="A405" t="s">
        <v>124</v>
      </c>
      <c r="B405">
        <v>1</v>
      </c>
      <c r="C405">
        <v>1</v>
      </c>
    </row>
    <row r="406" spans="1:3">
      <c r="A406" t="s">
        <v>124</v>
      </c>
      <c r="B406">
        <v>1</v>
      </c>
      <c r="C406">
        <v>7</v>
      </c>
    </row>
    <row r="407" spans="1:3">
      <c r="A407" t="s">
        <v>124</v>
      </c>
      <c r="B407">
        <v>1</v>
      </c>
      <c r="C407">
        <v>1</v>
      </c>
    </row>
    <row r="408" spans="1:3">
      <c r="A408" t="s">
        <v>125</v>
      </c>
      <c r="B408">
        <v>4</v>
      </c>
      <c r="C408">
        <v>23</v>
      </c>
    </row>
    <row r="409" spans="1:3">
      <c r="A409" t="s">
        <v>124</v>
      </c>
      <c r="B409">
        <v>4</v>
      </c>
      <c r="C409">
        <v>36</v>
      </c>
    </row>
    <row r="410" spans="1:3">
      <c r="A410" t="s">
        <v>124</v>
      </c>
      <c r="B410">
        <v>7</v>
      </c>
      <c r="C410">
        <v>9</v>
      </c>
    </row>
    <row r="411" spans="1:3">
      <c r="A411" t="s">
        <v>124</v>
      </c>
      <c r="B411">
        <v>6</v>
      </c>
      <c r="C411">
        <v>9</v>
      </c>
    </row>
    <row r="412" spans="1:3">
      <c r="A412" t="s">
        <v>125</v>
      </c>
      <c r="B412">
        <v>7</v>
      </c>
      <c r="C412">
        <v>99</v>
      </c>
    </row>
    <row r="413" spans="1:3">
      <c r="A413" t="s">
        <v>124</v>
      </c>
      <c r="B413">
        <v>28</v>
      </c>
      <c r="C413">
        <v>66</v>
      </c>
    </row>
    <row r="414" spans="1:3">
      <c r="A414" t="s">
        <v>124</v>
      </c>
      <c r="B414">
        <v>13</v>
      </c>
      <c r="C414">
        <v>59</v>
      </c>
    </row>
    <row r="415" spans="1:3">
      <c r="A415" t="s">
        <v>124</v>
      </c>
      <c r="B415">
        <v>12</v>
      </c>
      <c r="C415">
        <v>15</v>
      </c>
    </row>
    <row r="416" spans="1:3">
      <c r="A416" t="s">
        <v>125</v>
      </c>
      <c r="B416">
        <v>31</v>
      </c>
      <c r="C416">
        <v>69</v>
      </c>
    </row>
    <row r="417" spans="1:3">
      <c r="A417" t="s">
        <v>125</v>
      </c>
      <c r="B417">
        <v>14</v>
      </c>
      <c r="C417">
        <v>20</v>
      </c>
    </row>
    <row r="418" spans="1:3">
      <c r="A418" t="s">
        <v>124</v>
      </c>
      <c r="B418">
        <v>1</v>
      </c>
      <c r="C418">
        <v>1</v>
      </c>
    </row>
    <row r="419" spans="1:3">
      <c r="A419" t="s">
        <v>124</v>
      </c>
      <c r="B419">
        <v>2</v>
      </c>
      <c r="C419">
        <v>24</v>
      </c>
    </row>
    <row r="420" spans="1:3">
      <c r="A420" t="s">
        <v>124</v>
      </c>
      <c r="B420">
        <v>2</v>
      </c>
      <c r="C420">
        <v>29</v>
      </c>
    </row>
    <row r="421" spans="1:3">
      <c r="A421" t="s">
        <v>125</v>
      </c>
      <c r="B421">
        <v>54</v>
      </c>
      <c r="C421">
        <v>155</v>
      </c>
    </row>
    <row r="422" spans="1:3">
      <c r="A422" t="s">
        <v>124</v>
      </c>
      <c r="B422">
        <v>24</v>
      </c>
      <c r="C422">
        <v>44</v>
      </c>
    </row>
    <row r="423" spans="1:3">
      <c r="A423" t="s">
        <v>124</v>
      </c>
      <c r="B423">
        <v>319</v>
      </c>
      <c r="C423">
        <v>3854</v>
      </c>
    </row>
    <row r="424" spans="1:3">
      <c r="A424" t="s">
        <v>125</v>
      </c>
      <c r="B424">
        <v>1</v>
      </c>
      <c r="C424">
        <v>4</v>
      </c>
    </row>
    <row r="425" spans="1:3">
      <c r="A425" t="s">
        <v>124</v>
      </c>
      <c r="B425">
        <v>5</v>
      </c>
      <c r="C425">
        <v>13</v>
      </c>
    </row>
    <row r="426" spans="1:3">
      <c r="A426" t="s">
        <v>125</v>
      </c>
      <c r="B426">
        <v>37</v>
      </c>
      <c r="C426">
        <v>299</v>
      </c>
    </row>
    <row r="427" spans="1:3">
      <c r="A427" t="s">
        <v>124</v>
      </c>
      <c r="B427">
        <v>1</v>
      </c>
      <c r="C427">
        <v>1</v>
      </c>
    </row>
    <row r="428" spans="1:3">
      <c r="A428" t="s">
        <v>124</v>
      </c>
      <c r="B428">
        <v>4</v>
      </c>
      <c r="C428">
        <v>4</v>
      </c>
    </row>
    <row r="429" spans="1:3">
      <c r="A429" t="s">
        <v>125</v>
      </c>
      <c r="B429">
        <v>7</v>
      </c>
      <c r="C429">
        <v>7</v>
      </c>
    </row>
    <row r="430" spans="1:3">
      <c r="A430" t="s">
        <v>124</v>
      </c>
      <c r="B430">
        <v>3</v>
      </c>
      <c r="C430">
        <v>6</v>
      </c>
    </row>
    <row r="431" spans="1:3">
      <c r="A431" t="s">
        <v>124</v>
      </c>
      <c r="B431">
        <v>1</v>
      </c>
      <c r="C431">
        <v>4</v>
      </c>
    </row>
    <row r="432" spans="1:3">
      <c r="A432" t="s">
        <v>124</v>
      </c>
      <c r="B432">
        <v>67</v>
      </c>
      <c r="C432">
        <v>540</v>
      </c>
    </row>
    <row r="433" spans="1:3">
      <c r="A433" t="s">
        <v>125</v>
      </c>
      <c r="B433">
        <v>3</v>
      </c>
      <c r="C433">
        <v>1789</v>
      </c>
    </row>
    <row r="434" spans="1:3">
      <c r="A434" t="s">
        <v>124</v>
      </c>
      <c r="B434">
        <v>5</v>
      </c>
      <c r="C434">
        <v>10</v>
      </c>
    </row>
    <row r="435" spans="1:3">
      <c r="A435" t="s">
        <v>124</v>
      </c>
      <c r="B435">
        <v>40</v>
      </c>
      <c r="C435">
        <v>104</v>
      </c>
    </row>
    <row r="436" spans="1:3">
      <c r="A436" t="s">
        <v>124</v>
      </c>
      <c r="B436">
        <v>4</v>
      </c>
      <c r="C436">
        <v>7</v>
      </c>
    </row>
    <row r="437" spans="1:3">
      <c r="A437" t="s">
        <v>124</v>
      </c>
      <c r="B437">
        <v>9</v>
      </c>
      <c r="C437">
        <v>18</v>
      </c>
    </row>
    <row r="438" spans="1:3">
      <c r="A438" t="s">
        <v>125</v>
      </c>
      <c r="B438">
        <v>12</v>
      </c>
      <c r="C438">
        <v>69</v>
      </c>
    </row>
    <row r="439" spans="1:3">
      <c r="A439" t="s">
        <v>124</v>
      </c>
      <c r="B439">
        <v>2</v>
      </c>
      <c r="C439">
        <v>11</v>
      </c>
    </row>
    <row r="440" spans="1:3">
      <c r="A440" t="s">
        <v>124</v>
      </c>
      <c r="B440">
        <v>52</v>
      </c>
      <c r="C440">
        <v>52</v>
      </c>
    </row>
    <row r="441" spans="1:3">
      <c r="A441" t="s">
        <v>125</v>
      </c>
      <c r="B441">
        <v>32</v>
      </c>
      <c r="C441">
        <v>32</v>
      </c>
    </row>
    <row r="442" spans="1:3">
      <c r="A442" t="s">
        <v>124</v>
      </c>
      <c r="B442">
        <v>41</v>
      </c>
      <c r="C442">
        <v>41</v>
      </c>
    </row>
    <row r="443" spans="1:3">
      <c r="A443" t="s">
        <v>125</v>
      </c>
      <c r="B443">
        <v>9</v>
      </c>
      <c r="C443">
        <v>15</v>
      </c>
    </row>
    <row r="444" spans="1:3">
      <c r="A444" t="s">
        <v>124</v>
      </c>
      <c r="B444">
        <v>8</v>
      </c>
      <c r="C444">
        <v>13</v>
      </c>
    </row>
    <row r="445" spans="1:3">
      <c r="A445" t="s">
        <v>124</v>
      </c>
      <c r="B445">
        <v>3</v>
      </c>
      <c r="C445">
        <v>41</v>
      </c>
    </row>
    <row r="446" spans="1:3">
      <c r="A446" t="s">
        <v>124</v>
      </c>
      <c r="B446">
        <v>2</v>
      </c>
      <c r="C446">
        <v>4</v>
      </c>
    </row>
    <row r="447" spans="1:3">
      <c r="A447" t="s">
        <v>124</v>
      </c>
      <c r="B447">
        <v>1</v>
      </c>
      <c r="C447">
        <v>1</v>
      </c>
    </row>
    <row r="448" spans="1:3">
      <c r="A448" t="s">
        <v>124</v>
      </c>
      <c r="B448">
        <v>1</v>
      </c>
      <c r="C448">
        <v>1</v>
      </c>
    </row>
    <row r="449" spans="1:3">
      <c r="A449" t="s">
        <v>124</v>
      </c>
      <c r="B449">
        <v>3</v>
      </c>
      <c r="C449">
        <v>6</v>
      </c>
    </row>
    <row r="450" spans="1:3">
      <c r="A450" t="s">
        <v>124</v>
      </c>
      <c r="B450">
        <v>1</v>
      </c>
      <c r="C450">
        <v>2</v>
      </c>
    </row>
    <row r="451" spans="1:3">
      <c r="A451" t="s">
        <v>124</v>
      </c>
      <c r="B451">
        <v>3</v>
      </c>
      <c r="C451">
        <v>6</v>
      </c>
    </row>
    <row r="452" spans="1:3">
      <c r="A452" t="s">
        <v>125</v>
      </c>
      <c r="B452">
        <v>29</v>
      </c>
      <c r="C452">
        <v>70</v>
      </c>
    </row>
    <row r="453" spans="1:3">
      <c r="A453" t="s">
        <v>124</v>
      </c>
      <c r="B453">
        <v>50</v>
      </c>
      <c r="C453">
        <v>89</v>
      </c>
    </row>
    <row r="454" spans="1:3">
      <c r="A454" t="s">
        <v>125</v>
      </c>
      <c r="B454">
        <v>1</v>
      </c>
      <c r="C454">
        <v>1</v>
      </c>
    </row>
    <row r="455" spans="1:3">
      <c r="A455" t="s">
        <v>125</v>
      </c>
      <c r="B455">
        <v>68</v>
      </c>
      <c r="C455">
        <v>68</v>
      </c>
    </row>
    <row r="456" spans="1:3">
      <c r="A456" t="s">
        <v>124</v>
      </c>
      <c r="B456">
        <v>5</v>
      </c>
      <c r="C456">
        <v>5</v>
      </c>
    </row>
    <row r="457" spans="1:3">
      <c r="A457" t="s">
        <v>124</v>
      </c>
      <c r="B457">
        <v>1</v>
      </c>
      <c r="C457">
        <v>1</v>
      </c>
    </row>
    <row r="458" spans="1:3">
      <c r="A458" t="s">
        <v>125</v>
      </c>
      <c r="B458">
        <v>6</v>
      </c>
      <c r="C458">
        <v>12</v>
      </c>
    </row>
    <row r="459" spans="1:3">
      <c r="A459" t="s">
        <v>125</v>
      </c>
      <c r="B459">
        <v>6</v>
      </c>
      <c r="C459">
        <v>14</v>
      </c>
    </row>
    <row r="460" spans="1:3">
      <c r="A460" t="s">
        <v>124</v>
      </c>
      <c r="B460">
        <v>9</v>
      </c>
      <c r="C460">
        <v>47</v>
      </c>
    </row>
    <row r="461" spans="1:3">
      <c r="A461" t="s">
        <v>124</v>
      </c>
      <c r="B461">
        <v>1</v>
      </c>
      <c r="C461">
        <v>4</v>
      </c>
    </row>
    <row r="462" spans="1:3">
      <c r="A462" t="s">
        <v>125</v>
      </c>
      <c r="B462">
        <v>13</v>
      </c>
      <c r="C462">
        <v>38</v>
      </c>
    </row>
    <row r="463" spans="1:3">
      <c r="A463" t="s">
        <v>124</v>
      </c>
      <c r="B463">
        <v>10</v>
      </c>
      <c r="C463">
        <v>25</v>
      </c>
    </row>
    <row r="464" spans="1:3">
      <c r="A464" t="s">
        <v>124</v>
      </c>
      <c r="B464">
        <v>1</v>
      </c>
      <c r="C464">
        <v>1</v>
      </c>
    </row>
    <row r="465" spans="1:3">
      <c r="A465" t="s">
        <v>124</v>
      </c>
      <c r="B465">
        <v>2</v>
      </c>
      <c r="C465">
        <v>8</v>
      </c>
    </row>
    <row r="466" spans="1:3">
      <c r="A466" t="s">
        <v>125</v>
      </c>
      <c r="B466">
        <v>2</v>
      </c>
      <c r="C466">
        <v>20</v>
      </c>
    </row>
    <row r="467" spans="1:3">
      <c r="A467" t="s">
        <v>124</v>
      </c>
      <c r="B467">
        <v>5</v>
      </c>
      <c r="C467">
        <v>18</v>
      </c>
    </row>
    <row r="468" spans="1:3">
      <c r="A468" t="s">
        <v>124</v>
      </c>
      <c r="B468">
        <v>1</v>
      </c>
      <c r="C468">
        <v>33</v>
      </c>
    </row>
    <row r="469" spans="1:3">
      <c r="A469" t="s">
        <v>124</v>
      </c>
      <c r="B469">
        <v>103</v>
      </c>
      <c r="C469">
        <v>103</v>
      </c>
    </row>
    <row r="470" spans="1:3">
      <c r="A470" t="s">
        <v>124</v>
      </c>
      <c r="B470">
        <v>23</v>
      </c>
      <c r="C470">
        <v>23</v>
      </c>
    </row>
    <row r="471" spans="1:3">
      <c r="A471" t="s">
        <v>124</v>
      </c>
      <c r="B471">
        <v>1</v>
      </c>
      <c r="C471">
        <v>2</v>
      </c>
    </row>
    <row r="472" spans="1:3">
      <c r="A472" t="s">
        <v>124</v>
      </c>
      <c r="B472">
        <v>4</v>
      </c>
      <c r="C472">
        <v>6</v>
      </c>
    </row>
    <row r="473" spans="1:3">
      <c r="A473" t="s">
        <v>124</v>
      </c>
      <c r="B473">
        <v>1</v>
      </c>
      <c r="C473">
        <v>1</v>
      </c>
    </row>
    <row r="474" spans="1:3">
      <c r="A474" t="s">
        <v>124</v>
      </c>
      <c r="B474">
        <v>14</v>
      </c>
      <c r="C474">
        <v>21</v>
      </c>
    </row>
    <row r="475" spans="1:3">
      <c r="A475" t="s">
        <v>124</v>
      </c>
      <c r="B475">
        <v>23</v>
      </c>
      <c r="C475">
        <v>23</v>
      </c>
    </row>
    <row r="476" spans="1:3">
      <c r="A476" t="s">
        <v>124</v>
      </c>
      <c r="B476">
        <v>7</v>
      </c>
      <c r="C476">
        <v>7</v>
      </c>
    </row>
    <row r="477" spans="1:3">
      <c r="A477" t="s">
        <v>125</v>
      </c>
      <c r="B477">
        <v>58</v>
      </c>
      <c r="C477">
        <v>145</v>
      </c>
    </row>
    <row r="478" spans="1:3">
      <c r="A478" t="s">
        <v>124</v>
      </c>
      <c r="B478">
        <v>2</v>
      </c>
      <c r="C478">
        <v>2</v>
      </c>
    </row>
    <row r="479" spans="1:3">
      <c r="A479" t="s">
        <v>125</v>
      </c>
      <c r="B479">
        <v>11</v>
      </c>
      <c r="C479">
        <v>26</v>
      </c>
    </row>
    <row r="480" spans="1:3">
      <c r="A480" t="s">
        <v>124</v>
      </c>
      <c r="B480">
        <v>12</v>
      </c>
      <c r="C480">
        <v>27</v>
      </c>
    </row>
    <row r="481" spans="1:3">
      <c r="A481" t="s">
        <v>125</v>
      </c>
      <c r="B481">
        <v>4</v>
      </c>
      <c r="C481">
        <v>14</v>
      </c>
    </row>
    <row r="482" spans="1:3">
      <c r="A482" t="s">
        <v>124</v>
      </c>
      <c r="B482">
        <v>7</v>
      </c>
      <c r="C482">
        <v>13</v>
      </c>
    </row>
    <row r="483" spans="1:3">
      <c r="A483" t="s">
        <v>124</v>
      </c>
      <c r="B483">
        <v>24</v>
      </c>
      <c r="C483">
        <v>55</v>
      </c>
    </row>
    <row r="484" spans="1:3">
      <c r="A484" t="s">
        <v>124</v>
      </c>
      <c r="B484">
        <v>4</v>
      </c>
      <c r="C484">
        <v>7</v>
      </c>
    </row>
    <row r="485" spans="1:3">
      <c r="A485" t="s">
        <v>124</v>
      </c>
      <c r="B485">
        <v>1</v>
      </c>
      <c r="C485">
        <v>1</v>
      </c>
    </row>
    <row r="486" spans="1:3">
      <c r="A486" t="s">
        <v>124</v>
      </c>
      <c r="B486">
        <v>14</v>
      </c>
      <c r="C486">
        <v>24</v>
      </c>
    </row>
    <row r="487" spans="1:3">
      <c r="A487" t="s">
        <v>125</v>
      </c>
      <c r="B487">
        <v>12</v>
      </c>
      <c r="C487">
        <v>33</v>
      </c>
    </row>
    <row r="488" spans="1:3">
      <c r="A488" t="s">
        <v>124</v>
      </c>
      <c r="B488">
        <v>176</v>
      </c>
      <c r="C488">
        <v>1181</v>
      </c>
    </row>
    <row r="489" spans="1:3">
      <c r="A489" t="s">
        <v>124</v>
      </c>
      <c r="B489">
        <v>15</v>
      </c>
      <c r="C489">
        <v>124</v>
      </c>
    </row>
    <row r="490" spans="1:3">
      <c r="A490" t="s">
        <v>124</v>
      </c>
      <c r="B490">
        <v>2</v>
      </c>
      <c r="C490">
        <v>6</v>
      </c>
    </row>
    <row r="491" spans="1:3">
      <c r="A491" t="s">
        <v>124</v>
      </c>
      <c r="B491">
        <v>13</v>
      </c>
      <c r="C491">
        <v>21</v>
      </c>
    </row>
    <row r="492" spans="1:3">
      <c r="A492" t="s">
        <v>124</v>
      </c>
      <c r="B492">
        <v>1</v>
      </c>
      <c r="C492">
        <v>2</v>
      </c>
    </row>
    <row r="493" spans="1:3">
      <c r="A493" t="s">
        <v>125</v>
      </c>
      <c r="B493">
        <v>1</v>
      </c>
      <c r="C493">
        <v>2</v>
      </c>
    </row>
    <row r="494" spans="1:3">
      <c r="A494" t="s">
        <v>124</v>
      </c>
      <c r="B494">
        <v>6</v>
      </c>
      <c r="C494">
        <v>14</v>
      </c>
    </row>
    <row r="495" spans="1:3">
      <c r="A495" t="s">
        <v>124</v>
      </c>
      <c r="B495">
        <v>76</v>
      </c>
      <c r="C495">
        <v>1729</v>
      </c>
    </row>
    <row r="496" spans="1:3">
      <c r="A496" t="s">
        <v>124</v>
      </c>
      <c r="B496">
        <v>39</v>
      </c>
      <c r="C496">
        <v>98</v>
      </c>
    </row>
    <row r="497" spans="1:3">
      <c r="A497" t="s">
        <v>124</v>
      </c>
      <c r="B497">
        <v>7</v>
      </c>
      <c r="C497">
        <v>8</v>
      </c>
    </row>
    <row r="498" spans="1:3">
      <c r="A498" t="s">
        <v>124</v>
      </c>
      <c r="B498">
        <v>20</v>
      </c>
      <c r="C498">
        <v>87</v>
      </c>
    </row>
    <row r="499" spans="1:3">
      <c r="A499" t="s">
        <v>124</v>
      </c>
      <c r="B499">
        <v>11</v>
      </c>
      <c r="C499">
        <v>20</v>
      </c>
    </row>
    <row r="500" spans="1:3">
      <c r="A500" t="s">
        <v>125</v>
      </c>
      <c r="B500">
        <v>2</v>
      </c>
      <c r="C500">
        <v>6</v>
      </c>
    </row>
    <row r="501" spans="1:3">
      <c r="A501" t="s">
        <v>124</v>
      </c>
      <c r="B501">
        <v>20</v>
      </c>
      <c r="C501">
        <v>67</v>
      </c>
    </row>
    <row r="502" spans="1:3">
      <c r="A502" t="s">
        <v>125</v>
      </c>
      <c r="B502">
        <v>1</v>
      </c>
      <c r="C502">
        <v>1</v>
      </c>
    </row>
    <row r="503" spans="1:3">
      <c r="A503" t="s">
        <v>124</v>
      </c>
      <c r="B503">
        <v>7</v>
      </c>
      <c r="C503">
        <v>14</v>
      </c>
    </row>
    <row r="504" spans="1:3">
      <c r="A504" t="s">
        <v>125</v>
      </c>
      <c r="B504">
        <v>67</v>
      </c>
      <c r="C504">
        <v>258</v>
      </c>
    </row>
    <row r="505" spans="1:3">
      <c r="A505" t="s">
        <v>124</v>
      </c>
      <c r="B505">
        <v>9</v>
      </c>
      <c r="C505">
        <v>37</v>
      </c>
    </row>
    <row r="506" spans="1:3">
      <c r="A506" t="s">
        <v>125</v>
      </c>
      <c r="B506">
        <v>3</v>
      </c>
      <c r="C506">
        <v>8</v>
      </c>
    </row>
    <row r="507" spans="1:3">
      <c r="A507" t="s">
        <v>124</v>
      </c>
      <c r="B507">
        <v>6</v>
      </c>
      <c r="C507">
        <v>10</v>
      </c>
    </row>
    <row r="508" spans="1:3">
      <c r="A508" t="s">
        <v>124</v>
      </c>
      <c r="B508">
        <v>34</v>
      </c>
      <c r="C508">
        <v>132</v>
      </c>
    </row>
    <row r="509" spans="1:3">
      <c r="A509" t="s">
        <v>124</v>
      </c>
      <c r="B509">
        <v>1</v>
      </c>
      <c r="C509">
        <v>5</v>
      </c>
    </row>
    <row r="510" spans="1:3">
      <c r="A510" t="s">
        <v>124</v>
      </c>
      <c r="B510">
        <v>2</v>
      </c>
      <c r="C510">
        <v>3</v>
      </c>
    </row>
    <row r="511" spans="1:3">
      <c r="A511" t="s">
        <v>124</v>
      </c>
      <c r="B511">
        <v>1</v>
      </c>
      <c r="C511">
        <v>1</v>
      </c>
    </row>
    <row r="512" spans="1:3">
      <c r="A512" t="s">
        <v>125</v>
      </c>
      <c r="B512">
        <v>1</v>
      </c>
      <c r="C512">
        <v>1</v>
      </c>
    </row>
    <row r="513" spans="1:3">
      <c r="A513" t="s">
        <v>125</v>
      </c>
      <c r="B513">
        <v>16</v>
      </c>
      <c r="C513">
        <v>178</v>
      </c>
    </row>
    <row r="514" spans="1:3">
      <c r="A514" t="s">
        <v>124</v>
      </c>
      <c r="B514">
        <v>1</v>
      </c>
      <c r="C514">
        <v>1</v>
      </c>
    </row>
    <row r="515" spans="1:3">
      <c r="A515" t="s">
        <v>124</v>
      </c>
      <c r="B515">
        <v>16</v>
      </c>
      <c r="C515">
        <v>115</v>
      </c>
    </row>
    <row r="516" spans="1:3">
      <c r="A516" t="s">
        <v>124</v>
      </c>
      <c r="B516">
        <v>6</v>
      </c>
      <c r="C516">
        <v>17</v>
      </c>
    </row>
    <row r="517" spans="1:3">
      <c r="A517" t="s">
        <v>125</v>
      </c>
      <c r="B517">
        <v>61</v>
      </c>
      <c r="C517">
        <v>129</v>
      </c>
    </row>
    <row r="518" spans="1:3">
      <c r="A518" t="s">
        <v>124</v>
      </c>
      <c r="B518">
        <v>27</v>
      </c>
      <c r="C518">
        <v>50</v>
      </c>
    </row>
    <row r="519" spans="1:3">
      <c r="A519" t="s">
        <v>125</v>
      </c>
      <c r="B519">
        <v>1</v>
      </c>
      <c r="C519">
        <v>1</v>
      </c>
    </row>
    <row r="520" spans="1:3">
      <c r="A520" t="s">
        <v>124</v>
      </c>
      <c r="B520">
        <v>3</v>
      </c>
      <c r="C520">
        <v>12</v>
      </c>
    </row>
    <row r="521" spans="1:3">
      <c r="A521" t="s">
        <v>124</v>
      </c>
      <c r="B521">
        <v>1</v>
      </c>
      <c r="C521">
        <v>3</v>
      </c>
    </row>
    <row r="522" spans="1:3">
      <c r="A522" t="s">
        <v>124</v>
      </c>
      <c r="B522">
        <v>11</v>
      </c>
      <c r="C522">
        <v>61</v>
      </c>
    </row>
    <row r="523" spans="1:3">
      <c r="A523" t="s">
        <v>124</v>
      </c>
      <c r="B523">
        <v>6</v>
      </c>
      <c r="C523">
        <v>17</v>
      </c>
    </row>
    <row r="524" spans="1:3">
      <c r="A524" t="s">
        <v>124</v>
      </c>
      <c r="B524">
        <v>1</v>
      </c>
      <c r="C524">
        <v>2</v>
      </c>
    </row>
    <row r="525" spans="1:3">
      <c r="A525" t="s">
        <v>124</v>
      </c>
      <c r="B525">
        <v>16</v>
      </c>
      <c r="C525">
        <v>60</v>
      </c>
    </row>
    <row r="526" spans="1:3">
      <c r="A526" t="s">
        <v>124</v>
      </c>
      <c r="B526">
        <v>4</v>
      </c>
      <c r="C526">
        <v>42</v>
      </c>
    </row>
    <row r="527" spans="1:3">
      <c r="A527" t="s">
        <v>124</v>
      </c>
      <c r="B527">
        <v>2</v>
      </c>
      <c r="C527">
        <v>2</v>
      </c>
    </row>
    <row r="528" spans="1:3">
      <c r="A528" t="s">
        <v>124</v>
      </c>
      <c r="B528">
        <v>1</v>
      </c>
      <c r="C528">
        <v>1</v>
      </c>
    </row>
    <row r="529" spans="1:3">
      <c r="A529" t="s">
        <v>125</v>
      </c>
      <c r="B529">
        <v>1</v>
      </c>
      <c r="C529">
        <v>1</v>
      </c>
    </row>
    <row r="530" spans="1:3">
      <c r="A530" t="s">
        <v>124</v>
      </c>
      <c r="B530">
        <v>3</v>
      </c>
      <c r="C530">
        <v>10</v>
      </c>
    </row>
    <row r="531" spans="1:3">
      <c r="A531" t="s">
        <v>125</v>
      </c>
      <c r="B531">
        <v>30</v>
      </c>
      <c r="C531">
        <v>61</v>
      </c>
    </row>
    <row r="532" spans="1:3">
      <c r="A532" t="s">
        <v>124</v>
      </c>
      <c r="B532">
        <v>172</v>
      </c>
      <c r="C532">
        <v>604</v>
      </c>
    </row>
    <row r="533" spans="1:3">
      <c r="A533" t="s">
        <v>125</v>
      </c>
      <c r="B533">
        <v>1</v>
      </c>
      <c r="C533">
        <v>1</v>
      </c>
    </row>
    <row r="534" spans="1:3">
      <c r="A534" t="s">
        <v>124</v>
      </c>
      <c r="B534">
        <v>1</v>
      </c>
      <c r="C534">
        <v>1</v>
      </c>
    </row>
    <row r="535" spans="1:3">
      <c r="A535" t="s">
        <v>125</v>
      </c>
      <c r="B535">
        <v>5</v>
      </c>
      <c r="C535">
        <v>18</v>
      </c>
    </row>
    <row r="536" spans="1:3">
      <c r="A536" t="s">
        <v>124</v>
      </c>
      <c r="B536">
        <v>15</v>
      </c>
      <c r="C536">
        <v>32</v>
      </c>
    </row>
    <row r="537" spans="1:3">
      <c r="A537" t="s">
        <v>124</v>
      </c>
      <c r="B537">
        <v>4</v>
      </c>
      <c r="C537">
        <v>9</v>
      </c>
    </row>
    <row r="538" spans="1:3">
      <c r="A538" t="s">
        <v>125</v>
      </c>
      <c r="B538">
        <v>1</v>
      </c>
      <c r="C538">
        <v>3</v>
      </c>
    </row>
    <row r="539" spans="1:3">
      <c r="A539" t="s">
        <v>124</v>
      </c>
      <c r="B539">
        <v>11</v>
      </c>
      <c r="C539">
        <v>13</v>
      </c>
    </row>
    <row r="540" spans="1:3">
      <c r="A540" t="s">
        <v>124</v>
      </c>
      <c r="B540">
        <v>19</v>
      </c>
      <c r="C540">
        <v>312</v>
      </c>
    </row>
    <row r="541" spans="1:3">
      <c r="A541" t="s">
        <v>125</v>
      </c>
      <c r="B541">
        <v>11</v>
      </c>
      <c r="C541">
        <v>18</v>
      </c>
    </row>
    <row r="542" spans="1:3">
      <c r="A542" t="s">
        <v>124</v>
      </c>
      <c r="B542">
        <v>22</v>
      </c>
      <c r="C542">
        <v>55</v>
      </c>
    </row>
    <row r="543" spans="1:3">
      <c r="A543" t="s">
        <v>124</v>
      </c>
      <c r="B543">
        <v>8</v>
      </c>
      <c r="C543">
        <v>12</v>
      </c>
    </row>
    <row r="544" spans="1:3">
      <c r="A544" t="s">
        <v>125</v>
      </c>
      <c r="B544">
        <v>23</v>
      </c>
      <c r="C544">
        <v>51</v>
      </c>
    </row>
    <row r="545" spans="1:3">
      <c r="A545" t="s">
        <v>124</v>
      </c>
      <c r="B545">
        <v>76</v>
      </c>
      <c r="C545">
        <v>207</v>
      </c>
    </row>
    <row r="546" spans="1:3">
      <c r="A546" t="s">
        <v>124</v>
      </c>
      <c r="B546">
        <v>8</v>
      </c>
      <c r="C546">
        <v>19</v>
      </c>
    </row>
    <row r="547" spans="1:3">
      <c r="A547" t="s">
        <v>124</v>
      </c>
      <c r="B547">
        <v>6</v>
      </c>
      <c r="C547">
        <v>25</v>
      </c>
    </row>
    <row r="548" spans="1:3">
      <c r="A548" t="s">
        <v>125</v>
      </c>
      <c r="B548">
        <v>13</v>
      </c>
      <c r="C548">
        <v>20</v>
      </c>
    </row>
    <row r="549" spans="1:3">
      <c r="A549" t="s">
        <v>124</v>
      </c>
      <c r="B549">
        <v>25</v>
      </c>
      <c r="C549">
        <v>70</v>
      </c>
    </row>
    <row r="550" spans="1:3">
      <c r="A550" t="s">
        <v>125</v>
      </c>
      <c r="B550">
        <v>65</v>
      </c>
      <c r="C550">
        <v>230</v>
      </c>
    </row>
    <row r="551" spans="1:3">
      <c r="A551" t="s">
        <v>124</v>
      </c>
      <c r="B551">
        <v>153</v>
      </c>
      <c r="C551">
        <v>727</v>
      </c>
    </row>
    <row r="552" spans="1:3">
      <c r="A552" t="s">
        <v>125</v>
      </c>
      <c r="B552">
        <v>4</v>
      </c>
      <c r="C552">
        <v>6</v>
      </c>
    </row>
    <row r="553" spans="1:3">
      <c r="A553" t="s">
        <v>124</v>
      </c>
      <c r="B553">
        <v>2</v>
      </c>
      <c r="C553">
        <v>5</v>
      </c>
    </row>
    <row r="554" spans="1:3">
      <c r="A554" t="s">
        <v>125</v>
      </c>
      <c r="B554">
        <v>4</v>
      </c>
      <c r="C554">
        <v>14</v>
      </c>
    </row>
    <row r="555" spans="1:3">
      <c r="A555" t="s">
        <v>124</v>
      </c>
      <c r="B555">
        <v>24</v>
      </c>
      <c r="C555">
        <v>50</v>
      </c>
    </row>
    <row r="556" spans="1:3">
      <c r="A556" t="s">
        <v>125</v>
      </c>
      <c r="B556">
        <v>7</v>
      </c>
      <c r="C556">
        <v>31</v>
      </c>
    </row>
    <row r="557" spans="1:3">
      <c r="A557" t="s">
        <v>124</v>
      </c>
      <c r="B557">
        <v>10</v>
      </c>
      <c r="C557">
        <v>26</v>
      </c>
    </row>
    <row r="558" spans="1:3">
      <c r="A558" t="s">
        <v>124</v>
      </c>
      <c r="B558">
        <v>59</v>
      </c>
      <c r="C558">
        <v>59</v>
      </c>
    </row>
    <row r="559" spans="1:3">
      <c r="A559" t="s">
        <v>125</v>
      </c>
      <c r="B559">
        <v>1</v>
      </c>
      <c r="C559">
        <v>2</v>
      </c>
    </row>
    <row r="560" spans="1:3">
      <c r="A560" t="s">
        <v>124</v>
      </c>
      <c r="B560">
        <v>2</v>
      </c>
      <c r="C560">
        <v>6</v>
      </c>
    </row>
    <row r="561" spans="1:3">
      <c r="A561" t="s">
        <v>125</v>
      </c>
      <c r="B561">
        <v>2</v>
      </c>
      <c r="C561">
        <v>3</v>
      </c>
    </row>
    <row r="562" spans="1:3">
      <c r="A562" t="s">
        <v>124</v>
      </c>
      <c r="B562">
        <v>10</v>
      </c>
      <c r="C562">
        <v>31</v>
      </c>
    </row>
    <row r="563" spans="1:3">
      <c r="A563" t="s">
        <v>124</v>
      </c>
      <c r="B563">
        <v>7</v>
      </c>
      <c r="C563">
        <v>28</v>
      </c>
    </row>
    <row r="564" spans="1:3">
      <c r="A564" t="s">
        <v>125</v>
      </c>
      <c r="B564">
        <v>1</v>
      </c>
      <c r="C564">
        <v>1</v>
      </c>
    </row>
    <row r="565" spans="1:3">
      <c r="A565" t="s">
        <v>125</v>
      </c>
      <c r="B565">
        <v>1</v>
      </c>
      <c r="C565">
        <v>1</v>
      </c>
    </row>
    <row r="566" spans="1:3">
      <c r="A566" t="s">
        <v>124</v>
      </c>
      <c r="B566">
        <v>18</v>
      </c>
      <c r="C566">
        <v>49</v>
      </c>
    </row>
    <row r="567" spans="1:3">
      <c r="A567" t="s">
        <v>124</v>
      </c>
      <c r="B567">
        <v>6</v>
      </c>
      <c r="C567">
        <v>6</v>
      </c>
    </row>
    <row r="568" spans="1:3">
      <c r="A568" t="s">
        <v>124</v>
      </c>
      <c r="B568">
        <v>1</v>
      </c>
      <c r="C568">
        <v>1</v>
      </c>
    </row>
    <row r="569" spans="1:3">
      <c r="A569" t="s">
        <v>125</v>
      </c>
      <c r="B569">
        <v>1</v>
      </c>
      <c r="C569">
        <v>4</v>
      </c>
    </row>
    <row r="570" spans="1:3">
      <c r="A570" t="s">
        <v>124</v>
      </c>
      <c r="B570">
        <v>1</v>
      </c>
      <c r="C570">
        <v>2</v>
      </c>
    </row>
    <row r="571" spans="1:3">
      <c r="A571" t="s">
        <v>124</v>
      </c>
      <c r="B571">
        <v>2</v>
      </c>
      <c r="C571">
        <v>3</v>
      </c>
    </row>
    <row r="572" spans="1:3">
      <c r="A572" t="s">
        <v>124</v>
      </c>
      <c r="B572">
        <v>1</v>
      </c>
      <c r="C572">
        <v>1</v>
      </c>
    </row>
    <row r="573" spans="1:3">
      <c r="A573" t="s">
        <v>125</v>
      </c>
      <c r="B573">
        <v>1</v>
      </c>
      <c r="C573">
        <v>2</v>
      </c>
    </row>
    <row r="574" spans="1:3">
      <c r="A574" t="s">
        <v>124</v>
      </c>
      <c r="B574">
        <v>16</v>
      </c>
      <c r="C574">
        <v>238</v>
      </c>
    </row>
    <row r="575" spans="1:3">
      <c r="A575" t="s">
        <v>125</v>
      </c>
      <c r="B575">
        <v>1</v>
      </c>
      <c r="C575">
        <v>5</v>
      </c>
    </row>
    <row r="576" spans="1:3">
      <c r="A576" t="s">
        <v>124</v>
      </c>
      <c r="B576">
        <v>3</v>
      </c>
      <c r="C576">
        <v>5</v>
      </c>
    </row>
    <row r="577" spans="1:3">
      <c r="A577" t="s">
        <v>125</v>
      </c>
      <c r="B577">
        <v>9</v>
      </c>
      <c r="C577">
        <v>23</v>
      </c>
    </row>
    <row r="578" spans="1:3">
      <c r="A578" t="s">
        <v>124</v>
      </c>
      <c r="B578">
        <v>70</v>
      </c>
      <c r="C578">
        <v>301</v>
      </c>
    </row>
    <row r="579" spans="1:3">
      <c r="A579" t="s">
        <v>124</v>
      </c>
      <c r="B579">
        <v>2</v>
      </c>
      <c r="C579">
        <v>3</v>
      </c>
    </row>
    <row r="580" spans="1:3">
      <c r="A580" t="s">
        <v>124</v>
      </c>
      <c r="B580">
        <v>1</v>
      </c>
      <c r="C580">
        <v>1</v>
      </c>
    </row>
    <row r="581" spans="1:3">
      <c r="A581" t="s">
        <v>125</v>
      </c>
      <c r="B581">
        <v>2</v>
      </c>
      <c r="C581">
        <v>1069</v>
      </c>
    </row>
    <row r="582" spans="1:3">
      <c r="A582" t="s">
        <v>124</v>
      </c>
      <c r="B582">
        <v>3</v>
      </c>
      <c r="C582">
        <v>3</v>
      </c>
    </row>
    <row r="583" spans="1:3">
      <c r="A583" t="s">
        <v>125</v>
      </c>
      <c r="B583">
        <v>3</v>
      </c>
      <c r="C583">
        <v>755</v>
      </c>
    </row>
    <row r="584" spans="1:3">
      <c r="A584" t="s">
        <v>124</v>
      </c>
      <c r="B584">
        <v>45</v>
      </c>
      <c r="C584">
        <v>296</v>
      </c>
    </row>
    <row r="585" spans="1:3">
      <c r="A585" t="s">
        <v>124</v>
      </c>
      <c r="B585">
        <v>6</v>
      </c>
      <c r="C585">
        <v>20</v>
      </c>
    </row>
    <row r="586" spans="1:3">
      <c r="A586" t="s">
        <v>124</v>
      </c>
      <c r="B586">
        <v>2</v>
      </c>
      <c r="C586">
        <v>3</v>
      </c>
    </row>
    <row r="587" spans="1:3">
      <c r="A587" t="s">
        <v>124</v>
      </c>
      <c r="B587">
        <v>3</v>
      </c>
      <c r="C587">
        <v>109</v>
      </c>
    </row>
    <row r="588" spans="1:3">
      <c r="A588" t="s">
        <v>124</v>
      </c>
      <c r="B588">
        <v>2</v>
      </c>
      <c r="C588">
        <v>6</v>
      </c>
    </row>
    <row r="589" spans="1:3">
      <c r="A589" t="s">
        <v>125</v>
      </c>
      <c r="B589">
        <v>23</v>
      </c>
      <c r="C589">
        <v>67</v>
      </c>
    </row>
    <row r="590" spans="1:3">
      <c r="A590" t="s">
        <v>124</v>
      </c>
      <c r="B590">
        <v>5</v>
      </c>
      <c r="C590">
        <v>16</v>
      </c>
    </row>
    <row r="591" spans="1:3">
      <c r="A591" t="s">
        <v>125</v>
      </c>
      <c r="B591">
        <v>1</v>
      </c>
      <c r="C591">
        <v>19</v>
      </c>
    </row>
    <row r="592" spans="1:3">
      <c r="A592" t="s">
        <v>124</v>
      </c>
      <c r="B592">
        <v>11</v>
      </c>
      <c r="C592">
        <v>61</v>
      </c>
    </row>
    <row r="593" spans="1:3">
      <c r="A593" t="s">
        <v>125</v>
      </c>
      <c r="B593">
        <v>1</v>
      </c>
      <c r="C593">
        <v>2190</v>
      </c>
    </row>
    <row r="594" spans="1:3">
      <c r="A594" t="s">
        <v>125</v>
      </c>
      <c r="B594">
        <v>3</v>
      </c>
      <c r="C594">
        <v>13</v>
      </c>
    </row>
    <row r="595" spans="1:3">
      <c r="A595" t="s">
        <v>124</v>
      </c>
      <c r="B595">
        <v>1</v>
      </c>
      <c r="C595">
        <v>1</v>
      </c>
    </row>
    <row r="596" spans="1:3">
      <c r="A596" t="s">
        <v>125</v>
      </c>
      <c r="B596">
        <v>2</v>
      </c>
      <c r="C596">
        <v>350</v>
      </c>
    </row>
    <row r="597" spans="1:3">
      <c r="A597" t="s">
        <v>124</v>
      </c>
      <c r="B597">
        <v>16</v>
      </c>
      <c r="C597">
        <v>33</v>
      </c>
    </row>
    <row r="598" spans="1:3">
      <c r="A598" t="s">
        <v>125</v>
      </c>
      <c r="B598">
        <v>1</v>
      </c>
      <c r="C598">
        <v>1</v>
      </c>
    </row>
    <row r="599" spans="1:3">
      <c r="A599" t="s">
        <v>124</v>
      </c>
      <c r="B599">
        <v>4</v>
      </c>
      <c r="C599">
        <v>6</v>
      </c>
    </row>
    <row r="600" spans="1:3">
      <c r="A600" t="s">
        <v>125</v>
      </c>
      <c r="B600">
        <v>2</v>
      </c>
      <c r="C600">
        <v>8</v>
      </c>
    </row>
    <row r="601" spans="1:3">
      <c r="A601" t="s">
        <v>124</v>
      </c>
      <c r="B601">
        <v>1</v>
      </c>
      <c r="C601">
        <v>1</v>
      </c>
    </row>
    <row r="602" spans="1:3">
      <c r="A602" t="s">
        <v>125</v>
      </c>
      <c r="B602">
        <v>4</v>
      </c>
      <c r="C602">
        <v>8</v>
      </c>
    </row>
    <row r="603" spans="1:3">
      <c r="A603" t="s">
        <v>124</v>
      </c>
      <c r="B603">
        <v>5</v>
      </c>
      <c r="C603">
        <v>7</v>
      </c>
    </row>
    <row r="604" spans="1:3">
      <c r="A604" t="s">
        <v>125</v>
      </c>
      <c r="B604">
        <v>1</v>
      </c>
      <c r="C604">
        <v>2190</v>
      </c>
    </row>
    <row r="605" spans="1:3">
      <c r="A605" t="s">
        <v>124</v>
      </c>
      <c r="B605">
        <v>2</v>
      </c>
      <c r="C605">
        <v>12</v>
      </c>
    </row>
    <row r="606" spans="1:3">
      <c r="A606" t="s">
        <v>125</v>
      </c>
      <c r="B606">
        <v>5</v>
      </c>
      <c r="C606">
        <v>1671</v>
      </c>
    </row>
    <row r="607" spans="1:3">
      <c r="A607" t="s">
        <v>124</v>
      </c>
      <c r="B607">
        <v>10</v>
      </c>
      <c r="C607">
        <v>24</v>
      </c>
    </row>
    <row r="608" spans="1:3">
      <c r="A608" t="s">
        <v>125</v>
      </c>
      <c r="B608">
        <v>45</v>
      </c>
      <c r="C608">
        <v>195</v>
      </c>
    </row>
    <row r="609" spans="1:3">
      <c r="A609" t="s">
        <v>124</v>
      </c>
      <c r="B609">
        <v>21</v>
      </c>
      <c r="C609">
        <v>71</v>
      </c>
    </row>
    <row r="610" spans="1:3">
      <c r="A610" t="s">
        <v>125</v>
      </c>
      <c r="B610">
        <v>1</v>
      </c>
      <c r="C610">
        <v>2</v>
      </c>
    </row>
    <row r="611" spans="1:3">
      <c r="A611" t="s">
        <v>125</v>
      </c>
      <c r="B611">
        <v>18</v>
      </c>
      <c r="C611">
        <v>38</v>
      </c>
    </row>
    <row r="612" spans="1:3">
      <c r="A612" t="s">
        <v>124</v>
      </c>
      <c r="B612">
        <v>13</v>
      </c>
      <c r="C612">
        <v>58</v>
      </c>
    </row>
    <row r="613" spans="1:3">
      <c r="A613" t="s">
        <v>125</v>
      </c>
      <c r="B613">
        <v>23</v>
      </c>
      <c r="C613">
        <v>50979</v>
      </c>
    </row>
    <row r="614" spans="1:3">
      <c r="A614" t="s">
        <v>124</v>
      </c>
      <c r="B614">
        <v>1</v>
      </c>
      <c r="C614">
        <v>343</v>
      </c>
    </row>
    <row r="615" spans="1:3">
      <c r="A615" t="s">
        <v>125</v>
      </c>
      <c r="B615">
        <v>1</v>
      </c>
      <c r="C615">
        <v>1</v>
      </c>
    </row>
    <row r="616" spans="1:3">
      <c r="A616" t="s">
        <v>124</v>
      </c>
      <c r="B616">
        <v>1</v>
      </c>
      <c r="C616">
        <v>1</v>
      </c>
    </row>
    <row r="617" spans="1:3">
      <c r="A617" t="s">
        <v>125</v>
      </c>
      <c r="B617">
        <v>7</v>
      </c>
      <c r="C617">
        <v>18</v>
      </c>
    </row>
    <row r="618" spans="1:3">
      <c r="A618" t="s">
        <v>124</v>
      </c>
      <c r="B618">
        <v>7</v>
      </c>
      <c r="C618">
        <v>18</v>
      </c>
    </row>
    <row r="619" spans="1:3">
      <c r="A619" t="s">
        <v>125</v>
      </c>
      <c r="B619">
        <v>4</v>
      </c>
      <c r="C619">
        <v>152</v>
      </c>
    </row>
    <row r="620" spans="1:3">
      <c r="A620" t="s">
        <v>124</v>
      </c>
      <c r="B620">
        <v>24</v>
      </c>
      <c r="C620">
        <v>105</v>
      </c>
    </row>
    <row r="621" spans="1:3">
      <c r="A621" t="s">
        <v>125</v>
      </c>
      <c r="B621">
        <v>7</v>
      </c>
      <c r="C621">
        <v>4823</v>
      </c>
    </row>
    <row r="622" spans="1:3">
      <c r="A622" t="s">
        <v>125</v>
      </c>
      <c r="B622">
        <v>18</v>
      </c>
      <c r="C622">
        <v>221</v>
      </c>
    </row>
    <row r="623" spans="1:3">
      <c r="A623" t="s">
        <v>124</v>
      </c>
      <c r="B623">
        <v>13</v>
      </c>
      <c r="C623">
        <v>94</v>
      </c>
    </row>
    <row r="624" spans="1:3">
      <c r="A624" t="s">
        <v>125</v>
      </c>
      <c r="B624">
        <v>8</v>
      </c>
      <c r="C624">
        <v>42</v>
      </c>
    </row>
    <row r="625" spans="1:3">
      <c r="A625" t="s">
        <v>124</v>
      </c>
      <c r="B625">
        <v>16</v>
      </c>
      <c r="C625">
        <v>67</v>
      </c>
    </row>
    <row r="626" spans="1:3">
      <c r="A626" t="s">
        <v>125</v>
      </c>
      <c r="B626">
        <v>21</v>
      </c>
      <c r="C626">
        <v>10340</v>
      </c>
    </row>
    <row r="627" spans="1:3">
      <c r="A627" t="s">
        <v>125</v>
      </c>
      <c r="B627">
        <v>7</v>
      </c>
      <c r="C627">
        <v>7235</v>
      </c>
    </row>
    <row r="628" spans="1:3">
      <c r="A628" t="s">
        <v>125</v>
      </c>
      <c r="B628">
        <v>22</v>
      </c>
      <c r="C628">
        <v>124</v>
      </c>
    </row>
    <row r="629" spans="1:3">
      <c r="A629" t="s">
        <v>124</v>
      </c>
      <c r="B629">
        <v>2</v>
      </c>
      <c r="C629">
        <v>3</v>
      </c>
    </row>
    <row r="630" spans="1:3">
      <c r="A630" t="s">
        <v>125</v>
      </c>
      <c r="B630">
        <v>6</v>
      </c>
      <c r="C630">
        <v>3091</v>
      </c>
    </row>
    <row r="631" spans="1:3">
      <c r="A631" t="s">
        <v>125</v>
      </c>
      <c r="B631">
        <v>16</v>
      </c>
      <c r="C631">
        <v>12563</v>
      </c>
    </row>
    <row r="632" spans="1:3">
      <c r="A632" t="s">
        <v>125</v>
      </c>
      <c r="B632">
        <v>5</v>
      </c>
      <c r="C632">
        <v>3946</v>
      </c>
    </row>
    <row r="633" spans="1:3">
      <c r="A633" t="s">
        <v>125</v>
      </c>
      <c r="B633">
        <v>47</v>
      </c>
      <c r="C633">
        <v>228</v>
      </c>
    </row>
    <row r="634" spans="1:3">
      <c r="A634" t="s">
        <v>124</v>
      </c>
      <c r="B634">
        <v>33</v>
      </c>
      <c r="C634">
        <v>121</v>
      </c>
    </row>
    <row r="635" spans="1:3">
      <c r="A635" t="s">
        <v>125</v>
      </c>
      <c r="B635">
        <v>8</v>
      </c>
      <c r="C635">
        <v>39</v>
      </c>
    </row>
    <row r="636" spans="1:3">
      <c r="A636" t="s">
        <v>124</v>
      </c>
      <c r="B636">
        <v>27</v>
      </c>
      <c r="C636">
        <v>98</v>
      </c>
    </row>
    <row r="637" spans="1:3">
      <c r="A637" t="s">
        <v>125</v>
      </c>
      <c r="B637">
        <v>3</v>
      </c>
      <c r="C637">
        <v>7533</v>
      </c>
    </row>
    <row r="638" spans="1:3">
      <c r="A638" t="s">
        <v>125</v>
      </c>
      <c r="B638">
        <v>15</v>
      </c>
      <c r="C638">
        <v>31</v>
      </c>
    </row>
    <row r="639" spans="1:3">
      <c r="A639" t="s">
        <v>124</v>
      </c>
      <c r="B639">
        <v>9</v>
      </c>
      <c r="C639">
        <v>16</v>
      </c>
    </row>
    <row r="640" spans="1:3">
      <c r="A640" t="s">
        <v>125</v>
      </c>
      <c r="B640">
        <v>51</v>
      </c>
      <c r="C640">
        <v>28638</v>
      </c>
    </row>
    <row r="641" spans="1:3">
      <c r="A641" t="s">
        <v>125</v>
      </c>
      <c r="B641">
        <v>5</v>
      </c>
      <c r="C641">
        <v>2192</v>
      </c>
    </row>
    <row r="642" spans="1:3">
      <c r="A642" t="s">
        <v>125</v>
      </c>
      <c r="B642">
        <v>40</v>
      </c>
      <c r="C642">
        <v>213</v>
      </c>
    </row>
    <row r="643" spans="1:3">
      <c r="A643" t="s">
        <v>124</v>
      </c>
      <c r="B643">
        <v>65</v>
      </c>
      <c r="C643">
        <v>253</v>
      </c>
    </row>
    <row r="644" spans="1:3">
      <c r="A644" t="s">
        <v>125</v>
      </c>
      <c r="B644">
        <v>5</v>
      </c>
      <c r="C644">
        <v>187</v>
      </c>
    </row>
    <row r="645" spans="1:3">
      <c r="A645" t="s">
        <v>124</v>
      </c>
      <c r="B645">
        <v>12</v>
      </c>
      <c r="C645">
        <v>31</v>
      </c>
    </row>
    <row r="646" spans="1:3">
      <c r="A646" t="s">
        <v>125</v>
      </c>
      <c r="B646">
        <v>45</v>
      </c>
      <c r="C646">
        <v>223</v>
      </c>
    </row>
    <row r="647" spans="1:3">
      <c r="A647" t="s">
        <v>124</v>
      </c>
      <c r="B647">
        <v>20</v>
      </c>
      <c r="C647">
        <v>82</v>
      </c>
    </row>
    <row r="648" spans="1:3">
      <c r="A648" t="s">
        <v>125</v>
      </c>
      <c r="B648">
        <v>21</v>
      </c>
      <c r="C648">
        <v>1604</v>
      </c>
    </row>
    <row r="649" spans="1:3">
      <c r="A649" t="s">
        <v>124</v>
      </c>
      <c r="B649">
        <v>27</v>
      </c>
      <c r="C649">
        <v>180</v>
      </c>
    </row>
    <row r="650" spans="1:3">
      <c r="A650" t="s">
        <v>125</v>
      </c>
      <c r="B650">
        <v>1</v>
      </c>
      <c r="C650">
        <v>1</v>
      </c>
    </row>
    <row r="651" spans="1:3">
      <c r="A651" t="s">
        <v>124</v>
      </c>
      <c r="B651">
        <v>1</v>
      </c>
      <c r="C651">
        <v>2</v>
      </c>
    </row>
    <row r="652" spans="1:3">
      <c r="A652" t="s">
        <v>125</v>
      </c>
      <c r="B652">
        <v>4</v>
      </c>
      <c r="C652">
        <v>7</v>
      </c>
    </row>
    <row r="653" spans="1:3">
      <c r="A653" t="s">
        <v>125</v>
      </c>
      <c r="B653">
        <v>65</v>
      </c>
      <c r="C653">
        <v>200</v>
      </c>
    </row>
    <row r="654" spans="1:3">
      <c r="A654" t="s">
        <v>124</v>
      </c>
      <c r="B654">
        <v>7</v>
      </c>
      <c r="C654">
        <v>19</v>
      </c>
    </row>
    <row r="655" spans="1:3">
      <c r="A655" t="s">
        <v>124</v>
      </c>
      <c r="B655">
        <v>3</v>
      </c>
      <c r="C655">
        <v>4</v>
      </c>
    </row>
    <row r="656" spans="1:3">
      <c r="A656" t="s">
        <v>124</v>
      </c>
      <c r="B656">
        <v>17</v>
      </c>
      <c r="C656">
        <v>46</v>
      </c>
    </row>
    <row r="657" spans="1:3">
      <c r="A657" t="s">
        <v>124</v>
      </c>
      <c r="B657">
        <v>4</v>
      </c>
      <c r="C657">
        <v>4</v>
      </c>
    </row>
    <row r="658" spans="1:3">
      <c r="A658" t="s">
        <v>125</v>
      </c>
      <c r="B658">
        <v>4</v>
      </c>
      <c r="C658">
        <v>7</v>
      </c>
    </row>
    <row r="659" spans="1:3">
      <c r="A659" t="s">
        <v>124</v>
      </c>
      <c r="B659">
        <v>39</v>
      </c>
      <c r="C659">
        <v>314</v>
      </c>
    </row>
    <row r="660" spans="1:3">
      <c r="A660" t="s">
        <v>124</v>
      </c>
      <c r="B660">
        <v>9</v>
      </c>
      <c r="C660">
        <v>24</v>
      </c>
    </row>
    <row r="661" spans="1:3">
      <c r="A661" t="s">
        <v>125</v>
      </c>
      <c r="B661">
        <v>112</v>
      </c>
      <c r="C661">
        <v>488</v>
      </c>
    </row>
    <row r="662" spans="1:3">
      <c r="A662" t="s">
        <v>124</v>
      </c>
      <c r="B662">
        <v>4</v>
      </c>
      <c r="C662">
        <v>8</v>
      </c>
    </row>
    <row r="663" spans="1:3">
      <c r="A663" t="s">
        <v>125</v>
      </c>
      <c r="B663">
        <v>36</v>
      </c>
      <c r="C663">
        <v>154</v>
      </c>
    </row>
    <row r="664" spans="1:3">
      <c r="A664" t="s">
        <v>124</v>
      </c>
      <c r="B664">
        <v>11</v>
      </c>
      <c r="C664">
        <v>39</v>
      </c>
    </row>
    <row r="665" spans="1:3">
      <c r="A665" t="s">
        <v>125</v>
      </c>
      <c r="B665">
        <v>20</v>
      </c>
      <c r="C665">
        <v>830</v>
      </c>
    </row>
    <row r="666" spans="1:3">
      <c r="A666" t="s">
        <v>125</v>
      </c>
      <c r="B666">
        <v>8</v>
      </c>
      <c r="C666">
        <v>13</v>
      </c>
    </row>
    <row r="667" spans="1:3">
      <c r="A667" t="s">
        <v>125</v>
      </c>
      <c r="B667">
        <v>25</v>
      </c>
      <c r="C667">
        <v>1398</v>
      </c>
    </row>
    <row r="668" spans="1:3">
      <c r="A668" t="s">
        <v>125</v>
      </c>
      <c r="B668">
        <v>6</v>
      </c>
      <c r="C668">
        <v>22</v>
      </c>
    </row>
    <row r="669" spans="1:3">
      <c r="A669" t="s">
        <v>124</v>
      </c>
      <c r="B669">
        <v>6</v>
      </c>
      <c r="C669">
        <v>10</v>
      </c>
    </row>
    <row r="670" spans="1:3">
      <c r="A670" t="s">
        <v>125</v>
      </c>
      <c r="B670">
        <v>4</v>
      </c>
      <c r="C670">
        <v>116</v>
      </c>
    </row>
    <row r="671" spans="1:3">
      <c r="A671" t="s">
        <v>124</v>
      </c>
      <c r="B671">
        <v>51</v>
      </c>
      <c r="C671">
        <v>191</v>
      </c>
    </row>
    <row r="672" spans="1:3">
      <c r="A672" t="s">
        <v>125</v>
      </c>
      <c r="B672">
        <v>4</v>
      </c>
      <c r="C672">
        <v>31</v>
      </c>
    </row>
    <row r="673" spans="1:3">
      <c r="A673" t="s">
        <v>124</v>
      </c>
      <c r="B673">
        <v>5</v>
      </c>
      <c r="C673">
        <v>22</v>
      </c>
    </row>
    <row r="674" spans="1:3">
      <c r="A674" t="s">
        <v>124</v>
      </c>
      <c r="B674">
        <v>37</v>
      </c>
      <c r="C674">
        <v>55</v>
      </c>
    </row>
    <row r="675" spans="1:3">
      <c r="A675" t="s">
        <v>124</v>
      </c>
      <c r="B675">
        <v>1</v>
      </c>
      <c r="C675">
        <v>5</v>
      </c>
    </row>
    <row r="676" spans="1:3">
      <c r="A676" t="s">
        <v>125</v>
      </c>
      <c r="B676">
        <v>14</v>
      </c>
      <c r="C676">
        <v>1766</v>
      </c>
    </row>
    <row r="677" spans="1:3">
      <c r="A677" t="s">
        <v>124</v>
      </c>
      <c r="B677">
        <v>37</v>
      </c>
      <c r="C677">
        <v>4021</v>
      </c>
    </row>
    <row r="678" spans="1:3">
      <c r="A678" t="s">
        <v>125</v>
      </c>
      <c r="B678">
        <v>9</v>
      </c>
      <c r="C678">
        <v>73</v>
      </c>
    </row>
    <row r="679" spans="1:3">
      <c r="A679" t="s">
        <v>124</v>
      </c>
      <c r="B679">
        <v>19</v>
      </c>
      <c r="C679">
        <v>120</v>
      </c>
    </row>
    <row r="680" spans="1:3">
      <c r="A680" t="s">
        <v>124</v>
      </c>
      <c r="B680">
        <v>17</v>
      </c>
      <c r="C680">
        <v>35</v>
      </c>
    </row>
    <row r="681" spans="1:3">
      <c r="A681" t="s">
        <v>125</v>
      </c>
      <c r="B681">
        <v>67</v>
      </c>
      <c r="C681">
        <v>200</v>
      </c>
    </row>
    <row r="682" spans="1:3">
      <c r="A682" t="s">
        <v>124</v>
      </c>
      <c r="B682">
        <v>55</v>
      </c>
      <c r="C682">
        <v>115</v>
      </c>
    </row>
    <row r="683" spans="1:3">
      <c r="A683" t="s">
        <v>125</v>
      </c>
      <c r="B683">
        <v>218</v>
      </c>
      <c r="C683">
        <v>1187</v>
      </c>
    </row>
    <row r="684" spans="1:3">
      <c r="A684" t="s">
        <v>124</v>
      </c>
      <c r="B684">
        <v>9</v>
      </c>
      <c r="C684">
        <v>37</v>
      </c>
    </row>
    <row r="685" spans="1:3">
      <c r="A685" t="s">
        <v>125</v>
      </c>
      <c r="B685">
        <v>4</v>
      </c>
      <c r="C685">
        <v>10</v>
      </c>
    </row>
    <row r="686" spans="1:3">
      <c r="A686" t="s">
        <v>124</v>
      </c>
      <c r="B686">
        <v>52</v>
      </c>
      <c r="C686">
        <v>214</v>
      </c>
    </row>
    <row r="687" spans="1:3">
      <c r="A687" t="s">
        <v>125</v>
      </c>
      <c r="B687">
        <v>1</v>
      </c>
      <c r="C687">
        <v>2</v>
      </c>
    </row>
    <row r="688" spans="1:3">
      <c r="A688" t="s">
        <v>124</v>
      </c>
      <c r="B688">
        <v>17</v>
      </c>
      <c r="C688">
        <v>59</v>
      </c>
    </row>
    <row r="689" spans="1:3">
      <c r="A689" t="s">
        <v>125</v>
      </c>
      <c r="B689">
        <v>9</v>
      </c>
      <c r="C689">
        <v>61</v>
      </c>
    </row>
    <row r="690" spans="1:3">
      <c r="A690" t="s">
        <v>124</v>
      </c>
      <c r="B690">
        <v>5</v>
      </c>
      <c r="C690">
        <v>57</v>
      </c>
    </row>
    <row r="691" spans="1:3">
      <c r="A691" t="s">
        <v>125</v>
      </c>
      <c r="B691">
        <v>447</v>
      </c>
      <c r="C691">
        <v>1916</v>
      </c>
    </row>
    <row r="692" spans="1:3">
      <c r="A692" t="s">
        <v>124</v>
      </c>
      <c r="B692">
        <v>202</v>
      </c>
      <c r="C692">
        <v>399</v>
      </c>
    </row>
    <row r="693" spans="1:3">
      <c r="A693" t="s">
        <v>125</v>
      </c>
      <c r="B693">
        <v>212</v>
      </c>
      <c r="C693">
        <v>1235</v>
      </c>
    </row>
    <row r="694" spans="1:3">
      <c r="A694" t="s">
        <v>124</v>
      </c>
      <c r="B694">
        <v>5</v>
      </c>
      <c r="C694">
        <v>12</v>
      </c>
    </row>
    <row r="695" spans="1:3">
      <c r="A695" t="s">
        <v>125</v>
      </c>
      <c r="B695">
        <v>12</v>
      </c>
      <c r="C695">
        <v>24</v>
      </c>
    </row>
    <row r="696" spans="1:3">
      <c r="A696" t="s">
        <v>124</v>
      </c>
      <c r="B696">
        <v>84</v>
      </c>
      <c r="C696">
        <v>440</v>
      </c>
    </row>
    <row r="697" spans="1:3">
      <c r="A697" t="s">
        <v>125</v>
      </c>
      <c r="B697">
        <v>1</v>
      </c>
      <c r="C697">
        <v>1</v>
      </c>
    </row>
    <row r="698" spans="1:3">
      <c r="A698" t="s">
        <v>124</v>
      </c>
      <c r="B698">
        <v>8</v>
      </c>
      <c r="C698">
        <v>23</v>
      </c>
    </row>
    <row r="699" spans="1:3">
      <c r="A699" t="s">
        <v>124</v>
      </c>
      <c r="B699">
        <v>20</v>
      </c>
      <c r="C699">
        <v>32</v>
      </c>
    </row>
    <row r="700" spans="1:3">
      <c r="A700" t="s">
        <v>125</v>
      </c>
      <c r="B700">
        <v>199</v>
      </c>
      <c r="C700">
        <v>422</v>
      </c>
    </row>
    <row r="701" spans="1:3">
      <c r="A701" t="s">
        <v>124</v>
      </c>
      <c r="B701">
        <v>190</v>
      </c>
      <c r="C701">
        <v>368</v>
      </c>
    </row>
    <row r="702" spans="1:3">
      <c r="A702" t="s">
        <v>125</v>
      </c>
      <c r="B702">
        <v>133</v>
      </c>
      <c r="C702">
        <v>1430</v>
      </c>
    </row>
    <row r="703" spans="1:3">
      <c r="A703" t="s">
        <v>124</v>
      </c>
      <c r="B703">
        <v>3</v>
      </c>
      <c r="C703">
        <v>5</v>
      </c>
    </row>
    <row r="704" spans="1:3">
      <c r="A704" t="s">
        <v>125</v>
      </c>
      <c r="B704">
        <v>1</v>
      </c>
      <c r="C704">
        <v>22</v>
      </c>
    </row>
    <row r="705" spans="1:3">
      <c r="A705" t="s">
        <v>125</v>
      </c>
      <c r="B705">
        <v>1</v>
      </c>
      <c r="C705">
        <v>3</v>
      </c>
    </row>
    <row r="706" spans="1:3">
      <c r="A706" t="s">
        <v>125</v>
      </c>
      <c r="B706">
        <v>3</v>
      </c>
      <c r="C706">
        <v>36</v>
      </c>
    </row>
    <row r="707" spans="1:3">
      <c r="A707" t="s">
        <v>125</v>
      </c>
      <c r="B707">
        <v>2</v>
      </c>
      <c r="C707">
        <v>7</v>
      </c>
    </row>
    <row r="708" spans="1:3">
      <c r="A708" t="s">
        <v>125</v>
      </c>
      <c r="B708">
        <v>28</v>
      </c>
      <c r="C708">
        <v>336</v>
      </c>
    </row>
    <row r="709" spans="1:3">
      <c r="A709" t="s">
        <v>125</v>
      </c>
      <c r="B709">
        <v>16</v>
      </c>
      <c r="C709">
        <v>60</v>
      </c>
    </row>
    <row r="710" spans="1:3">
      <c r="A710" t="s">
        <v>124</v>
      </c>
      <c r="B710">
        <v>2</v>
      </c>
      <c r="C710">
        <v>3</v>
      </c>
    </row>
    <row r="711" spans="1:3">
      <c r="A711" t="s">
        <v>124</v>
      </c>
      <c r="B711">
        <v>3</v>
      </c>
      <c r="C711">
        <v>9</v>
      </c>
    </row>
    <row r="712" spans="1:3">
      <c r="A712" t="s">
        <v>125</v>
      </c>
      <c r="B712">
        <v>8</v>
      </c>
      <c r="C712">
        <v>20</v>
      </c>
    </row>
    <row r="713" spans="1:3">
      <c r="A713" t="s">
        <v>124</v>
      </c>
      <c r="B713">
        <v>3</v>
      </c>
      <c r="C713">
        <v>4</v>
      </c>
    </row>
    <row r="714" spans="1:3">
      <c r="A714" t="s">
        <v>125</v>
      </c>
      <c r="B714">
        <v>1</v>
      </c>
      <c r="C714">
        <v>1</v>
      </c>
    </row>
    <row r="715" spans="1:3">
      <c r="A715" t="s">
        <v>124</v>
      </c>
      <c r="B715">
        <v>3</v>
      </c>
      <c r="C715">
        <v>4</v>
      </c>
    </row>
    <row r="716" spans="1:3">
      <c r="A716" t="s">
        <v>125</v>
      </c>
      <c r="B716">
        <v>2</v>
      </c>
      <c r="C716">
        <v>2</v>
      </c>
    </row>
    <row r="717" spans="1:3">
      <c r="A717" t="s">
        <v>124</v>
      </c>
      <c r="B717">
        <v>3</v>
      </c>
      <c r="C717">
        <v>14</v>
      </c>
    </row>
    <row r="718" spans="1:3">
      <c r="A718" t="s">
        <v>124</v>
      </c>
      <c r="B718">
        <v>1</v>
      </c>
      <c r="C718">
        <v>20</v>
      </c>
    </row>
    <row r="719" spans="1:3">
      <c r="A719" t="s">
        <v>125</v>
      </c>
      <c r="B719">
        <v>2</v>
      </c>
      <c r="C719">
        <v>6</v>
      </c>
    </row>
    <row r="720" spans="1:3">
      <c r="A720" t="s">
        <v>124</v>
      </c>
      <c r="B720">
        <v>1</v>
      </c>
      <c r="C720">
        <v>2</v>
      </c>
    </row>
    <row r="721" spans="1:3">
      <c r="A721" t="s">
        <v>124</v>
      </c>
      <c r="B721">
        <v>1</v>
      </c>
      <c r="C721">
        <v>2</v>
      </c>
    </row>
    <row r="722" spans="1:3">
      <c r="A722" t="s">
        <v>125</v>
      </c>
      <c r="B722">
        <v>1</v>
      </c>
      <c r="C722">
        <v>6</v>
      </c>
    </row>
    <row r="723" spans="1:3">
      <c r="A723" t="s">
        <v>124</v>
      </c>
      <c r="B723">
        <v>1</v>
      </c>
      <c r="C723">
        <v>1</v>
      </c>
    </row>
    <row r="724" spans="1:3">
      <c r="A724" t="s">
        <v>125</v>
      </c>
      <c r="B724">
        <v>1</v>
      </c>
      <c r="C724">
        <v>1</v>
      </c>
    </row>
    <row r="725" spans="1:3">
      <c r="A725" t="s">
        <v>124</v>
      </c>
      <c r="B725">
        <v>3</v>
      </c>
      <c r="C725">
        <v>4</v>
      </c>
    </row>
    <row r="726" spans="1:3">
      <c r="A726" t="s">
        <v>125</v>
      </c>
      <c r="B726">
        <v>3</v>
      </c>
      <c r="C726">
        <v>5</v>
      </c>
    </row>
    <row r="727" spans="1:3">
      <c r="A727" t="s">
        <v>125</v>
      </c>
      <c r="B727">
        <v>2</v>
      </c>
      <c r="C727">
        <v>3</v>
      </c>
    </row>
    <row r="728" spans="1:3">
      <c r="A728" t="s">
        <v>124</v>
      </c>
      <c r="B728">
        <v>1</v>
      </c>
      <c r="C728">
        <v>1</v>
      </c>
    </row>
    <row r="729" spans="1:3">
      <c r="A729" t="s">
        <v>125</v>
      </c>
      <c r="B729">
        <v>23</v>
      </c>
      <c r="C729">
        <v>4928</v>
      </c>
    </row>
    <row r="730" spans="1:3">
      <c r="A730" t="s">
        <v>125</v>
      </c>
      <c r="B730">
        <v>14</v>
      </c>
      <c r="C730">
        <v>168</v>
      </c>
    </row>
    <row r="731" spans="1:3">
      <c r="A731" t="s">
        <v>124</v>
      </c>
      <c r="B731">
        <v>2</v>
      </c>
      <c r="C731">
        <v>11</v>
      </c>
    </row>
    <row r="732" spans="1:3">
      <c r="A732" t="s">
        <v>125</v>
      </c>
      <c r="B732">
        <v>7</v>
      </c>
      <c r="C732">
        <v>20</v>
      </c>
    </row>
    <row r="733" spans="1:3">
      <c r="A733" t="s">
        <v>125</v>
      </c>
      <c r="B733">
        <v>1</v>
      </c>
      <c r="C733">
        <v>2</v>
      </c>
    </row>
    <row r="734" spans="1:3">
      <c r="A734" t="s">
        <v>125</v>
      </c>
      <c r="B734">
        <v>27</v>
      </c>
      <c r="C734">
        <v>6280</v>
      </c>
    </row>
    <row r="735" spans="1:3">
      <c r="A735" t="s">
        <v>124</v>
      </c>
      <c r="B735">
        <v>9</v>
      </c>
      <c r="C735">
        <v>883</v>
      </c>
    </row>
    <row r="736" spans="1:3">
      <c r="A736" t="s">
        <v>125</v>
      </c>
      <c r="B736">
        <v>1</v>
      </c>
      <c r="C736">
        <v>1</v>
      </c>
    </row>
    <row r="737" spans="1:3">
      <c r="A737" t="s">
        <v>124</v>
      </c>
      <c r="B737">
        <v>2</v>
      </c>
      <c r="C737">
        <v>3</v>
      </c>
    </row>
    <row r="738" spans="1:3">
      <c r="A738" t="s">
        <v>125</v>
      </c>
      <c r="B738">
        <v>20</v>
      </c>
      <c r="C738">
        <v>77</v>
      </c>
    </row>
    <row r="739" spans="1:3">
      <c r="A739" t="s">
        <v>124</v>
      </c>
      <c r="B739">
        <v>2</v>
      </c>
      <c r="C739">
        <v>3</v>
      </c>
    </row>
    <row r="740" spans="1:3">
      <c r="A740" t="s">
        <v>125</v>
      </c>
      <c r="B740">
        <v>1</v>
      </c>
      <c r="C740">
        <v>1</v>
      </c>
    </row>
    <row r="741" spans="1:3">
      <c r="A741" t="s">
        <v>125</v>
      </c>
      <c r="B741">
        <v>10</v>
      </c>
      <c r="C741">
        <v>3620</v>
      </c>
    </row>
    <row r="742" spans="1:3">
      <c r="A742" t="s">
        <v>125</v>
      </c>
      <c r="B742">
        <v>2</v>
      </c>
      <c r="C742">
        <v>2</v>
      </c>
    </row>
    <row r="743" spans="1:3">
      <c r="A743" t="s">
        <v>125</v>
      </c>
      <c r="B743">
        <v>9</v>
      </c>
      <c r="C743">
        <v>1815</v>
      </c>
    </row>
    <row r="744" spans="1:3">
      <c r="A744" t="s">
        <v>124</v>
      </c>
      <c r="B744">
        <v>2</v>
      </c>
      <c r="C744">
        <v>12</v>
      </c>
    </row>
    <row r="745" spans="1:3">
      <c r="A745" t="s">
        <v>125</v>
      </c>
      <c r="B745">
        <v>2</v>
      </c>
      <c r="C745">
        <v>8</v>
      </c>
    </row>
    <row r="746" spans="1:3">
      <c r="A746" t="s">
        <v>124</v>
      </c>
      <c r="B746">
        <v>2</v>
      </c>
      <c r="C746">
        <v>56</v>
      </c>
    </row>
    <row r="747" spans="1:3">
      <c r="A747" t="s">
        <v>125</v>
      </c>
      <c r="B747">
        <v>1</v>
      </c>
      <c r="C747">
        <v>305</v>
      </c>
    </row>
    <row r="748" spans="1:3">
      <c r="A748" t="s">
        <v>125</v>
      </c>
      <c r="B748">
        <v>1</v>
      </c>
      <c r="C748">
        <v>335</v>
      </c>
    </row>
    <row r="749" spans="1:3">
      <c r="A749" t="s">
        <v>124</v>
      </c>
      <c r="B749">
        <v>2</v>
      </c>
      <c r="C749">
        <v>3</v>
      </c>
    </row>
    <row r="750" spans="1:3">
      <c r="A750" t="s">
        <v>124</v>
      </c>
      <c r="B750">
        <v>3</v>
      </c>
      <c r="C750">
        <v>4</v>
      </c>
    </row>
    <row r="751" spans="1:3">
      <c r="A751" t="s">
        <v>124</v>
      </c>
      <c r="B751">
        <v>1</v>
      </c>
      <c r="C751">
        <v>1</v>
      </c>
    </row>
    <row r="752" spans="1:3">
      <c r="A752" t="s">
        <v>125</v>
      </c>
      <c r="B752">
        <v>12</v>
      </c>
      <c r="C752">
        <v>23</v>
      </c>
    </row>
    <row r="753" spans="1:3">
      <c r="A753" t="s">
        <v>125</v>
      </c>
      <c r="B753">
        <v>3</v>
      </c>
      <c r="C753">
        <v>13</v>
      </c>
    </row>
    <row r="754" spans="1:3">
      <c r="A754" t="s">
        <v>124</v>
      </c>
      <c r="B754">
        <v>1</v>
      </c>
      <c r="C754">
        <v>2</v>
      </c>
    </row>
    <row r="755" spans="1:3">
      <c r="A755" t="s">
        <v>125</v>
      </c>
      <c r="B755">
        <v>1</v>
      </c>
      <c r="C755">
        <v>1</v>
      </c>
    </row>
    <row r="756" spans="1:3">
      <c r="A756" t="s">
        <v>124</v>
      </c>
      <c r="B756">
        <v>1</v>
      </c>
      <c r="C756">
        <v>1</v>
      </c>
    </row>
    <row r="757" spans="1:3">
      <c r="A757" t="s">
        <v>125</v>
      </c>
      <c r="B757">
        <v>4</v>
      </c>
      <c r="C757">
        <v>8</v>
      </c>
    </row>
    <row r="758" spans="1:3">
      <c r="A758" t="s">
        <v>124</v>
      </c>
      <c r="B758">
        <v>3</v>
      </c>
      <c r="C758">
        <v>10</v>
      </c>
    </row>
    <row r="759" spans="1:3">
      <c r="A759" t="s">
        <v>125</v>
      </c>
      <c r="B759">
        <v>23</v>
      </c>
      <c r="C759">
        <v>96</v>
      </c>
    </row>
    <row r="760" spans="1:3">
      <c r="A760" t="s">
        <v>124</v>
      </c>
      <c r="B760">
        <v>37</v>
      </c>
      <c r="C760">
        <v>207</v>
      </c>
    </row>
    <row r="761" spans="1:3">
      <c r="A761" t="s">
        <v>125</v>
      </c>
      <c r="B761">
        <v>1</v>
      </c>
      <c r="C761">
        <v>2</v>
      </c>
    </row>
    <row r="762" spans="1:3">
      <c r="A762" t="s">
        <v>125</v>
      </c>
      <c r="B762">
        <v>7</v>
      </c>
      <c r="C762">
        <v>14</v>
      </c>
    </row>
    <row r="763" spans="1:3">
      <c r="A763" t="s">
        <v>124</v>
      </c>
      <c r="B763">
        <v>6</v>
      </c>
      <c r="C763">
        <v>15</v>
      </c>
    </row>
    <row r="764" spans="1:3">
      <c r="A764" t="s">
        <v>124</v>
      </c>
      <c r="B764">
        <v>2</v>
      </c>
      <c r="C764">
        <v>2</v>
      </c>
    </row>
    <row r="765" spans="1:3">
      <c r="A765" t="s">
        <v>125</v>
      </c>
      <c r="B765">
        <v>19</v>
      </c>
      <c r="C765">
        <v>74</v>
      </c>
    </row>
    <row r="766" spans="1:3">
      <c r="A766" t="s">
        <v>124</v>
      </c>
      <c r="B766">
        <v>56</v>
      </c>
      <c r="C766">
        <v>206</v>
      </c>
    </row>
    <row r="767" spans="1:3">
      <c r="A767" t="s">
        <v>124</v>
      </c>
      <c r="B767">
        <v>1</v>
      </c>
      <c r="C767">
        <v>1</v>
      </c>
    </row>
    <row r="768" spans="1:3">
      <c r="A768" t="s">
        <v>124</v>
      </c>
      <c r="B768">
        <v>2</v>
      </c>
      <c r="C768">
        <v>2</v>
      </c>
    </row>
    <row r="769" spans="1:3">
      <c r="A769" t="s">
        <v>125</v>
      </c>
      <c r="B769">
        <v>2</v>
      </c>
      <c r="C769">
        <v>2</v>
      </c>
    </row>
    <row r="770" spans="1:3">
      <c r="A770" t="s">
        <v>124</v>
      </c>
      <c r="B770">
        <v>3</v>
      </c>
      <c r="C770">
        <v>5</v>
      </c>
    </row>
    <row r="771" spans="1:3">
      <c r="A771" t="s">
        <v>125</v>
      </c>
      <c r="B771">
        <v>6</v>
      </c>
      <c r="C771">
        <v>7</v>
      </c>
    </row>
    <row r="772" spans="1:3">
      <c r="A772" t="s">
        <v>125</v>
      </c>
      <c r="B772">
        <v>3</v>
      </c>
      <c r="C772">
        <v>3</v>
      </c>
    </row>
    <row r="773" spans="1:3">
      <c r="A773" t="s">
        <v>124</v>
      </c>
      <c r="B773">
        <v>1</v>
      </c>
      <c r="C773">
        <v>1</v>
      </c>
    </row>
    <row r="774" spans="1:3">
      <c r="A774" t="s">
        <v>124</v>
      </c>
      <c r="B774">
        <v>4</v>
      </c>
      <c r="C774">
        <v>5</v>
      </c>
    </row>
    <row r="775" spans="1:3">
      <c r="A775" t="s">
        <v>125</v>
      </c>
      <c r="B775">
        <v>1</v>
      </c>
      <c r="C775">
        <v>1</v>
      </c>
    </row>
    <row r="776" spans="1:3">
      <c r="A776" t="s">
        <v>124</v>
      </c>
      <c r="B776">
        <v>2</v>
      </c>
      <c r="C776">
        <v>3</v>
      </c>
    </row>
    <row r="777" spans="1:3">
      <c r="A777" t="s">
        <v>124</v>
      </c>
      <c r="B777">
        <v>1</v>
      </c>
      <c r="C777">
        <v>1</v>
      </c>
    </row>
    <row r="778" spans="1:3">
      <c r="A778" t="s">
        <v>125</v>
      </c>
      <c r="B778">
        <v>1</v>
      </c>
      <c r="C778">
        <v>5</v>
      </c>
    </row>
    <row r="779" spans="1:3">
      <c r="A779" t="s">
        <v>124</v>
      </c>
      <c r="B779">
        <v>3</v>
      </c>
      <c r="C779">
        <v>3</v>
      </c>
    </row>
    <row r="780" spans="1:3">
      <c r="A780" t="s">
        <v>125</v>
      </c>
      <c r="B780">
        <v>2</v>
      </c>
      <c r="C780">
        <v>2</v>
      </c>
    </row>
    <row r="781" spans="1:3">
      <c r="A781" t="s">
        <v>125</v>
      </c>
      <c r="B781">
        <v>4</v>
      </c>
      <c r="C781">
        <v>8</v>
      </c>
    </row>
    <row r="782" spans="1:3">
      <c r="A782" t="s">
        <v>124</v>
      </c>
      <c r="B782">
        <v>15</v>
      </c>
      <c r="C782">
        <v>30</v>
      </c>
    </row>
    <row r="783" spans="1:3">
      <c r="A783" t="s">
        <v>124</v>
      </c>
      <c r="B783">
        <v>2</v>
      </c>
      <c r="C783">
        <v>4</v>
      </c>
    </row>
    <row r="784" spans="1:3">
      <c r="A784" t="s">
        <v>125</v>
      </c>
      <c r="B784">
        <v>10</v>
      </c>
      <c r="C784">
        <v>195</v>
      </c>
    </row>
    <row r="785" spans="1:3">
      <c r="A785" t="s">
        <v>124</v>
      </c>
      <c r="B785">
        <v>4</v>
      </c>
      <c r="C785">
        <v>23</v>
      </c>
    </row>
    <row r="786" spans="1:3">
      <c r="A786" t="s">
        <v>125</v>
      </c>
      <c r="B786">
        <v>172</v>
      </c>
      <c r="C786">
        <v>345</v>
      </c>
    </row>
    <row r="787" spans="1:3">
      <c r="A787" t="s">
        <v>124</v>
      </c>
      <c r="B787">
        <v>182</v>
      </c>
      <c r="C787">
        <v>355</v>
      </c>
    </row>
    <row r="788" spans="1:3">
      <c r="A788" t="s">
        <v>125</v>
      </c>
      <c r="B788">
        <v>24</v>
      </c>
      <c r="C788">
        <v>237</v>
      </c>
    </row>
    <row r="789" spans="1:3">
      <c r="A789" t="s">
        <v>124</v>
      </c>
      <c r="B789">
        <v>2</v>
      </c>
      <c r="C789">
        <v>5</v>
      </c>
    </row>
    <row r="790" spans="1:3">
      <c r="A790" t="s">
        <v>125</v>
      </c>
      <c r="B790">
        <v>24</v>
      </c>
      <c r="C790">
        <v>95</v>
      </c>
    </row>
    <row r="791" spans="1:3">
      <c r="A791" t="s">
        <v>125</v>
      </c>
      <c r="B791">
        <v>53</v>
      </c>
      <c r="C791">
        <v>84</v>
      </c>
    </row>
    <row r="792" spans="1:3">
      <c r="A792" t="s">
        <v>124</v>
      </c>
      <c r="B792">
        <v>21</v>
      </c>
      <c r="C792">
        <v>43</v>
      </c>
    </row>
    <row r="793" spans="1:3">
      <c r="A793" t="s">
        <v>124</v>
      </c>
      <c r="B793">
        <v>2</v>
      </c>
      <c r="C793">
        <v>6</v>
      </c>
    </row>
    <row r="794" spans="1:3">
      <c r="A794" t="s">
        <v>124</v>
      </c>
      <c r="B794">
        <v>3</v>
      </c>
      <c r="C794">
        <v>3</v>
      </c>
    </row>
    <row r="795" spans="1:3">
      <c r="A795" t="s">
        <v>125</v>
      </c>
      <c r="B795">
        <v>173</v>
      </c>
      <c r="C795">
        <v>319</v>
      </c>
    </row>
    <row r="796" spans="1:3">
      <c r="A796" t="s">
        <v>124</v>
      </c>
      <c r="B796">
        <v>134</v>
      </c>
      <c r="C796">
        <v>224</v>
      </c>
    </row>
    <row r="797" spans="1:3">
      <c r="A797" t="s">
        <v>125</v>
      </c>
      <c r="B797">
        <v>39</v>
      </c>
      <c r="C797">
        <v>129</v>
      </c>
    </row>
    <row r="798" spans="1:3">
      <c r="A798" t="s">
        <v>124</v>
      </c>
      <c r="B798">
        <v>5</v>
      </c>
      <c r="C798">
        <v>13</v>
      </c>
    </row>
    <row r="799" spans="1:3">
      <c r="A799" t="s">
        <v>125</v>
      </c>
      <c r="B799">
        <v>2</v>
      </c>
      <c r="C799">
        <v>2</v>
      </c>
    </row>
    <row r="800" spans="1:3">
      <c r="A800" t="s">
        <v>124</v>
      </c>
      <c r="B800">
        <v>1</v>
      </c>
      <c r="C800">
        <v>7</v>
      </c>
    </row>
    <row r="801" spans="1:3">
      <c r="A801" t="s">
        <v>125</v>
      </c>
      <c r="B801">
        <v>1</v>
      </c>
      <c r="C801">
        <v>1</v>
      </c>
    </row>
    <row r="802" spans="1:3">
      <c r="A802" t="s">
        <v>124</v>
      </c>
      <c r="B802">
        <v>9</v>
      </c>
      <c r="C802">
        <v>14</v>
      </c>
    </row>
    <row r="803" spans="1:3">
      <c r="A803" t="s">
        <v>125</v>
      </c>
      <c r="B803">
        <v>6</v>
      </c>
      <c r="C803">
        <v>68</v>
      </c>
    </row>
    <row r="804" spans="1:3">
      <c r="A804" t="s">
        <v>124</v>
      </c>
      <c r="B804">
        <v>20</v>
      </c>
      <c r="C804">
        <v>260</v>
      </c>
    </row>
    <row r="805" spans="1:3">
      <c r="A805" t="s">
        <v>125</v>
      </c>
      <c r="B805">
        <v>3</v>
      </c>
      <c r="C805">
        <v>19</v>
      </c>
    </row>
    <row r="806" spans="1:3">
      <c r="A806" t="s">
        <v>125</v>
      </c>
      <c r="B806">
        <v>1</v>
      </c>
      <c r="C806">
        <v>1</v>
      </c>
    </row>
    <row r="807" spans="1:3">
      <c r="A807" t="s">
        <v>124</v>
      </c>
      <c r="B807">
        <v>9</v>
      </c>
      <c r="C807">
        <v>23</v>
      </c>
    </row>
    <row r="808" spans="1:3">
      <c r="A808" t="s">
        <v>125</v>
      </c>
      <c r="B808">
        <v>5</v>
      </c>
      <c r="C808">
        <v>9</v>
      </c>
    </row>
    <row r="809" spans="1:3">
      <c r="A809" t="s">
        <v>125</v>
      </c>
      <c r="B809">
        <v>1</v>
      </c>
      <c r="C809">
        <v>2</v>
      </c>
    </row>
    <row r="810" spans="1:3">
      <c r="A810" t="s">
        <v>124</v>
      </c>
      <c r="B810">
        <v>2</v>
      </c>
      <c r="C810">
        <v>7</v>
      </c>
    </row>
    <row r="811" spans="1:3">
      <c r="A811" t="s">
        <v>125</v>
      </c>
      <c r="B811">
        <v>114</v>
      </c>
      <c r="C811">
        <v>312</v>
      </c>
    </row>
    <row r="812" spans="1:3">
      <c r="A812" t="s">
        <v>124</v>
      </c>
      <c r="B812">
        <v>19</v>
      </c>
      <c r="C812">
        <v>46</v>
      </c>
    </row>
    <row r="813" spans="1:3">
      <c r="A813" t="s">
        <v>125</v>
      </c>
      <c r="B813">
        <v>75</v>
      </c>
      <c r="C813">
        <v>1637</v>
      </c>
    </row>
    <row r="814" spans="1:3">
      <c r="A814" t="s">
        <v>125</v>
      </c>
      <c r="B814">
        <v>178</v>
      </c>
      <c r="C814">
        <v>1791</v>
      </c>
    </row>
    <row r="815" spans="1:3">
      <c r="A815" t="s">
        <v>125</v>
      </c>
      <c r="B815">
        <v>1130</v>
      </c>
      <c r="C815">
        <v>6896</v>
      </c>
    </row>
    <row r="816" spans="1:3">
      <c r="A816" t="s">
        <v>124</v>
      </c>
      <c r="B816">
        <v>11</v>
      </c>
      <c r="C816">
        <v>116</v>
      </c>
    </row>
    <row r="817" spans="1:3">
      <c r="A817" t="s">
        <v>124</v>
      </c>
      <c r="B817">
        <v>151</v>
      </c>
      <c r="C817">
        <v>358</v>
      </c>
    </row>
    <row r="818" spans="1:3">
      <c r="A818" t="s">
        <v>125</v>
      </c>
      <c r="B818">
        <v>257</v>
      </c>
      <c r="C818">
        <v>519</v>
      </c>
    </row>
    <row r="819" spans="1:3">
      <c r="A819" t="s">
        <v>124</v>
      </c>
      <c r="B819">
        <v>7</v>
      </c>
      <c r="C819">
        <v>25</v>
      </c>
    </row>
    <row r="820" spans="1:3">
      <c r="A820" t="s">
        <v>125</v>
      </c>
      <c r="B820">
        <v>38</v>
      </c>
      <c r="C820">
        <v>161</v>
      </c>
    </row>
    <row r="821" spans="1:3">
      <c r="A821" t="s">
        <v>124</v>
      </c>
      <c r="B821">
        <v>16</v>
      </c>
      <c r="C821">
        <v>35</v>
      </c>
    </row>
    <row r="822" spans="1:3">
      <c r="A822" t="s">
        <v>125</v>
      </c>
      <c r="B822">
        <v>43</v>
      </c>
      <c r="C822">
        <v>241</v>
      </c>
    </row>
    <row r="823" spans="1:3">
      <c r="A823" t="s">
        <v>125</v>
      </c>
      <c r="B823">
        <v>9</v>
      </c>
      <c r="C823">
        <v>47</v>
      </c>
    </row>
    <row r="824" spans="1:3">
      <c r="A824" t="s">
        <v>124</v>
      </c>
      <c r="B824">
        <v>1</v>
      </c>
      <c r="C824">
        <v>1</v>
      </c>
    </row>
    <row r="825" spans="1:3">
      <c r="A825" t="s">
        <v>124</v>
      </c>
      <c r="B825">
        <v>4</v>
      </c>
      <c r="C825">
        <v>12</v>
      </c>
    </row>
    <row r="826" spans="1:3">
      <c r="A826" t="s">
        <v>124</v>
      </c>
      <c r="B826">
        <v>1</v>
      </c>
      <c r="C826">
        <v>1</v>
      </c>
    </row>
    <row r="827" spans="1:3">
      <c r="A827" t="s">
        <v>124</v>
      </c>
      <c r="B827">
        <v>1</v>
      </c>
      <c r="C827">
        <v>1</v>
      </c>
    </row>
    <row r="828" spans="1:3">
      <c r="A828" t="s">
        <v>124</v>
      </c>
      <c r="B828">
        <v>16</v>
      </c>
      <c r="C828">
        <v>28</v>
      </c>
    </row>
    <row r="829" spans="1:3">
      <c r="A829" t="s">
        <v>125</v>
      </c>
      <c r="B829">
        <v>10</v>
      </c>
      <c r="C829">
        <v>16</v>
      </c>
    </row>
    <row r="830" spans="1:3">
      <c r="A830" t="s">
        <v>125</v>
      </c>
      <c r="B830">
        <v>2</v>
      </c>
      <c r="C830">
        <v>7</v>
      </c>
    </row>
    <row r="831" spans="1:3">
      <c r="A831" t="s">
        <v>125</v>
      </c>
      <c r="B831">
        <v>6</v>
      </c>
      <c r="C831">
        <v>17</v>
      </c>
    </row>
    <row r="832" spans="1:3">
      <c r="A832" t="s">
        <v>125</v>
      </c>
      <c r="B832">
        <v>1</v>
      </c>
      <c r="C832">
        <v>20</v>
      </c>
    </row>
    <row r="833" spans="1:3">
      <c r="A833" t="s">
        <v>124</v>
      </c>
      <c r="B833">
        <v>2</v>
      </c>
      <c r="C833">
        <v>12</v>
      </c>
    </row>
    <row r="834" spans="1:3">
      <c r="A834" t="s">
        <v>124</v>
      </c>
      <c r="B834">
        <v>1</v>
      </c>
      <c r="C834">
        <v>1</v>
      </c>
    </row>
    <row r="835" spans="1:3">
      <c r="A835" t="s">
        <v>125</v>
      </c>
      <c r="B835">
        <v>13</v>
      </c>
      <c r="C835">
        <v>58</v>
      </c>
    </row>
    <row r="836" spans="1:3">
      <c r="A836" t="s">
        <v>124</v>
      </c>
      <c r="B836">
        <v>7</v>
      </c>
      <c r="C836">
        <v>9</v>
      </c>
    </row>
    <row r="837" spans="1:3">
      <c r="A837" t="s">
        <v>125</v>
      </c>
      <c r="B837">
        <v>33</v>
      </c>
      <c r="C837">
        <v>76</v>
      </c>
    </row>
    <row r="838" spans="1:3">
      <c r="A838" t="s">
        <v>125</v>
      </c>
      <c r="B838">
        <v>2</v>
      </c>
      <c r="C838">
        <v>10</v>
      </c>
    </row>
    <row r="839" spans="1:3">
      <c r="A839" t="s">
        <v>124</v>
      </c>
      <c r="B839">
        <v>3</v>
      </c>
      <c r="C839">
        <v>10</v>
      </c>
    </row>
    <row r="840" spans="1:3">
      <c r="A840" t="s">
        <v>124</v>
      </c>
      <c r="B840">
        <v>2</v>
      </c>
      <c r="C840">
        <v>2</v>
      </c>
    </row>
    <row r="841" spans="1:3">
      <c r="A841" t="s">
        <v>124</v>
      </c>
      <c r="B841">
        <v>2</v>
      </c>
      <c r="C841">
        <v>3</v>
      </c>
    </row>
    <row r="842" spans="1:3">
      <c r="A842" t="s">
        <v>124</v>
      </c>
      <c r="B842">
        <v>17</v>
      </c>
      <c r="C842">
        <v>27</v>
      </c>
    </row>
    <row r="843" spans="1:3">
      <c r="A843" t="s">
        <v>125</v>
      </c>
      <c r="B843">
        <v>3</v>
      </c>
      <c r="C843">
        <v>3</v>
      </c>
    </row>
    <row r="844" spans="1:3">
      <c r="A844" t="s">
        <v>124</v>
      </c>
      <c r="B844">
        <v>10</v>
      </c>
      <c r="C844">
        <v>21</v>
      </c>
    </row>
    <row r="845" spans="1:3">
      <c r="A845" t="s">
        <v>124</v>
      </c>
      <c r="B845">
        <v>5</v>
      </c>
      <c r="C845">
        <v>69</v>
      </c>
    </row>
    <row r="846" spans="1:3">
      <c r="A846" t="s">
        <v>124</v>
      </c>
      <c r="B846">
        <v>12</v>
      </c>
      <c r="C846">
        <v>21</v>
      </c>
    </row>
    <row r="847" spans="1:3">
      <c r="A847" t="s">
        <v>125</v>
      </c>
      <c r="B847">
        <v>6</v>
      </c>
      <c r="C847">
        <v>7</v>
      </c>
    </row>
    <row r="848" spans="1:3">
      <c r="A848" t="s">
        <v>124</v>
      </c>
      <c r="B848">
        <v>8</v>
      </c>
      <c r="C848">
        <v>8</v>
      </c>
    </row>
    <row r="849" spans="1:3">
      <c r="A849" t="s">
        <v>124</v>
      </c>
      <c r="B849">
        <v>6</v>
      </c>
      <c r="C849">
        <v>6</v>
      </c>
    </row>
    <row r="850" spans="1:3">
      <c r="A850" t="s">
        <v>124</v>
      </c>
      <c r="B850">
        <v>2</v>
      </c>
      <c r="C850">
        <v>4</v>
      </c>
    </row>
    <row r="851" spans="1:3">
      <c r="A851" t="s">
        <v>125</v>
      </c>
      <c r="B851">
        <v>5</v>
      </c>
      <c r="C851">
        <v>14</v>
      </c>
    </row>
    <row r="852" spans="1:3">
      <c r="A852" t="s">
        <v>124</v>
      </c>
      <c r="B852">
        <v>1</v>
      </c>
      <c r="C852">
        <v>6</v>
      </c>
    </row>
    <row r="853" spans="1:3">
      <c r="A853" t="s">
        <v>125</v>
      </c>
      <c r="B853">
        <v>16</v>
      </c>
      <c r="C853">
        <v>69</v>
      </c>
    </row>
    <row r="854" spans="1:3">
      <c r="A854" t="s">
        <v>124</v>
      </c>
      <c r="B854">
        <v>9</v>
      </c>
      <c r="C854">
        <v>17</v>
      </c>
    </row>
    <row r="855" spans="1:3">
      <c r="A855" t="s">
        <v>125</v>
      </c>
      <c r="B855">
        <v>21</v>
      </c>
      <c r="C855">
        <v>262</v>
      </c>
    </row>
    <row r="856" spans="1:3">
      <c r="A856" t="s">
        <v>125</v>
      </c>
      <c r="B856">
        <v>2</v>
      </c>
      <c r="C856">
        <v>9</v>
      </c>
    </row>
    <row r="857" spans="1:3">
      <c r="A857" t="s">
        <v>125</v>
      </c>
      <c r="B857">
        <v>1</v>
      </c>
      <c r="C857">
        <v>1</v>
      </c>
    </row>
    <row r="858" spans="1:3">
      <c r="A858" t="s">
        <v>125</v>
      </c>
      <c r="B858">
        <v>16</v>
      </c>
      <c r="C858">
        <v>79</v>
      </c>
    </row>
    <row r="859" spans="1:3">
      <c r="A859" t="s">
        <v>125</v>
      </c>
      <c r="B859">
        <v>1</v>
      </c>
      <c r="C859">
        <v>2</v>
      </c>
    </row>
    <row r="860" spans="1:3">
      <c r="A860" t="s">
        <v>125</v>
      </c>
      <c r="B860">
        <v>1</v>
      </c>
      <c r="C860">
        <v>1</v>
      </c>
    </row>
    <row r="861" spans="1:3">
      <c r="A861" t="s">
        <v>124</v>
      </c>
      <c r="B861">
        <v>6</v>
      </c>
      <c r="C861">
        <v>13</v>
      </c>
    </row>
    <row r="862" spans="1:3">
      <c r="A862" t="s">
        <v>124</v>
      </c>
      <c r="B862">
        <v>1</v>
      </c>
      <c r="C862">
        <v>1</v>
      </c>
    </row>
    <row r="863" spans="1:3">
      <c r="A863" t="s">
        <v>124</v>
      </c>
      <c r="B863">
        <v>1</v>
      </c>
      <c r="C863">
        <v>1</v>
      </c>
    </row>
    <row r="864" spans="1:3">
      <c r="A864" t="s">
        <v>124</v>
      </c>
      <c r="B864">
        <v>10</v>
      </c>
      <c r="C864">
        <v>14</v>
      </c>
    </row>
    <row r="865" spans="1:3">
      <c r="A865" t="s">
        <v>124</v>
      </c>
      <c r="B865">
        <v>7</v>
      </c>
      <c r="C865">
        <v>11</v>
      </c>
    </row>
    <row r="866" spans="1:3">
      <c r="A866" t="s">
        <v>124</v>
      </c>
      <c r="B866">
        <v>5</v>
      </c>
      <c r="C866">
        <v>8</v>
      </c>
    </row>
    <row r="867" spans="1:3">
      <c r="A867" t="s">
        <v>125</v>
      </c>
      <c r="B867">
        <v>2</v>
      </c>
      <c r="C867">
        <v>104</v>
      </c>
    </row>
    <row r="868" spans="1:3">
      <c r="A868" t="s">
        <v>125</v>
      </c>
      <c r="B868">
        <v>13</v>
      </c>
      <c r="C868">
        <v>100</v>
      </c>
    </row>
    <row r="869" spans="1:3">
      <c r="A869" t="s">
        <v>124</v>
      </c>
      <c r="B869">
        <v>1</v>
      </c>
      <c r="C869">
        <v>3</v>
      </c>
    </row>
    <row r="870" spans="1:3">
      <c r="A870" t="s">
        <v>124</v>
      </c>
      <c r="B870">
        <v>6</v>
      </c>
      <c r="C870">
        <v>19</v>
      </c>
    </row>
    <row r="871" spans="1:3">
      <c r="A871" t="s">
        <v>124</v>
      </c>
      <c r="B871">
        <v>11</v>
      </c>
      <c r="C871">
        <v>36</v>
      </c>
    </row>
    <row r="872" spans="1:3">
      <c r="A872" t="s">
        <v>124</v>
      </c>
      <c r="B872">
        <v>2</v>
      </c>
      <c r="C872">
        <v>8</v>
      </c>
    </row>
    <row r="873" spans="1:3">
      <c r="A873" t="s">
        <v>125</v>
      </c>
      <c r="B873">
        <v>4</v>
      </c>
      <c r="C873">
        <v>63</v>
      </c>
    </row>
    <row r="874" spans="1:3">
      <c r="A874" t="s">
        <v>125</v>
      </c>
      <c r="B874">
        <v>2</v>
      </c>
      <c r="C874">
        <v>3</v>
      </c>
    </row>
    <row r="875" spans="1:3">
      <c r="A875" t="s">
        <v>125</v>
      </c>
      <c r="B875">
        <v>1</v>
      </c>
      <c r="C875">
        <v>2</v>
      </c>
    </row>
    <row r="876" spans="1:3">
      <c r="A876" t="s">
        <v>125</v>
      </c>
      <c r="B876">
        <v>1</v>
      </c>
      <c r="C876">
        <v>1</v>
      </c>
    </row>
    <row r="877" spans="1:3">
      <c r="A877" t="s">
        <v>125</v>
      </c>
      <c r="B877">
        <v>3</v>
      </c>
      <c r="C877">
        <v>184</v>
      </c>
    </row>
    <row r="878" spans="1:3">
      <c r="A878" t="s">
        <v>125</v>
      </c>
      <c r="B878">
        <v>4</v>
      </c>
      <c r="C878">
        <v>26</v>
      </c>
    </row>
    <row r="879" spans="1:3">
      <c r="A879" t="s">
        <v>124</v>
      </c>
      <c r="B879">
        <v>3</v>
      </c>
      <c r="C879">
        <v>19</v>
      </c>
    </row>
    <row r="880" spans="1:3">
      <c r="A880" t="s">
        <v>125</v>
      </c>
      <c r="B880">
        <v>1</v>
      </c>
      <c r="C880">
        <v>9</v>
      </c>
    </row>
    <row r="881" spans="1:3">
      <c r="A881" t="s">
        <v>124</v>
      </c>
      <c r="B881">
        <v>5</v>
      </c>
      <c r="C881">
        <v>5</v>
      </c>
    </row>
    <row r="882" spans="1:3">
      <c r="A882" t="s">
        <v>125</v>
      </c>
      <c r="B882">
        <v>8</v>
      </c>
      <c r="C882">
        <v>21</v>
      </c>
    </row>
    <row r="883" spans="1:3">
      <c r="A883" t="s">
        <v>124</v>
      </c>
      <c r="B883">
        <v>1</v>
      </c>
      <c r="C883">
        <v>1</v>
      </c>
    </row>
    <row r="884" spans="1:3">
      <c r="A884" t="s">
        <v>125</v>
      </c>
      <c r="B884">
        <v>9</v>
      </c>
      <c r="C884">
        <v>107</v>
      </c>
    </row>
    <row r="885" spans="1:3">
      <c r="A885" t="s">
        <v>124</v>
      </c>
      <c r="B885">
        <v>17</v>
      </c>
      <c r="C885">
        <v>33</v>
      </c>
    </row>
    <row r="886" spans="1:3">
      <c r="A886" t="s">
        <v>125</v>
      </c>
      <c r="B886">
        <v>23</v>
      </c>
      <c r="C886">
        <v>59</v>
      </c>
    </row>
    <row r="887" spans="1:3">
      <c r="A887" t="s">
        <v>124</v>
      </c>
      <c r="B887">
        <v>4</v>
      </c>
      <c r="C887">
        <v>6</v>
      </c>
    </row>
    <row r="888" spans="1:3">
      <c r="A888" t="s">
        <v>125</v>
      </c>
      <c r="B888">
        <v>2</v>
      </c>
      <c r="C888">
        <v>10</v>
      </c>
    </row>
    <row r="889" spans="1:3">
      <c r="A889" t="s">
        <v>124</v>
      </c>
      <c r="B889">
        <v>2</v>
      </c>
      <c r="C889">
        <v>2</v>
      </c>
    </row>
    <row r="890" spans="1:3">
      <c r="A890" t="s">
        <v>125</v>
      </c>
      <c r="B890">
        <v>26</v>
      </c>
      <c r="C890">
        <v>1528</v>
      </c>
    </row>
    <row r="891" spans="1:3">
      <c r="A891" t="s">
        <v>125</v>
      </c>
      <c r="B891">
        <v>27</v>
      </c>
      <c r="C891">
        <v>100</v>
      </c>
    </row>
    <row r="892" spans="1:3">
      <c r="A892" t="s">
        <v>124</v>
      </c>
      <c r="B892">
        <v>3</v>
      </c>
      <c r="C892">
        <v>4</v>
      </c>
    </row>
    <row r="893" spans="1:3">
      <c r="A893" t="s">
        <v>125</v>
      </c>
      <c r="B893">
        <v>3</v>
      </c>
      <c r="C893">
        <v>146</v>
      </c>
    </row>
    <row r="894" spans="1:3">
      <c r="A894" t="s">
        <v>125</v>
      </c>
      <c r="B894">
        <v>5</v>
      </c>
      <c r="C894">
        <v>25</v>
      </c>
    </row>
    <row r="895" spans="1:3">
      <c r="A895" t="s">
        <v>124</v>
      </c>
      <c r="B895">
        <v>11</v>
      </c>
      <c r="C895">
        <v>16</v>
      </c>
    </row>
    <row r="896" spans="1:3">
      <c r="A896" t="s">
        <v>125</v>
      </c>
      <c r="B896">
        <v>10</v>
      </c>
      <c r="C896">
        <v>18</v>
      </c>
    </row>
    <row r="897" spans="1:3">
      <c r="A897" t="s">
        <v>124</v>
      </c>
      <c r="B897">
        <v>1</v>
      </c>
      <c r="C897">
        <v>1</v>
      </c>
    </row>
    <row r="898" spans="1:3">
      <c r="A898" t="s">
        <v>125</v>
      </c>
      <c r="B898">
        <v>1</v>
      </c>
      <c r="C898">
        <v>3</v>
      </c>
    </row>
    <row r="899" spans="1:3">
      <c r="A899" t="s">
        <v>124</v>
      </c>
      <c r="B899">
        <v>2</v>
      </c>
      <c r="C899">
        <v>2</v>
      </c>
    </row>
    <row r="900" spans="1:3">
      <c r="A900" t="s">
        <v>125</v>
      </c>
      <c r="B900">
        <v>3</v>
      </c>
      <c r="C900">
        <v>164</v>
      </c>
    </row>
    <row r="901" spans="1:3">
      <c r="A901" t="s">
        <v>125</v>
      </c>
      <c r="B901">
        <v>4</v>
      </c>
      <c r="C901">
        <v>14</v>
      </c>
    </row>
    <row r="902" spans="1:3">
      <c r="A902" t="s">
        <v>124</v>
      </c>
      <c r="B902">
        <v>2</v>
      </c>
      <c r="C902">
        <v>60</v>
      </c>
    </row>
    <row r="903" spans="1:3">
      <c r="A903" t="s">
        <v>125</v>
      </c>
      <c r="B903">
        <v>11</v>
      </c>
      <c r="C903">
        <v>44</v>
      </c>
    </row>
    <row r="904" spans="1:3">
      <c r="A904" t="s">
        <v>124</v>
      </c>
      <c r="B904">
        <v>52</v>
      </c>
      <c r="C904">
        <v>167</v>
      </c>
    </row>
    <row r="905" spans="1:3">
      <c r="A905" t="s">
        <v>125</v>
      </c>
      <c r="B905">
        <v>20</v>
      </c>
      <c r="C905">
        <v>25536</v>
      </c>
    </row>
    <row r="906" spans="1:3">
      <c r="A906" t="s">
        <v>124</v>
      </c>
      <c r="B906">
        <v>2</v>
      </c>
      <c r="C906">
        <v>2</v>
      </c>
    </row>
    <row r="907" spans="1:3">
      <c r="A907" t="s">
        <v>125</v>
      </c>
      <c r="B907">
        <v>4</v>
      </c>
      <c r="C907">
        <v>10</v>
      </c>
    </row>
    <row r="908" spans="1:3">
      <c r="A908" t="s">
        <v>124</v>
      </c>
      <c r="B908">
        <v>417</v>
      </c>
      <c r="C908">
        <v>2502</v>
      </c>
    </row>
    <row r="909" spans="1:3">
      <c r="A909" t="s">
        <v>125</v>
      </c>
      <c r="B909">
        <v>19</v>
      </c>
      <c r="C909">
        <v>11976</v>
      </c>
    </row>
    <row r="910" spans="1:3">
      <c r="A910" t="s">
        <v>125</v>
      </c>
      <c r="B910">
        <v>22</v>
      </c>
      <c r="C910">
        <v>58</v>
      </c>
    </row>
    <row r="911" spans="1:3">
      <c r="A911" t="s">
        <v>124</v>
      </c>
      <c r="B911">
        <v>1</v>
      </c>
      <c r="C911">
        <v>2</v>
      </c>
    </row>
    <row r="912" spans="1:3">
      <c r="A912" t="s">
        <v>124</v>
      </c>
      <c r="B912">
        <v>487</v>
      </c>
      <c r="C912">
        <v>2642</v>
      </c>
    </row>
    <row r="913" spans="1:3">
      <c r="A913" t="s">
        <v>125</v>
      </c>
      <c r="B913">
        <v>71</v>
      </c>
      <c r="C913">
        <v>52898</v>
      </c>
    </row>
    <row r="914" spans="1:3">
      <c r="A914" t="s">
        <v>124</v>
      </c>
      <c r="B914">
        <v>118</v>
      </c>
      <c r="C914">
        <v>574</v>
      </c>
    </row>
    <row r="915" spans="1:3">
      <c r="A915" t="s">
        <v>125</v>
      </c>
      <c r="B915">
        <v>16</v>
      </c>
      <c r="C915">
        <v>9800</v>
      </c>
    </row>
    <row r="916" spans="1:3">
      <c r="A916" t="s">
        <v>125</v>
      </c>
      <c r="B916">
        <v>4</v>
      </c>
      <c r="C916">
        <v>23</v>
      </c>
    </row>
    <row r="917" spans="1:3">
      <c r="A917" t="s">
        <v>124</v>
      </c>
      <c r="B917">
        <v>1</v>
      </c>
      <c r="C917">
        <v>1</v>
      </c>
    </row>
    <row r="918" spans="1:3">
      <c r="A918" t="s">
        <v>125</v>
      </c>
      <c r="B918">
        <v>2</v>
      </c>
      <c r="C918">
        <v>13</v>
      </c>
    </row>
    <row r="919" spans="1:3">
      <c r="A919" t="s">
        <v>124</v>
      </c>
      <c r="B919">
        <v>1</v>
      </c>
      <c r="C919">
        <v>2</v>
      </c>
    </row>
    <row r="920" spans="1:3">
      <c r="A920" t="s">
        <v>125</v>
      </c>
      <c r="B920">
        <v>114</v>
      </c>
      <c r="C920">
        <v>334</v>
      </c>
    </row>
    <row r="921" spans="1:3">
      <c r="A921" t="s">
        <v>124</v>
      </c>
      <c r="B921">
        <v>21</v>
      </c>
      <c r="C921">
        <v>37</v>
      </c>
    </row>
    <row r="922" spans="1:3">
      <c r="A922" t="s">
        <v>124</v>
      </c>
      <c r="B922">
        <v>2</v>
      </c>
      <c r="C922">
        <v>2</v>
      </c>
    </row>
    <row r="923" spans="1:3">
      <c r="A923" t="s">
        <v>125</v>
      </c>
      <c r="B923">
        <v>39</v>
      </c>
      <c r="C923">
        <v>123</v>
      </c>
    </row>
    <row r="924" spans="1:3">
      <c r="A924" t="s">
        <v>124</v>
      </c>
      <c r="B924">
        <v>2</v>
      </c>
      <c r="C924">
        <v>4</v>
      </c>
    </row>
    <row r="925" spans="1:3">
      <c r="A925" t="s">
        <v>125</v>
      </c>
      <c r="B925">
        <v>8</v>
      </c>
      <c r="C925">
        <v>1832</v>
      </c>
    </row>
    <row r="926" spans="1:3">
      <c r="A926" t="s">
        <v>124</v>
      </c>
      <c r="B926">
        <v>26</v>
      </c>
      <c r="C926">
        <v>62</v>
      </c>
    </row>
    <row r="927" spans="1:3">
      <c r="A927" t="s">
        <v>124</v>
      </c>
      <c r="B927">
        <v>2</v>
      </c>
      <c r="C927">
        <v>2</v>
      </c>
    </row>
    <row r="928" spans="1:3">
      <c r="A928" t="s">
        <v>125</v>
      </c>
      <c r="B928">
        <v>1</v>
      </c>
      <c r="C928">
        <v>4</v>
      </c>
    </row>
    <row r="929" spans="1:3">
      <c r="A929" t="s">
        <v>125</v>
      </c>
      <c r="B929">
        <v>5</v>
      </c>
      <c r="C929">
        <v>13</v>
      </c>
    </row>
    <row r="930" spans="1:3">
      <c r="A930" t="s">
        <v>124</v>
      </c>
      <c r="B930">
        <v>3</v>
      </c>
      <c r="C930">
        <v>13</v>
      </c>
    </row>
    <row r="931" spans="1:3">
      <c r="A931" t="s">
        <v>125</v>
      </c>
      <c r="B931">
        <v>4</v>
      </c>
      <c r="C931">
        <v>4</v>
      </c>
    </row>
    <row r="932" spans="1:3">
      <c r="A932" t="s">
        <v>124</v>
      </c>
      <c r="B932">
        <v>28</v>
      </c>
      <c r="C932">
        <v>35</v>
      </c>
    </row>
    <row r="933" spans="1:3">
      <c r="A933" t="s">
        <v>124</v>
      </c>
      <c r="B933">
        <v>12</v>
      </c>
      <c r="C933">
        <v>47</v>
      </c>
    </row>
    <row r="934" spans="1:3">
      <c r="A934" t="s">
        <v>125</v>
      </c>
      <c r="B934">
        <v>1</v>
      </c>
      <c r="C934">
        <v>258</v>
      </c>
    </row>
    <row r="935" spans="1:3">
      <c r="A935" t="s">
        <v>124</v>
      </c>
      <c r="B935">
        <v>1</v>
      </c>
      <c r="C935">
        <v>1</v>
      </c>
    </row>
    <row r="936" spans="1:3">
      <c r="A936" t="s">
        <v>124</v>
      </c>
      <c r="B936">
        <v>1</v>
      </c>
      <c r="C936">
        <v>5</v>
      </c>
    </row>
    <row r="937" spans="1:3">
      <c r="A937" t="s">
        <v>125</v>
      </c>
      <c r="B937">
        <v>2</v>
      </c>
      <c r="C937">
        <v>360</v>
      </c>
    </row>
    <row r="938" spans="1:3">
      <c r="A938" t="s">
        <v>124</v>
      </c>
      <c r="B938">
        <v>4</v>
      </c>
      <c r="C938">
        <v>5</v>
      </c>
    </row>
    <row r="939" spans="1:3">
      <c r="A939" t="s">
        <v>124</v>
      </c>
      <c r="B939">
        <v>672</v>
      </c>
      <c r="C939">
        <v>6128</v>
      </c>
    </row>
    <row r="940" spans="1:3">
      <c r="A940" t="s">
        <v>125</v>
      </c>
      <c r="B940">
        <v>36</v>
      </c>
      <c r="C940">
        <v>25499</v>
      </c>
    </row>
    <row r="941" spans="1:3">
      <c r="A941" t="s">
        <v>124</v>
      </c>
      <c r="B941">
        <v>220</v>
      </c>
      <c r="C941">
        <v>1097</v>
      </c>
    </row>
    <row r="942" spans="1:3">
      <c r="A942" t="s">
        <v>125</v>
      </c>
      <c r="B942">
        <v>21</v>
      </c>
      <c r="C942">
        <v>19277</v>
      </c>
    </row>
    <row r="943" spans="1:3">
      <c r="A943" t="s">
        <v>125</v>
      </c>
      <c r="B943">
        <v>6</v>
      </c>
      <c r="C943">
        <v>8</v>
      </c>
    </row>
    <row r="944" spans="1:3">
      <c r="A944" t="s">
        <v>124</v>
      </c>
      <c r="B944">
        <v>1</v>
      </c>
      <c r="C944">
        <v>1</v>
      </c>
    </row>
    <row r="945" spans="1:3">
      <c r="A945" t="s">
        <v>124</v>
      </c>
      <c r="B945">
        <v>1</v>
      </c>
      <c r="C945">
        <v>1</v>
      </c>
    </row>
    <row r="946" spans="1:3">
      <c r="A946" t="s">
        <v>124</v>
      </c>
      <c r="B946">
        <v>1</v>
      </c>
      <c r="C946">
        <v>1</v>
      </c>
    </row>
    <row r="947" spans="1:3">
      <c r="A947" t="s">
        <v>125</v>
      </c>
      <c r="B947">
        <v>7</v>
      </c>
      <c r="C947">
        <v>10</v>
      </c>
    </row>
    <row r="948" spans="1:3">
      <c r="A948" t="s">
        <v>124</v>
      </c>
      <c r="B948">
        <v>1</v>
      </c>
      <c r="C948">
        <v>4</v>
      </c>
    </row>
    <row r="949" spans="1:3">
      <c r="A949" t="s">
        <v>125</v>
      </c>
      <c r="B949">
        <v>1</v>
      </c>
      <c r="C949">
        <v>3</v>
      </c>
    </row>
    <row r="950" spans="1:3">
      <c r="A950" t="s">
        <v>124</v>
      </c>
      <c r="B950">
        <v>1</v>
      </c>
      <c r="C950">
        <v>9</v>
      </c>
    </row>
    <row r="951" spans="1:3">
      <c r="A951" t="s">
        <v>125</v>
      </c>
      <c r="B951">
        <v>1</v>
      </c>
      <c r="C951">
        <v>3</v>
      </c>
    </row>
    <row r="952" spans="1:3">
      <c r="A952" t="s">
        <v>125</v>
      </c>
      <c r="B952">
        <v>1</v>
      </c>
      <c r="C952">
        <v>2</v>
      </c>
    </row>
    <row r="953" spans="1:3">
      <c r="A953" t="s">
        <v>124</v>
      </c>
      <c r="B953">
        <v>2</v>
      </c>
      <c r="C953">
        <v>4</v>
      </c>
    </row>
    <row r="954" spans="1:3">
      <c r="A954" t="s">
        <v>125</v>
      </c>
      <c r="B954">
        <v>2</v>
      </c>
      <c r="C954">
        <v>4</v>
      </c>
    </row>
    <row r="955" spans="1:3">
      <c r="A955" t="s">
        <v>124</v>
      </c>
      <c r="B955">
        <v>1</v>
      </c>
      <c r="C955">
        <v>1</v>
      </c>
    </row>
    <row r="956" spans="1:3">
      <c r="A956" t="s">
        <v>125</v>
      </c>
      <c r="B956">
        <v>19</v>
      </c>
      <c r="C956">
        <v>34</v>
      </c>
    </row>
    <row r="957" spans="1:3">
      <c r="A957" t="s">
        <v>124</v>
      </c>
      <c r="B957">
        <v>9</v>
      </c>
      <c r="C957">
        <v>66</v>
      </c>
    </row>
    <row r="958" spans="1:3">
      <c r="A958" t="s">
        <v>125</v>
      </c>
      <c r="B958">
        <v>11</v>
      </c>
      <c r="C958">
        <v>598</v>
      </c>
    </row>
    <row r="959" spans="1:3">
      <c r="A959" t="s">
        <v>124</v>
      </c>
      <c r="B959">
        <v>508</v>
      </c>
      <c r="C959">
        <v>297015</v>
      </c>
    </row>
    <row r="960" spans="1:3">
      <c r="A960" t="s">
        <v>124</v>
      </c>
      <c r="B960">
        <v>270</v>
      </c>
      <c r="C960">
        <v>187064</v>
      </c>
    </row>
    <row r="961" spans="1:3">
      <c r="A961" t="s">
        <v>124</v>
      </c>
      <c r="B961">
        <v>3</v>
      </c>
      <c r="C961">
        <v>3</v>
      </c>
    </row>
    <row r="962" spans="1:3">
      <c r="A962" t="s">
        <v>125</v>
      </c>
      <c r="B962">
        <v>1</v>
      </c>
      <c r="C962">
        <v>2</v>
      </c>
    </row>
    <row r="963" spans="1:3">
      <c r="A963" t="s">
        <v>125</v>
      </c>
      <c r="B963">
        <v>17</v>
      </c>
      <c r="C963">
        <v>22</v>
      </c>
    </row>
    <row r="964" spans="1:3">
      <c r="A964" t="s">
        <v>124</v>
      </c>
      <c r="B964">
        <v>5</v>
      </c>
      <c r="C964">
        <v>5</v>
      </c>
    </row>
    <row r="965" spans="1:3">
      <c r="A965" t="s">
        <v>125</v>
      </c>
      <c r="B965">
        <v>1</v>
      </c>
      <c r="C965">
        <v>6</v>
      </c>
    </row>
    <row r="966" spans="1:3">
      <c r="A966" t="s">
        <v>124</v>
      </c>
      <c r="B966">
        <v>2</v>
      </c>
      <c r="C966">
        <v>6</v>
      </c>
    </row>
    <row r="967" spans="1:3">
      <c r="A967" t="s">
        <v>124</v>
      </c>
      <c r="B967">
        <v>1</v>
      </c>
      <c r="C967">
        <v>2</v>
      </c>
    </row>
    <row r="968" spans="1:3">
      <c r="A968" t="s">
        <v>125</v>
      </c>
      <c r="B968">
        <v>1</v>
      </c>
      <c r="C968">
        <v>5</v>
      </c>
    </row>
    <row r="969" spans="1:3">
      <c r="A969" t="s">
        <v>124</v>
      </c>
      <c r="B969">
        <v>4</v>
      </c>
      <c r="C969">
        <v>8</v>
      </c>
    </row>
    <row r="970" spans="1:3">
      <c r="A970" t="s">
        <v>125</v>
      </c>
      <c r="B970">
        <v>1</v>
      </c>
      <c r="C970">
        <v>2</v>
      </c>
    </row>
    <row r="971" spans="1:3">
      <c r="A971" t="s">
        <v>124</v>
      </c>
      <c r="B971">
        <v>1</v>
      </c>
      <c r="C971">
        <v>1</v>
      </c>
    </row>
    <row r="972" spans="1:3">
      <c r="A972" t="s">
        <v>125</v>
      </c>
      <c r="B972">
        <v>7</v>
      </c>
      <c r="C972">
        <v>13</v>
      </c>
    </row>
    <row r="973" spans="1:3">
      <c r="A973" t="s">
        <v>125</v>
      </c>
      <c r="B973">
        <v>11</v>
      </c>
      <c r="C973">
        <v>78</v>
      </c>
    </row>
    <row r="974" spans="1:3">
      <c r="A974" t="s">
        <v>124</v>
      </c>
      <c r="B974">
        <v>4</v>
      </c>
      <c r="C974">
        <v>3</v>
      </c>
    </row>
    <row r="975" spans="1:3">
      <c r="A975" t="s">
        <v>125</v>
      </c>
      <c r="B975">
        <v>96</v>
      </c>
      <c r="C975">
        <v>164</v>
      </c>
    </row>
    <row r="976" spans="1:3">
      <c r="A976" t="s">
        <v>124</v>
      </c>
      <c r="B976">
        <v>67</v>
      </c>
      <c r="C976">
        <v>102</v>
      </c>
    </row>
    <row r="977" spans="1:3">
      <c r="A977" t="s">
        <v>125</v>
      </c>
      <c r="B977">
        <v>2</v>
      </c>
      <c r="C977">
        <v>2</v>
      </c>
    </row>
    <row r="978" spans="1:3">
      <c r="A978" t="s">
        <v>124</v>
      </c>
      <c r="B978">
        <v>3</v>
      </c>
      <c r="C978">
        <v>3</v>
      </c>
    </row>
    <row r="979" spans="1:3">
      <c r="A979" t="s">
        <v>125</v>
      </c>
      <c r="B979">
        <v>144</v>
      </c>
      <c r="C979">
        <v>639</v>
      </c>
    </row>
    <row r="980" spans="1:3">
      <c r="A980" t="s">
        <v>124</v>
      </c>
      <c r="B980">
        <v>31</v>
      </c>
      <c r="C980">
        <v>98</v>
      </c>
    </row>
    <row r="981" spans="1:3">
      <c r="A981" t="s">
        <v>125</v>
      </c>
      <c r="B981">
        <v>33</v>
      </c>
      <c r="C981">
        <v>219</v>
      </c>
    </row>
    <row r="982" spans="1:3">
      <c r="A982" t="s">
        <v>124</v>
      </c>
      <c r="B982">
        <v>5</v>
      </c>
      <c r="C982">
        <v>23</v>
      </c>
    </row>
    <row r="983" spans="1:3">
      <c r="A983" t="s">
        <v>125</v>
      </c>
      <c r="B983">
        <v>136</v>
      </c>
      <c r="C983">
        <v>283</v>
      </c>
    </row>
    <row r="984" spans="1:3">
      <c r="A984" t="s">
        <v>124</v>
      </c>
      <c r="B984">
        <v>36</v>
      </c>
      <c r="C984">
        <v>68</v>
      </c>
    </row>
    <row r="985" spans="1:3">
      <c r="A985" t="s">
        <v>125</v>
      </c>
      <c r="B985">
        <v>23</v>
      </c>
      <c r="C985">
        <v>23</v>
      </c>
    </row>
    <row r="986" spans="1:3">
      <c r="A986" t="s">
        <v>124</v>
      </c>
      <c r="B986">
        <v>50</v>
      </c>
      <c r="C986">
        <v>73</v>
      </c>
    </row>
    <row r="987" spans="1:3">
      <c r="A987" t="s">
        <v>125</v>
      </c>
      <c r="B987">
        <v>355</v>
      </c>
      <c r="C987">
        <v>2214</v>
      </c>
    </row>
    <row r="988" spans="1:3">
      <c r="A988" t="s">
        <v>124</v>
      </c>
      <c r="B988">
        <v>91</v>
      </c>
      <c r="C988">
        <v>302</v>
      </c>
    </row>
    <row r="989" spans="1:3">
      <c r="A989" t="s">
        <v>125</v>
      </c>
      <c r="B989">
        <v>3</v>
      </c>
      <c r="C989">
        <v>6</v>
      </c>
    </row>
    <row r="990" spans="1:3">
      <c r="A990" t="s">
        <v>124</v>
      </c>
      <c r="B990">
        <v>1</v>
      </c>
      <c r="C990">
        <v>1</v>
      </c>
    </row>
    <row r="991" spans="1:3">
      <c r="A991" t="s">
        <v>125</v>
      </c>
      <c r="B991">
        <v>1</v>
      </c>
      <c r="C991">
        <v>1</v>
      </c>
    </row>
    <row r="992" spans="1:3">
      <c r="A992" t="s">
        <v>124</v>
      </c>
      <c r="B992">
        <v>1</v>
      </c>
      <c r="C992">
        <v>1</v>
      </c>
    </row>
    <row r="993" spans="1:3">
      <c r="A993" t="s">
        <v>125</v>
      </c>
      <c r="B993">
        <v>2</v>
      </c>
      <c r="C993">
        <v>7</v>
      </c>
    </row>
    <row r="994" spans="1:3">
      <c r="A994" t="s">
        <v>125</v>
      </c>
      <c r="B994">
        <v>1</v>
      </c>
      <c r="C994">
        <v>2</v>
      </c>
    </row>
    <row r="995" spans="1:3">
      <c r="A995" t="s">
        <v>124</v>
      </c>
      <c r="B995">
        <v>2</v>
      </c>
      <c r="C995">
        <v>3</v>
      </c>
    </row>
    <row r="996" spans="1:3">
      <c r="A996" t="s">
        <v>125</v>
      </c>
      <c r="B996">
        <v>546</v>
      </c>
      <c r="C996">
        <v>1540</v>
      </c>
    </row>
    <row r="997" spans="1:3">
      <c r="A997" t="s">
        <v>124</v>
      </c>
      <c r="B997">
        <v>42</v>
      </c>
      <c r="C997">
        <v>138</v>
      </c>
    </row>
    <row r="998" spans="1:3">
      <c r="A998" t="s">
        <v>125</v>
      </c>
      <c r="B998">
        <v>59</v>
      </c>
      <c r="C998">
        <v>382</v>
      </c>
    </row>
    <row r="999" spans="1:3">
      <c r="A999" t="s">
        <v>124</v>
      </c>
      <c r="B999">
        <v>219</v>
      </c>
      <c r="C999">
        <v>534</v>
      </c>
    </row>
    <row r="1000" spans="1:3">
      <c r="A1000" t="s">
        <v>125</v>
      </c>
      <c r="B1000">
        <v>59</v>
      </c>
      <c r="C1000">
        <v>170</v>
      </c>
    </row>
    <row r="1001" spans="1:3">
      <c r="A1001" t="s">
        <v>124</v>
      </c>
      <c r="B1001">
        <v>44</v>
      </c>
      <c r="C1001">
        <v>77</v>
      </c>
    </row>
    <row r="1002" spans="1:3">
      <c r="A1002" t="s">
        <v>125</v>
      </c>
      <c r="B1002">
        <v>1</v>
      </c>
      <c r="C1002">
        <v>12</v>
      </c>
    </row>
    <row r="1003" spans="1:3">
      <c r="A1003" t="s">
        <v>124</v>
      </c>
      <c r="B1003">
        <v>15</v>
      </c>
      <c r="C1003">
        <v>144</v>
      </c>
    </row>
    <row r="1004" spans="1:3">
      <c r="A1004" t="s">
        <v>125</v>
      </c>
      <c r="B1004">
        <v>1</v>
      </c>
      <c r="C1004">
        <v>5</v>
      </c>
    </row>
    <row r="1005" spans="1:3">
      <c r="A1005" t="s">
        <v>124</v>
      </c>
      <c r="B1005">
        <v>1</v>
      </c>
      <c r="C1005">
        <v>2</v>
      </c>
    </row>
    <row r="1006" spans="1:3">
      <c r="A1006" t="s">
        <v>124</v>
      </c>
      <c r="B1006">
        <v>7</v>
      </c>
      <c r="C1006">
        <v>78</v>
      </c>
    </row>
    <row r="1007" spans="1:3">
      <c r="A1007" t="s">
        <v>125</v>
      </c>
      <c r="B1007">
        <v>1</v>
      </c>
      <c r="C1007">
        <v>4</v>
      </c>
    </row>
    <row r="1008" spans="1:3">
      <c r="A1008" t="s">
        <v>124</v>
      </c>
      <c r="B1008">
        <v>2</v>
      </c>
      <c r="C1008">
        <v>589</v>
      </c>
    </row>
    <row r="1009" spans="1:3">
      <c r="A1009" t="s">
        <v>125</v>
      </c>
      <c r="B1009">
        <v>4</v>
      </c>
      <c r="C1009">
        <v>11</v>
      </c>
    </row>
    <row r="1010" spans="1:3">
      <c r="A1010" t="s">
        <v>124</v>
      </c>
      <c r="B1010">
        <v>5</v>
      </c>
      <c r="C1010">
        <v>10</v>
      </c>
    </row>
    <row r="1011" spans="1:3">
      <c r="A1011" t="s">
        <v>125</v>
      </c>
      <c r="B1011">
        <v>7</v>
      </c>
      <c r="C1011">
        <v>43</v>
      </c>
    </row>
    <row r="1012" spans="1:3">
      <c r="A1012" t="s">
        <v>124</v>
      </c>
      <c r="B1012">
        <v>10</v>
      </c>
      <c r="C1012">
        <v>48</v>
      </c>
    </row>
    <row r="1013" spans="1:3">
      <c r="A1013" t="s">
        <v>125</v>
      </c>
      <c r="B1013">
        <v>6</v>
      </c>
      <c r="C1013">
        <v>24</v>
      </c>
    </row>
    <row r="1014" spans="1:3">
      <c r="A1014" t="s">
        <v>124</v>
      </c>
      <c r="B1014">
        <v>62</v>
      </c>
      <c r="C1014">
        <v>297</v>
      </c>
    </row>
    <row r="1015" spans="1:3">
      <c r="A1015" t="s">
        <v>125</v>
      </c>
      <c r="B1015">
        <v>2</v>
      </c>
      <c r="C1015">
        <v>10</v>
      </c>
    </row>
    <row r="1016" spans="1:3">
      <c r="A1016" t="s">
        <v>124</v>
      </c>
      <c r="B1016">
        <v>2</v>
      </c>
      <c r="C1016">
        <v>2</v>
      </c>
    </row>
    <row r="1017" spans="1:3">
      <c r="A1017" t="s">
        <v>125</v>
      </c>
      <c r="B1017">
        <v>2</v>
      </c>
      <c r="C1017">
        <v>6</v>
      </c>
    </row>
    <row r="1018" spans="1:3">
      <c r="A1018" t="s">
        <v>125</v>
      </c>
      <c r="B1018">
        <v>7</v>
      </c>
      <c r="C1018">
        <v>14</v>
      </c>
    </row>
    <row r="1019" spans="1:3">
      <c r="A1019" t="s">
        <v>124</v>
      </c>
      <c r="B1019">
        <v>3</v>
      </c>
      <c r="C1019">
        <v>61</v>
      </c>
    </row>
    <row r="1020" spans="1:3">
      <c r="A1020" t="s">
        <v>125</v>
      </c>
      <c r="B1020">
        <v>3</v>
      </c>
      <c r="C1020">
        <v>4</v>
      </c>
    </row>
    <row r="1021" spans="1:3">
      <c r="A1021" t="s">
        <v>124</v>
      </c>
      <c r="B1021">
        <v>1</v>
      </c>
      <c r="C1021">
        <v>1</v>
      </c>
    </row>
    <row r="1022" spans="1:3">
      <c r="A1022" t="s">
        <v>124</v>
      </c>
      <c r="B1022">
        <v>2</v>
      </c>
      <c r="C1022">
        <v>5</v>
      </c>
    </row>
    <row r="1023" spans="1:3">
      <c r="A1023" t="s">
        <v>124</v>
      </c>
      <c r="B1023">
        <v>1</v>
      </c>
      <c r="C1023">
        <v>1</v>
      </c>
    </row>
    <row r="1024" spans="1:3">
      <c r="A1024" t="s">
        <v>125</v>
      </c>
      <c r="B1024">
        <v>3</v>
      </c>
      <c r="C1024">
        <v>7</v>
      </c>
    </row>
    <row r="1025" spans="1:3">
      <c r="A1025" t="s">
        <v>125</v>
      </c>
      <c r="B1025">
        <v>3</v>
      </c>
      <c r="C1025">
        <v>7</v>
      </c>
    </row>
    <row r="1026" spans="1:3">
      <c r="A1026" t="s">
        <v>124</v>
      </c>
      <c r="B1026">
        <v>5</v>
      </c>
      <c r="C1026">
        <v>13</v>
      </c>
    </row>
    <row r="1027" spans="1:3">
      <c r="A1027" t="s">
        <v>125</v>
      </c>
      <c r="B1027">
        <v>6</v>
      </c>
      <c r="C1027">
        <v>5</v>
      </c>
    </row>
    <row r="1028" spans="1:3">
      <c r="A1028" t="s">
        <v>124</v>
      </c>
      <c r="B1028">
        <v>2</v>
      </c>
      <c r="C1028">
        <v>3</v>
      </c>
    </row>
    <row r="1029" spans="1:3">
      <c r="A1029" t="s">
        <v>125</v>
      </c>
      <c r="B1029">
        <v>6</v>
      </c>
      <c r="C1029">
        <v>10</v>
      </c>
    </row>
    <row r="1030" spans="1:3">
      <c r="A1030" t="s">
        <v>124</v>
      </c>
      <c r="B1030">
        <v>1</v>
      </c>
      <c r="C1030">
        <v>1</v>
      </c>
    </row>
    <row r="1031" spans="1:3">
      <c r="A1031" t="s">
        <v>125</v>
      </c>
      <c r="B1031">
        <v>10</v>
      </c>
      <c r="C1031">
        <v>37</v>
      </c>
    </row>
    <row r="1032" spans="1:3">
      <c r="A1032" t="s">
        <v>124</v>
      </c>
      <c r="B1032">
        <v>3</v>
      </c>
      <c r="C1032">
        <v>3</v>
      </c>
    </row>
    <row r="1033" spans="1:3">
      <c r="A1033" t="s">
        <v>125</v>
      </c>
      <c r="B1033">
        <v>12</v>
      </c>
      <c r="C1033">
        <v>58</v>
      </c>
    </row>
    <row r="1034" spans="1:3">
      <c r="A1034" t="s">
        <v>124</v>
      </c>
      <c r="B1034">
        <v>3</v>
      </c>
      <c r="C1034">
        <v>24</v>
      </c>
    </row>
    <row r="1035" spans="1:3">
      <c r="A1035" t="s">
        <v>125</v>
      </c>
      <c r="B1035">
        <v>1</v>
      </c>
      <c r="C1035">
        <v>1</v>
      </c>
    </row>
    <row r="1036" spans="1:3">
      <c r="A1036" t="s">
        <v>125</v>
      </c>
      <c r="B1036">
        <v>23</v>
      </c>
      <c r="C1036">
        <v>71</v>
      </c>
    </row>
    <row r="1037" spans="1:3">
      <c r="A1037" t="s">
        <v>124</v>
      </c>
      <c r="B1037">
        <v>19</v>
      </c>
      <c r="C1037">
        <v>79</v>
      </c>
    </row>
    <row r="1038" spans="1:3">
      <c r="A1038" t="s">
        <v>125</v>
      </c>
      <c r="B1038">
        <v>1</v>
      </c>
      <c r="C1038">
        <v>4</v>
      </c>
    </row>
    <row r="1039" spans="1:3">
      <c r="A1039" t="s">
        <v>124</v>
      </c>
      <c r="B1039">
        <v>1</v>
      </c>
      <c r="C1039">
        <v>1</v>
      </c>
    </row>
    <row r="1040" spans="1:3">
      <c r="A1040" t="s">
        <v>124</v>
      </c>
      <c r="B1040">
        <v>1</v>
      </c>
      <c r="C1040">
        <v>1</v>
      </c>
    </row>
    <row r="1041" spans="1:3">
      <c r="A1041" t="s">
        <v>124</v>
      </c>
      <c r="B1041">
        <v>1</v>
      </c>
      <c r="C1041">
        <v>1</v>
      </c>
    </row>
    <row r="1042" spans="1:3">
      <c r="A1042" t="s">
        <v>124</v>
      </c>
      <c r="B1042">
        <v>1</v>
      </c>
      <c r="C1042">
        <v>1</v>
      </c>
    </row>
    <row r="1043" spans="1:3">
      <c r="A1043" t="s">
        <v>125</v>
      </c>
      <c r="B1043">
        <v>2</v>
      </c>
      <c r="C1043">
        <v>240</v>
      </c>
    </row>
    <row r="1044" spans="1:3">
      <c r="A1044" t="s">
        <v>125</v>
      </c>
      <c r="B1044">
        <v>19</v>
      </c>
      <c r="C1044">
        <v>73</v>
      </c>
    </row>
    <row r="1045" spans="1:3">
      <c r="A1045" t="s">
        <v>124</v>
      </c>
      <c r="B1045">
        <v>10</v>
      </c>
      <c r="C1045">
        <v>44</v>
      </c>
    </row>
    <row r="1046" spans="1:3">
      <c r="A1046" t="s">
        <v>125</v>
      </c>
      <c r="B1046">
        <v>2</v>
      </c>
      <c r="C1046">
        <v>3</v>
      </c>
    </row>
    <row r="1047" spans="1:3">
      <c r="A1047" t="s">
        <v>125</v>
      </c>
      <c r="B1047">
        <v>15</v>
      </c>
      <c r="C1047">
        <v>30</v>
      </c>
    </row>
    <row r="1048" spans="1:3">
      <c r="A1048" t="s">
        <v>125</v>
      </c>
      <c r="B1048">
        <v>35</v>
      </c>
      <c r="C1048">
        <v>4500</v>
      </c>
    </row>
    <row r="1049" spans="1:3">
      <c r="A1049" t="s">
        <v>125</v>
      </c>
      <c r="B1049">
        <v>5</v>
      </c>
      <c r="C1049">
        <v>7</v>
      </c>
    </row>
    <row r="1050" spans="1:3">
      <c r="A1050" t="s">
        <v>125</v>
      </c>
      <c r="B1050">
        <v>8</v>
      </c>
      <c r="C1050">
        <v>324</v>
      </c>
    </row>
    <row r="1051" spans="1:3">
      <c r="A1051" t="s">
        <v>125</v>
      </c>
      <c r="B1051">
        <v>15</v>
      </c>
      <c r="C1051">
        <v>22</v>
      </c>
    </row>
    <row r="1052" spans="1:3">
      <c r="A1052" t="s">
        <v>124</v>
      </c>
      <c r="B1052">
        <v>1</v>
      </c>
      <c r="C1052">
        <v>4</v>
      </c>
    </row>
    <row r="1053" spans="1:3">
      <c r="A1053" t="s">
        <v>125</v>
      </c>
      <c r="B1053">
        <v>2</v>
      </c>
      <c r="C1053">
        <v>24</v>
      </c>
    </row>
    <row r="1054" spans="1:3">
      <c r="A1054" t="s">
        <v>125</v>
      </c>
      <c r="B1054">
        <v>1</v>
      </c>
      <c r="C1054">
        <v>2</v>
      </c>
    </row>
    <row r="1055" spans="1:3">
      <c r="A1055" t="s">
        <v>125</v>
      </c>
      <c r="B1055">
        <v>15</v>
      </c>
      <c r="C1055">
        <v>7</v>
      </c>
    </row>
    <row r="1056" spans="1:3">
      <c r="A1056" t="s">
        <v>125</v>
      </c>
      <c r="B1056">
        <v>6</v>
      </c>
      <c r="C1056">
        <v>8</v>
      </c>
    </row>
    <row r="1057" spans="1:3">
      <c r="A1057" t="s">
        <v>125</v>
      </c>
      <c r="B1057">
        <v>5</v>
      </c>
      <c r="C1057">
        <v>10</v>
      </c>
    </row>
    <row r="1058" spans="1:3">
      <c r="A1058" t="s">
        <v>125</v>
      </c>
      <c r="B1058">
        <v>2</v>
      </c>
      <c r="C1058">
        <v>74</v>
      </c>
    </row>
    <row r="1059" spans="1:3">
      <c r="A1059" t="s">
        <v>125</v>
      </c>
      <c r="B1059">
        <v>1</v>
      </c>
      <c r="C1059">
        <v>5</v>
      </c>
    </row>
    <row r="1060" spans="1:3">
      <c r="A1060" t="s">
        <v>125</v>
      </c>
      <c r="B1060">
        <v>1</v>
      </c>
      <c r="C1060">
        <v>8</v>
      </c>
    </row>
    <row r="1061" spans="1:3">
      <c r="A1061" t="s">
        <v>125</v>
      </c>
      <c r="B1061">
        <v>83</v>
      </c>
      <c r="C1061">
        <v>6868</v>
      </c>
    </row>
    <row r="1062" spans="1:3">
      <c r="A1062" t="s">
        <v>124</v>
      </c>
      <c r="B1062">
        <v>6</v>
      </c>
      <c r="C1062">
        <v>8</v>
      </c>
    </row>
    <row r="1063" spans="1:3">
      <c r="A1063" t="s">
        <v>125</v>
      </c>
      <c r="B1063">
        <v>1</v>
      </c>
      <c r="C1063">
        <v>7</v>
      </c>
    </row>
    <row r="1064" spans="1:3">
      <c r="A1064" t="s">
        <v>125</v>
      </c>
      <c r="B1064">
        <v>13</v>
      </c>
      <c r="C1064">
        <v>81</v>
      </c>
    </row>
    <row r="1065" spans="1:3">
      <c r="A1065" t="s">
        <v>124</v>
      </c>
      <c r="B1065">
        <v>1</v>
      </c>
      <c r="C1065">
        <v>1</v>
      </c>
    </row>
    <row r="1066" spans="1:3">
      <c r="A1066" t="s">
        <v>125</v>
      </c>
      <c r="B1066">
        <v>9</v>
      </c>
      <c r="C1066">
        <v>35</v>
      </c>
    </row>
    <row r="1067" spans="1:3">
      <c r="A1067" t="s">
        <v>124</v>
      </c>
      <c r="B1067">
        <v>4</v>
      </c>
      <c r="C1067">
        <v>8</v>
      </c>
    </row>
    <row r="1068" spans="1:3">
      <c r="A1068" t="s">
        <v>125</v>
      </c>
      <c r="B1068">
        <v>23</v>
      </c>
      <c r="C1068">
        <v>96</v>
      </c>
    </row>
    <row r="1069" spans="1:3">
      <c r="A1069" t="s">
        <v>124</v>
      </c>
      <c r="B1069">
        <v>1</v>
      </c>
      <c r="C1069">
        <v>19</v>
      </c>
    </row>
    <row r="1070" spans="1:3">
      <c r="A1070" t="s">
        <v>124</v>
      </c>
      <c r="B1070">
        <v>2</v>
      </c>
      <c r="C1070">
        <v>2</v>
      </c>
    </row>
    <row r="1071" spans="1:3">
      <c r="A1071" t="s">
        <v>124</v>
      </c>
      <c r="B1071">
        <v>1</v>
      </c>
      <c r="C1071">
        <v>1</v>
      </c>
    </row>
    <row r="1072" spans="1:3">
      <c r="A1072" t="s">
        <v>124</v>
      </c>
      <c r="B1072">
        <v>1</v>
      </c>
      <c r="C1072">
        <v>1</v>
      </c>
    </row>
    <row r="1073" spans="1:3">
      <c r="A1073" t="s">
        <v>125</v>
      </c>
      <c r="B1073">
        <v>6</v>
      </c>
      <c r="C1073">
        <v>11</v>
      </c>
    </row>
    <row r="1074" spans="1:3">
      <c r="A1074" t="s">
        <v>125</v>
      </c>
      <c r="B1074">
        <v>1</v>
      </c>
      <c r="C1074">
        <v>2</v>
      </c>
    </row>
    <row r="1075" spans="1:3">
      <c r="A1075" t="s">
        <v>124</v>
      </c>
      <c r="B1075">
        <v>7</v>
      </c>
      <c r="C1075">
        <v>8</v>
      </c>
    </row>
    <row r="1076" spans="1:3">
      <c r="A1076" t="s">
        <v>124</v>
      </c>
      <c r="B1076">
        <v>1</v>
      </c>
      <c r="C1076">
        <v>1</v>
      </c>
    </row>
    <row r="1077" spans="1:3">
      <c r="A1077" t="s">
        <v>125</v>
      </c>
      <c r="B1077">
        <v>1</v>
      </c>
      <c r="C1077">
        <v>1</v>
      </c>
    </row>
    <row r="1078" spans="1:3">
      <c r="A1078" t="s">
        <v>125</v>
      </c>
      <c r="B1078">
        <v>6</v>
      </c>
      <c r="C1078">
        <v>42</v>
      </c>
    </row>
    <row r="1079" spans="1:3">
      <c r="A1079" t="s">
        <v>124</v>
      </c>
      <c r="B1079">
        <v>1</v>
      </c>
      <c r="C1079">
        <v>1</v>
      </c>
    </row>
    <row r="1080" spans="1:3">
      <c r="A1080" t="s">
        <v>125</v>
      </c>
      <c r="B1080">
        <v>1</v>
      </c>
      <c r="C1080">
        <v>1</v>
      </c>
    </row>
    <row r="1081" spans="1:3">
      <c r="A1081" t="s">
        <v>124</v>
      </c>
      <c r="B1081">
        <v>1</v>
      </c>
      <c r="C1081">
        <v>1</v>
      </c>
    </row>
    <row r="1082" spans="1:3">
      <c r="A1082" t="s">
        <v>125</v>
      </c>
      <c r="B1082">
        <v>3</v>
      </c>
      <c r="C1082">
        <v>178</v>
      </c>
    </row>
    <row r="1083" spans="1:3">
      <c r="A1083" t="s">
        <v>125</v>
      </c>
      <c r="B1083">
        <v>8</v>
      </c>
      <c r="C1083">
        <v>12</v>
      </c>
    </row>
    <row r="1084" spans="1:3">
      <c r="A1084" t="s">
        <v>124</v>
      </c>
      <c r="B1084">
        <v>1</v>
      </c>
      <c r="C1084">
        <v>1</v>
      </c>
    </row>
    <row r="1085" spans="1:3">
      <c r="A1085" t="s">
        <v>125</v>
      </c>
      <c r="B1085">
        <v>2</v>
      </c>
      <c r="C1085">
        <v>112</v>
      </c>
    </row>
    <row r="1086" spans="1:3">
      <c r="A1086" t="s">
        <v>125</v>
      </c>
      <c r="B1086">
        <v>2</v>
      </c>
      <c r="C1086">
        <v>2</v>
      </c>
    </row>
    <row r="1087" spans="1:3">
      <c r="A1087" t="s">
        <v>125</v>
      </c>
      <c r="B1087">
        <v>1</v>
      </c>
      <c r="C1087">
        <v>1</v>
      </c>
    </row>
    <row r="1088" spans="1:3">
      <c r="A1088" t="s">
        <v>125</v>
      </c>
      <c r="B1088">
        <v>4</v>
      </c>
      <c r="C1088">
        <v>238</v>
      </c>
    </row>
    <row r="1089" spans="1:3">
      <c r="A1089" t="s">
        <v>124</v>
      </c>
      <c r="B1089">
        <v>1</v>
      </c>
      <c r="C1089">
        <v>2</v>
      </c>
    </row>
    <row r="1090" spans="1:3">
      <c r="A1090" t="s">
        <v>125</v>
      </c>
      <c r="B1090">
        <v>4</v>
      </c>
      <c r="C1090">
        <v>4</v>
      </c>
    </row>
    <row r="1091" spans="1:3">
      <c r="A1091" t="s">
        <v>124</v>
      </c>
      <c r="B1091">
        <v>1</v>
      </c>
      <c r="C1091">
        <v>1</v>
      </c>
    </row>
    <row r="1092" spans="1:3">
      <c r="A1092" t="s">
        <v>125</v>
      </c>
      <c r="B1092">
        <v>8</v>
      </c>
      <c r="C1092">
        <v>24</v>
      </c>
    </row>
    <row r="1093" spans="1:3">
      <c r="A1093" t="s">
        <v>124</v>
      </c>
      <c r="B1093">
        <v>1</v>
      </c>
      <c r="C1093">
        <v>1</v>
      </c>
    </row>
    <row r="1094" spans="1:3">
      <c r="A1094" t="s">
        <v>125</v>
      </c>
      <c r="B1094">
        <v>6</v>
      </c>
      <c r="C1094">
        <v>25</v>
      </c>
    </row>
    <row r="1095" spans="1:3">
      <c r="A1095" t="s">
        <v>125</v>
      </c>
      <c r="B1095">
        <v>21</v>
      </c>
      <c r="C1095">
        <v>32</v>
      </c>
    </row>
    <row r="1096" spans="1:3">
      <c r="A1096" t="s">
        <v>124</v>
      </c>
      <c r="B1096">
        <v>2</v>
      </c>
      <c r="C1096">
        <v>7</v>
      </c>
    </row>
    <row r="1097" spans="1:3">
      <c r="A1097" t="s">
        <v>125</v>
      </c>
      <c r="B1097">
        <v>19</v>
      </c>
      <c r="C1097">
        <v>73</v>
      </c>
    </row>
    <row r="1098" spans="1:3">
      <c r="A1098" t="s">
        <v>125</v>
      </c>
      <c r="B1098">
        <v>1</v>
      </c>
      <c r="C1098">
        <v>1</v>
      </c>
    </row>
    <row r="1099" spans="1:3">
      <c r="A1099" t="s">
        <v>125</v>
      </c>
      <c r="B1099">
        <v>1</v>
      </c>
      <c r="C1099">
        <v>1</v>
      </c>
    </row>
    <row r="1100" spans="1:3">
      <c r="A1100" t="s">
        <v>125</v>
      </c>
      <c r="B1100">
        <v>1</v>
      </c>
      <c r="C1100">
        <v>1</v>
      </c>
    </row>
    <row r="1101" spans="1:3">
      <c r="A1101" t="s">
        <v>125</v>
      </c>
      <c r="B1101">
        <v>1</v>
      </c>
      <c r="C1101">
        <v>1</v>
      </c>
    </row>
    <row r="1102" spans="1:3">
      <c r="A1102" t="s">
        <v>124</v>
      </c>
      <c r="B1102">
        <v>1</v>
      </c>
      <c r="C1102">
        <v>1</v>
      </c>
    </row>
    <row r="1103" spans="1:3">
      <c r="A1103" t="s">
        <v>124</v>
      </c>
      <c r="B1103">
        <v>1</v>
      </c>
      <c r="C1103">
        <v>1</v>
      </c>
    </row>
    <row r="1104" spans="1:3">
      <c r="A1104" t="s">
        <v>124</v>
      </c>
      <c r="B1104">
        <v>1</v>
      </c>
      <c r="C1104">
        <v>1</v>
      </c>
    </row>
    <row r="1105" spans="1:3">
      <c r="A1105" t="s">
        <v>125</v>
      </c>
      <c r="B1105">
        <v>1</v>
      </c>
      <c r="C1105">
        <v>1</v>
      </c>
    </row>
    <row r="1106" spans="1:3">
      <c r="A1106" t="s">
        <v>124</v>
      </c>
      <c r="B1106">
        <v>1</v>
      </c>
      <c r="C1106">
        <v>1</v>
      </c>
    </row>
    <row r="1107" spans="1:3">
      <c r="A1107" t="s">
        <v>125</v>
      </c>
      <c r="B1107">
        <v>1</v>
      </c>
      <c r="C1107">
        <v>1</v>
      </c>
    </row>
    <row r="1108" spans="1:3">
      <c r="A1108" t="s">
        <v>125</v>
      </c>
      <c r="B1108">
        <v>1</v>
      </c>
      <c r="C1108">
        <v>1</v>
      </c>
    </row>
    <row r="1109" spans="1:3">
      <c r="A1109" t="s">
        <v>125</v>
      </c>
      <c r="B1109">
        <v>1</v>
      </c>
      <c r="C1109">
        <v>1</v>
      </c>
    </row>
    <row r="1110" spans="1:3">
      <c r="A1110" t="s">
        <v>125</v>
      </c>
      <c r="B1110">
        <v>1</v>
      </c>
      <c r="C1110">
        <v>1</v>
      </c>
    </row>
    <row r="1111" spans="1:3">
      <c r="A1111" t="s">
        <v>125</v>
      </c>
      <c r="B1111">
        <v>1</v>
      </c>
      <c r="C1111">
        <v>1</v>
      </c>
    </row>
    <row r="1112" spans="1:3">
      <c r="A1112" t="s">
        <v>125</v>
      </c>
      <c r="B1112">
        <v>1</v>
      </c>
      <c r="C1112">
        <v>1</v>
      </c>
    </row>
    <row r="1113" spans="1:3">
      <c r="A1113" t="s">
        <v>125</v>
      </c>
      <c r="B1113">
        <v>1</v>
      </c>
      <c r="C1113">
        <v>1</v>
      </c>
    </row>
    <row r="1114" spans="1:3">
      <c r="A1114" t="s">
        <v>125</v>
      </c>
      <c r="B1114">
        <v>1</v>
      </c>
      <c r="C1114">
        <v>1</v>
      </c>
    </row>
    <row r="1115" spans="1:3">
      <c r="A1115" t="s">
        <v>125</v>
      </c>
      <c r="B1115">
        <v>1</v>
      </c>
      <c r="C1115">
        <v>1</v>
      </c>
    </row>
    <row r="1116" spans="1:3">
      <c r="A1116" t="s">
        <v>125</v>
      </c>
      <c r="B1116">
        <v>1</v>
      </c>
      <c r="C1116">
        <v>1</v>
      </c>
    </row>
    <row r="1117" spans="1:3">
      <c r="A1117" t="s">
        <v>124</v>
      </c>
      <c r="B1117">
        <v>1</v>
      </c>
      <c r="C1117">
        <v>1</v>
      </c>
    </row>
    <row r="1118" spans="1:3">
      <c r="A1118" t="s">
        <v>125</v>
      </c>
      <c r="B1118">
        <v>1</v>
      </c>
      <c r="C1118">
        <v>1</v>
      </c>
    </row>
    <row r="1119" spans="1:3">
      <c r="A1119" t="s">
        <v>124</v>
      </c>
      <c r="B1119">
        <v>1</v>
      </c>
      <c r="C1119">
        <v>1</v>
      </c>
    </row>
    <row r="1120" spans="1:3">
      <c r="A1120" t="s">
        <v>125</v>
      </c>
      <c r="B1120">
        <v>1</v>
      </c>
      <c r="C1120">
        <v>1</v>
      </c>
    </row>
    <row r="1121" spans="1:3">
      <c r="A1121" t="s">
        <v>125</v>
      </c>
      <c r="B1121">
        <v>1</v>
      </c>
      <c r="C1121">
        <v>1</v>
      </c>
    </row>
    <row r="1122" spans="1:3">
      <c r="A1122" t="s">
        <v>125</v>
      </c>
      <c r="B1122">
        <v>1</v>
      </c>
      <c r="C1122">
        <v>1</v>
      </c>
    </row>
    <row r="1123" spans="1:3">
      <c r="A1123" t="s">
        <v>124</v>
      </c>
      <c r="B1123">
        <v>1</v>
      </c>
      <c r="C1123">
        <v>1</v>
      </c>
    </row>
    <row r="1124" spans="1:3">
      <c r="A1124" t="s">
        <v>124</v>
      </c>
      <c r="B1124">
        <v>1</v>
      </c>
      <c r="C1124">
        <v>1</v>
      </c>
    </row>
    <row r="1125" spans="1:3">
      <c r="A1125" t="s">
        <v>125</v>
      </c>
      <c r="B1125">
        <v>1</v>
      </c>
      <c r="C1125">
        <v>1</v>
      </c>
    </row>
    <row r="1126" spans="1:3">
      <c r="A1126" t="s">
        <v>125</v>
      </c>
      <c r="B1126">
        <v>1</v>
      </c>
      <c r="C1126">
        <v>1</v>
      </c>
    </row>
    <row r="1127" spans="1:3">
      <c r="A1127" t="s">
        <v>124</v>
      </c>
      <c r="B1127">
        <v>1</v>
      </c>
      <c r="C1127">
        <v>1</v>
      </c>
    </row>
    <row r="1128" spans="1:3">
      <c r="A1128" t="s">
        <v>124</v>
      </c>
      <c r="B1128">
        <v>1</v>
      </c>
      <c r="C1128">
        <v>1</v>
      </c>
    </row>
    <row r="1129" spans="1:3">
      <c r="A1129" t="s">
        <v>124</v>
      </c>
      <c r="B1129">
        <v>1</v>
      </c>
      <c r="C1129">
        <v>1</v>
      </c>
    </row>
    <row r="1130" spans="1:3">
      <c r="A1130" t="s">
        <v>124</v>
      </c>
      <c r="B1130">
        <v>1</v>
      </c>
      <c r="C1130">
        <v>1</v>
      </c>
    </row>
    <row r="1131" spans="1:3">
      <c r="A1131" t="s">
        <v>124</v>
      </c>
      <c r="B1131">
        <v>1</v>
      </c>
      <c r="C1131">
        <v>1</v>
      </c>
    </row>
    <row r="1132" spans="1:3">
      <c r="A1132" t="s">
        <v>124</v>
      </c>
      <c r="B1132">
        <v>1</v>
      </c>
      <c r="C1132">
        <v>1</v>
      </c>
    </row>
    <row r="1133" spans="1:3">
      <c r="A1133" t="s">
        <v>124</v>
      </c>
      <c r="B1133">
        <v>1</v>
      </c>
      <c r="C1133">
        <v>1</v>
      </c>
    </row>
    <row r="1134" spans="1:3">
      <c r="A1134" t="s">
        <v>124</v>
      </c>
      <c r="B1134">
        <v>1</v>
      </c>
      <c r="C1134">
        <v>1</v>
      </c>
    </row>
    <row r="1135" spans="1:3">
      <c r="A1135" t="s">
        <v>124</v>
      </c>
      <c r="B1135">
        <v>1</v>
      </c>
      <c r="C1135">
        <v>1</v>
      </c>
    </row>
    <row r="1136" spans="1:3">
      <c r="A1136" t="s">
        <v>124</v>
      </c>
      <c r="B1136">
        <v>1</v>
      </c>
      <c r="C1136">
        <v>1</v>
      </c>
    </row>
    <row r="1137" spans="1:3">
      <c r="A1137" t="s">
        <v>124</v>
      </c>
      <c r="B1137">
        <v>1</v>
      </c>
      <c r="C1137">
        <v>1</v>
      </c>
    </row>
    <row r="1138" spans="1:3">
      <c r="A1138" t="s">
        <v>124</v>
      </c>
      <c r="B1138">
        <v>1</v>
      </c>
      <c r="C1138">
        <v>1</v>
      </c>
    </row>
    <row r="1139" spans="1:3">
      <c r="A1139" t="s">
        <v>124</v>
      </c>
      <c r="B1139">
        <v>1</v>
      </c>
      <c r="C1139">
        <v>1</v>
      </c>
    </row>
    <row r="1140" spans="1:3">
      <c r="A1140" t="s">
        <v>124</v>
      </c>
      <c r="B1140">
        <v>1</v>
      </c>
      <c r="C1140">
        <v>1</v>
      </c>
    </row>
    <row r="1141" spans="1:3">
      <c r="A1141" t="s">
        <v>124</v>
      </c>
      <c r="B1141">
        <v>1</v>
      </c>
      <c r="C1141">
        <v>1</v>
      </c>
    </row>
    <row r="1142" spans="1:3">
      <c r="A1142" t="s">
        <v>124</v>
      </c>
      <c r="B1142">
        <v>1</v>
      </c>
      <c r="C1142">
        <v>1</v>
      </c>
    </row>
    <row r="1143" spans="1:3">
      <c r="A1143" t="s">
        <v>124</v>
      </c>
      <c r="B1143">
        <v>1</v>
      </c>
      <c r="C1143">
        <v>1</v>
      </c>
    </row>
    <row r="1144" spans="1:3">
      <c r="A1144" t="s">
        <v>124</v>
      </c>
      <c r="B1144">
        <v>1</v>
      </c>
      <c r="C1144">
        <v>1</v>
      </c>
    </row>
    <row r="1145" spans="1:3">
      <c r="A1145" t="s">
        <v>124</v>
      </c>
      <c r="B1145">
        <v>1</v>
      </c>
      <c r="C1145">
        <v>1</v>
      </c>
    </row>
    <row r="1146" spans="1:3">
      <c r="A1146" t="s">
        <v>125</v>
      </c>
      <c r="B1146">
        <v>1</v>
      </c>
      <c r="C1146">
        <v>1</v>
      </c>
    </row>
    <row r="1147" spans="1:3">
      <c r="A1147" t="s">
        <v>124</v>
      </c>
      <c r="B1147">
        <v>1</v>
      </c>
      <c r="C1147">
        <v>1</v>
      </c>
    </row>
    <row r="1148" spans="1:3">
      <c r="A1148" t="s">
        <v>124</v>
      </c>
      <c r="B1148">
        <v>1</v>
      </c>
      <c r="C1148">
        <v>1</v>
      </c>
    </row>
    <row r="1149" spans="1:3">
      <c r="A1149" t="s">
        <v>125</v>
      </c>
      <c r="B1149">
        <v>1</v>
      </c>
      <c r="C1149">
        <v>1</v>
      </c>
    </row>
    <row r="1150" spans="1:3">
      <c r="A1150" t="s">
        <v>124</v>
      </c>
      <c r="B1150">
        <v>1</v>
      </c>
      <c r="C1150">
        <v>1</v>
      </c>
    </row>
    <row r="1151" spans="1:3">
      <c r="A1151" t="s">
        <v>125</v>
      </c>
      <c r="B1151">
        <v>2</v>
      </c>
      <c r="C1151">
        <v>2</v>
      </c>
    </row>
    <row r="1152" spans="1:3">
      <c r="A1152" t="s">
        <v>124</v>
      </c>
      <c r="B1152">
        <v>1</v>
      </c>
      <c r="C1152">
        <v>1</v>
      </c>
    </row>
    <row r="1153" spans="1:3">
      <c r="A1153" t="s">
        <v>125</v>
      </c>
      <c r="B1153">
        <v>2</v>
      </c>
      <c r="C1153">
        <v>118</v>
      </c>
    </row>
    <row r="1154" spans="1:3">
      <c r="A1154" t="s">
        <v>125</v>
      </c>
      <c r="B1154">
        <v>28</v>
      </c>
      <c r="C1154">
        <v>43</v>
      </c>
    </row>
    <row r="1155" spans="1:3">
      <c r="A1155" t="s">
        <v>125</v>
      </c>
      <c r="B1155">
        <v>1</v>
      </c>
      <c r="C1155">
        <v>3</v>
      </c>
    </row>
    <row r="1156" spans="1:3">
      <c r="A1156" t="s">
        <v>125</v>
      </c>
      <c r="B1156">
        <v>4</v>
      </c>
      <c r="C1156">
        <v>39</v>
      </c>
    </row>
    <row r="1157" spans="1:3">
      <c r="A1157" t="s">
        <v>125</v>
      </c>
      <c r="B1157">
        <v>70</v>
      </c>
      <c r="C1157">
        <v>136</v>
      </c>
    </row>
    <row r="1158" spans="1:3">
      <c r="A1158" t="s">
        <v>125</v>
      </c>
      <c r="B1158">
        <v>4</v>
      </c>
      <c r="C1158">
        <v>8</v>
      </c>
    </row>
    <row r="1159" spans="1:3">
      <c r="A1159" t="s">
        <v>125</v>
      </c>
      <c r="B1159">
        <v>2</v>
      </c>
      <c r="C1159">
        <v>3</v>
      </c>
    </row>
    <row r="1160" spans="1:3">
      <c r="A1160" t="s">
        <v>125</v>
      </c>
      <c r="B1160">
        <v>1</v>
      </c>
      <c r="C1160">
        <v>213</v>
      </c>
    </row>
    <row r="1161" spans="1:3">
      <c r="A1161" t="s">
        <v>125</v>
      </c>
      <c r="B1161">
        <v>5</v>
      </c>
      <c r="C1161">
        <v>7</v>
      </c>
    </row>
    <row r="1162" spans="1:3">
      <c r="A1162" t="s">
        <v>125</v>
      </c>
      <c r="B1162">
        <v>1</v>
      </c>
      <c r="C1162">
        <v>1</v>
      </c>
    </row>
    <row r="1163" spans="1:3">
      <c r="A1163" t="s">
        <v>124</v>
      </c>
      <c r="B1163">
        <v>1</v>
      </c>
      <c r="C1163">
        <v>1</v>
      </c>
    </row>
    <row r="1164" spans="1:3">
      <c r="A1164" t="s">
        <v>125</v>
      </c>
      <c r="B1164">
        <v>37</v>
      </c>
      <c r="C1164">
        <v>75</v>
      </c>
    </row>
    <row r="1165" spans="1:3">
      <c r="A1165" t="s">
        <v>125</v>
      </c>
      <c r="B1165">
        <v>2</v>
      </c>
      <c r="C1165">
        <v>2</v>
      </c>
    </row>
    <row r="1166" spans="1:3">
      <c r="A1166" t="s">
        <v>125</v>
      </c>
      <c r="B1166">
        <v>2</v>
      </c>
      <c r="C1166">
        <v>114</v>
      </c>
    </row>
    <row r="1167" spans="1:3">
      <c r="A1167" t="s">
        <v>125</v>
      </c>
      <c r="B1167">
        <v>9</v>
      </c>
      <c r="C1167">
        <v>37</v>
      </c>
    </row>
    <row r="1168" spans="1:3">
      <c r="A1168" t="s">
        <v>125</v>
      </c>
      <c r="B1168">
        <v>3</v>
      </c>
      <c r="C1168">
        <v>6</v>
      </c>
    </row>
    <row r="1169" spans="1:3">
      <c r="A1169" t="s">
        <v>125</v>
      </c>
      <c r="B1169">
        <v>19</v>
      </c>
      <c r="C1169">
        <v>52</v>
      </c>
    </row>
    <row r="1170" spans="1:3">
      <c r="A1170" t="s">
        <v>124</v>
      </c>
      <c r="B1170">
        <v>1</v>
      </c>
      <c r="C1170">
        <v>2</v>
      </c>
    </row>
    <row r="1171" spans="1:3">
      <c r="A1171" t="s">
        <v>125</v>
      </c>
      <c r="B1171">
        <v>1</v>
      </c>
      <c r="C1171">
        <v>2</v>
      </c>
    </row>
    <row r="1172" spans="1:3">
      <c r="A1172" t="s">
        <v>125</v>
      </c>
      <c r="B1172">
        <v>31</v>
      </c>
      <c r="C1172">
        <v>57</v>
      </c>
    </row>
    <row r="1173" spans="1:3">
      <c r="A1173" t="s">
        <v>124</v>
      </c>
      <c r="B1173">
        <v>1</v>
      </c>
      <c r="C1173">
        <v>3</v>
      </c>
    </row>
    <row r="1174" spans="1:3">
      <c r="A1174" t="s">
        <v>124</v>
      </c>
      <c r="B1174">
        <v>1</v>
      </c>
      <c r="C1174">
        <v>2</v>
      </c>
    </row>
    <row r="1175" spans="1:3">
      <c r="A1175" t="s">
        <v>125</v>
      </c>
      <c r="B1175">
        <v>3</v>
      </c>
      <c r="C1175">
        <v>7</v>
      </c>
    </row>
    <row r="1176" spans="1:3">
      <c r="A1176" t="s">
        <v>124</v>
      </c>
      <c r="B1176">
        <v>2</v>
      </c>
      <c r="C1176">
        <v>4</v>
      </c>
    </row>
    <row r="1177" spans="1:3">
      <c r="A1177" t="s">
        <v>124</v>
      </c>
      <c r="B1177">
        <v>1</v>
      </c>
      <c r="C1177">
        <v>1</v>
      </c>
    </row>
    <row r="1178" spans="1:3">
      <c r="A1178" t="s">
        <v>125</v>
      </c>
      <c r="B1178">
        <v>6</v>
      </c>
      <c r="C1178">
        <v>7</v>
      </c>
    </row>
    <row r="1179" spans="1:3">
      <c r="A1179" t="s">
        <v>125</v>
      </c>
      <c r="B1179">
        <v>1</v>
      </c>
      <c r="C1179">
        <v>1</v>
      </c>
    </row>
    <row r="1180" spans="1:3">
      <c r="A1180" t="s">
        <v>125</v>
      </c>
      <c r="B1180">
        <v>1</v>
      </c>
      <c r="C1180">
        <v>1</v>
      </c>
    </row>
    <row r="1181" spans="1:3">
      <c r="A1181" t="s">
        <v>125</v>
      </c>
      <c r="B1181">
        <v>1</v>
      </c>
      <c r="C1181">
        <v>1</v>
      </c>
    </row>
    <row r="1182" spans="1:3">
      <c r="A1182" t="s">
        <v>125</v>
      </c>
      <c r="B1182">
        <v>1</v>
      </c>
      <c r="C1182">
        <v>1</v>
      </c>
    </row>
    <row r="1183" spans="1:3">
      <c r="A1183" t="s">
        <v>124</v>
      </c>
      <c r="B1183">
        <v>1</v>
      </c>
      <c r="C1183">
        <v>1</v>
      </c>
    </row>
    <row r="1184" spans="1:3">
      <c r="A1184" t="s">
        <v>124</v>
      </c>
      <c r="B1184">
        <v>1</v>
      </c>
      <c r="C1184">
        <v>1</v>
      </c>
    </row>
    <row r="1185" spans="1:3">
      <c r="A1185" t="s">
        <v>125</v>
      </c>
      <c r="B1185">
        <v>1</v>
      </c>
      <c r="C1185">
        <v>1</v>
      </c>
    </row>
    <row r="1186" spans="1:3">
      <c r="A1186" t="s">
        <v>125</v>
      </c>
      <c r="B1186">
        <v>1</v>
      </c>
      <c r="C1186">
        <v>1</v>
      </c>
    </row>
    <row r="1187" spans="1:3">
      <c r="A1187" t="s">
        <v>125</v>
      </c>
      <c r="B1187">
        <v>1</v>
      </c>
      <c r="C1187">
        <v>1</v>
      </c>
    </row>
    <row r="1188" spans="1:3">
      <c r="A1188" t="s">
        <v>125</v>
      </c>
      <c r="B1188">
        <v>1</v>
      </c>
      <c r="C1188">
        <v>1</v>
      </c>
    </row>
    <row r="1189" spans="1:3">
      <c r="A1189" t="s">
        <v>125</v>
      </c>
      <c r="B1189">
        <v>1</v>
      </c>
      <c r="C1189">
        <v>1</v>
      </c>
    </row>
    <row r="1190" spans="1:3">
      <c r="A1190" t="s">
        <v>125</v>
      </c>
      <c r="B1190">
        <v>1</v>
      </c>
      <c r="C1190">
        <v>1</v>
      </c>
    </row>
    <row r="1191" spans="1:3">
      <c r="A1191" t="s">
        <v>125</v>
      </c>
      <c r="B1191">
        <v>1</v>
      </c>
      <c r="C1191">
        <v>1</v>
      </c>
    </row>
    <row r="1192" spans="1:3">
      <c r="A1192" t="s">
        <v>125</v>
      </c>
      <c r="B1192">
        <v>1</v>
      </c>
      <c r="C1192">
        <v>1</v>
      </c>
    </row>
    <row r="1193" spans="1:3">
      <c r="A1193" t="s">
        <v>125</v>
      </c>
      <c r="B1193">
        <v>1</v>
      </c>
      <c r="C1193">
        <v>1</v>
      </c>
    </row>
    <row r="1194" spans="1:3">
      <c r="A1194" t="s">
        <v>125</v>
      </c>
      <c r="B1194">
        <v>1</v>
      </c>
      <c r="C1194">
        <v>1</v>
      </c>
    </row>
    <row r="1195" spans="1:3">
      <c r="A1195" t="s">
        <v>125</v>
      </c>
      <c r="B1195">
        <v>1</v>
      </c>
      <c r="C1195">
        <v>1</v>
      </c>
    </row>
    <row r="1196" spans="1:3">
      <c r="A1196" t="s">
        <v>125</v>
      </c>
      <c r="B1196">
        <v>1</v>
      </c>
      <c r="C1196">
        <v>1</v>
      </c>
    </row>
    <row r="1197" spans="1:3">
      <c r="A1197" t="s">
        <v>125</v>
      </c>
      <c r="B1197">
        <v>1</v>
      </c>
      <c r="C1197">
        <v>1</v>
      </c>
    </row>
    <row r="1198" spans="1:3">
      <c r="A1198" t="s">
        <v>125</v>
      </c>
      <c r="B1198">
        <v>1</v>
      </c>
      <c r="C1198">
        <v>1</v>
      </c>
    </row>
    <row r="1199" spans="1:3">
      <c r="A1199" t="s">
        <v>124</v>
      </c>
      <c r="B1199">
        <v>1</v>
      </c>
      <c r="C1199">
        <v>1</v>
      </c>
    </row>
    <row r="1200" spans="1:3">
      <c r="A1200" t="s">
        <v>124</v>
      </c>
      <c r="B1200">
        <v>1</v>
      </c>
      <c r="C1200">
        <v>1</v>
      </c>
    </row>
    <row r="1201" spans="1:3">
      <c r="A1201" t="s">
        <v>124</v>
      </c>
      <c r="B1201">
        <v>1</v>
      </c>
      <c r="C1201">
        <v>1</v>
      </c>
    </row>
    <row r="1202" spans="1:3">
      <c r="A1202" t="s">
        <v>124</v>
      </c>
      <c r="B1202">
        <v>1</v>
      </c>
      <c r="C1202">
        <v>1</v>
      </c>
    </row>
    <row r="1203" spans="1:3">
      <c r="A1203" t="s">
        <v>125</v>
      </c>
      <c r="B1203">
        <v>1</v>
      </c>
      <c r="C1203">
        <v>1</v>
      </c>
    </row>
    <row r="1204" spans="1:3">
      <c r="A1204" t="s">
        <v>125</v>
      </c>
      <c r="B1204">
        <v>1</v>
      </c>
      <c r="C1204">
        <v>1</v>
      </c>
    </row>
    <row r="1205" spans="1:3">
      <c r="A1205" t="s">
        <v>125</v>
      </c>
      <c r="B1205">
        <v>1</v>
      </c>
      <c r="C1205">
        <v>1</v>
      </c>
    </row>
    <row r="1206" spans="1:3">
      <c r="A1206" t="s">
        <v>125</v>
      </c>
      <c r="B1206">
        <v>1</v>
      </c>
      <c r="C1206">
        <v>1</v>
      </c>
    </row>
    <row r="1207" spans="1:3">
      <c r="A1207" t="s">
        <v>125</v>
      </c>
      <c r="B1207">
        <v>1</v>
      </c>
      <c r="C1207">
        <v>1</v>
      </c>
    </row>
    <row r="1208" spans="1:3">
      <c r="A1208" t="s">
        <v>125</v>
      </c>
      <c r="B1208">
        <v>1</v>
      </c>
      <c r="C1208">
        <v>1</v>
      </c>
    </row>
    <row r="1209" spans="1:3">
      <c r="A1209" t="s">
        <v>125</v>
      </c>
      <c r="B1209">
        <v>1</v>
      </c>
      <c r="C1209">
        <v>1</v>
      </c>
    </row>
    <row r="1210" spans="1:3">
      <c r="A1210" t="s">
        <v>125</v>
      </c>
      <c r="B1210">
        <v>1</v>
      </c>
      <c r="C1210">
        <v>1</v>
      </c>
    </row>
    <row r="1211" spans="1:3">
      <c r="A1211" t="s">
        <v>125</v>
      </c>
      <c r="B1211">
        <v>1</v>
      </c>
      <c r="C1211">
        <v>1</v>
      </c>
    </row>
    <row r="1212" spans="1:3">
      <c r="A1212" t="s">
        <v>125</v>
      </c>
      <c r="B1212">
        <v>3</v>
      </c>
      <c r="C1212">
        <v>6</v>
      </c>
    </row>
    <row r="1213" spans="1:3">
      <c r="A1213" t="s">
        <v>124</v>
      </c>
      <c r="B1213">
        <v>2</v>
      </c>
      <c r="C1213">
        <v>2</v>
      </c>
    </row>
    <row r="1214" spans="1:3">
      <c r="A1214" t="s">
        <v>125</v>
      </c>
      <c r="B1214">
        <v>1</v>
      </c>
      <c r="C1214">
        <v>1</v>
      </c>
    </row>
    <row r="1215" spans="1:3">
      <c r="A1215" t="s">
        <v>125</v>
      </c>
      <c r="B1215">
        <v>1</v>
      </c>
      <c r="C1215">
        <v>1</v>
      </c>
    </row>
    <row r="1216" spans="1:3">
      <c r="A1216" t="s">
        <v>125</v>
      </c>
      <c r="B1216">
        <v>1</v>
      </c>
      <c r="C1216">
        <v>1</v>
      </c>
    </row>
    <row r="1217" spans="1:3">
      <c r="A1217" t="s">
        <v>125</v>
      </c>
      <c r="B1217">
        <v>1</v>
      </c>
      <c r="C1217">
        <v>1</v>
      </c>
    </row>
    <row r="1218" spans="1:3">
      <c r="A1218" t="s">
        <v>125</v>
      </c>
      <c r="B1218">
        <v>1</v>
      </c>
      <c r="C1218">
        <v>1</v>
      </c>
    </row>
    <row r="1219" spans="1:3">
      <c r="A1219" t="s">
        <v>124</v>
      </c>
      <c r="B1219">
        <v>1</v>
      </c>
      <c r="C1219">
        <v>1</v>
      </c>
    </row>
    <row r="1220" spans="1:3">
      <c r="A1220" t="s">
        <v>124</v>
      </c>
      <c r="B1220">
        <v>1</v>
      </c>
      <c r="C1220">
        <v>1</v>
      </c>
    </row>
    <row r="1221" spans="1:3">
      <c r="A1221" t="s">
        <v>125</v>
      </c>
      <c r="B1221">
        <v>1</v>
      </c>
      <c r="C1221">
        <v>1</v>
      </c>
    </row>
    <row r="1222" spans="1:3">
      <c r="A1222" t="s">
        <v>125</v>
      </c>
      <c r="B1222">
        <v>1</v>
      </c>
      <c r="C1222">
        <v>1</v>
      </c>
    </row>
    <row r="1223" spans="1:3">
      <c r="A1223" t="s">
        <v>124</v>
      </c>
      <c r="B1223">
        <v>1</v>
      </c>
      <c r="C1223">
        <v>1</v>
      </c>
    </row>
    <row r="1224" spans="1:3">
      <c r="A1224" t="s">
        <v>125</v>
      </c>
      <c r="B1224">
        <v>1</v>
      </c>
      <c r="C1224">
        <v>1</v>
      </c>
    </row>
    <row r="1225" spans="1:3">
      <c r="A1225" t="s">
        <v>125</v>
      </c>
      <c r="B1225">
        <v>1</v>
      </c>
      <c r="C1225">
        <v>1</v>
      </c>
    </row>
    <row r="1226" spans="1:3">
      <c r="A1226" t="s">
        <v>125</v>
      </c>
      <c r="B1226">
        <v>1</v>
      </c>
      <c r="C1226">
        <v>1</v>
      </c>
    </row>
    <row r="1227" spans="1:3">
      <c r="A1227" t="s">
        <v>125</v>
      </c>
      <c r="B1227">
        <v>1</v>
      </c>
      <c r="C1227">
        <v>1</v>
      </c>
    </row>
    <row r="1228" spans="1:3">
      <c r="A1228" t="s">
        <v>125</v>
      </c>
      <c r="B1228">
        <v>1</v>
      </c>
      <c r="C1228">
        <v>1</v>
      </c>
    </row>
    <row r="1229" spans="1:3">
      <c r="A1229" t="s">
        <v>125</v>
      </c>
      <c r="B1229">
        <v>28</v>
      </c>
      <c r="C1229">
        <v>3900</v>
      </c>
    </row>
    <row r="1230" spans="1:3">
      <c r="A1230" t="s">
        <v>125</v>
      </c>
      <c r="B1230">
        <v>2</v>
      </c>
      <c r="C1230">
        <v>2</v>
      </c>
    </row>
    <row r="1231" spans="1:3">
      <c r="A1231" t="s">
        <v>125</v>
      </c>
      <c r="B1231">
        <v>1</v>
      </c>
      <c r="C1231">
        <v>1</v>
      </c>
    </row>
    <row r="1232" spans="1:3">
      <c r="A1232" t="s">
        <v>124</v>
      </c>
      <c r="B1232">
        <v>1</v>
      </c>
      <c r="C1232">
        <v>7</v>
      </c>
    </row>
    <row r="1233" spans="1:3">
      <c r="A1233" t="s">
        <v>125</v>
      </c>
      <c r="B1233">
        <v>21</v>
      </c>
      <c r="C1233">
        <v>1086</v>
      </c>
    </row>
    <row r="1234" spans="1:3">
      <c r="A1234" t="s">
        <v>125</v>
      </c>
      <c r="B1234">
        <v>1</v>
      </c>
      <c r="C1234">
        <v>1</v>
      </c>
    </row>
    <row r="1235" spans="1:3">
      <c r="A1235" t="s">
        <v>125</v>
      </c>
      <c r="B1235">
        <v>1</v>
      </c>
      <c r="C1235">
        <v>3</v>
      </c>
    </row>
    <row r="1236" spans="1:3">
      <c r="A1236" t="s">
        <v>125</v>
      </c>
      <c r="B1236">
        <v>2</v>
      </c>
      <c r="C1236">
        <v>9</v>
      </c>
    </row>
    <row r="1237" spans="1:3">
      <c r="A1237" t="s">
        <v>124</v>
      </c>
      <c r="B1237">
        <v>2</v>
      </c>
      <c r="C1237">
        <v>3</v>
      </c>
    </row>
    <row r="1238" spans="1:3">
      <c r="A1238" t="s">
        <v>125</v>
      </c>
      <c r="B1238">
        <v>14</v>
      </c>
      <c r="C1238">
        <v>94</v>
      </c>
    </row>
    <row r="1239" spans="1:3">
      <c r="A1239" t="s">
        <v>124</v>
      </c>
      <c r="B1239">
        <v>3</v>
      </c>
      <c r="C1239">
        <v>15</v>
      </c>
    </row>
    <row r="1240" spans="1:3">
      <c r="A1240" t="s">
        <v>125</v>
      </c>
      <c r="B1240">
        <v>1</v>
      </c>
      <c r="C1240">
        <v>2</v>
      </c>
    </row>
    <row r="1241" spans="1:3">
      <c r="A1241" t="s">
        <v>125</v>
      </c>
      <c r="B1241">
        <v>5</v>
      </c>
      <c r="C1241">
        <v>1020</v>
      </c>
    </row>
    <row r="1242" spans="1:3">
      <c r="A1242" t="s">
        <v>125</v>
      </c>
      <c r="B1242">
        <v>14</v>
      </c>
      <c r="C1242">
        <v>736</v>
      </c>
    </row>
    <row r="1243" spans="1:3">
      <c r="A1243" t="s">
        <v>124</v>
      </c>
      <c r="B1243">
        <v>2</v>
      </c>
      <c r="C1243">
        <v>2</v>
      </c>
    </row>
    <row r="1244" spans="1:3">
      <c r="A1244" t="s">
        <v>125</v>
      </c>
      <c r="B1244">
        <v>1</v>
      </c>
      <c r="C1244">
        <v>1</v>
      </c>
    </row>
    <row r="1245" spans="1:3">
      <c r="A1245" t="s">
        <v>124</v>
      </c>
      <c r="B1245">
        <v>1</v>
      </c>
      <c r="C1245">
        <v>1</v>
      </c>
    </row>
    <row r="1246" spans="1:3">
      <c r="A1246" t="s">
        <v>124</v>
      </c>
      <c r="B1246">
        <v>1</v>
      </c>
      <c r="C1246">
        <v>1</v>
      </c>
    </row>
    <row r="1247" spans="1:3">
      <c r="A1247" t="s">
        <v>124</v>
      </c>
      <c r="B1247">
        <v>1</v>
      </c>
      <c r="C1247">
        <v>1</v>
      </c>
    </row>
    <row r="1248" spans="1:3">
      <c r="A1248" t="s">
        <v>124</v>
      </c>
      <c r="B1248">
        <v>1</v>
      </c>
      <c r="C1248">
        <v>1</v>
      </c>
    </row>
    <row r="1249" spans="1:3">
      <c r="A1249" t="s">
        <v>124</v>
      </c>
      <c r="B1249">
        <v>1</v>
      </c>
      <c r="C1249">
        <v>1</v>
      </c>
    </row>
    <row r="1250" spans="1:3">
      <c r="A1250" t="s">
        <v>124</v>
      </c>
      <c r="B1250">
        <v>1</v>
      </c>
      <c r="C1250">
        <v>1</v>
      </c>
    </row>
    <row r="1251" spans="1:3">
      <c r="A1251" t="s">
        <v>124</v>
      </c>
      <c r="B1251">
        <v>1</v>
      </c>
      <c r="C1251">
        <v>1</v>
      </c>
    </row>
    <row r="1252" spans="1:3">
      <c r="A1252" t="s">
        <v>124</v>
      </c>
      <c r="B1252">
        <v>1</v>
      </c>
      <c r="C1252">
        <v>1</v>
      </c>
    </row>
    <row r="1253" spans="1:3">
      <c r="A1253" t="s">
        <v>125</v>
      </c>
      <c r="B1253">
        <v>1</v>
      </c>
      <c r="C1253">
        <v>1</v>
      </c>
    </row>
    <row r="1254" spans="1:3">
      <c r="A1254" t="s">
        <v>124</v>
      </c>
      <c r="B1254">
        <v>1</v>
      </c>
      <c r="C1254">
        <v>1</v>
      </c>
    </row>
    <row r="1255" spans="1:3">
      <c r="A1255" t="s">
        <v>125</v>
      </c>
      <c r="B1255">
        <v>6</v>
      </c>
      <c r="C1255">
        <v>10</v>
      </c>
    </row>
    <row r="1256" spans="1:3">
      <c r="A1256" t="s">
        <v>125</v>
      </c>
      <c r="B1256">
        <v>8</v>
      </c>
      <c r="C1256">
        <v>20</v>
      </c>
    </row>
    <row r="1257" spans="1:3">
      <c r="A1257" t="s">
        <v>124</v>
      </c>
      <c r="B1257">
        <v>3</v>
      </c>
      <c r="C1257">
        <v>5</v>
      </c>
    </row>
    <row r="1258" spans="1:3">
      <c r="A1258" t="s">
        <v>125</v>
      </c>
      <c r="B1258">
        <v>25</v>
      </c>
      <c r="C1258">
        <v>60</v>
      </c>
    </row>
    <row r="1259" spans="1:3">
      <c r="A1259" t="s">
        <v>124</v>
      </c>
      <c r="B1259">
        <v>9</v>
      </c>
      <c r="C1259">
        <v>10</v>
      </c>
    </row>
    <row r="1260" spans="1:3">
      <c r="A1260" t="s">
        <v>125</v>
      </c>
      <c r="B1260">
        <v>13</v>
      </c>
      <c r="C1260">
        <v>738</v>
      </c>
    </row>
    <row r="1261" spans="1:3">
      <c r="A1261" t="s">
        <v>124</v>
      </c>
      <c r="B1261">
        <v>48</v>
      </c>
      <c r="C1261">
        <v>9942</v>
      </c>
    </row>
    <row r="1262" spans="1:3">
      <c r="A1262" t="s">
        <v>125</v>
      </c>
      <c r="B1262">
        <v>172</v>
      </c>
      <c r="C1262">
        <v>781</v>
      </c>
    </row>
    <row r="1263" spans="1:3">
      <c r="A1263" t="s">
        <v>124</v>
      </c>
      <c r="B1263">
        <v>8</v>
      </c>
      <c r="C1263">
        <v>17</v>
      </c>
    </row>
    <row r="1264" spans="1:3">
      <c r="A1264" t="s">
        <v>124</v>
      </c>
      <c r="B1264">
        <v>388</v>
      </c>
      <c r="C1264">
        <v>1191</v>
      </c>
    </row>
    <row r="1265" spans="1:3">
      <c r="A1265" t="s">
        <v>125</v>
      </c>
      <c r="B1265">
        <v>381</v>
      </c>
      <c r="C1265">
        <v>111104</v>
      </c>
    </row>
    <row r="1266" spans="1:3">
      <c r="A1266" t="s">
        <v>124</v>
      </c>
      <c r="B1266">
        <v>6</v>
      </c>
      <c r="C1266">
        <v>755</v>
      </c>
    </row>
    <row r="1267" spans="1:3">
      <c r="A1267" t="s">
        <v>125</v>
      </c>
      <c r="B1267">
        <v>21</v>
      </c>
      <c r="C1267">
        <v>154</v>
      </c>
    </row>
    <row r="1268" spans="1:3">
      <c r="A1268" t="s">
        <v>124</v>
      </c>
      <c r="B1268">
        <v>3</v>
      </c>
      <c r="C1268">
        <v>14</v>
      </c>
    </row>
    <row r="1269" spans="1:3">
      <c r="A1269" t="s">
        <v>125</v>
      </c>
      <c r="B1269">
        <v>138</v>
      </c>
      <c r="C1269">
        <v>419</v>
      </c>
    </row>
    <row r="1270" spans="1:3">
      <c r="A1270" t="s">
        <v>124</v>
      </c>
      <c r="B1270">
        <v>19</v>
      </c>
      <c r="C1270">
        <v>45</v>
      </c>
    </row>
    <row r="1271" spans="1:3">
      <c r="A1271" t="s">
        <v>125</v>
      </c>
      <c r="B1271">
        <v>40</v>
      </c>
      <c r="C1271">
        <v>17339</v>
      </c>
    </row>
    <row r="1272" spans="1:3">
      <c r="A1272" t="s">
        <v>125</v>
      </c>
      <c r="B1272">
        <v>8</v>
      </c>
      <c r="C1272">
        <v>2256</v>
      </c>
    </row>
    <row r="1273" spans="1:3">
      <c r="A1273" t="s">
        <v>124</v>
      </c>
      <c r="B1273">
        <v>1</v>
      </c>
      <c r="C1273">
        <v>52</v>
      </c>
    </row>
    <row r="1274" spans="1:3">
      <c r="A1274" t="s">
        <v>125</v>
      </c>
      <c r="B1274">
        <v>3</v>
      </c>
      <c r="C1274">
        <v>3960</v>
      </c>
    </row>
    <row r="1275" spans="1:3">
      <c r="A1275" t="s">
        <v>125</v>
      </c>
      <c r="B1275">
        <v>4</v>
      </c>
      <c r="C1275">
        <v>720</v>
      </c>
    </row>
    <row r="1276" spans="1:3">
      <c r="A1276" t="s">
        <v>124</v>
      </c>
      <c r="B1276">
        <v>1</v>
      </c>
      <c r="C1276">
        <v>52</v>
      </c>
    </row>
    <row r="1277" spans="1:3">
      <c r="A1277" t="s">
        <v>125</v>
      </c>
      <c r="B1277">
        <v>1</v>
      </c>
      <c r="C1277">
        <v>52</v>
      </c>
    </row>
    <row r="1278" spans="1:3">
      <c r="A1278" t="s">
        <v>124</v>
      </c>
      <c r="B1278">
        <v>1</v>
      </c>
      <c r="C1278">
        <v>12</v>
      </c>
    </row>
    <row r="1279" spans="1:3">
      <c r="A1279" t="s">
        <v>124</v>
      </c>
      <c r="B1279">
        <v>12</v>
      </c>
      <c r="C1279">
        <v>20</v>
      </c>
    </row>
    <row r="1280" spans="1:3">
      <c r="A1280" t="s">
        <v>125</v>
      </c>
      <c r="B1280">
        <v>2</v>
      </c>
      <c r="C1280">
        <v>720</v>
      </c>
    </row>
    <row r="1281" spans="1:3">
      <c r="A1281" t="s">
        <v>124</v>
      </c>
      <c r="B1281">
        <v>14</v>
      </c>
      <c r="C1281">
        <v>336</v>
      </c>
    </row>
    <row r="1282" spans="1:3">
      <c r="A1282" t="s">
        <v>125</v>
      </c>
      <c r="B1282">
        <v>10</v>
      </c>
      <c r="C1282">
        <v>2181</v>
      </c>
    </row>
    <row r="1283" spans="1:3">
      <c r="A1283" t="s">
        <v>124</v>
      </c>
      <c r="B1283">
        <v>2</v>
      </c>
      <c r="C1283">
        <v>3255</v>
      </c>
    </row>
    <row r="1284" spans="1:3">
      <c r="A1284" t="s">
        <v>125</v>
      </c>
      <c r="B1284">
        <v>28</v>
      </c>
      <c r="C1284">
        <v>30</v>
      </c>
    </row>
    <row r="1285" spans="1:3">
      <c r="A1285" t="s">
        <v>124</v>
      </c>
      <c r="B1285">
        <v>9</v>
      </c>
      <c r="C1285">
        <v>15</v>
      </c>
    </row>
    <row r="1286" spans="1:3">
      <c r="A1286" t="s">
        <v>124</v>
      </c>
      <c r="B1286">
        <v>15</v>
      </c>
      <c r="C1286">
        <v>28</v>
      </c>
    </row>
    <row r="1287" spans="1:3">
      <c r="A1287" t="s">
        <v>125</v>
      </c>
      <c r="B1287">
        <v>5</v>
      </c>
      <c r="C1287">
        <v>15324</v>
      </c>
    </row>
    <row r="1288" spans="1:3">
      <c r="A1288" t="s">
        <v>124</v>
      </c>
      <c r="B1288">
        <v>3</v>
      </c>
      <c r="C1288">
        <v>8</v>
      </c>
    </row>
    <row r="1289" spans="1:3">
      <c r="A1289" t="s">
        <v>124</v>
      </c>
      <c r="B1289">
        <v>2</v>
      </c>
      <c r="C1289">
        <v>3</v>
      </c>
    </row>
    <row r="1290" spans="1:3">
      <c r="A1290" t="s">
        <v>125</v>
      </c>
      <c r="B1290">
        <v>1</v>
      </c>
      <c r="C1290">
        <v>4</v>
      </c>
    </row>
    <row r="1291" spans="1:3">
      <c r="A1291" t="s">
        <v>124</v>
      </c>
      <c r="B1291">
        <v>26</v>
      </c>
      <c r="C1291">
        <v>58</v>
      </c>
    </row>
    <row r="1292" spans="1:3">
      <c r="A1292" t="s">
        <v>125</v>
      </c>
      <c r="B1292">
        <v>12</v>
      </c>
      <c r="C1292">
        <v>1168</v>
      </c>
    </row>
    <row r="1293" spans="1:3">
      <c r="A1293" t="s">
        <v>124</v>
      </c>
      <c r="B1293">
        <v>4</v>
      </c>
      <c r="C1293">
        <v>46</v>
      </c>
    </row>
    <row r="1294" spans="1:3">
      <c r="A1294" t="s">
        <v>125</v>
      </c>
      <c r="B1294">
        <v>1</v>
      </c>
      <c r="C1294">
        <v>4</v>
      </c>
    </row>
    <row r="1295" spans="1:3">
      <c r="A1295" t="s">
        <v>124</v>
      </c>
      <c r="B1295">
        <v>1</v>
      </c>
      <c r="C1295">
        <v>1</v>
      </c>
    </row>
    <row r="1296" spans="1:3">
      <c r="A1296" t="s">
        <v>125</v>
      </c>
      <c r="B1296">
        <v>26</v>
      </c>
      <c r="C1296">
        <v>1430</v>
      </c>
    </row>
    <row r="1297" spans="1:3">
      <c r="A1297" t="s">
        <v>124</v>
      </c>
      <c r="B1297">
        <v>1</v>
      </c>
      <c r="C1297">
        <v>1</v>
      </c>
    </row>
    <row r="1298" spans="1:3">
      <c r="A1298" t="s">
        <v>125</v>
      </c>
      <c r="B1298">
        <v>106</v>
      </c>
      <c r="C1298">
        <v>366</v>
      </c>
    </row>
    <row r="1299" spans="1:3">
      <c r="A1299" t="s">
        <v>124</v>
      </c>
      <c r="B1299">
        <v>3</v>
      </c>
      <c r="C1299">
        <v>4</v>
      </c>
    </row>
    <row r="1300" spans="1:3">
      <c r="A1300" t="s">
        <v>125</v>
      </c>
      <c r="B1300">
        <v>17</v>
      </c>
      <c r="C1300">
        <v>24193</v>
      </c>
    </row>
    <row r="1301" spans="1:3">
      <c r="A1301" t="s">
        <v>124</v>
      </c>
      <c r="B1301">
        <v>5</v>
      </c>
      <c r="C1301">
        <v>265</v>
      </c>
    </row>
    <row r="1302" spans="1:3">
      <c r="A1302" t="s">
        <v>124</v>
      </c>
      <c r="B1302">
        <v>1</v>
      </c>
      <c r="C1302">
        <v>1</v>
      </c>
    </row>
    <row r="1303" spans="1:3">
      <c r="A1303" t="s">
        <v>124</v>
      </c>
      <c r="B1303">
        <v>8</v>
      </c>
      <c r="C1303">
        <v>47</v>
      </c>
    </row>
    <row r="1304" spans="1:3">
      <c r="A1304" t="s">
        <v>124</v>
      </c>
      <c r="B1304">
        <v>5</v>
      </c>
      <c r="C1304">
        <v>22</v>
      </c>
    </row>
    <row r="1305" spans="1:3">
      <c r="A1305" t="s">
        <v>124</v>
      </c>
      <c r="B1305">
        <v>7</v>
      </c>
      <c r="C1305">
        <v>158</v>
      </c>
    </row>
    <row r="1306" spans="1:3">
      <c r="A1306" t="s">
        <v>125</v>
      </c>
      <c r="B1306">
        <v>32</v>
      </c>
      <c r="C1306">
        <v>4010</v>
      </c>
    </row>
    <row r="1307" spans="1:3">
      <c r="A1307" t="s">
        <v>125</v>
      </c>
      <c r="B1307">
        <v>2204</v>
      </c>
      <c r="C1307">
        <v>417340</v>
      </c>
    </row>
    <row r="1308" spans="1:3">
      <c r="A1308" t="s">
        <v>124</v>
      </c>
      <c r="B1308">
        <v>10</v>
      </c>
      <c r="C1308">
        <v>3352</v>
      </c>
    </row>
    <row r="1309" spans="1:3">
      <c r="A1309" t="s">
        <v>125</v>
      </c>
      <c r="B1309">
        <v>30</v>
      </c>
      <c r="C1309">
        <v>140</v>
      </c>
    </row>
    <row r="1310" spans="1:3">
      <c r="A1310" t="s">
        <v>124</v>
      </c>
      <c r="B1310">
        <v>10</v>
      </c>
      <c r="C1310">
        <v>94</v>
      </c>
    </row>
    <row r="1311" spans="1:3">
      <c r="A1311" t="s">
        <v>125</v>
      </c>
      <c r="B1311">
        <v>10</v>
      </c>
      <c r="C1311">
        <v>21228</v>
      </c>
    </row>
    <row r="1312" spans="1:3">
      <c r="A1312" t="s">
        <v>125</v>
      </c>
      <c r="B1312">
        <v>1</v>
      </c>
      <c r="C1312">
        <v>1</v>
      </c>
    </row>
    <row r="1313" spans="1:3">
      <c r="A1313" t="s">
        <v>125</v>
      </c>
      <c r="B1313">
        <v>3</v>
      </c>
      <c r="C1313">
        <v>368</v>
      </c>
    </row>
    <row r="1314" spans="1:3">
      <c r="A1314" t="s">
        <v>124</v>
      </c>
      <c r="B1314">
        <v>5</v>
      </c>
      <c r="C1314">
        <v>15</v>
      </c>
    </row>
    <row r="1315" spans="1:3">
      <c r="A1315" t="s">
        <v>125</v>
      </c>
      <c r="B1315">
        <v>102</v>
      </c>
      <c r="C1315">
        <v>41904</v>
      </c>
    </row>
    <row r="1316" spans="1:3">
      <c r="A1316" t="s">
        <v>124</v>
      </c>
      <c r="B1316">
        <v>30</v>
      </c>
      <c r="C1316">
        <v>816</v>
      </c>
    </row>
    <row r="1317" spans="1:3">
      <c r="A1317" t="s">
        <v>124</v>
      </c>
      <c r="B1317">
        <v>3</v>
      </c>
      <c r="C1317">
        <v>156</v>
      </c>
    </row>
    <row r="1318" spans="1:3">
      <c r="A1318" t="s">
        <v>125</v>
      </c>
      <c r="B1318">
        <v>1</v>
      </c>
      <c r="C1318">
        <v>52</v>
      </c>
    </row>
    <row r="1319" spans="1:3">
      <c r="A1319" t="s">
        <v>125</v>
      </c>
      <c r="B1319">
        <v>1293</v>
      </c>
      <c r="C1319">
        <v>251149</v>
      </c>
    </row>
    <row r="1320" spans="1:3">
      <c r="A1320" t="s">
        <v>124</v>
      </c>
      <c r="B1320">
        <v>4</v>
      </c>
      <c r="C1320">
        <v>52</v>
      </c>
    </row>
    <row r="1321" spans="1:3">
      <c r="A1321" t="s">
        <v>125</v>
      </c>
      <c r="B1321">
        <v>22</v>
      </c>
      <c r="C1321">
        <v>15636</v>
      </c>
    </row>
    <row r="1322" spans="1:3">
      <c r="A1322" t="s">
        <v>124</v>
      </c>
      <c r="B1322">
        <v>10</v>
      </c>
      <c r="C1322">
        <v>2220</v>
      </c>
    </row>
    <row r="1323" spans="1:3">
      <c r="A1323" t="s">
        <v>125</v>
      </c>
      <c r="B1323">
        <v>2</v>
      </c>
      <c r="C1323">
        <v>1432</v>
      </c>
    </row>
    <row r="1324" spans="1:3">
      <c r="A1324" t="s">
        <v>124</v>
      </c>
      <c r="B1324">
        <v>2</v>
      </c>
      <c r="C1324">
        <v>4</v>
      </c>
    </row>
    <row r="1325" spans="1:3">
      <c r="A1325" t="s">
        <v>125</v>
      </c>
      <c r="B1325">
        <v>11</v>
      </c>
      <c r="C1325">
        <v>3060</v>
      </c>
    </row>
    <row r="1326" spans="1:3">
      <c r="A1326" t="s">
        <v>124</v>
      </c>
      <c r="B1326">
        <v>25</v>
      </c>
      <c r="C1326">
        <v>1613</v>
      </c>
    </row>
    <row r="1327" spans="1:3">
      <c r="A1327" t="s">
        <v>125</v>
      </c>
      <c r="B1327">
        <v>8</v>
      </c>
      <c r="C1327">
        <v>416</v>
      </c>
    </row>
    <row r="1328" spans="1:3">
      <c r="A1328" t="s">
        <v>125</v>
      </c>
      <c r="B1328">
        <v>1</v>
      </c>
      <c r="C1328">
        <v>180</v>
      </c>
    </row>
    <row r="1329" spans="1:3">
      <c r="A1329" t="s">
        <v>124</v>
      </c>
      <c r="B1329">
        <v>4</v>
      </c>
      <c r="C1329">
        <v>208</v>
      </c>
    </row>
    <row r="1330" spans="1:3">
      <c r="A1330" t="s">
        <v>125</v>
      </c>
      <c r="B1330">
        <v>1</v>
      </c>
      <c r="C1330">
        <v>52</v>
      </c>
    </row>
    <row r="1331" spans="1:3">
      <c r="A1331" t="s">
        <v>125</v>
      </c>
      <c r="B1331">
        <v>14</v>
      </c>
      <c r="C1331">
        <v>18</v>
      </c>
    </row>
    <row r="1332" spans="1:3">
      <c r="A1332" t="s">
        <v>124</v>
      </c>
      <c r="B1332">
        <v>2</v>
      </c>
      <c r="C1332">
        <v>10</v>
      </c>
    </row>
    <row r="1333" spans="1:3">
      <c r="A1333" t="s">
        <v>125</v>
      </c>
      <c r="B1333">
        <v>88</v>
      </c>
      <c r="C1333">
        <v>474</v>
      </c>
    </row>
    <row r="1334" spans="1:3">
      <c r="A1334" t="s">
        <v>125</v>
      </c>
      <c r="B1334">
        <v>12</v>
      </c>
      <c r="C1334">
        <v>144</v>
      </c>
    </row>
    <row r="1335" spans="1:3">
      <c r="A1335" t="s">
        <v>125</v>
      </c>
      <c r="B1335">
        <v>3</v>
      </c>
      <c r="C1335">
        <v>36</v>
      </c>
    </row>
    <row r="1336" spans="1:3">
      <c r="A1336" t="s">
        <v>125</v>
      </c>
      <c r="B1336">
        <v>1</v>
      </c>
      <c r="C1336">
        <v>12</v>
      </c>
    </row>
    <row r="1337" spans="1:3">
      <c r="A1337" t="s">
        <v>124</v>
      </c>
      <c r="B1337">
        <v>6</v>
      </c>
      <c r="C1337">
        <v>24</v>
      </c>
    </row>
    <row r="1338" spans="1:3">
      <c r="A1338" t="s">
        <v>124</v>
      </c>
      <c r="B1338">
        <v>22</v>
      </c>
      <c r="C1338">
        <v>22</v>
      </c>
    </row>
    <row r="1339" spans="1:3">
      <c r="A1339" t="s">
        <v>125</v>
      </c>
      <c r="B1339">
        <v>1</v>
      </c>
      <c r="C1339">
        <v>1</v>
      </c>
    </row>
    <row r="1340" spans="1:3">
      <c r="A1340" t="s">
        <v>125</v>
      </c>
      <c r="B1340">
        <v>2</v>
      </c>
      <c r="C1340">
        <v>18</v>
      </c>
    </row>
    <row r="1341" spans="1:3">
      <c r="A1341" t="s">
        <v>124</v>
      </c>
      <c r="B1341">
        <v>1</v>
      </c>
      <c r="C1341">
        <v>21</v>
      </c>
    </row>
    <row r="1342" spans="1:3">
      <c r="A1342" t="s">
        <v>124</v>
      </c>
      <c r="B1342">
        <v>1</v>
      </c>
      <c r="C1342">
        <v>2</v>
      </c>
    </row>
    <row r="1343" spans="1:3">
      <c r="A1343" t="s">
        <v>125</v>
      </c>
      <c r="B1343">
        <v>1</v>
      </c>
      <c r="C1343">
        <v>12</v>
      </c>
    </row>
    <row r="1344" spans="1:3">
      <c r="A1344" t="s">
        <v>125</v>
      </c>
      <c r="B1344">
        <v>1</v>
      </c>
      <c r="C1344">
        <v>12</v>
      </c>
    </row>
    <row r="1345" spans="1:3">
      <c r="A1345" t="s">
        <v>125</v>
      </c>
      <c r="B1345">
        <v>71</v>
      </c>
      <c r="C1345">
        <v>441</v>
      </c>
    </row>
    <row r="1346" spans="1:3">
      <c r="A1346" t="s">
        <v>125</v>
      </c>
      <c r="B1346">
        <v>308</v>
      </c>
      <c r="C1346">
        <v>3036</v>
      </c>
    </row>
    <row r="1347" spans="1:3">
      <c r="A1347" t="s">
        <v>124</v>
      </c>
      <c r="B1347">
        <v>40</v>
      </c>
      <c r="C1347">
        <v>292</v>
      </c>
    </row>
    <row r="1348" spans="1:3">
      <c r="A1348" t="s">
        <v>125</v>
      </c>
      <c r="B1348">
        <v>1832</v>
      </c>
      <c r="C1348">
        <v>7951</v>
      </c>
    </row>
    <row r="1349" spans="1:3">
      <c r="A1349" t="s">
        <v>124</v>
      </c>
      <c r="B1349">
        <v>208</v>
      </c>
      <c r="C1349">
        <v>563</v>
      </c>
    </row>
    <row r="1350" spans="1:3">
      <c r="A1350" t="s">
        <v>125</v>
      </c>
      <c r="B1350">
        <v>25</v>
      </c>
      <c r="C1350">
        <v>46</v>
      </c>
    </row>
    <row r="1351" spans="1:3">
      <c r="A1351" t="s">
        <v>125</v>
      </c>
      <c r="B1351">
        <v>523</v>
      </c>
      <c r="C1351">
        <v>4247</v>
      </c>
    </row>
    <row r="1352" spans="1:3">
      <c r="A1352" t="s">
        <v>124</v>
      </c>
      <c r="B1352">
        <v>27</v>
      </c>
      <c r="C1352">
        <v>102</v>
      </c>
    </row>
    <row r="1353" spans="1:3">
      <c r="A1353" t="s">
        <v>125</v>
      </c>
      <c r="B1353">
        <v>302</v>
      </c>
      <c r="C1353">
        <v>1404</v>
      </c>
    </row>
    <row r="1354" spans="1:3">
      <c r="A1354" t="s">
        <v>124</v>
      </c>
      <c r="B1354">
        <v>39</v>
      </c>
      <c r="C1354">
        <v>222</v>
      </c>
    </row>
    <row r="1355" spans="1:3">
      <c r="A1355" t="s">
        <v>125</v>
      </c>
      <c r="B1355">
        <v>4</v>
      </c>
      <c r="C1355">
        <v>14</v>
      </c>
    </row>
    <row r="1356" spans="1:3">
      <c r="A1356" t="s">
        <v>124</v>
      </c>
      <c r="B1356">
        <v>1</v>
      </c>
      <c r="C1356">
        <v>1</v>
      </c>
    </row>
    <row r="1357" spans="1:3">
      <c r="A1357" t="s">
        <v>124</v>
      </c>
      <c r="B1357">
        <v>3</v>
      </c>
      <c r="C1357">
        <v>19</v>
      </c>
    </row>
    <row r="1358" spans="1:3">
      <c r="A1358" t="s">
        <v>125</v>
      </c>
      <c r="B1358">
        <v>69</v>
      </c>
      <c r="C1358">
        <v>136</v>
      </c>
    </row>
    <row r="1359" spans="1:3">
      <c r="A1359" t="s">
        <v>124</v>
      </c>
      <c r="B1359">
        <v>9</v>
      </c>
      <c r="C1359">
        <v>13</v>
      </c>
    </row>
    <row r="1360" spans="1:3">
      <c r="A1360" t="s">
        <v>125</v>
      </c>
      <c r="B1360">
        <v>9</v>
      </c>
      <c r="C1360">
        <v>38</v>
      </c>
    </row>
    <row r="1361" spans="1:3">
      <c r="A1361" t="s">
        <v>124</v>
      </c>
      <c r="B1361">
        <v>23</v>
      </c>
      <c r="C1361">
        <v>138</v>
      </c>
    </row>
    <row r="1362" spans="1:3">
      <c r="A1362" t="s">
        <v>124</v>
      </c>
      <c r="B1362">
        <v>14</v>
      </c>
      <c r="C1362">
        <v>17</v>
      </c>
    </row>
    <row r="1363" spans="1:3">
      <c r="A1363" t="s">
        <v>124</v>
      </c>
      <c r="B1363">
        <v>14</v>
      </c>
      <c r="C1363">
        <v>29</v>
      </c>
    </row>
    <row r="1364" spans="1:3">
      <c r="A1364" t="s">
        <v>124</v>
      </c>
      <c r="B1364">
        <v>2</v>
      </c>
      <c r="C1364">
        <v>2</v>
      </c>
    </row>
    <row r="1365" spans="1:3">
      <c r="A1365" t="s">
        <v>124</v>
      </c>
      <c r="B1365">
        <v>1</v>
      </c>
      <c r="C136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Zaimes</vt:lpstr>
      <vt:lpstr>Allen</vt:lpstr>
      <vt:lpstr>GHGRP_2017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Rutherford</dc:creator>
  <cp:lastModifiedBy>Jeff Rutherford</cp:lastModifiedBy>
  <dcterms:created xsi:type="dcterms:W3CDTF">2021-01-19T04:17:45Z</dcterms:created>
  <dcterms:modified xsi:type="dcterms:W3CDTF">2021-01-26T03:40:20Z</dcterms:modified>
</cp:coreProperties>
</file>