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BU_paper\3_Analysis\7_Other_Emissions\7b_LU\"/>
    </mc:Choice>
  </mc:AlternateContent>
  <xr:revisionPtr revIDLastSave="0" documentId="13_ncr:1_{E28C185D-DB97-474E-AD13-E8F47D4ABCE7}" xr6:coauthVersionLast="46" xr6:coauthVersionMax="46" xr10:uidLastSave="{00000000-0000-0000-0000-000000000000}"/>
  <bookViews>
    <workbookView xWindow="-108" yWindow="-108" windowWidth="19416" windowHeight="11016" xr2:uid="{28D55DD6-9319-4B0F-A52F-8CF7514623C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K25" i="2"/>
  <c r="K24" i="2"/>
  <c r="K23" i="2"/>
  <c r="I25" i="2"/>
  <c r="I24" i="2"/>
  <c r="I23" i="2"/>
  <c r="F25" i="2"/>
  <c r="F24" i="2"/>
  <c r="D24" i="2"/>
  <c r="D25" i="2"/>
  <c r="H25" i="2"/>
  <c r="G25" i="2"/>
  <c r="C25" i="2"/>
  <c r="B25" i="2"/>
  <c r="E117" i="1"/>
  <c r="F117" i="1" s="1"/>
  <c r="H24" i="2"/>
  <c r="G24" i="2"/>
  <c r="C24" i="2"/>
  <c r="B24" i="2"/>
  <c r="E9" i="2"/>
  <c r="H23" i="2" s="1"/>
  <c r="D9" i="2"/>
  <c r="H9" i="2" s="1"/>
  <c r="G23" i="2" s="1"/>
  <c r="M118" i="1"/>
  <c r="L118" i="1"/>
  <c r="M117" i="1"/>
  <c r="L117" i="1"/>
  <c r="G118" i="1"/>
  <c r="G117" i="1"/>
  <c r="F118" i="1"/>
  <c r="J118" i="1"/>
  <c r="J117" i="1"/>
  <c r="D118" i="1"/>
  <c r="D117" i="1"/>
  <c r="E4" i="2"/>
  <c r="C23" i="2" s="1"/>
  <c r="K117" i="1"/>
  <c r="K118" i="1"/>
  <c r="E118" i="1"/>
  <c r="I118" i="1"/>
  <c r="H118" i="1"/>
  <c r="I117" i="1"/>
  <c r="H117" i="1"/>
  <c r="C117" i="1"/>
  <c r="C118" i="1"/>
  <c r="B118" i="1"/>
  <c r="B117" i="1"/>
  <c r="H4" i="2" l="1"/>
  <c r="B23" i="2" s="1"/>
  <c r="D23" i="2" s="1"/>
  <c r="F23" i="2" s="1"/>
</calcChain>
</file>

<file path=xl/sharedStrings.xml><?xml version="1.0" encoding="utf-8"?>
<sst xmlns="http://schemas.openxmlformats.org/spreadsheetml/2006/main" count="275" uniqueCount="73">
  <si>
    <t>Anadarko Basin</t>
  </si>
  <si>
    <t>Appalachian Eastern Overthrust</t>
  </si>
  <si>
    <t>Appalachian Basin</t>
  </si>
  <si>
    <t>Arkla Basin</t>
  </si>
  <si>
    <t>Arkoma Basin</t>
  </si>
  <si>
    <t>Chautauqua Platform</t>
  </si>
  <si>
    <t>Denver Basin</t>
  </si>
  <si>
    <t>East Texas Basin</t>
  </si>
  <si>
    <t>Fort Worth Syncline</t>
  </si>
  <si>
    <t>Green River Basin</t>
  </si>
  <si>
    <t>Gulf Coast Basin</t>
  </si>
  <si>
    <t>Permian Basin</t>
  </si>
  <si>
    <t>Piceance Basin</t>
  </si>
  <si>
    <t>San Juan Basin</t>
  </si>
  <si>
    <t>South Oklahoma Folded Belt</t>
  </si>
  <si>
    <t>Strawn Basin</t>
  </si>
  <si>
    <t>Uinta Basin</t>
  </si>
  <si>
    <t>Williston Basin</t>
  </si>
  <si>
    <t>Plunger</t>
  </si>
  <si>
    <t>No Plunger</t>
  </si>
  <si>
    <t>Type</t>
  </si>
  <si>
    <t>Frequency strata (annual # events)</t>
  </si>
  <si>
    <t>&lt; 100</t>
  </si>
  <si>
    <t>≥ 100</t>
  </si>
  <si>
    <t>&lt; 10</t>
  </si>
  <si>
    <t>&lt; 50, ≥ 10</t>
  </si>
  <si>
    <t>≥ 200</t>
  </si>
  <si>
    <t>&lt; 200, ≥ 50</t>
  </si>
  <si>
    <t>Measured observation count</t>
  </si>
  <si>
    <t>Mean emission factor (scf/event)</t>
  </si>
  <si>
    <t>How does Allen perform the extrapolation?</t>
  </si>
  <si>
    <t>Bin frequency
(events/well)</t>
  </si>
  <si>
    <t>LU DATA</t>
  </si>
  <si>
    <t>(BASED ON 2020 GHGI)</t>
  </si>
  <si>
    <t>#</t>
  </si>
  <si>
    <t>Frac</t>
  </si>
  <si>
    <t>plunger</t>
  </si>
  <si>
    <t>no plunger</t>
  </si>
  <si>
    <t>none</t>
  </si>
  <si>
    <t>-</t>
  </si>
  <si>
    <t>Conventional, Non Plunger</t>
  </si>
  <si>
    <t>Conventional, Plunger-Lift</t>
  </si>
  <si>
    <t>Unconventional, Non-Plunger</t>
  </si>
  <si>
    <t>Unconventional, Plunger-Lift</t>
  </si>
  <si>
    <t>Venting Wells</t>
  </si>
  <si>
    <t>Venting events</t>
  </si>
  <si>
    <t>Methane emissions</t>
  </si>
  <si>
    <t>MT CH4</t>
  </si>
  <si>
    <t>Methane emissions per venting event</t>
  </si>
  <si>
    <t>MT CH4/event</t>
  </si>
  <si>
    <t>Methane emissions per venting wells</t>
  </si>
  <si>
    <t>CH4/venting well</t>
  </si>
  <si>
    <t>2016 GHGRP</t>
  </si>
  <si>
    <t>NETL Stochastic</t>
  </si>
  <si>
    <t>NETL Deterministic</t>
  </si>
  <si>
    <t>All non-plunger</t>
  </si>
  <si>
    <t>All plunger</t>
  </si>
  <si>
    <t>Fraction of wells</t>
  </si>
  <si>
    <t>Average</t>
  </si>
  <si>
    <t>events per well</t>
  </si>
  <si>
    <t>kg CH4/event</t>
  </si>
  <si>
    <t>kg CH4/venting well</t>
  </si>
  <si>
    <t>Mean emission factor (kg/event)</t>
  </si>
  <si>
    <t>Comparison with other studies</t>
  </si>
  <si>
    <t>Allen</t>
  </si>
  <si>
    <t>Zaimes</t>
  </si>
  <si>
    <t>GHGRP</t>
  </si>
  <si>
    <t>event/well</t>
  </si>
  <si>
    <t>no-plunger</t>
  </si>
  <si>
    <t>kgCH4/event</t>
  </si>
  <si>
    <t>kgCH4/well</t>
  </si>
  <si>
    <t>wells</t>
  </si>
  <si>
    <t>Tg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</si>
</sst>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2" fontId="5" fillId="2" borderId="0" xfId="0" applyNumberFormat="1" applyFont="1" applyFill="1" applyBorder="1"/>
    <xf numFmtId="0" fontId="0" fillId="2" borderId="0" xfId="0" applyFill="1" applyBorder="1"/>
    <xf numFmtId="2" fontId="5" fillId="2" borderId="6" xfId="0" applyNumberFormat="1" applyFont="1" applyFill="1" applyBorder="1"/>
    <xf numFmtId="0" fontId="0" fillId="2" borderId="6" xfId="0" applyFill="1" applyBorder="1"/>
    <xf numFmtId="3" fontId="0" fillId="2" borderId="3" xfId="0" applyNumberFormat="1" applyFill="1" applyBorder="1"/>
    <xf numFmtId="0" fontId="1" fillId="2" borderId="0" xfId="0" applyFont="1" applyFill="1" applyBorder="1"/>
    <xf numFmtId="0" fontId="0" fillId="2" borderId="4" xfId="0" applyFill="1" applyBorder="1"/>
    <xf numFmtId="0" fontId="4" fillId="0" borderId="0" xfId="0" applyFont="1"/>
    <xf numFmtId="0" fontId="5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7" fillId="2" borderId="2" xfId="0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2" fillId="2" borderId="2" xfId="0" applyFont="1" applyFill="1" applyBorder="1"/>
    <xf numFmtId="2" fontId="4" fillId="2" borderId="4" xfId="0" applyNumberFormat="1" applyFont="1" applyFill="1" applyBorder="1"/>
    <xf numFmtId="2" fontId="5" fillId="2" borderId="8" xfId="0" applyNumberFormat="1" applyFont="1" applyFill="1" applyBorder="1"/>
    <xf numFmtId="2" fontId="4" fillId="2" borderId="5" xfId="0" applyNumberFormat="1" applyFont="1" applyFill="1" applyBorder="1"/>
    <xf numFmtId="2" fontId="5" fillId="2" borderId="9" xfId="0" applyNumberFormat="1" applyFont="1" applyFill="1" applyBorder="1"/>
    <xf numFmtId="3" fontId="1" fillId="2" borderId="2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2" borderId="8" xfId="0" applyFill="1" applyBorder="1"/>
    <xf numFmtId="2" fontId="5" fillId="2" borderId="4" xfId="0" applyNumberFormat="1" applyFont="1" applyFill="1" applyBorder="1"/>
    <xf numFmtId="2" fontId="5" fillId="2" borderId="5" xfId="0" applyNumberFormat="1" applyFont="1" applyFill="1" applyBorder="1"/>
    <xf numFmtId="3" fontId="0" fillId="2" borderId="2" xfId="0" applyNumberFormat="1" applyFill="1" applyBorder="1"/>
    <xf numFmtId="0" fontId="5" fillId="2" borderId="0" xfId="0" applyFont="1" applyFill="1" applyBorder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7143-ABD5-45B5-8FE4-4786CF9904E1}">
  <dimension ref="A1:K25"/>
  <sheetViews>
    <sheetView tabSelected="1" workbookViewId="0">
      <selection activeCell="E15" sqref="E15"/>
    </sheetView>
  </sheetViews>
  <sheetFormatPr defaultRowHeight="14.4" x14ac:dyDescent="0.3"/>
  <cols>
    <col min="2" max="2" width="11.44140625" customWidth="1"/>
    <col min="3" max="3" width="14.21875" customWidth="1"/>
    <col min="4" max="4" width="12.6640625" customWidth="1"/>
    <col min="5" max="5" width="12.77734375" customWidth="1"/>
    <col min="8" max="8" width="12.109375" customWidth="1"/>
  </cols>
  <sheetData>
    <row r="1" spans="1:8" ht="72" x14ac:dyDescent="0.3">
      <c r="A1" t="s">
        <v>20</v>
      </c>
      <c r="B1" s="2" t="s">
        <v>21</v>
      </c>
      <c r="C1" s="2" t="s">
        <v>28</v>
      </c>
      <c r="D1" s="2" t="s">
        <v>29</v>
      </c>
      <c r="E1" s="2" t="s">
        <v>31</v>
      </c>
      <c r="F1" s="2" t="s">
        <v>57</v>
      </c>
      <c r="H1" s="2" t="s">
        <v>62</v>
      </c>
    </row>
    <row r="2" spans="1:8" x14ac:dyDescent="0.3">
      <c r="A2" t="s">
        <v>18</v>
      </c>
      <c r="B2" t="s">
        <v>22</v>
      </c>
      <c r="C2">
        <v>49</v>
      </c>
      <c r="D2">
        <v>9676.5918367346894</v>
      </c>
      <c r="E2">
        <v>7.7184720041862898</v>
      </c>
      <c r="F2">
        <v>0.83</v>
      </c>
    </row>
    <row r="3" spans="1:8" x14ac:dyDescent="0.3">
      <c r="B3" s="1" t="s">
        <v>23</v>
      </c>
      <c r="C3">
        <v>25</v>
      </c>
      <c r="D3">
        <v>1214.1600000000001</v>
      </c>
      <c r="E3">
        <v>1199.63443611771</v>
      </c>
      <c r="F3">
        <v>0.17</v>
      </c>
    </row>
    <row r="4" spans="1:8" x14ac:dyDescent="0.3">
      <c r="B4" s="1" t="s">
        <v>58</v>
      </c>
      <c r="D4">
        <f>SUMPRODUCT(D2:D3,F2:F3)</f>
        <v>8237.9784244897928</v>
      </c>
      <c r="E4">
        <f>SUMPRODUCT(E2:E3,F2:F3)</f>
        <v>210.34418590348534</v>
      </c>
      <c r="H4">
        <f>D4*((16*1.2)/1000)</f>
        <v>158.16918575020401</v>
      </c>
    </row>
    <row r="5" spans="1:8" x14ac:dyDescent="0.3">
      <c r="A5" t="s">
        <v>19</v>
      </c>
      <c r="B5" s="1" t="s">
        <v>24</v>
      </c>
      <c r="C5">
        <v>15</v>
      </c>
      <c r="D5">
        <v>21507.933333333302</v>
      </c>
      <c r="E5">
        <v>2.9305424898087198</v>
      </c>
      <c r="F5">
        <v>0.85299999999999998</v>
      </c>
    </row>
    <row r="6" spans="1:8" x14ac:dyDescent="0.3">
      <c r="B6" s="1" t="s">
        <v>25</v>
      </c>
      <c r="C6">
        <v>10</v>
      </c>
      <c r="D6">
        <v>24130.400000000001</v>
      </c>
      <c r="E6">
        <v>20.268700787401599</v>
      </c>
      <c r="F6">
        <v>0.13600000000000001</v>
      </c>
    </row>
    <row r="7" spans="1:8" x14ac:dyDescent="0.3">
      <c r="B7" t="s">
        <v>27</v>
      </c>
      <c r="C7">
        <v>7</v>
      </c>
      <c r="D7">
        <v>35041.857142857101</v>
      </c>
      <c r="E7">
        <v>75.556962025316494</v>
      </c>
      <c r="F7">
        <v>0.01</v>
      </c>
    </row>
    <row r="8" spans="1:8" x14ac:dyDescent="0.3">
      <c r="B8" t="s">
        <v>26</v>
      </c>
      <c r="C8">
        <v>1</v>
      </c>
      <c r="D8">
        <v>35000</v>
      </c>
      <c r="E8">
        <v>338.125</v>
      </c>
      <c r="F8">
        <v>1E-3</v>
      </c>
    </row>
    <row r="9" spans="1:8" x14ac:dyDescent="0.3">
      <c r="D9">
        <f>SUMPRODUCT(D5:D8,F5:F8)</f>
        <v>22013.420104761877</v>
      </c>
      <c r="E9">
        <f>SUMPRODUCT(E5:E8,F5:F8)</f>
        <v>6.3499906711466201</v>
      </c>
      <c r="H9">
        <f>D9*((16*1.2)/1000)</f>
        <v>422.65766601142798</v>
      </c>
    </row>
    <row r="10" spans="1:8" x14ac:dyDescent="0.3">
      <c r="A10" t="s">
        <v>30</v>
      </c>
    </row>
    <row r="12" spans="1:8" x14ac:dyDescent="0.3">
      <c r="A12" s="3" t="s">
        <v>32</v>
      </c>
      <c r="B12" s="3" t="s">
        <v>33</v>
      </c>
      <c r="C12" s="3"/>
    </row>
    <row r="13" spans="1:8" x14ac:dyDescent="0.3">
      <c r="A13" s="3"/>
      <c r="B13" s="3"/>
      <c r="C13" s="3"/>
    </row>
    <row r="14" spans="1:8" x14ac:dyDescent="0.3">
      <c r="A14" s="4" t="s">
        <v>34</v>
      </c>
      <c r="B14" s="4" t="s">
        <v>20</v>
      </c>
      <c r="C14" s="4" t="s">
        <v>35</v>
      </c>
    </row>
    <row r="15" spans="1:8" x14ac:dyDescent="0.3">
      <c r="A15" s="4">
        <v>1</v>
      </c>
      <c r="B15" s="4" t="s">
        <v>36</v>
      </c>
      <c r="C15" s="4">
        <v>0.10358305</v>
      </c>
    </row>
    <row r="16" spans="1:8" x14ac:dyDescent="0.3">
      <c r="A16" s="4">
        <v>2</v>
      </c>
      <c r="B16" s="4" t="s">
        <v>37</v>
      </c>
      <c r="C16" s="4">
        <v>7.1255120000000005E-2</v>
      </c>
    </row>
    <row r="17" spans="1:11" x14ac:dyDescent="0.3">
      <c r="A17" s="4">
        <v>3</v>
      </c>
      <c r="B17" s="4" t="s">
        <v>38</v>
      </c>
      <c r="C17" s="4">
        <v>0.82516182999999999</v>
      </c>
    </row>
    <row r="19" spans="1:11" x14ac:dyDescent="0.3">
      <c r="A19" t="s">
        <v>63</v>
      </c>
    </row>
    <row r="21" spans="1:11" x14ac:dyDescent="0.3">
      <c r="B21" t="s">
        <v>36</v>
      </c>
      <c r="G21" t="s">
        <v>68</v>
      </c>
    </row>
    <row r="22" spans="1:11" x14ac:dyDescent="0.3">
      <c r="B22" t="s">
        <v>69</v>
      </c>
      <c r="C22" t="s">
        <v>67</v>
      </c>
      <c r="D22" t="s">
        <v>70</v>
      </c>
      <c r="E22" t="s">
        <v>71</v>
      </c>
      <c r="F22" t="s">
        <v>72</v>
      </c>
      <c r="G22" t="s">
        <v>69</v>
      </c>
      <c r="H22" t="s">
        <v>67</v>
      </c>
      <c r="I22" t="s">
        <v>70</v>
      </c>
      <c r="J22" t="s">
        <v>71</v>
      </c>
      <c r="K22" t="s">
        <v>72</v>
      </c>
    </row>
    <row r="23" spans="1:11" x14ac:dyDescent="0.3">
      <c r="A23" t="s">
        <v>64</v>
      </c>
      <c r="B23">
        <f>H4</f>
        <v>158.16918575020401</v>
      </c>
      <c r="C23">
        <f>E4</f>
        <v>210.34418590348534</v>
      </c>
      <c r="D23">
        <f>B23*C23</f>
        <v>33269.968611643817</v>
      </c>
      <c r="E23">
        <v>33959.690029324454</v>
      </c>
      <c r="F23">
        <f>(D23*E23)/1000000000</f>
        <v>1.1298378213367781</v>
      </c>
      <c r="G23">
        <f>H9</f>
        <v>422.65766601142798</v>
      </c>
      <c r="H23">
        <f>E9</f>
        <v>6.3499906711466201</v>
      </c>
      <c r="I23">
        <f>G23*H23</f>
        <v>2683.8722362611716</v>
      </c>
      <c r="J23">
        <v>25673.293061552653</v>
      </c>
      <c r="K23">
        <f>(I23*J23)/1000000000</f>
        <v>6.8903838461297731E-2</v>
      </c>
    </row>
    <row r="24" spans="1:11" x14ac:dyDescent="0.3">
      <c r="A24" t="s">
        <v>65</v>
      </c>
      <c r="B24" s="44">
        <f>Sheet1!L118</f>
        <v>30.904886700393401</v>
      </c>
      <c r="C24" s="44">
        <f>Sheet1!J118</f>
        <v>161.81891817682592</v>
      </c>
      <c r="D24">
        <f t="shared" ref="D24:D25" si="0">B24*C24</f>
        <v>5000.9953322350357</v>
      </c>
      <c r="E24">
        <v>33959.690029324454</v>
      </c>
      <c r="F24">
        <f t="shared" ref="F24:F26" si="1">(D24*E24)/1000000000</f>
        <v>0.16983225132080026</v>
      </c>
      <c r="G24" s="44">
        <f>Sheet1!L117</f>
        <v>327.5056604506982</v>
      </c>
      <c r="H24" s="44">
        <f>Sheet1!J117</f>
        <v>38.730523146405723</v>
      </c>
      <c r="I24">
        <f t="shared" ref="I24:I25" si="2">G24*H24</f>
        <v>12684.46556266466</v>
      </c>
      <c r="J24">
        <v>25673.293061552653</v>
      </c>
      <c r="K24">
        <f t="shared" ref="K24" si="3">(I24*J24)/1000000000</f>
        <v>0.32565200171946218</v>
      </c>
    </row>
    <row r="25" spans="1:11" x14ac:dyDescent="0.3">
      <c r="A25" t="s">
        <v>66</v>
      </c>
      <c r="B25" s="44">
        <f>Sheet1!F118</f>
        <v>21.28915442034852</v>
      </c>
      <c r="C25" s="44">
        <f>Sheet1!D118</f>
        <v>74.227791408653658</v>
      </c>
      <c r="D25">
        <f t="shared" si="0"/>
        <v>1580.2469135802469</v>
      </c>
      <c r="E25">
        <v>33959.690029324454</v>
      </c>
      <c r="F25">
        <f>(D25*E25)/1000000000</f>
        <v>5.3664695354981855E-2</v>
      </c>
      <c r="G25" s="44">
        <f>Sheet1!F117</f>
        <v>99.251879514520184</v>
      </c>
      <c r="H25" s="44">
        <f>Sheet1!D117</f>
        <v>33.133708703615767</v>
      </c>
      <c r="I25">
        <f t="shared" si="2"/>
        <v>3288.5828641204807</v>
      </c>
      <c r="J25">
        <v>25673.293061552653</v>
      </c>
      <c r="K25">
        <f>(I25*J25)/1000000000</f>
        <v>8.4428751627765281E-2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41C5-C1EF-4486-94CA-D202C81C40D0}">
  <dimension ref="A2:P130"/>
  <sheetViews>
    <sheetView topLeftCell="A109" workbookViewId="0">
      <selection activeCell="E118" sqref="E118"/>
    </sheetView>
  </sheetViews>
  <sheetFormatPr defaultColWidth="8.77734375" defaultRowHeight="14.4" x14ac:dyDescent="0.3"/>
  <cols>
    <col min="1" max="1" width="26" style="14" customWidth="1"/>
    <col min="2" max="2" width="10.33203125" style="12" customWidth="1"/>
    <col min="3" max="6" width="10.33203125" style="7" customWidth="1"/>
    <col min="7" max="7" width="10.33203125" style="36" customWidth="1"/>
    <col min="8" max="8" width="10.33203125" style="12" customWidth="1"/>
    <col min="9" max="12" width="10.33203125" style="7" customWidth="1"/>
    <col min="13" max="13" width="10.33203125" style="36" customWidth="1"/>
    <col min="14" max="16" width="8.77734375" style="3" bestFit="1" customWidth="1"/>
    <col min="17" max="16384" width="8.77734375" style="3"/>
  </cols>
  <sheetData>
    <row r="2" spans="1:16" x14ac:dyDescent="0.3">
      <c r="B2" s="41" t="s">
        <v>52</v>
      </c>
      <c r="C2" s="42"/>
      <c r="D2" s="42"/>
      <c r="E2" s="42"/>
      <c r="F2" s="42"/>
      <c r="G2" s="43"/>
      <c r="H2" s="41" t="s">
        <v>53</v>
      </c>
      <c r="I2" s="42"/>
      <c r="J2" s="42"/>
      <c r="K2" s="42"/>
      <c r="L2" s="42"/>
      <c r="M2" s="43"/>
      <c r="N2" s="3" t="s">
        <v>54</v>
      </c>
    </row>
    <row r="3" spans="1:16" ht="70.2" customHeight="1" x14ac:dyDescent="0.3">
      <c r="B3" s="22" t="s">
        <v>44</v>
      </c>
      <c r="C3" s="23" t="s">
        <v>45</v>
      </c>
      <c r="D3" s="23"/>
      <c r="E3" s="23" t="s">
        <v>46</v>
      </c>
      <c r="F3" s="23" t="s">
        <v>48</v>
      </c>
      <c r="G3" s="24" t="s">
        <v>50</v>
      </c>
      <c r="H3" s="22" t="s">
        <v>44</v>
      </c>
      <c r="I3" s="23" t="s">
        <v>45</v>
      </c>
      <c r="J3" s="23"/>
      <c r="K3" s="23" t="s">
        <v>46</v>
      </c>
      <c r="L3" s="23" t="s">
        <v>48</v>
      </c>
      <c r="M3" s="24" t="s">
        <v>50</v>
      </c>
      <c r="N3" s="22" t="s">
        <v>44</v>
      </c>
      <c r="O3" s="23" t="s">
        <v>45</v>
      </c>
      <c r="P3" s="23" t="s">
        <v>46</v>
      </c>
    </row>
    <row r="4" spans="1:16" ht="28.8" x14ac:dyDescent="0.3">
      <c r="B4" s="25" t="s">
        <v>34</v>
      </c>
      <c r="C4" s="26" t="s">
        <v>34</v>
      </c>
      <c r="D4" s="26"/>
      <c r="E4" s="26" t="s">
        <v>47</v>
      </c>
      <c r="F4" s="26" t="s">
        <v>49</v>
      </c>
      <c r="G4" s="27" t="s">
        <v>51</v>
      </c>
      <c r="H4" s="25" t="s">
        <v>34</v>
      </c>
      <c r="I4" s="26" t="s">
        <v>34</v>
      </c>
      <c r="J4" s="26"/>
      <c r="K4" s="26" t="s">
        <v>47</v>
      </c>
      <c r="L4" s="26" t="s">
        <v>49</v>
      </c>
      <c r="M4" s="27" t="s">
        <v>51</v>
      </c>
      <c r="N4" s="25" t="s">
        <v>34</v>
      </c>
      <c r="O4" s="26" t="s">
        <v>34</v>
      </c>
      <c r="P4" s="26" t="s">
        <v>47</v>
      </c>
    </row>
    <row r="5" spans="1:16" s="5" customFormat="1" ht="15.6" x14ac:dyDescent="0.3">
      <c r="A5" s="19" t="s">
        <v>0</v>
      </c>
      <c r="B5" s="28"/>
      <c r="G5" s="21"/>
      <c r="H5" s="20"/>
      <c r="M5" s="21"/>
    </row>
    <row r="6" spans="1:16" s="7" customFormat="1" x14ac:dyDescent="0.3">
      <c r="A6" s="15" t="s">
        <v>40</v>
      </c>
      <c r="B6" s="29">
        <v>259</v>
      </c>
      <c r="C6" s="6">
        <v>6061</v>
      </c>
      <c r="D6" s="6"/>
      <c r="E6" s="6">
        <v>884</v>
      </c>
      <c r="F6" s="6">
        <v>0.15</v>
      </c>
      <c r="G6" s="30">
        <v>3.41</v>
      </c>
      <c r="H6" s="37">
        <v>411</v>
      </c>
      <c r="I6" s="6">
        <v>15885</v>
      </c>
      <c r="J6" s="6"/>
      <c r="K6" s="6">
        <v>2139</v>
      </c>
      <c r="L6" s="6">
        <v>0.13</v>
      </c>
      <c r="M6" s="30">
        <v>5.2</v>
      </c>
      <c r="N6" s="6">
        <v>411</v>
      </c>
      <c r="O6" s="6">
        <v>15902</v>
      </c>
      <c r="P6" s="6">
        <v>1938</v>
      </c>
    </row>
    <row r="7" spans="1:16" s="7" customFormat="1" x14ac:dyDescent="0.3">
      <c r="A7" s="15" t="s">
        <v>41</v>
      </c>
      <c r="B7" s="29">
        <v>1193</v>
      </c>
      <c r="C7" s="6">
        <v>22495</v>
      </c>
      <c r="D7" s="6"/>
      <c r="E7" s="6">
        <v>738</v>
      </c>
      <c r="F7" s="6">
        <v>0.03</v>
      </c>
      <c r="G7" s="30">
        <v>0.62</v>
      </c>
      <c r="H7" s="37">
        <v>1625</v>
      </c>
      <c r="I7" s="6">
        <v>84229</v>
      </c>
      <c r="J7" s="6"/>
      <c r="K7" s="6">
        <v>3828</v>
      </c>
      <c r="L7" s="6">
        <v>0.05</v>
      </c>
      <c r="M7" s="30">
        <v>2.36</v>
      </c>
      <c r="N7" s="6">
        <v>1625</v>
      </c>
      <c r="O7" s="6">
        <v>39437</v>
      </c>
      <c r="P7" s="6">
        <v>1773</v>
      </c>
    </row>
    <row r="8" spans="1:16" s="7" customFormat="1" x14ac:dyDescent="0.3">
      <c r="A8" s="15" t="s">
        <v>42</v>
      </c>
      <c r="B8" s="29">
        <v>98</v>
      </c>
      <c r="C8" s="6">
        <v>367</v>
      </c>
      <c r="D8" s="6"/>
      <c r="E8" s="6">
        <v>283</v>
      </c>
      <c r="F8" s="6">
        <v>0.77</v>
      </c>
      <c r="G8" s="30">
        <v>2.89</v>
      </c>
      <c r="H8" s="37">
        <v>415</v>
      </c>
      <c r="I8" s="6">
        <v>16033</v>
      </c>
      <c r="J8" s="6"/>
      <c r="K8" s="6">
        <v>6682</v>
      </c>
      <c r="L8" s="6">
        <v>0.4</v>
      </c>
      <c r="M8" s="30">
        <v>16.100000000000001</v>
      </c>
      <c r="N8" s="6">
        <v>415</v>
      </c>
      <c r="O8" s="6">
        <v>16041</v>
      </c>
      <c r="P8" s="6">
        <v>5859</v>
      </c>
    </row>
    <row r="9" spans="1:16" s="7" customFormat="1" x14ac:dyDescent="0.3">
      <c r="A9" s="15" t="s">
        <v>43</v>
      </c>
      <c r="B9" s="29">
        <v>101</v>
      </c>
      <c r="C9" s="6">
        <v>472</v>
      </c>
      <c r="D9" s="6"/>
      <c r="E9" s="6">
        <v>142</v>
      </c>
      <c r="F9" s="6">
        <v>0.3</v>
      </c>
      <c r="G9" s="30">
        <v>1.41</v>
      </c>
      <c r="H9" s="37">
        <v>516</v>
      </c>
      <c r="I9" s="6">
        <v>8197</v>
      </c>
      <c r="J9" s="6"/>
      <c r="K9" s="6">
        <v>709</v>
      </c>
      <c r="L9" s="6">
        <v>0.09</v>
      </c>
      <c r="M9" s="30">
        <v>1.37</v>
      </c>
      <c r="N9" s="6">
        <v>516</v>
      </c>
      <c r="O9" s="6">
        <v>7222</v>
      </c>
      <c r="P9" s="6">
        <v>419</v>
      </c>
    </row>
    <row r="10" spans="1:16" s="9" customFormat="1" x14ac:dyDescent="0.3">
      <c r="A10" s="16"/>
      <c r="B10" s="31">
        <v>1651</v>
      </c>
      <c r="C10" s="8">
        <v>29395</v>
      </c>
      <c r="D10" s="8"/>
      <c r="E10" s="8">
        <v>2048</v>
      </c>
      <c r="F10" s="8">
        <v>7.0000000000000007E-2</v>
      </c>
      <c r="G10" s="32">
        <v>1.24</v>
      </c>
      <c r="H10" s="38">
        <v>2967</v>
      </c>
      <c r="I10" s="8">
        <v>124344</v>
      </c>
      <c r="J10" s="8"/>
      <c r="K10" s="8">
        <v>13358</v>
      </c>
      <c r="L10" s="8">
        <v>0.11</v>
      </c>
      <c r="M10" s="32">
        <v>4.5</v>
      </c>
      <c r="N10" s="8">
        <v>2967</v>
      </c>
      <c r="O10" s="8">
        <v>78602</v>
      </c>
      <c r="P10" s="8">
        <v>9989</v>
      </c>
    </row>
    <row r="11" spans="1:16" s="5" customFormat="1" ht="15.6" x14ac:dyDescent="0.3">
      <c r="A11" s="19" t="s">
        <v>1</v>
      </c>
      <c r="B11" s="33"/>
      <c r="C11" s="10"/>
      <c r="D11" s="10"/>
      <c r="E11" s="10"/>
      <c r="G11" s="21"/>
      <c r="H11" s="39"/>
      <c r="I11" s="10"/>
      <c r="J11" s="10"/>
      <c r="K11" s="10"/>
      <c r="M11" s="21"/>
      <c r="N11" s="10"/>
      <c r="O11" s="10"/>
      <c r="P11" s="10"/>
    </row>
    <row r="12" spans="1:16" s="7" customFormat="1" x14ac:dyDescent="0.3">
      <c r="A12" s="15" t="s">
        <v>40</v>
      </c>
      <c r="B12" s="29">
        <v>1548</v>
      </c>
      <c r="C12" s="6">
        <v>26809</v>
      </c>
      <c r="D12" s="6"/>
      <c r="E12" s="6">
        <v>8384</v>
      </c>
      <c r="F12" s="6">
        <v>0.31</v>
      </c>
      <c r="G12" s="30">
        <v>5.42</v>
      </c>
      <c r="H12" s="37">
        <v>3648</v>
      </c>
      <c r="I12" s="6">
        <v>140952</v>
      </c>
      <c r="J12" s="6"/>
      <c r="K12" s="6">
        <v>7943</v>
      </c>
      <c r="L12" s="6">
        <v>0.06</v>
      </c>
      <c r="M12" s="30">
        <v>2.1800000000000002</v>
      </c>
      <c r="N12" s="6">
        <v>3648</v>
      </c>
      <c r="O12" s="6">
        <v>141038</v>
      </c>
      <c r="P12" s="6">
        <v>7578</v>
      </c>
    </row>
    <row r="13" spans="1:16" s="7" customFormat="1" x14ac:dyDescent="0.3">
      <c r="A13" s="15" t="s">
        <v>41</v>
      </c>
      <c r="B13" s="29">
        <v>4041</v>
      </c>
      <c r="C13" s="6">
        <v>94197</v>
      </c>
      <c r="D13" s="6"/>
      <c r="E13" s="6">
        <v>3348</v>
      </c>
      <c r="F13" s="6">
        <v>0.04</v>
      </c>
      <c r="G13" s="30">
        <v>0.83</v>
      </c>
      <c r="H13" s="37">
        <v>7454</v>
      </c>
      <c r="I13" s="6">
        <v>437839</v>
      </c>
      <c r="J13" s="6"/>
      <c r="K13" s="6">
        <v>6427</v>
      </c>
      <c r="L13" s="6">
        <v>0.01</v>
      </c>
      <c r="M13" s="30">
        <v>0.86</v>
      </c>
      <c r="N13" s="6">
        <v>7454</v>
      </c>
      <c r="O13" s="6">
        <v>215059</v>
      </c>
      <c r="P13" s="6">
        <v>2995</v>
      </c>
    </row>
    <row r="14" spans="1:16" s="7" customFormat="1" x14ac:dyDescent="0.3">
      <c r="A14" s="15" t="s">
        <v>42</v>
      </c>
      <c r="B14" s="29">
        <v>1554</v>
      </c>
      <c r="C14" s="6">
        <v>8878</v>
      </c>
      <c r="D14" s="6"/>
      <c r="E14" s="6">
        <v>9903</v>
      </c>
      <c r="F14" s="6">
        <v>1.1200000000000001</v>
      </c>
      <c r="G14" s="30">
        <v>6.37</v>
      </c>
      <c r="H14" s="37">
        <v>1651</v>
      </c>
      <c r="I14" s="6">
        <v>63674</v>
      </c>
      <c r="J14" s="6"/>
      <c r="K14" s="6">
        <v>69635</v>
      </c>
      <c r="L14" s="6">
        <v>1.04</v>
      </c>
      <c r="M14" s="30">
        <v>42.18</v>
      </c>
      <c r="N14" s="6">
        <v>1651</v>
      </c>
      <c r="O14" s="6">
        <v>63825</v>
      </c>
      <c r="P14" s="6">
        <v>49634</v>
      </c>
    </row>
    <row r="15" spans="1:16" s="7" customFormat="1" x14ac:dyDescent="0.3">
      <c r="A15" s="15" t="s">
        <v>43</v>
      </c>
      <c r="B15" s="29">
        <v>1133</v>
      </c>
      <c r="C15" s="6">
        <v>18508</v>
      </c>
      <c r="D15" s="6"/>
      <c r="E15" s="6">
        <v>2271</v>
      </c>
      <c r="F15" s="6">
        <v>0.12</v>
      </c>
      <c r="G15" s="30">
        <v>2</v>
      </c>
      <c r="H15" s="37">
        <v>1359</v>
      </c>
      <c r="I15" s="6">
        <v>32261</v>
      </c>
      <c r="J15" s="6"/>
      <c r="K15" s="6">
        <v>9052</v>
      </c>
      <c r="L15" s="6">
        <v>0.28999999999999998</v>
      </c>
      <c r="M15" s="30">
        <v>6.66</v>
      </c>
      <c r="N15" s="6">
        <v>1359</v>
      </c>
      <c r="O15" s="6">
        <v>21504</v>
      </c>
      <c r="P15" s="6">
        <v>4179</v>
      </c>
    </row>
    <row r="16" spans="1:16" s="9" customFormat="1" x14ac:dyDescent="0.3">
      <c r="A16" s="16"/>
      <c r="B16" s="31">
        <v>8276</v>
      </c>
      <c r="C16" s="8">
        <v>148392</v>
      </c>
      <c r="D16" s="8"/>
      <c r="E16" s="8">
        <v>23907</v>
      </c>
      <c r="F16" s="8">
        <v>0.16</v>
      </c>
      <c r="G16" s="32">
        <v>2.89</v>
      </c>
      <c r="H16" s="38">
        <v>14112</v>
      </c>
      <c r="I16" s="8">
        <v>674726</v>
      </c>
      <c r="J16" s="8"/>
      <c r="K16" s="8">
        <v>93057</v>
      </c>
      <c r="L16" s="8">
        <v>0.15</v>
      </c>
      <c r="M16" s="32">
        <v>6.59</v>
      </c>
      <c r="N16" s="8">
        <v>14112</v>
      </c>
      <c r="O16" s="8">
        <v>441427</v>
      </c>
      <c r="P16" s="8">
        <v>64387</v>
      </c>
    </row>
    <row r="17" spans="1:16" s="5" customFormat="1" ht="15.6" x14ac:dyDescent="0.3">
      <c r="A17" s="19" t="s">
        <v>2</v>
      </c>
      <c r="B17" s="34"/>
      <c r="G17" s="21"/>
      <c r="H17" s="20"/>
      <c r="M17" s="21"/>
    </row>
    <row r="18" spans="1:16" s="7" customFormat="1" x14ac:dyDescent="0.3">
      <c r="A18" s="15" t="s">
        <v>40</v>
      </c>
      <c r="B18" s="29">
        <v>313</v>
      </c>
      <c r="C18" s="6">
        <v>6543</v>
      </c>
      <c r="D18" s="6"/>
      <c r="E18" s="6">
        <v>144</v>
      </c>
      <c r="F18" s="6">
        <v>0.02</v>
      </c>
      <c r="G18" s="30">
        <v>0.46</v>
      </c>
      <c r="H18" s="37">
        <v>494</v>
      </c>
      <c r="I18" s="6">
        <v>19102</v>
      </c>
      <c r="J18" s="6"/>
      <c r="K18" s="6">
        <v>1215</v>
      </c>
      <c r="L18" s="6">
        <v>0.06</v>
      </c>
      <c r="M18" s="30">
        <v>2.46</v>
      </c>
      <c r="N18" s="6">
        <v>494</v>
      </c>
      <c r="O18" s="6">
        <v>19099</v>
      </c>
      <c r="P18" s="6">
        <v>1153</v>
      </c>
    </row>
    <row r="19" spans="1:16" s="7" customFormat="1" x14ac:dyDescent="0.3">
      <c r="A19" s="15" t="s">
        <v>41</v>
      </c>
      <c r="B19" s="29">
        <v>1624</v>
      </c>
      <c r="C19" s="6">
        <v>20155</v>
      </c>
      <c r="D19" s="6"/>
      <c r="E19" s="6">
        <v>91</v>
      </c>
      <c r="F19" s="6">
        <v>0</v>
      </c>
      <c r="G19" s="30">
        <v>0.06</v>
      </c>
      <c r="H19" s="37">
        <v>3119</v>
      </c>
      <c r="I19" s="6">
        <v>88743</v>
      </c>
      <c r="J19" s="6"/>
      <c r="K19" s="6">
        <v>850</v>
      </c>
      <c r="L19" s="6">
        <v>0.01</v>
      </c>
      <c r="M19" s="30">
        <v>0.27</v>
      </c>
      <c r="N19" s="6">
        <v>3119</v>
      </c>
      <c r="O19" s="6">
        <v>53776</v>
      </c>
      <c r="P19" s="6">
        <v>485</v>
      </c>
    </row>
    <row r="20" spans="1:16" s="7" customFormat="1" x14ac:dyDescent="0.3">
      <c r="A20" s="15" t="s">
        <v>42</v>
      </c>
      <c r="B20" s="29">
        <v>526</v>
      </c>
      <c r="C20" s="6">
        <v>3865</v>
      </c>
      <c r="D20" s="6"/>
      <c r="E20" s="6">
        <v>140</v>
      </c>
      <c r="F20" s="6">
        <v>0.04</v>
      </c>
      <c r="G20" s="30">
        <v>0.27</v>
      </c>
      <c r="H20" s="37">
        <v>39</v>
      </c>
      <c r="I20" s="6">
        <v>1500</v>
      </c>
      <c r="J20" s="6"/>
      <c r="K20" s="6">
        <v>294</v>
      </c>
      <c r="L20" s="6">
        <v>0.2</v>
      </c>
      <c r="M20" s="30">
        <v>7.57</v>
      </c>
      <c r="N20" s="6">
        <v>39</v>
      </c>
      <c r="O20" s="6">
        <v>1501</v>
      </c>
      <c r="P20" s="6">
        <v>241</v>
      </c>
    </row>
    <row r="21" spans="1:16" s="7" customFormat="1" x14ac:dyDescent="0.3">
      <c r="A21" s="15" t="s">
        <v>43</v>
      </c>
      <c r="B21" s="29">
        <v>653</v>
      </c>
      <c r="C21" s="6">
        <v>52447</v>
      </c>
      <c r="D21" s="6"/>
      <c r="E21" s="6">
        <v>242</v>
      </c>
      <c r="F21" s="6">
        <v>0</v>
      </c>
      <c r="G21" s="30">
        <v>0.37</v>
      </c>
      <c r="H21" s="37">
        <v>98</v>
      </c>
      <c r="I21" s="6">
        <v>15365</v>
      </c>
      <c r="J21" s="6"/>
      <c r="K21" s="6">
        <v>589</v>
      </c>
      <c r="L21" s="6">
        <v>0.04</v>
      </c>
      <c r="M21" s="30">
        <v>6.02</v>
      </c>
      <c r="N21" s="6">
        <v>98</v>
      </c>
      <c r="O21" s="6">
        <v>7454</v>
      </c>
      <c r="P21" s="6">
        <v>279</v>
      </c>
    </row>
    <row r="22" spans="1:16" s="9" customFormat="1" x14ac:dyDescent="0.3">
      <c r="A22" s="16"/>
      <c r="B22" s="31">
        <v>3116</v>
      </c>
      <c r="C22" s="8">
        <v>83010</v>
      </c>
      <c r="D22" s="8"/>
      <c r="E22" s="8">
        <v>616</v>
      </c>
      <c r="F22" s="8">
        <v>0.01</v>
      </c>
      <c r="G22" s="32">
        <v>0.2</v>
      </c>
      <c r="H22" s="38">
        <v>3750</v>
      </c>
      <c r="I22" s="8">
        <v>124710</v>
      </c>
      <c r="J22" s="8"/>
      <c r="K22" s="8">
        <v>2949</v>
      </c>
      <c r="L22" s="8">
        <v>0.02</v>
      </c>
      <c r="M22" s="32">
        <v>0.79</v>
      </c>
      <c r="N22" s="8">
        <v>3750</v>
      </c>
      <c r="O22" s="8">
        <v>81830</v>
      </c>
      <c r="P22" s="8">
        <v>2159</v>
      </c>
    </row>
    <row r="23" spans="1:16" s="5" customFormat="1" ht="15.6" x14ac:dyDescent="0.3">
      <c r="A23" s="19" t="s">
        <v>3</v>
      </c>
      <c r="B23" s="28"/>
      <c r="G23" s="21"/>
      <c r="H23" s="20"/>
      <c r="M23" s="21"/>
    </row>
    <row r="24" spans="1:16" s="7" customFormat="1" x14ac:dyDescent="0.3">
      <c r="A24" s="15" t="s">
        <v>40</v>
      </c>
      <c r="B24" s="29">
        <v>1133</v>
      </c>
      <c r="C24" s="6">
        <v>6249</v>
      </c>
      <c r="D24" s="6"/>
      <c r="E24" s="6">
        <v>1267</v>
      </c>
      <c r="F24" s="6">
        <v>0.2</v>
      </c>
      <c r="G24" s="30">
        <v>1.1200000000000001</v>
      </c>
      <c r="H24" s="37">
        <v>2521</v>
      </c>
      <c r="I24" s="6">
        <v>97920</v>
      </c>
      <c r="J24" s="6"/>
      <c r="K24" s="6">
        <v>16641</v>
      </c>
      <c r="L24" s="6">
        <v>0.17</v>
      </c>
      <c r="M24" s="30">
        <v>6.6</v>
      </c>
      <c r="N24" s="6">
        <v>2521</v>
      </c>
      <c r="O24" s="6">
        <v>97468</v>
      </c>
      <c r="P24" s="6">
        <v>15746</v>
      </c>
    </row>
    <row r="25" spans="1:16" s="7" customFormat="1" x14ac:dyDescent="0.3">
      <c r="A25" s="15" t="s">
        <v>41</v>
      </c>
      <c r="B25" s="29">
        <v>94</v>
      </c>
      <c r="C25" s="6">
        <v>100538</v>
      </c>
      <c r="D25" s="6"/>
      <c r="E25" s="6">
        <v>36</v>
      </c>
      <c r="F25" s="6">
        <v>0</v>
      </c>
      <c r="G25" s="30">
        <v>0.38</v>
      </c>
      <c r="H25" s="37">
        <v>225</v>
      </c>
      <c r="I25" s="6">
        <v>284593</v>
      </c>
      <c r="J25" s="6"/>
      <c r="K25" s="6">
        <v>10941</v>
      </c>
      <c r="L25" s="6">
        <v>0.04</v>
      </c>
      <c r="M25" s="30">
        <v>48.65</v>
      </c>
      <c r="N25" s="6">
        <v>225</v>
      </c>
      <c r="O25" s="6">
        <v>274514</v>
      </c>
      <c r="P25" s="6">
        <v>10301</v>
      </c>
    </row>
    <row r="26" spans="1:16" s="7" customFormat="1" x14ac:dyDescent="0.3">
      <c r="A26" s="15" t="s">
        <v>42</v>
      </c>
      <c r="B26" s="29">
        <v>545</v>
      </c>
      <c r="C26" s="6">
        <v>4891</v>
      </c>
      <c r="D26" s="6"/>
      <c r="E26" s="6">
        <v>2814</v>
      </c>
      <c r="F26" s="6">
        <v>0.57999999999999996</v>
      </c>
      <c r="G26" s="30">
        <v>5.16</v>
      </c>
      <c r="H26" s="37">
        <v>802</v>
      </c>
      <c r="I26" s="6">
        <v>31078</v>
      </c>
      <c r="J26" s="6"/>
      <c r="K26" s="6">
        <v>30400</v>
      </c>
      <c r="L26" s="6">
        <v>0.93</v>
      </c>
      <c r="M26" s="30">
        <v>37.909999999999997</v>
      </c>
      <c r="N26" s="6">
        <v>802</v>
      </c>
      <c r="O26" s="6">
        <v>31004</v>
      </c>
      <c r="P26" s="6">
        <v>23926</v>
      </c>
    </row>
    <row r="27" spans="1:16" s="7" customFormat="1" x14ac:dyDescent="0.3">
      <c r="A27" s="15" t="s">
        <v>43</v>
      </c>
      <c r="B27" s="29">
        <v>24</v>
      </c>
      <c r="C27" s="6">
        <v>108</v>
      </c>
      <c r="D27" s="6"/>
      <c r="E27" s="6">
        <v>31</v>
      </c>
      <c r="F27" s="6">
        <v>0.28000000000000003</v>
      </c>
      <c r="G27" s="30">
        <v>1.28</v>
      </c>
      <c r="H27" s="37">
        <v>39</v>
      </c>
      <c r="I27" s="6">
        <v>580</v>
      </c>
      <c r="J27" s="6"/>
      <c r="K27" s="6">
        <v>157</v>
      </c>
      <c r="L27" s="6">
        <v>0.28000000000000003</v>
      </c>
      <c r="M27" s="30">
        <v>4.0599999999999996</v>
      </c>
      <c r="N27" s="6">
        <v>39</v>
      </c>
      <c r="O27" s="6">
        <v>540</v>
      </c>
      <c r="P27" s="6">
        <v>90</v>
      </c>
    </row>
    <row r="28" spans="1:16" s="9" customFormat="1" x14ac:dyDescent="0.3">
      <c r="A28" s="16"/>
      <c r="B28" s="31">
        <v>1796</v>
      </c>
      <c r="C28" s="8">
        <v>111786</v>
      </c>
      <c r="D28" s="8"/>
      <c r="E28" s="8">
        <v>4147</v>
      </c>
      <c r="F28" s="8">
        <v>0.04</v>
      </c>
      <c r="G28" s="32">
        <v>2.31</v>
      </c>
      <c r="H28" s="38">
        <v>3587</v>
      </c>
      <c r="I28" s="8">
        <v>414172</v>
      </c>
      <c r="J28" s="8"/>
      <c r="K28" s="8">
        <v>58139</v>
      </c>
      <c r="L28" s="8">
        <v>0.15</v>
      </c>
      <c r="M28" s="32">
        <v>16.21</v>
      </c>
      <c r="N28" s="8">
        <v>3587</v>
      </c>
      <c r="O28" s="8">
        <v>403527</v>
      </c>
      <c r="P28" s="8">
        <v>50063</v>
      </c>
    </row>
    <row r="29" spans="1:16" s="5" customFormat="1" ht="15.6" x14ac:dyDescent="0.3">
      <c r="A29" s="19" t="s">
        <v>4</v>
      </c>
      <c r="B29" s="34"/>
      <c r="G29" s="21"/>
      <c r="H29" s="20"/>
      <c r="M29" s="21"/>
    </row>
    <row r="30" spans="1:16" s="7" customFormat="1" x14ac:dyDescent="0.3">
      <c r="A30" s="15" t="s">
        <v>40</v>
      </c>
      <c r="B30" s="29">
        <v>2069</v>
      </c>
      <c r="C30" s="6">
        <v>14517</v>
      </c>
      <c r="D30" s="6"/>
      <c r="E30" s="6">
        <v>11160</v>
      </c>
      <c r="F30" s="6">
        <v>0.77</v>
      </c>
      <c r="G30" s="30">
        <v>5.39</v>
      </c>
      <c r="H30" s="37">
        <v>1126</v>
      </c>
      <c r="I30" s="6">
        <v>43818</v>
      </c>
      <c r="J30" s="6"/>
      <c r="K30" s="6">
        <v>3754</v>
      </c>
      <c r="L30" s="6">
        <v>0.09</v>
      </c>
      <c r="M30" s="30">
        <v>3.33</v>
      </c>
      <c r="N30" s="6">
        <v>1126</v>
      </c>
      <c r="O30" s="6">
        <v>43527</v>
      </c>
      <c r="P30" s="6">
        <v>3455</v>
      </c>
    </row>
    <row r="31" spans="1:16" s="7" customFormat="1" x14ac:dyDescent="0.3">
      <c r="A31" s="15" t="s">
        <v>41</v>
      </c>
      <c r="B31" s="29">
        <v>709</v>
      </c>
      <c r="C31" s="6">
        <v>598041</v>
      </c>
      <c r="D31" s="6"/>
      <c r="E31" s="6">
        <v>5643</v>
      </c>
      <c r="F31" s="6">
        <v>0.01</v>
      </c>
      <c r="G31" s="30">
        <v>7.96</v>
      </c>
      <c r="H31" s="37">
        <v>1376</v>
      </c>
      <c r="I31" s="6">
        <v>410343</v>
      </c>
      <c r="J31" s="6"/>
      <c r="K31" s="6">
        <v>24063</v>
      </c>
      <c r="L31" s="6">
        <v>0.06</v>
      </c>
      <c r="M31" s="30">
        <v>17.48</v>
      </c>
      <c r="N31" s="6">
        <v>1376</v>
      </c>
      <c r="O31" s="6">
        <v>329312</v>
      </c>
      <c r="P31" s="6">
        <v>19090</v>
      </c>
    </row>
    <row r="32" spans="1:16" s="7" customFormat="1" x14ac:dyDescent="0.3">
      <c r="A32" s="15" t="s">
        <v>42</v>
      </c>
      <c r="B32" s="29">
        <v>385</v>
      </c>
      <c r="C32" s="6">
        <v>1543</v>
      </c>
      <c r="D32" s="6"/>
      <c r="E32" s="6">
        <v>1201</v>
      </c>
      <c r="F32" s="6">
        <v>0.78</v>
      </c>
      <c r="G32" s="30">
        <v>3.12</v>
      </c>
      <c r="H32" s="37">
        <v>1774</v>
      </c>
      <c r="I32" s="6">
        <v>68873</v>
      </c>
      <c r="J32" s="6"/>
      <c r="K32" s="6">
        <v>26246</v>
      </c>
      <c r="L32" s="6">
        <v>0.38</v>
      </c>
      <c r="M32" s="30">
        <v>14.8</v>
      </c>
      <c r="N32" s="6">
        <v>1774</v>
      </c>
      <c r="O32" s="6">
        <v>68578</v>
      </c>
      <c r="P32" s="6">
        <v>22097</v>
      </c>
    </row>
    <row r="33" spans="1:16" s="7" customFormat="1" x14ac:dyDescent="0.3">
      <c r="A33" s="15" t="s">
        <v>43</v>
      </c>
      <c r="B33" s="29">
        <v>388</v>
      </c>
      <c r="C33" s="6">
        <v>77697</v>
      </c>
      <c r="D33" s="6"/>
      <c r="E33" s="6">
        <v>1506</v>
      </c>
      <c r="F33" s="6">
        <v>0.02</v>
      </c>
      <c r="G33" s="30">
        <v>3.88</v>
      </c>
      <c r="H33" s="37">
        <v>1635</v>
      </c>
      <c r="I33" s="6">
        <v>727257</v>
      </c>
      <c r="J33" s="6"/>
      <c r="K33" s="6">
        <v>14302</v>
      </c>
      <c r="L33" s="6">
        <v>0.02</v>
      </c>
      <c r="M33" s="30">
        <v>8.75</v>
      </c>
      <c r="N33" s="6">
        <v>1635</v>
      </c>
      <c r="O33" s="6">
        <v>513030</v>
      </c>
      <c r="P33" s="6">
        <v>9596</v>
      </c>
    </row>
    <row r="34" spans="1:16" s="9" customFormat="1" x14ac:dyDescent="0.3">
      <c r="A34" s="16"/>
      <c r="B34" s="31">
        <v>3551</v>
      </c>
      <c r="C34" s="8">
        <v>691798</v>
      </c>
      <c r="D34" s="8"/>
      <c r="E34" s="8">
        <v>19510</v>
      </c>
      <c r="F34" s="8">
        <v>0.03</v>
      </c>
      <c r="G34" s="32">
        <v>5.49</v>
      </c>
      <c r="H34" s="38">
        <v>5911</v>
      </c>
      <c r="I34" s="8">
        <v>1250291</v>
      </c>
      <c r="J34" s="8"/>
      <c r="K34" s="8">
        <v>68365</v>
      </c>
      <c r="L34" s="8">
        <v>0.06</v>
      </c>
      <c r="M34" s="32">
        <v>11.57</v>
      </c>
      <c r="N34" s="8">
        <v>5911</v>
      </c>
      <c r="O34" s="8">
        <v>954447</v>
      </c>
      <c r="P34" s="8">
        <v>54238</v>
      </c>
    </row>
    <row r="35" spans="1:16" s="5" customFormat="1" ht="15.45" customHeight="1" x14ac:dyDescent="0.3">
      <c r="A35" s="19" t="s">
        <v>5</v>
      </c>
      <c r="B35" s="20"/>
      <c r="G35" s="21"/>
      <c r="H35" s="20"/>
      <c r="I35" s="10"/>
      <c r="J35" s="10"/>
      <c r="K35" s="10"/>
      <c r="M35" s="21"/>
      <c r="O35" s="10"/>
      <c r="P35" s="10"/>
    </row>
    <row r="36" spans="1:16" s="7" customFormat="1" x14ac:dyDescent="0.3">
      <c r="A36" s="15" t="s">
        <v>40</v>
      </c>
      <c r="B36" s="29">
        <v>2</v>
      </c>
      <c r="C36" s="6">
        <v>3</v>
      </c>
      <c r="D36" s="6"/>
      <c r="E36" s="6">
        <v>1</v>
      </c>
      <c r="F36" s="6">
        <v>0.43</v>
      </c>
      <c r="G36" s="30">
        <v>0.64</v>
      </c>
      <c r="H36" s="37">
        <v>101</v>
      </c>
      <c r="I36" s="6">
        <v>3908</v>
      </c>
      <c r="J36" s="6"/>
      <c r="K36" s="6">
        <v>225</v>
      </c>
      <c r="L36" s="6">
        <v>0.05</v>
      </c>
      <c r="M36" s="30">
        <v>2.23</v>
      </c>
      <c r="N36" s="6">
        <v>101</v>
      </c>
      <c r="O36" s="6">
        <v>3903</v>
      </c>
      <c r="P36" s="6">
        <v>210</v>
      </c>
    </row>
    <row r="37" spans="1:16" s="7" customFormat="1" x14ac:dyDescent="0.3">
      <c r="A37" s="15" t="s">
        <v>41</v>
      </c>
      <c r="B37" s="29">
        <v>2</v>
      </c>
      <c r="C37" s="6">
        <v>2</v>
      </c>
      <c r="D37" s="6"/>
      <c r="E37" s="6">
        <v>0</v>
      </c>
      <c r="F37" s="6">
        <v>0.03</v>
      </c>
      <c r="G37" s="30">
        <v>0.03</v>
      </c>
      <c r="H37" s="37">
        <v>85</v>
      </c>
      <c r="I37" s="6">
        <v>1216</v>
      </c>
      <c r="J37" s="6"/>
      <c r="K37" s="6">
        <v>41</v>
      </c>
      <c r="L37" s="6">
        <v>0.03</v>
      </c>
      <c r="M37" s="30">
        <v>0.48</v>
      </c>
      <c r="N37" s="6">
        <v>85</v>
      </c>
      <c r="O37" s="6">
        <v>1195</v>
      </c>
      <c r="P37" s="6">
        <v>37</v>
      </c>
    </row>
    <row r="38" spans="1:16" s="7" customFormat="1" x14ac:dyDescent="0.3">
      <c r="A38" s="15" t="s">
        <v>42</v>
      </c>
      <c r="B38" s="29">
        <v>42</v>
      </c>
      <c r="C38" s="6">
        <v>134</v>
      </c>
      <c r="D38" s="6"/>
      <c r="E38" s="6">
        <v>81</v>
      </c>
      <c r="F38" s="6">
        <v>0.6</v>
      </c>
      <c r="G38" s="30">
        <v>1.92</v>
      </c>
      <c r="H38" s="37">
        <v>243</v>
      </c>
      <c r="I38" s="6">
        <v>9403</v>
      </c>
      <c r="J38" s="6"/>
      <c r="K38" s="6">
        <v>1225</v>
      </c>
      <c r="L38" s="6">
        <v>0.14000000000000001</v>
      </c>
      <c r="M38" s="30">
        <v>5.05</v>
      </c>
      <c r="N38" s="6">
        <v>243</v>
      </c>
      <c r="O38" s="6">
        <v>9379</v>
      </c>
      <c r="P38" s="6">
        <v>1118</v>
      </c>
    </row>
    <row r="39" spans="1:16" s="7" customFormat="1" x14ac:dyDescent="0.3">
      <c r="A39" s="15" t="s">
        <v>43</v>
      </c>
      <c r="B39" s="29">
        <v>21</v>
      </c>
      <c r="C39" s="6">
        <v>33</v>
      </c>
      <c r="D39" s="6"/>
      <c r="E39" s="6">
        <v>68</v>
      </c>
      <c r="F39" s="6">
        <v>2.0499999999999998</v>
      </c>
      <c r="G39" s="30">
        <v>3.23</v>
      </c>
      <c r="H39" s="37">
        <v>121</v>
      </c>
      <c r="I39" s="6">
        <v>1713</v>
      </c>
      <c r="J39" s="6"/>
      <c r="K39" s="6">
        <v>43</v>
      </c>
      <c r="L39" s="6">
        <v>0.03</v>
      </c>
      <c r="M39" s="30">
        <v>0.36</v>
      </c>
      <c r="N39" s="6">
        <v>121</v>
      </c>
      <c r="O39" s="6">
        <v>1690</v>
      </c>
      <c r="P39" s="6">
        <v>29</v>
      </c>
    </row>
    <row r="40" spans="1:16" s="9" customFormat="1" x14ac:dyDescent="0.3">
      <c r="A40" s="16"/>
      <c r="B40" s="31">
        <v>67</v>
      </c>
      <c r="C40" s="8">
        <v>172</v>
      </c>
      <c r="D40" s="8"/>
      <c r="E40" s="8">
        <v>150</v>
      </c>
      <c r="F40" s="8">
        <v>0.87</v>
      </c>
      <c r="G40" s="32">
        <v>2.23</v>
      </c>
      <c r="H40" s="38">
        <v>550</v>
      </c>
      <c r="I40" s="8">
        <v>16240</v>
      </c>
      <c r="J40" s="8"/>
      <c r="K40" s="8">
        <v>1534</v>
      </c>
      <c r="L40" s="8">
        <v>0.09</v>
      </c>
      <c r="M40" s="32">
        <v>2.79</v>
      </c>
      <c r="N40" s="8">
        <v>550</v>
      </c>
      <c r="O40" s="8">
        <v>16167</v>
      </c>
      <c r="P40" s="8">
        <v>1394</v>
      </c>
    </row>
    <row r="41" spans="1:16" s="5" customFormat="1" ht="15.6" x14ac:dyDescent="0.3">
      <c r="A41" s="19" t="s">
        <v>6</v>
      </c>
      <c r="B41" s="34"/>
      <c r="G41" s="21"/>
      <c r="H41" s="20"/>
      <c r="M41" s="21"/>
    </row>
    <row r="42" spans="1:16" s="7" customFormat="1" x14ac:dyDescent="0.3">
      <c r="A42" s="15" t="s">
        <v>40</v>
      </c>
      <c r="B42" s="29">
        <v>174</v>
      </c>
      <c r="C42" s="6">
        <v>727</v>
      </c>
      <c r="D42" s="6"/>
      <c r="E42" s="6">
        <v>271</v>
      </c>
      <c r="F42" s="6">
        <v>0.37</v>
      </c>
      <c r="G42" s="30">
        <v>1.56</v>
      </c>
      <c r="H42" s="37">
        <v>56</v>
      </c>
      <c r="I42" s="6">
        <v>2139</v>
      </c>
      <c r="J42" s="6"/>
      <c r="K42" s="6">
        <v>188</v>
      </c>
      <c r="L42" s="6">
        <v>0.08</v>
      </c>
      <c r="M42" s="30">
        <v>3.39</v>
      </c>
      <c r="N42" s="6">
        <v>56</v>
      </c>
      <c r="O42" s="6">
        <v>2149</v>
      </c>
      <c r="P42" s="6">
        <v>184</v>
      </c>
    </row>
    <row r="43" spans="1:16" s="7" customFormat="1" x14ac:dyDescent="0.3">
      <c r="A43" s="15" t="s">
        <v>41</v>
      </c>
      <c r="B43" s="29">
        <v>2354</v>
      </c>
      <c r="C43" s="6">
        <v>11595</v>
      </c>
      <c r="D43" s="6"/>
      <c r="E43" s="6">
        <v>1047</v>
      </c>
      <c r="F43" s="6">
        <v>0.09</v>
      </c>
      <c r="G43" s="30">
        <v>0.44</v>
      </c>
      <c r="H43" s="37">
        <v>638</v>
      </c>
      <c r="I43" s="6">
        <v>11127</v>
      </c>
      <c r="J43" s="6"/>
      <c r="K43" s="6">
        <v>589</v>
      </c>
      <c r="L43" s="6">
        <v>0.05</v>
      </c>
      <c r="M43" s="30">
        <v>0.92</v>
      </c>
      <c r="N43" s="6">
        <v>638</v>
      </c>
      <c r="O43" s="6">
        <v>8921</v>
      </c>
      <c r="P43" s="6">
        <v>446</v>
      </c>
    </row>
    <row r="44" spans="1:16" s="7" customFormat="1" x14ac:dyDescent="0.3">
      <c r="A44" s="15" t="s">
        <v>42</v>
      </c>
      <c r="B44" s="29">
        <v>4</v>
      </c>
      <c r="C44" s="6">
        <v>4</v>
      </c>
      <c r="D44" s="6"/>
      <c r="E44" s="6">
        <v>2</v>
      </c>
      <c r="F44" s="6">
        <v>0.45</v>
      </c>
      <c r="G44" s="30">
        <v>0.45</v>
      </c>
      <c r="H44" s="37">
        <v>27</v>
      </c>
      <c r="I44" s="6">
        <v>1023</v>
      </c>
      <c r="J44" s="6"/>
      <c r="K44" s="6">
        <v>377</v>
      </c>
      <c r="L44" s="6">
        <v>0.34</v>
      </c>
      <c r="M44" s="30">
        <v>14.2</v>
      </c>
      <c r="N44" s="6">
        <v>27</v>
      </c>
      <c r="O44" s="6">
        <v>1027</v>
      </c>
      <c r="P44" s="6">
        <v>369</v>
      </c>
    </row>
    <row r="45" spans="1:16" s="7" customFormat="1" x14ac:dyDescent="0.3">
      <c r="A45" s="15" t="s">
        <v>43</v>
      </c>
      <c r="B45" s="29" t="s">
        <v>39</v>
      </c>
      <c r="C45" s="6" t="s">
        <v>39</v>
      </c>
      <c r="D45" s="6"/>
      <c r="E45" s="6" t="s">
        <v>39</v>
      </c>
      <c r="F45" s="6" t="s">
        <v>39</v>
      </c>
      <c r="G45" s="30" t="s">
        <v>39</v>
      </c>
      <c r="H45" s="37" t="s">
        <v>39</v>
      </c>
      <c r="I45" s="6" t="s">
        <v>39</v>
      </c>
      <c r="J45" s="6"/>
      <c r="K45" s="6" t="s">
        <v>39</v>
      </c>
      <c r="L45" s="6" t="s">
        <v>39</v>
      </c>
      <c r="M45" s="30" t="s">
        <v>39</v>
      </c>
      <c r="N45" s="6" t="s">
        <v>39</v>
      </c>
      <c r="O45" s="6" t="s">
        <v>39</v>
      </c>
      <c r="P45" s="6" t="s">
        <v>39</v>
      </c>
    </row>
    <row r="46" spans="1:16" s="9" customFormat="1" x14ac:dyDescent="0.3">
      <c r="A46" s="16"/>
      <c r="B46" s="31">
        <v>2532</v>
      </c>
      <c r="C46" s="8">
        <v>12326</v>
      </c>
      <c r="D46" s="8"/>
      <c r="E46" s="8">
        <v>1320</v>
      </c>
      <c r="F46" s="8">
        <v>0.11</v>
      </c>
      <c r="G46" s="32">
        <v>0.52</v>
      </c>
      <c r="H46" s="38">
        <v>720</v>
      </c>
      <c r="I46" s="8">
        <v>14290</v>
      </c>
      <c r="J46" s="8"/>
      <c r="K46" s="8">
        <v>1154</v>
      </c>
      <c r="L46" s="8">
        <v>0.09</v>
      </c>
      <c r="M46" s="32">
        <v>1.6</v>
      </c>
      <c r="N46" s="8">
        <v>720</v>
      </c>
      <c r="O46" s="8">
        <v>12096</v>
      </c>
      <c r="P46" s="8">
        <v>999</v>
      </c>
    </row>
    <row r="47" spans="1:16" s="5" customFormat="1" ht="15.6" x14ac:dyDescent="0.3">
      <c r="A47" s="19" t="s">
        <v>7</v>
      </c>
      <c r="B47" s="34"/>
      <c r="G47" s="21"/>
      <c r="H47" s="20"/>
      <c r="M47" s="21"/>
    </row>
    <row r="48" spans="1:16" s="7" customFormat="1" x14ac:dyDescent="0.3">
      <c r="A48" s="15" t="s">
        <v>40</v>
      </c>
      <c r="B48" s="29">
        <v>794</v>
      </c>
      <c r="C48" s="6">
        <v>3820</v>
      </c>
      <c r="D48" s="6"/>
      <c r="E48" s="6">
        <v>5219</v>
      </c>
      <c r="F48" s="6">
        <v>1.37</v>
      </c>
      <c r="G48" s="30">
        <v>6.57</v>
      </c>
      <c r="H48" s="37">
        <v>872</v>
      </c>
      <c r="I48" s="6">
        <v>33715</v>
      </c>
      <c r="J48" s="6"/>
      <c r="K48" s="6">
        <v>12244</v>
      </c>
      <c r="L48" s="6">
        <v>0.35</v>
      </c>
      <c r="M48" s="30">
        <v>14.03</v>
      </c>
      <c r="N48" s="6">
        <v>872</v>
      </c>
      <c r="O48" s="6">
        <v>33729</v>
      </c>
      <c r="P48" s="6">
        <v>11496</v>
      </c>
    </row>
    <row r="49" spans="1:16" s="7" customFormat="1" x14ac:dyDescent="0.3">
      <c r="A49" s="15" t="s">
        <v>41</v>
      </c>
      <c r="B49" s="29">
        <v>382</v>
      </c>
      <c r="C49" s="6">
        <v>1313</v>
      </c>
      <c r="D49" s="6"/>
      <c r="E49" s="6">
        <v>121</v>
      </c>
      <c r="F49" s="6">
        <v>0.09</v>
      </c>
      <c r="G49" s="30">
        <v>0.32</v>
      </c>
      <c r="H49" s="37">
        <v>401</v>
      </c>
      <c r="I49" s="6">
        <v>6176</v>
      </c>
      <c r="J49" s="6"/>
      <c r="K49" s="6">
        <v>555</v>
      </c>
      <c r="L49" s="6">
        <v>0.09</v>
      </c>
      <c r="M49" s="30">
        <v>1.38</v>
      </c>
      <c r="N49" s="6">
        <v>401</v>
      </c>
      <c r="O49" s="6">
        <v>5612</v>
      </c>
      <c r="P49" s="6">
        <v>439</v>
      </c>
    </row>
    <row r="50" spans="1:16" s="7" customFormat="1" x14ac:dyDescent="0.3">
      <c r="A50" s="15" t="s">
        <v>42</v>
      </c>
      <c r="B50" s="29">
        <v>89</v>
      </c>
      <c r="C50" s="6">
        <v>189</v>
      </c>
      <c r="D50" s="6"/>
      <c r="E50" s="6">
        <v>570</v>
      </c>
      <c r="F50" s="6">
        <v>3.02</v>
      </c>
      <c r="G50" s="30">
        <v>6.41</v>
      </c>
      <c r="H50" s="37">
        <v>501</v>
      </c>
      <c r="I50" s="6">
        <v>19392</v>
      </c>
      <c r="J50" s="6"/>
      <c r="K50" s="6">
        <v>20005</v>
      </c>
      <c r="L50" s="6">
        <v>1.02</v>
      </c>
      <c r="M50" s="30">
        <v>39.93</v>
      </c>
      <c r="N50" s="6">
        <v>501</v>
      </c>
      <c r="O50" s="6">
        <v>19370</v>
      </c>
      <c r="P50" s="6">
        <v>18245</v>
      </c>
    </row>
    <row r="51" spans="1:16" s="7" customFormat="1" x14ac:dyDescent="0.3">
      <c r="A51" s="15" t="s">
        <v>43</v>
      </c>
      <c r="B51" s="29">
        <v>4</v>
      </c>
      <c r="C51" s="6">
        <v>8</v>
      </c>
      <c r="D51" s="6"/>
      <c r="E51" s="6">
        <v>1</v>
      </c>
      <c r="F51" s="6">
        <v>0.13</v>
      </c>
      <c r="G51" s="30">
        <v>0.27</v>
      </c>
      <c r="H51" s="37">
        <v>27</v>
      </c>
      <c r="I51" s="6">
        <v>377</v>
      </c>
      <c r="J51" s="6"/>
      <c r="K51" s="6">
        <v>59</v>
      </c>
      <c r="L51" s="6">
        <v>0.15</v>
      </c>
      <c r="M51" s="30">
        <v>2.2200000000000002</v>
      </c>
      <c r="N51" s="6">
        <v>27</v>
      </c>
      <c r="O51" s="6">
        <v>374</v>
      </c>
      <c r="P51" s="6">
        <v>38</v>
      </c>
    </row>
    <row r="52" spans="1:16" s="9" customFormat="1" x14ac:dyDescent="0.3">
      <c r="A52" s="16"/>
      <c r="B52" s="31">
        <v>1269</v>
      </c>
      <c r="C52" s="8">
        <v>5330</v>
      </c>
      <c r="D52" s="8"/>
      <c r="E52" s="8">
        <v>5911</v>
      </c>
      <c r="F52" s="8">
        <v>1.1100000000000001</v>
      </c>
      <c r="G52" s="32">
        <v>4.66</v>
      </c>
      <c r="H52" s="38">
        <v>1801</v>
      </c>
      <c r="I52" s="8">
        <v>59660</v>
      </c>
      <c r="J52" s="8"/>
      <c r="K52" s="8">
        <v>32863</v>
      </c>
      <c r="L52" s="8">
        <v>0.54</v>
      </c>
      <c r="M52" s="32">
        <v>18.239999999999998</v>
      </c>
      <c r="N52" s="8">
        <v>1801</v>
      </c>
      <c r="O52" s="8">
        <v>59086</v>
      </c>
      <c r="P52" s="8">
        <v>30219</v>
      </c>
    </row>
    <row r="53" spans="1:16" s="5" customFormat="1" ht="15.6" x14ac:dyDescent="0.3">
      <c r="A53" s="19" t="s">
        <v>8</v>
      </c>
      <c r="B53" s="34"/>
      <c r="G53" s="21"/>
      <c r="H53" s="20"/>
      <c r="M53" s="21"/>
    </row>
    <row r="54" spans="1:16" s="7" customFormat="1" x14ac:dyDescent="0.3">
      <c r="A54" s="15" t="s">
        <v>40</v>
      </c>
      <c r="B54" s="29">
        <v>20</v>
      </c>
      <c r="C54" s="6">
        <v>43</v>
      </c>
      <c r="D54" s="6"/>
      <c r="E54" s="6">
        <v>5</v>
      </c>
      <c r="F54" s="6">
        <v>0.11</v>
      </c>
      <c r="G54" s="30">
        <v>0.24</v>
      </c>
      <c r="H54" s="37">
        <v>69</v>
      </c>
      <c r="I54" s="6">
        <v>2670</v>
      </c>
      <c r="J54" s="6"/>
      <c r="K54" s="6">
        <v>225</v>
      </c>
      <c r="L54" s="6">
        <v>0.08</v>
      </c>
      <c r="M54" s="30">
        <v>3.26</v>
      </c>
      <c r="N54" s="6">
        <v>69</v>
      </c>
      <c r="O54" s="6">
        <v>2669</v>
      </c>
      <c r="P54" s="6">
        <v>204</v>
      </c>
    </row>
    <row r="55" spans="1:16" s="7" customFormat="1" x14ac:dyDescent="0.3">
      <c r="A55" s="15" t="s">
        <v>41</v>
      </c>
      <c r="B55" s="29">
        <v>41</v>
      </c>
      <c r="C55" s="6">
        <v>164</v>
      </c>
      <c r="D55" s="6"/>
      <c r="E55" s="6">
        <v>5</v>
      </c>
      <c r="F55" s="6">
        <v>0.03</v>
      </c>
      <c r="G55" s="30">
        <v>0.11</v>
      </c>
      <c r="H55" s="37">
        <v>145</v>
      </c>
      <c r="I55" s="6">
        <v>2154</v>
      </c>
      <c r="J55" s="6"/>
      <c r="K55" s="6">
        <v>101</v>
      </c>
      <c r="L55" s="6">
        <v>0.05</v>
      </c>
      <c r="M55" s="30">
        <v>0.69</v>
      </c>
      <c r="N55" s="6">
        <v>145</v>
      </c>
      <c r="O55" s="6">
        <v>2028</v>
      </c>
      <c r="P55" s="6">
        <v>83</v>
      </c>
    </row>
    <row r="56" spans="1:16" s="7" customFormat="1" x14ac:dyDescent="0.3">
      <c r="A56" s="15" t="s">
        <v>42</v>
      </c>
      <c r="B56" s="29">
        <v>362</v>
      </c>
      <c r="C56" s="6">
        <v>808</v>
      </c>
      <c r="D56" s="6"/>
      <c r="E56" s="6">
        <v>170</v>
      </c>
      <c r="F56" s="6">
        <v>0.21</v>
      </c>
      <c r="G56" s="30">
        <v>0.47</v>
      </c>
      <c r="H56" s="37">
        <v>248</v>
      </c>
      <c r="I56" s="6">
        <v>9564</v>
      </c>
      <c r="J56" s="6"/>
      <c r="K56" s="6">
        <v>3580</v>
      </c>
      <c r="L56" s="6">
        <v>0.38</v>
      </c>
      <c r="M56" s="30">
        <v>14.42</v>
      </c>
      <c r="N56" s="6">
        <v>248</v>
      </c>
      <c r="O56" s="6">
        <v>9597</v>
      </c>
      <c r="P56" s="6">
        <v>3195</v>
      </c>
    </row>
    <row r="57" spans="1:16" s="7" customFormat="1" x14ac:dyDescent="0.3">
      <c r="A57" s="15" t="s">
        <v>43</v>
      </c>
      <c r="B57" s="29">
        <v>492</v>
      </c>
      <c r="C57" s="6">
        <v>1428</v>
      </c>
      <c r="D57" s="6"/>
      <c r="E57" s="6">
        <v>193</v>
      </c>
      <c r="F57" s="6">
        <v>0.14000000000000001</v>
      </c>
      <c r="G57" s="30">
        <v>0.39</v>
      </c>
      <c r="H57" s="37">
        <v>352</v>
      </c>
      <c r="I57" s="6">
        <v>5118</v>
      </c>
      <c r="J57" s="6"/>
      <c r="K57" s="6">
        <v>409</v>
      </c>
      <c r="L57" s="6">
        <v>0.08</v>
      </c>
      <c r="M57" s="30">
        <v>1.1599999999999999</v>
      </c>
      <c r="N57" s="6">
        <v>352</v>
      </c>
      <c r="O57" s="6">
        <v>4931</v>
      </c>
      <c r="P57" s="6">
        <v>239</v>
      </c>
    </row>
    <row r="58" spans="1:16" s="9" customFormat="1" x14ac:dyDescent="0.3">
      <c r="A58" s="16"/>
      <c r="B58" s="31">
        <v>915</v>
      </c>
      <c r="C58" s="8">
        <v>2443</v>
      </c>
      <c r="D58" s="8"/>
      <c r="E58" s="8">
        <v>372</v>
      </c>
      <c r="F58" s="8">
        <v>0.15</v>
      </c>
      <c r="G58" s="32">
        <v>0.41</v>
      </c>
      <c r="H58" s="38">
        <v>815</v>
      </c>
      <c r="I58" s="8">
        <v>19506</v>
      </c>
      <c r="J58" s="8"/>
      <c r="K58" s="8">
        <v>4315</v>
      </c>
      <c r="L58" s="8">
        <v>0.2</v>
      </c>
      <c r="M58" s="32">
        <v>5.3</v>
      </c>
      <c r="N58" s="8">
        <v>815</v>
      </c>
      <c r="O58" s="8">
        <v>19225</v>
      </c>
      <c r="P58" s="8">
        <v>3720</v>
      </c>
    </row>
    <row r="59" spans="1:16" s="5" customFormat="1" ht="15.6" x14ac:dyDescent="0.3">
      <c r="A59" s="19" t="s">
        <v>9</v>
      </c>
      <c r="B59" s="34"/>
      <c r="G59" s="21"/>
      <c r="H59" s="20"/>
      <c r="M59" s="21"/>
    </row>
    <row r="60" spans="1:16" s="7" customFormat="1" x14ac:dyDescent="0.3">
      <c r="A60" s="15" t="s">
        <v>40</v>
      </c>
      <c r="B60" s="29">
        <v>851</v>
      </c>
      <c r="C60" s="6">
        <v>6174</v>
      </c>
      <c r="D60" s="6"/>
      <c r="E60" s="6">
        <v>1670</v>
      </c>
      <c r="F60" s="6">
        <v>0.27</v>
      </c>
      <c r="G60" s="30">
        <v>1.96</v>
      </c>
      <c r="H60" s="37">
        <v>412</v>
      </c>
      <c r="I60" s="6">
        <v>15850</v>
      </c>
      <c r="J60" s="6"/>
      <c r="K60" s="6">
        <v>3201</v>
      </c>
      <c r="L60" s="6">
        <v>0.21</v>
      </c>
      <c r="M60" s="30">
        <v>7.78</v>
      </c>
      <c r="N60" s="6">
        <v>412</v>
      </c>
      <c r="O60" s="6">
        <v>15915</v>
      </c>
      <c r="P60" s="6">
        <v>2809</v>
      </c>
    </row>
    <row r="61" spans="1:16" s="7" customFormat="1" x14ac:dyDescent="0.3">
      <c r="A61" s="15" t="s">
        <v>41</v>
      </c>
      <c r="B61" s="29">
        <v>1875</v>
      </c>
      <c r="C61" s="6">
        <v>15636</v>
      </c>
      <c r="D61" s="6"/>
      <c r="E61" s="6">
        <v>1588</v>
      </c>
      <c r="F61" s="6">
        <v>0.1</v>
      </c>
      <c r="G61" s="30">
        <v>0.85</v>
      </c>
      <c r="H61" s="37">
        <v>658</v>
      </c>
      <c r="I61" s="6">
        <v>16491</v>
      </c>
      <c r="J61" s="6"/>
      <c r="K61" s="6">
        <v>1747</v>
      </c>
      <c r="L61" s="6">
        <v>0.11</v>
      </c>
      <c r="M61" s="30">
        <v>2.65</v>
      </c>
      <c r="N61" s="6">
        <v>658</v>
      </c>
      <c r="O61" s="6">
        <v>11007</v>
      </c>
      <c r="P61" s="6">
        <v>1001</v>
      </c>
    </row>
    <row r="62" spans="1:16" s="7" customFormat="1" x14ac:dyDescent="0.3">
      <c r="A62" s="15" t="s">
        <v>42</v>
      </c>
      <c r="B62" s="29">
        <v>3</v>
      </c>
      <c r="C62" s="6">
        <v>6</v>
      </c>
      <c r="D62" s="6"/>
      <c r="E62" s="6">
        <v>4</v>
      </c>
      <c r="F62" s="6">
        <v>0.71</v>
      </c>
      <c r="G62" s="30">
        <v>1.43</v>
      </c>
      <c r="H62" s="37">
        <v>438</v>
      </c>
      <c r="I62" s="6">
        <v>16897</v>
      </c>
      <c r="J62" s="6"/>
      <c r="K62" s="6">
        <v>6928</v>
      </c>
      <c r="L62" s="6">
        <v>0.39</v>
      </c>
      <c r="M62" s="30">
        <v>15.8</v>
      </c>
      <c r="N62" s="6">
        <v>438</v>
      </c>
      <c r="O62" s="6">
        <v>16947</v>
      </c>
      <c r="P62" s="6">
        <v>6208</v>
      </c>
    </row>
    <row r="63" spans="1:16" s="7" customFormat="1" x14ac:dyDescent="0.3">
      <c r="A63" s="15" t="s">
        <v>43</v>
      </c>
      <c r="B63" s="29" t="s">
        <v>39</v>
      </c>
      <c r="C63" s="6" t="s">
        <v>39</v>
      </c>
      <c r="D63" s="6"/>
      <c r="E63" s="6" t="s">
        <v>39</v>
      </c>
      <c r="F63" s="6" t="s">
        <v>39</v>
      </c>
      <c r="G63" s="30" t="s">
        <v>39</v>
      </c>
      <c r="H63" s="37" t="s">
        <v>39</v>
      </c>
      <c r="I63" s="6" t="s">
        <v>39</v>
      </c>
      <c r="J63" s="6"/>
      <c r="K63" s="6" t="s">
        <v>39</v>
      </c>
      <c r="L63" s="6" t="s">
        <v>39</v>
      </c>
      <c r="M63" s="30" t="s">
        <v>39</v>
      </c>
      <c r="N63" s="6" t="s">
        <v>39</v>
      </c>
      <c r="O63" s="6" t="s">
        <v>39</v>
      </c>
      <c r="P63" s="6" t="s">
        <v>39</v>
      </c>
    </row>
    <row r="64" spans="1:16" s="9" customFormat="1" x14ac:dyDescent="0.3">
      <c r="A64" s="16"/>
      <c r="B64" s="31">
        <v>2729</v>
      </c>
      <c r="C64" s="8">
        <v>21816</v>
      </c>
      <c r="D64" s="8"/>
      <c r="E64" s="8">
        <v>3262</v>
      </c>
      <c r="F64" s="8">
        <v>0.15</v>
      </c>
      <c r="G64" s="32">
        <v>1.2</v>
      </c>
      <c r="H64" s="38">
        <v>1508</v>
      </c>
      <c r="I64" s="8">
        <v>49237</v>
      </c>
      <c r="J64" s="8"/>
      <c r="K64" s="8">
        <v>11877</v>
      </c>
      <c r="L64" s="8">
        <v>0.23</v>
      </c>
      <c r="M64" s="32">
        <v>7.88</v>
      </c>
      <c r="N64" s="8">
        <v>1508</v>
      </c>
      <c r="O64" s="8">
        <v>43869</v>
      </c>
      <c r="P64" s="8">
        <v>10018</v>
      </c>
    </row>
    <row r="65" spans="1:16" s="5" customFormat="1" ht="15.6" x14ac:dyDescent="0.3">
      <c r="A65" s="19" t="s">
        <v>10</v>
      </c>
      <c r="B65" s="34"/>
      <c r="G65" s="21"/>
      <c r="H65" s="20"/>
      <c r="M65" s="21"/>
    </row>
    <row r="66" spans="1:16" s="7" customFormat="1" x14ac:dyDescent="0.3">
      <c r="A66" s="15" t="s">
        <v>40</v>
      </c>
      <c r="B66" s="29">
        <v>1105</v>
      </c>
      <c r="C66" s="6">
        <v>2858</v>
      </c>
      <c r="D66" s="6"/>
      <c r="E66" s="6">
        <v>1361</v>
      </c>
      <c r="F66" s="6">
        <v>0.48</v>
      </c>
      <c r="G66" s="30">
        <v>1.23</v>
      </c>
      <c r="H66" s="37">
        <v>1180</v>
      </c>
      <c r="I66" s="6">
        <v>45501</v>
      </c>
      <c r="J66" s="6"/>
      <c r="K66" s="6">
        <v>10070</v>
      </c>
      <c r="L66" s="6">
        <v>0.25</v>
      </c>
      <c r="M66" s="30">
        <v>8.5299999999999994</v>
      </c>
      <c r="N66" s="6">
        <v>1180</v>
      </c>
      <c r="O66" s="6">
        <v>45619</v>
      </c>
      <c r="P66" s="6">
        <v>9411</v>
      </c>
    </row>
    <row r="67" spans="1:16" s="7" customFormat="1" x14ac:dyDescent="0.3">
      <c r="A67" s="15" t="s">
        <v>41</v>
      </c>
      <c r="B67" s="29">
        <v>88</v>
      </c>
      <c r="C67" s="6">
        <v>871</v>
      </c>
      <c r="D67" s="6"/>
      <c r="E67" s="6">
        <v>136</v>
      </c>
      <c r="F67" s="6">
        <v>0.16</v>
      </c>
      <c r="G67" s="30">
        <v>1.55</v>
      </c>
      <c r="H67" s="37">
        <v>69</v>
      </c>
      <c r="I67" s="6">
        <v>1129</v>
      </c>
      <c r="J67" s="6"/>
      <c r="K67" s="6">
        <v>133</v>
      </c>
      <c r="L67" s="6">
        <v>0.12</v>
      </c>
      <c r="M67" s="30">
        <v>1.94</v>
      </c>
      <c r="N67" s="6">
        <v>69</v>
      </c>
      <c r="O67" s="6">
        <v>965</v>
      </c>
      <c r="P67" s="6">
        <v>100</v>
      </c>
    </row>
    <row r="68" spans="1:16" s="7" customFormat="1" x14ac:dyDescent="0.3">
      <c r="A68" s="15" t="s">
        <v>42</v>
      </c>
      <c r="B68" s="29">
        <v>195</v>
      </c>
      <c r="C68" s="6">
        <v>725</v>
      </c>
      <c r="D68" s="6"/>
      <c r="E68" s="6">
        <v>278</v>
      </c>
      <c r="F68" s="6">
        <v>0.38</v>
      </c>
      <c r="G68" s="30">
        <v>1.42</v>
      </c>
      <c r="H68" s="37">
        <v>362</v>
      </c>
      <c r="I68" s="6">
        <v>13981</v>
      </c>
      <c r="J68" s="6"/>
      <c r="K68" s="6">
        <v>11200</v>
      </c>
      <c r="L68" s="6">
        <v>0.79</v>
      </c>
      <c r="M68" s="30">
        <v>30.97</v>
      </c>
      <c r="N68" s="6">
        <v>362</v>
      </c>
      <c r="O68" s="6">
        <v>13983</v>
      </c>
      <c r="P68" s="6">
        <v>10089</v>
      </c>
    </row>
    <row r="69" spans="1:16" s="7" customFormat="1" x14ac:dyDescent="0.3">
      <c r="A69" s="15" t="s">
        <v>43</v>
      </c>
      <c r="B69" s="29">
        <v>54</v>
      </c>
      <c r="C69" s="6">
        <v>54</v>
      </c>
      <c r="D69" s="6"/>
      <c r="E69" s="6">
        <v>10</v>
      </c>
      <c r="F69" s="6">
        <v>0.18</v>
      </c>
      <c r="G69" s="30">
        <v>0.18</v>
      </c>
      <c r="H69" s="37">
        <v>162</v>
      </c>
      <c r="I69" s="6">
        <v>2266</v>
      </c>
      <c r="J69" s="6"/>
      <c r="K69" s="6">
        <v>508</v>
      </c>
      <c r="L69" s="6">
        <v>0.21</v>
      </c>
      <c r="M69" s="30">
        <v>3.14</v>
      </c>
      <c r="N69" s="6">
        <v>162</v>
      </c>
      <c r="O69" s="6">
        <v>2263</v>
      </c>
      <c r="P69" s="6">
        <v>311</v>
      </c>
    </row>
    <row r="70" spans="1:16" s="9" customFormat="1" x14ac:dyDescent="0.3">
      <c r="A70" s="16"/>
      <c r="B70" s="31">
        <v>1442</v>
      </c>
      <c r="C70" s="8">
        <v>4508</v>
      </c>
      <c r="D70" s="8"/>
      <c r="E70" s="8">
        <v>1785</v>
      </c>
      <c r="F70" s="8">
        <v>0.4</v>
      </c>
      <c r="G70" s="32">
        <v>1.24</v>
      </c>
      <c r="H70" s="38">
        <v>1772</v>
      </c>
      <c r="I70" s="8">
        <v>62878</v>
      </c>
      <c r="J70" s="8"/>
      <c r="K70" s="8">
        <v>21912</v>
      </c>
      <c r="L70" s="8">
        <v>0.4</v>
      </c>
      <c r="M70" s="32">
        <v>12.36</v>
      </c>
      <c r="N70" s="8">
        <v>1772</v>
      </c>
      <c r="O70" s="8">
        <v>62829</v>
      </c>
      <c r="P70" s="8">
        <v>19912</v>
      </c>
    </row>
    <row r="71" spans="1:16" s="5" customFormat="1" ht="15.6" x14ac:dyDescent="0.3">
      <c r="A71" s="19" t="s">
        <v>11</v>
      </c>
      <c r="B71" s="34"/>
      <c r="G71" s="21"/>
      <c r="H71" s="20"/>
      <c r="M71" s="21"/>
    </row>
    <row r="72" spans="1:16" s="7" customFormat="1" x14ac:dyDescent="0.3">
      <c r="A72" s="15" t="s">
        <v>40</v>
      </c>
      <c r="B72" s="29">
        <v>194</v>
      </c>
      <c r="C72" s="6">
        <v>320</v>
      </c>
      <c r="D72" s="6"/>
      <c r="E72" s="6">
        <v>108</v>
      </c>
      <c r="F72" s="6">
        <v>0.34</v>
      </c>
      <c r="G72" s="30">
        <v>0.56000000000000005</v>
      </c>
      <c r="H72" s="37">
        <v>102</v>
      </c>
      <c r="I72" s="6">
        <v>3965</v>
      </c>
      <c r="J72" s="6"/>
      <c r="K72" s="6">
        <v>432</v>
      </c>
      <c r="L72" s="6">
        <v>0.12</v>
      </c>
      <c r="M72" s="30">
        <v>4.2300000000000004</v>
      </c>
      <c r="N72" s="6">
        <v>102</v>
      </c>
      <c r="O72" s="6">
        <v>3953</v>
      </c>
      <c r="P72" s="6">
        <v>411</v>
      </c>
    </row>
    <row r="73" spans="1:16" s="7" customFormat="1" x14ac:dyDescent="0.3">
      <c r="A73" s="15" t="s">
        <v>41</v>
      </c>
      <c r="B73" s="29">
        <v>184</v>
      </c>
      <c r="C73" s="6">
        <v>381</v>
      </c>
      <c r="D73" s="6"/>
      <c r="E73" s="6">
        <v>90</v>
      </c>
      <c r="F73" s="6">
        <v>0.24</v>
      </c>
      <c r="G73" s="30">
        <v>0.49</v>
      </c>
      <c r="H73" s="37">
        <v>177</v>
      </c>
      <c r="I73" s="6">
        <v>2516</v>
      </c>
      <c r="J73" s="6"/>
      <c r="K73" s="6">
        <v>175</v>
      </c>
      <c r="L73" s="6">
        <v>0.08</v>
      </c>
      <c r="M73" s="30">
        <v>0.99</v>
      </c>
      <c r="N73" s="6">
        <v>177</v>
      </c>
      <c r="O73" s="6">
        <v>2477</v>
      </c>
      <c r="P73" s="6">
        <v>161</v>
      </c>
    </row>
    <row r="74" spans="1:16" s="7" customFormat="1" x14ac:dyDescent="0.3">
      <c r="A74" s="15" t="s">
        <v>42</v>
      </c>
      <c r="B74" s="29">
        <v>26</v>
      </c>
      <c r="C74" s="6">
        <v>49</v>
      </c>
      <c r="D74" s="6"/>
      <c r="E74" s="6">
        <v>12</v>
      </c>
      <c r="F74" s="6">
        <v>0.25</v>
      </c>
      <c r="G74" s="30">
        <v>0.48</v>
      </c>
      <c r="H74" s="37">
        <v>67</v>
      </c>
      <c r="I74" s="6">
        <v>2607</v>
      </c>
      <c r="J74" s="6"/>
      <c r="K74" s="6">
        <v>1043</v>
      </c>
      <c r="L74" s="6">
        <v>0.4</v>
      </c>
      <c r="M74" s="30">
        <v>15.5</v>
      </c>
      <c r="N74" s="6">
        <v>67</v>
      </c>
      <c r="O74" s="6">
        <v>2602</v>
      </c>
      <c r="P74" s="6">
        <v>910</v>
      </c>
    </row>
    <row r="75" spans="1:16" s="7" customFormat="1" x14ac:dyDescent="0.3">
      <c r="A75" s="15" t="s">
        <v>43</v>
      </c>
      <c r="B75" s="29" t="s">
        <v>39</v>
      </c>
      <c r="C75" s="6" t="s">
        <v>39</v>
      </c>
      <c r="D75" s="6"/>
      <c r="E75" s="6" t="s">
        <v>39</v>
      </c>
      <c r="F75" s="6" t="s">
        <v>39</v>
      </c>
      <c r="G75" s="30" t="s">
        <v>39</v>
      </c>
      <c r="H75" s="37" t="s">
        <v>39</v>
      </c>
      <c r="I75" s="6" t="s">
        <v>39</v>
      </c>
      <c r="J75" s="6"/>
      <c r="K75" s="6" t="s">
        <v>39</v>
      </c>
      <c r="L75" s="6" t="s">
        <v>39</v>
      </c>
      <c r="M75" s="30" t="s">
        <v>39</v>
      </c>
      <c r="N75" s="6" t="s">
        <v>39</v>
      </c>
      <c r="O75" s="6" t="s">
        <v>39</v>
      </c>
      <c r="P75" s="6" t="s">
        <v>39</v>
      </c>
    </row>
    <row r="76" spans="1:16" s="9" customFormat="1" x14ac:dyDescent="0.3">
      <c r="A76" s="16"/>
      <c r="B76" s="31">
        <v>404</v>
      </c>
      <c r="C76" s="8">
        <v>750</v>
      </c>
      <c r="D76" s="8"/>
      <c r="E76" s="8">
        <v>211</v>
      </c>
      <c r="F76" s="8">
        <v>0.28000000000000003</v>
      </c>
      <c r="G76" s="32">
        <v>0.52</v>
      </c>
      <c r="H76" s="38">
        <v>347</v>
      </c>
      <c r="I76" s="8">
        <v>9088</v>
      </c>
      <c r="J76" s="8"/>
      <c r="K76" s="8">
        <v>1650</v>
      </c>
      <c r="L76" s="8">
        <v>0.19</v>
      </c>
      <c r="M76" s="32">
        <v>4.76</v>
      </c>
      <c r="N76" s="8">
        <v>347</v>
      </c>
      <c r="O76" s="8">
        <v>9032</v>
      </c>
      <c r="P76" s="8">
        <v>1482</v>
      </c>
    </row>
    <row r="77" spans="1:16" s="5" customFormat="1" ht="15.6" x14ac:dyDescent="0.3">
      <c r="A77" s="19" t="s">
        <v>12</v>
      </c>
      <c r="B77" s="34"/>
      <c r="G77" s="21"/>
      <c r="H77" s="20"/>
      <c r="M77" s="21"/>
    </row>
    <row r="78" spans="1:16" s="7" customFormat="1" x14ac:dyDescent="0.3">
      <c r="A78" s="15" t="s">
        <v>40</v>
      </c>
      <c r="B78" s="29">
        <v>343</v>
      </c>
      <c r="C78" s="6">
        <v>8757</v>
      </c>
      <c r="D78" s="6"/>
      <c r="E78" s="6">
        <v>341</v>
      </c>
      <c r="F78" s="6">
        <v>0.04</v>
      </c>
      <c r="G78" s="30">
        <v>1</v>
      </c>
      <c r="H78" s="37">
        <v>41</v>
      </c>
      <c r="I78" s="6">
        <v>1598</v>
      </c>
      <c r="J78" s="6"/>
      <c r="K78" s="6">
        <v>199</v>
      </c>
      <c r="L78" s="6">
        <v>0.12</v>
      </c>
      <c r="M78" s="30">
        <v>4.82</v>
      </c>
      <c r="N78" s="6">
        <v>41</v>
      </c>
      <c r="O78" s="6">
        <v>1600</v>
      </c>
      <c r="P78" s="6">
        <v>186</v>
      </c>
    </row>
    <row r="79" spans="1:16" s="7" customFormat="1" x14ac:dyDescent="0.3">
      <c r="A79" s="15" t="s">
        <v>41</v>
      </c>
      <c r="B79" s="29">
        <v>3744</v>
      </c>
      <c r="C79" s="6">
        <v>23465</v>
      </c>
      <c r="D79" s="6"/>
      <c r="E79" s="6">
        <v>1398</v>
      </c>
      <c r="F79" s="6">
        <v>0.06</v>
      </c>
      <c r="G79" s="30">
        <v>0.37</v>
      </c>
      <c r="H79" s="37">
        <v>455</v>
      </c>
      <c r="I79" s="6">
        <v>8483</v>
      </c>
      <c r="J79" s="6"/>
      <c r="K79" s="6">
        <v>451</v>
      </c>
      <c r="L79" s="6">
        <v>0.05</v>
      </c>
      <c r="M79" s="30">
        <v>0.99</v>
      </c>
      <c r="N79" s="6">
        <v>455</v>
      </c>
      <c r="O79" s="6">
        <v>6362</v>
      </c>
      <c r="P79" s="6">
        <v>321</v>
      </c>
    </row>
    <row r="80" spans="1:16" s="7" customFormat="1" x14ac:dyDescent="0.3">
      <c r="A80" s="15" t="s">
        <v>42</v>
      </c>
      <c r="B80" s="29">
        <v>52</v>
      </c>
      <c r="C80" s="6">
        <v>69</v>
      </c>
      <c r="D80" s="6"/>
      <c r="E80" s="6">
        <v>14</v>
      </c>
      <c r="F80" s="6">
        <v>0.21</v>
      </c>
      <c r="G80" s="30">
        <v>0.28000000000000003</v>
      </c>
      <c r="H80" s="37">
        <v>1318</v>
      </c>
      <c r="I80" s="6">
        <v>50803</v>
      </c>
      <c r="J80" s="6"/>
      <c r="K80" s="6">
        <v>17199</v>
      </c>
      <c r="L80" s="6">
        <v>0.35</v>
      </c>
      <c r="M80" s="30">
        <v>13.05</v>
      </c>
      <c r="N80" s="6">
        <v>1318</v>
      </c>
      <c r="O80" s="6">
        <v>50964</v>
      </c>
      <c r="P80" s="6">
        <v>16708</v>
      </c>
    </row>
    <row r="81" spans="1:16" s="7" customFormat="1" x14ac:dyDescent="0.3">
      <c r="A81" s="15" t="s">
        <v>43</v>
      </c>
      <c r="B81" s="29">
        <v>3</v>
      </c>
      <c r="C81" s="6">
        <v>25</v>
      </c>
      <c r="D81" s="6"/>
      <c r="E81" s="6">
        <v>10</v>
      </c>
      <c r="F81" s="6">
        <v>0.41</v>
      </c>
      <c r="G81" s="30">
        <v>3.45</v>
      </c>
      <c r="H81" s="37">
        <v>374</v>
      </c>
      <c r="I81" s="6">
        <v>6112</v>
      </c>
      <c r="J81" s="6"/>
      <c r="K81" s="6">
        <v>426</v>
      </c>
      <c r="L81" s="6">
        <v>7.0000000000000007E-2</v>
      </c>
      <c r="M81" s="30">
        <v>1.1399999999999999</v>
      </c>
      <c r="N81" s="6">
        <v>374</v>
      </c>
      <c r="O81" s="6">
        <v>5238</v>
      </c>
      <c r="P81" s="6">
        <v>330</v>
      </c>
    </row>
    <row r="82" spans="1:16" s="9" customFormat="1" x14ac:dyDescent="0.3">
      <c r="A82" s="16"/>
      <c r="B82" s="31">
        <v>4142</v>
      </c>
      <c r="C82" s="8">
        <v>32316</v>
      </c>
      <c r="D82" s="8"/>
      <c r="E82" s="8">
        <v>1765</v>
      </c>
      <c r="F82" s="8">
        <v>0.05</v>
      </c>
      <c r="G82" s="32">
        <v>0.43</v>
      </c>
      <c r="H82" s="38">
        <v>2189</v>
      </c>
      <c r="I82" s="8">
        <v>66996</v>
      </c>
      <c r="J82" s="8"/>
      <c r="K82" s="8">
        <v>18275</v>
      </c>
      <c r="L82" s="8">
        <v>0.22</v>
      </c>
      <c r="M82" s="32">
        <v>8.35</v>
      </c>
      <c r="N82" s="8">
        <v>2189</v>
      </c>
      <c r="O82" s="8">
        <v>64165</v>
      </c>
      <c r="P82" s="8">
        <v>17545</v>
      </c>
    </row>
    <row r="83" spans="1:16" s="5" customFormat="1" ht="15.6" x14ac:dyDescent="0.3">
      <c r="A83" s="19" t="s">
        <v>13</v>
      </c>
      <c r="B83" s="34"/>
      <c r="G83" s="21"/>
      <c r="H83" s="20"/>
      <c r="M83" s="21"/>
    </row>
    <row r="84" spans="1:16" s="7" customFormat="1" x14ac:dyDescent="0.3">
      <c r="A84" s="15" t="s">
        <v>40</v>
      </c>
      <c r="B84" s="29">
        <v>728</v>
      </c>
      <c r="C84" s="6">
        <v>9170</v>
      </c>
      <c r="D84" s="6"/>
      <c r="E84" s="6">
        <v>707</v>
      </c>
      <c r="F84" s="6">
        <v>0.08</v>
      </c>
      <c r="G84" s="30">
        <v>0.97</v>
      </c>
      <c r="H84" s="37">
        <v>994</v>
      </c>
      <c r="I84" s="6">
        <v>39103</v>
      </c>
      <c r="J84" s="6"/>
      <c r="K84" s="6">
        <v>4251</v>
      </c>
      <c r="L84" s="6">
        <v>0.11</v>
      </c>
      <c r="M84" s="30">
        <v>4.2699999999999996</v>
      </c>
      <c r="N84" s="6">
        <v>994</v>
      </c>
      <c r="O84" s="6">
        <v>38439</v>
      </c>
      <c r="P84" s="6">
        <v>3681</v>
      </c>
    </row>
    <row r="85" spans="1:16" s="7" customFormat="1" x14ac:dyDescent="0.3">
      <c r="A85" s="15" t="s">
        <v>41</v>
      </c>
      <c r="B85" s="29">
        <v>4349</v>
      </c>
      <c r="C85" s="6">
        <v>795021</v>
      </c>
      <c r="D85" s="6"/>
      <c r="E85" s="6">
        <v>16967</v>
      </c>
      <c r="F85" s="6">
        <v>0.02</v>
      </c>
      <c r="G85" s="30">
        <v>3.9</v>
      </c>
      <c r="H85" s="37">
        <v>5995</v>
      </c>
      <c r="I85" s="6">
        <v>2439245</v>
      </c>
      <c r="J85" s="6"/>
      <c r="K85" s="6">
        <v>63506</v>
      </c>
      <c r="L85" s="6">
        <v>0.03</v>
      </c>
      <c r="M85" s="30">
        <v>10.59</v>
      </c>
      <c r="N85" s="6">
        <v>5995</v>
      </c>
      <c r="O85" s="6">
        <v>1092801</v>
      </c>
      <c r="P85" s="6">
        <v>27821</v>
      </c>
    </row>
    <row r="86" spans="1:16" s="7" customFormat="1" x14ac:dyDescent="0.3">
      <c r="A86" s="15" t="s">
        <v>42</v>
      </c>
      <c r="B86" s="29">
        <v>161</v>
      </c>
      <c r="C86" s="6">
        <v>989</v>
      </c>
      <c r="D86" s="6"/>
      <c r="E86" s="6">
        <v>175</v>
      </c>
      <c r="F86" s="6">
        <v>0.18</v>
      </c>
      <c r="G86" s="30">
        <v>1.0900000000000001</v>
      </c>
      <c r="H86" s="37">
        <v>222</v>
      </c>
      <c r="I86" s="6">
        <v>8672</v>
      </c>
      <c r="J86" s="6"/>
      <c r="K86" s="6">
        <v>3333</v>
      </c>
      <c r="L86" s="6">
        <v>0.38</v>
      </c>
      <c r="M86" s="30">
        <v>15.02</v>
      </c>
      <c r="N86" s="6">
        <v>222</v>
      </c>
      <c r="O86" s="6">
        <v>8581</v>
      </c>
      <c r="P86" s="6">
        <v>2991</v>
      </c>
    </row>
    <row r="87" spans="1:16" s="7" customFormat="1" x14ac:dyDescent="0.3">
      <c r="A87" s="15" t="s">
        <v>43</v>
      </c>
      <c r="B87" s="29">
        <v>206</v>
      </c>
      <c r="C87" s="6">
        <v>24107</v>
      </c>
      <c r="D87" s="6"/>
      <c r="E87" s="6">
        <v>320</v>
      </c>
      <c r="F87" s="6">
        <v>0.01</v>
      </c>
      <c r="G87" s="30">
        <v>1.55</v>
      </c>
      <c r="H87" s="37">
        <v>297</v>
      </c>
      <c r="I87" s="6">
        <v>60465</v>
      </c>
      <c r="J87" s="6"/>
      <c r="K87" s="6">
        <v>2102</v>
      </c>
      <c r="L87" s="6">
        <v>0.04</v>
      </c>
      <c r="M87" s="30">
        <v>7.08</v>
      </c>
      <c r="N87" s="6">
        <v>297</v>
      </c>
      <c r="O87" s="6">
        <v>34797</v>
      </c>
      <c r="P87" s="6">
        <v>1114</v>
      </c>
    </row>
    <row r="88" spans="1:16" s="9" customFormat="1" x14ac:dyDescent="0.3">
      <c r="A88" s="16"/>
      <c r="B88" s="31">
        <v>5444</v>
      </c>
      <c r="C88" s="8">
        <v>829287</v>
      </c>
      <c r="D88" s="8"/>
      <c r="E88" s="8">
        <v>18169</v>
      </c>
      <c r="F88" s="8">
        <v>0.02</v>
      </c>
      <c r="G88" s="32">
        <v>3.34</v>
      </c>
      <c r="H88" s="38">
        <v>7508</v>
      </c>
      <c r="I88" s="8">
        <v>2547485</v>
      </c>
      <c r="J88" s="8"/>
      <c r="K88" s="8">
        <v>73191</v>
      </c>
      <c r="L88" s="8">
        <v>0.03</v>
      </c>
      <c r="M88" s="32">
        <v>9.75</v>
      </c>
      <c r="N88" s="8">
        <v>7508</v>
      </c>
      <c r="O88" s="8">
        <v>1174617</v>
      </c>
      <c r="P88" s="8">
        <v>35607</v>
      </c>
    </row>
    <row r="89" spans="1:16" s="5" customFormat="1" ht="15.6" x14ac:dyDescent="0.3">
      <c r="A89" s="19" t="s">
        <v>14</v>
      </c>
      <c r="B89" s="34"/>
      <c r="G89" s="21"/>
      <c r="H89" s="20"/>
      <c r="M89" s="21"/>
    </row>
    <row r="90" spans="1:16" s="7" customFormat="1" x14ac:dyDescent="0.3">
      <c r="A90" s="15" t="s">
        <v>40</v>
      </c>
      <c r="B90" s="29">
        <v>3</v>
      </c>
      <c r="C90" s="6">
        <v>6</v>
      </c>
      <c r="D90" s="6"/>
      <c r="E90" s="6">
        <v>12</v>
      </c>
      <c r="F90" s="6">
        <v>1.93</v>
      </c>
      <c r="G90" s="30">
        <v>3.86</v>
      </c>
      <c r="H90" s="37">
        <v>4</v>
      </c>
      <c r="I90" s="6">
        <v>170</v>
      </c>
      <c r="J90" s="6"/>
      <c r="K90" s="6">
        <v>17</v>
      </c>
      <c r="L90" s="6">
        <v>0.1</v>
      </c>
      <c r="M90" s="30">
        <v>3.9</v>
      </c>
      <c r="N90" s="6">
        <v>4</v>
      </c>
      <c r="O90" s="6">
        <v>274514</v>
      </c>
      <c r="P90" s="6">
        <v>16</v>
      </c>
    </row>
    <row r="91" spans="1:16" s="7" customFormat="1" x14ac:dyDescent="0.3">
      <c r="A91" s="15" t="s">
        <v>41</v>
      </c>
      <c r="B91" s="29">
        <v>41</v>
      </c>
      <c r="C91" s="6">
        <v>147</v>
      </c>
      <c r="D91" s="6"/>
      <c r="E91" s="6">
        <v>9</v>
      </c>
      <c r="F91" s="6">
        <v>0.06</v>
      </c>
      <c r="G91" s="30">
        <v>0.21</v>
      </c>
      <c r="H91" s="37">
        <v>50</v>
      </c>
      <c r="I91" s="6">
        <v>741</v>
      </c>
      <c r="J91" s="6"/>
      <c r="K91" s="6">
        <v>49</v>
      </c>
      <c r="L91" s="6">
        <v>7.0000000000000007E-2</v>
      </c>
      <c r="M91" s="30">
        <v>0.97</v>
      </c>
      <c r="N91" s="6">
        <v>50</v>
      </c>
      <c r="O91" s="6">
        <v>31004</v>
      </c>
      <c r="P91" s="6">
        <v>42</v>
      </c>
    </row>
    <row r="92" spans="1:16" s="7" customFormat="1" x14ac:dyDescent="0.3">
      <c r="A92" s="15" t="s">
        <v>42</v>
      </c>
      <c r="B92" s="29">
        <v>14</v>
      </c>
      <c r="C92" s="6">
        <v>16</v>
      </c>
      <c r="D92" s="6"/>
      <c r="E92" s="6">
        <v>49</v>
      </c>
      <c r="F92" s="6">
        <v>3.04</v>
      </c>
      <c r="G92" s="30">
        <v>3.48</v>
      </c>
      <c r="H92" s="37">
        <v>15</v>
      </c>
      <c r="I92" s="6">
        <v>596</v>
      </c>
      <c r="J92" s="6"/>
      <c r="K92" s="6">
        <v>376</v>
      </c>
      <c r="L92" s="6">
        <v>0.59</v>
      </c>
      <c r="M92" s="30">
        <v>24.38</v>
      </c>
      <c r="N92" s="6">
        <v>15</v>
      </c>
      <c r="O92" s="6">
        <v>540</v>
      </c>
      <c r="P92" s="6">
        <v>317</v>
      </c>
    </row>
    <row r="93" spans="1:16" s="7" customFormat="1" x14ac:dyDescent="0.3">
      <c r="A93" s="15" t="s">
        <v>43</v>
      </c>
      <c r="B93" s="29">
        <v>19</v>
      </c>
      <c r="C93" s="6">
        <v>124</v>
      </c>
      <c r="D93" s="6"/>
      <c r="E93" s="6">
        <v>39</v>
      </c>
      <c r="F93" s="6">
        <v>0.31</v>
      </c>
      <c r="G93" s="30">
        <v>2.04</v>
      </c>
      <c r="H93" s="37">
        <v>20</v>
      </c>
      <c r="I93" s="6">
        <v>317</v>
      </c>
      <c r="J93" s="6"/>
      <c r="K93" s="6">
        <v>31</v>
      </c>
      <c r="L93" s="6">
        <v>0.1</v>
      </c>
      <c r="M93" s="30">
        <v>1.57</v>
      </c>
      <c r="N93" s="6">
        <v>20</v>
      </c>
      <c r="O93" s="6">
        <v>15746</v>
      </c>
      <c r="P93" s="6">
        <v>17</v>
      </c>
    </row>
    <row r="94" spans="1:16" s="9" customFormat="1" x14ac:dyDescent="0.3">
      <c r="A94" s="16"/>
      <c r="B94" s="31">
        <v>77</v>
      </c>
      <c r="C94" s="8">
        <v>293</v>
      </c>
      <c r="D94" s="8"/>
      <c r="E94" s="8">
        <v>108</v>
      </c>
      <c r="F94" s="8">
        <v>0.37</v>
      </c>
      <c r="G94" s="32">
        <v>1.4</v>
      </c>
      <c r="H94" s="38">
        <v>90</v>
      </c>
      <c r="I94" s="8">
        <v>1824</v>
      </c>
      <c r="J94" s="8"/>
      <c r="K94" s="8">
        <v>473</v>
      </c>
      <c r="L94" s="8">
        <v>0.24</v>
      </c>
      <c r="M94" s="32">
        <v>5.27</v>
      </c>
      <c r="N94" s="8">
        <v>90</v>
      </c>
      <c r="O94" s="8">
        <v>321805</v>
      </c>
      <c r="P94" s="8">
        <v>392</v>
      </c>
    </row>
    <row r="95" spans="1:16" s="5" customFormat="1" ht="15.6" x14ac:dyDescent="0.3">
      <c r="A95" s="19" t="s">
        <v>15</v>
      </c>
      <c r="B95" s="34"/>
      <c r="G95" s="21"/>
      <c r="H95" s="20"/>
      <c r="M95" s="21"/>
    </row>
    <row r="96" spans="1:16" s="7" customFormat="1" x14ac:dyDescent="0.3">
      <c r="A96" s="15" t="s">
        <v>40</v>
      </c>
      <c r="B96" s="29">
        <v>13</v>
      </c>
      <c r="C96" s="6">
        <v>29</v>
      </c>
      <c r="D96" s="6"/>
      <c r="E96" s="6">
        <v>1</v>
      </c>
      <c r="F96" s="6">
        <v>0.05</v>
      </c>
      <c r="G96" s="30">
        <v>0.11</v>
      </c>
      <c r="H96" s="37">
        <v>14</v>
      </c>
      <c r="I96" s="6">
        <v>523</v>
      </c>
      <c r="J96" s="6"/>
      <c r="K96" s="6">
        <v>44</v>
      </c>
      <c r="L96" s="6">
        <v>7.0000000000000007E-2</v>
      </c>
      <c r="M96" s="30">
        <v>3.22</v>
      </c>
      <c r="N96" s="6">
        <v>14</v>
      </c>
      <c r="O96" s="6">
        <v>524</v>
      </c>
      <c r="P96" s="6">
        <v>39</v>
      </c>
    </row>
    <row r="97" spans="1:16" s="7" customFormat="1" x14ac:dyDescent="0.3">
      <c r="A97" s="15" t="s">
        <v>41</v>
      </c>
      <c r="B97" s="29">
        <v>9</v>
      </c>
      <c r="C97" s="6">
        <v>22</v>
      </c>
      <c r="D97" s="6"/>
      <c r="E97" s="6">
        <v>0</v>
      </c>
      <c r="F97" s="6">
        <v>0.01</v>
      </c>
      <c r="G97" s="30">
        <v>0.03</v>
      </c>
      <c r="H97" s="37">
        <v>9</v>
      </c>
      <c r="I97" s="6">
        <v>134</v>
      </c>
      <c r="J97" s="6"/>
      <c r="K97" s="6">
        <v>5</v>
      </c>
      <c r="L97" s="6">
        <v>0.04</v>
      </c>
      <c r="M97" s="30">
        <v>0.54</v>
      </c>
      <c r="N97" s="6">
        <v>9</v>
      </c>
      <c r="O97" s="6">
        <v>131</v>
      </c>
      <c r="P97" s="6">
        <v>4</v>
      </c>
    </row>
    <row r="98" spans="1:16" s="7" customFormat="1" x14ac:dyDescent="0.3">
      <c r="A98" s="15" t="s">
        <v>42</v>
      </c>
      <c r="B98" s="29">
        <v>356</v>
      </c>
      <c r="C98" s="6">
        <v>844</v>
      </c>
      <c r="D98" s="6"/>
      <c r="E98" s="6">
        <v>456</v>
      </c>
      <c r="F98" s="6">
        <v>0.54</v>
      </c>
      <c r="G98" s="30">
        <v>1.28</v>
      </c>
      <c r="H98" s="37">
        <v>441</v>
      </c>
      <c r="I98" s="6">
        <v>17009</v>
      </c>
      <c r="J98" s="6"/>
      <c r="K98" s="6">
        <v>6813</v>
      </c>
      <c r="L98" s="6">
        <v>0.38</v>
      </c>
      <c r="M98" s="30">
        <v>15.47</v>
      </c>
      <c r="N98" s="6">
        <v>441</v>
      </c>
      <c r="O98" s="6">
        <v>17030</v>
      </c>
      <c r="P98" s="6">
        <v>5812</v>
      </c>
    </row>
    <row r="99" spans="1:16" s="7" customFormat="1" x14ac:dyDescent="0.3">
      <c r="A99" s="15" t="s">
        <v>43</v>
      </c>
      <c r="B99" s="29">
        <v>866</v>
      </c>
      <c r="C99" s="6">
        <v>3049</v>
      </c>
      <c r="D99" s="6"/>
      <c r="E99" s="6">
        <v>1015</v>
      </c>
      <c r="F99" s="6">
        <v>0.33</v>
      </c>
      <c r="G99" s="30">
        <v>1.17</v>
      </c>
      <c r="H99" s="37">
        <v>1025</v>
      </c>
      <c r="I99" s="6">
        <v>15751</v>
      </c>
      <c r="J99" s="6"/>
      <c r="K99" s="6">
        <v>1328</v>
      </c>
      <c r="L99" s="6">
        <v>0.09</v>
      </c>
      <c r="M99" s="30">
        <v>1.3</v>
      </c>
      <c r="N99" s="6">
        <v>1025</v>
      </c>
      <c r="O99" s="6">
        <v>14341</v>
      </c>
      <c r="P99" s="6">
        <v>750</v>
      </c>
    </row>
    <row r="100" spans="1:16" s="9" customFormat="1" x14ac:dyDescent="0.3">
      <c r="A100" s="16"/>
      <c r="B100" s="31">
        <v>1244</v>
      </c>
      <c r="C100" s="8">
        <v>3944</v>
      </c>
      <c r="D100" s="8"/>
      <c r="E100" s="8">
        <v>1473</v>
      </c>
      <c r="F100" s="8">
        <v>0.37</v>
      </c>
      <c r="G100" s="32">
        <v>1.18</v>
      </c>
      <c r="H100" s="38">
        <v>1488</v>
      </c>
      <c r="I100" s="8">
        <v>33417</v>
      </c>
      <c r="J100" s="8"/>
      <c r="K100" s="8">
        <v>8189</v>
      </c>
      <c r="L100" s="8">
        <v>0.22</v>
      </c>
      <c r="M100" s="32">
        <v>5.5</v>
      </c>
      <c r="N100" s="8">
        <v>1488</v>
      </c>
      <c r="O100" s="8">
        <v>32025</v>
      </c>
      <c r="P100" s="8">
        <v>6604</v>
      </c>
    </row>
    <row r="101" spans="1:16" s="5" customFormat="1" ht="15.6" x14ac:dyDescent="0.3">
      <c r="A101" s="19" t="s">
        <v>16</v>
      </c>
      <c r="B101" s="34"/>
      <c r="G101" s="21"/>
      <c r="H101" s="20"/>
      <c r="M101" s="21"/>
    </row>
    <row r="102" spans="1:16" s="7" customFormat="1" x14ac:dyDescent="0.3">
      <c r="A102" s="15" t="s">
        <v>40</v>
      </c>
      <c r="B102" s="29">
        <v>345</v>
      </c>
      <c r="C102" s="6">
        <v>1564</v>
      </c>
      <c r="D102" s="6"/>
      <c r="E102" s="6">
        <v>467</v>
      </c>
      <c r="F102" s="6">
        <v>0.3</v>
      </c>
      <c r="G102" s="30">
        <v>1.35</v>
      </c>
      <c r="H102" s="37">
        <v>171</v>
      </c>
      <c r="I102" s="6">
        <v>6584</v>
      </c>
      <c r="J102" s="6"/>
      <c r="K102" s="6">
        <v>1312</v>
      </c>
      <c r="L102" s="6">
        <v>0.2</v>
      </c>
      <c r="M102" s="30">
        <v>7.67</v>
      </c>
      <c r="N102" s="6">
        <v>171</v>
      </c>
      <c r="O102" s="6">
        <v>6615</v>
      </c>
      <c r="P102" s="6">
        <v>1206</v>
      </c>
    </row>
    <row r="103" spans="1:16" s="7" customFormat="1" x14ac:dyDescent="0.3">
      <c r="A103" s="15" t="s">
        <v>41</v>
      </c>
      <c r="B103" s="29">
        <v>977</v>
      </c>
      <c r="C103" s="6">
        <v>43758</v>
      </c>
      <c r="D103" s="6"/>
      <c r="E103" s="6">
        <v>3506</v>
      </c>
      <c r="F103" s="6">
        <v>0.08</v>
      </c>
      <c r="G103" s="30">
        <v>3.59</v>
      </c>
      <c r="H103" s="37">
        <v>630</v>
      </c>
      <c r="I103" s="6">
        <v>43812</v>
      </c>
      <c r="J103" s="6"/>
      <c r="K103" s="6">
        <v>2533</v>
      </c>
      <c r="L103" s="6">
        <v>0.06</v>
      </c>
      <c r="M103" s="30">
        <v>4.0199999999999996</v>
      </c>
      <c r="N103" s="6">
        <v>630</v>
      </c>
      <c r="O103" s="6">
        <v>21452</v>
      </c>
      <c r="P103" s="6">
        <v>1188</v>
      </c>
    </row>
    <row r="104" spans="1:16" s="7" customFormat="1" x14ac:dyDescent="0.3">
      <c r="A104" s="15" t="s">
        <v>42</v>
      </c>
      <c r="B104" s="29" t="s">
        <v>39</v>
      </c>
      <c r="C104" s="6" t="s">
        <v>39</v>
      </c>
      <c r="D104" s="6"/>
      <c r="E104" s="6" t="s">
        <v>39</v>
      </c>
      <c r="F104" s="6" t="s">
        <v>39</v>
      </c>
      <c r="G104" s="30" t="s">
        <v>39</v>
      </c>
      <c r="H104" s="37" t="s">
        <v>39</v>
      </c>
      <c r="I104" s="6" t="s">
        <v>39</v>
      </c>
      <c r="J104" s="6"/>
      <c r="K104" s="6" t="s">
        <v>39</v>
      </c>
      <c r="L104" s="6" t="s">
        <v>39</v>
      </c>
      <c r="M104" s="30" t="s">
        <v>39</v>
      </c>
      <c r="N104" s="6" t="s">
        <v>39</v>
      </c>
      <c r="O104" s="6" t="s">
        <v>39</v>
      </c>
      <c r="P104" s="6" t="s">
        <v>39</v>
      </c>
    </row>
    <row r="105" spans="1:16" s="7" customFormat="1" x14ac:dyDescent="0.3">
      <c r="A105" s="15" t="s">
        <v>43</v>
      </c>
      <c r="B105" s="29" t="s">
        <v>39</v>
      </c>
      <c r="C105" s="6" t="s">
        <v>39</v>
      </c>
      <c r="D105" s="6"/>
      <c r="E105" s="6" t="s">
        <v>39</v>
      </c>
      <c r="F105" s="6" t="s">
        <v>39</v>
      </c>
      <c r="G105" s="30" t="s">
        <v>39</v>
      </c>
      <c r="H105" s="37" t="s">
        <v>39</v>
      </c>
      <c r="I105" s="6" t="s">
        <v>39</v>
      </c>
      <c r="J105" s="6"/>
      <c r="K105" s="6" t="s">
        <v>39</v>
      </c>
      <c r="L105" s="6" t="s">
        <v>39</v>
      </c>
      <c r="M105" s="30" t="s">
        <v>39</v>
      </c>
      <c r="N105" s="6" t="s">
        <v>39</v>
      </c>
      <c r="O105" s="6" t="s">
        <v>39</v>
      </c>
      <c r="P105" s="6" t="s">
        <v>39</v>
      </c>
    </row>
    <row r="106" spans="1:16" s="9" customFormat="1" x14ac:dyDescent="0.3">
      <c r="A106" s="16"/>
      <c r="B106" s="31">
        <v>1322</v>
      </c>
      <c r="C106" s="8">
        <v>45322</v>
      </c>
      <c r="D106" s="8"/>
      <c r="E106" s="8">
        <v>3973</v>
      </c>
      <c r="F106" s="8">
        <v>0.09</v>
      </c>
      <c r="G106" s="32">
        <v>3.01</v>
      </c>
      <c r="H106" s="38">
        <v>802</v>
      </c>
      <c r="I106" s="8">
        <v>50396</v>
      </c>
      <c r="J106" s="8"/>
      <c r="K106" s="8">
        <v>3844</v>
      </c>
      <c r="L106" s="8">
        <v>0.08</v>
      </c>
      <c r="M106" s="32">
        <v>4.8</v>
      </c>
      <c r="N106" s="8">
        <v>802</v>
      </c>
      <c r="O106" s="8">
        <v>28067</v>
      </c>
      <c r="P106" s="8">
        <v>2395</v>
      </c>
    </row>
    <row r="107" spans="1:16" s="5" customFormat="1" ht="15.6" x14ac:dyDescent="0.3">
      <c r="A107" s="19" t="s">
        <v>17</v>
      </c>
      <c r="B107" s="34"/>
      <c r="G107" s="21"/>
      <c r="H107" s="20"/>
      <c r="M107" s="21"/>
    </row>
    <row r="108" spans="1:16" s="7" customFormat="1" x14ac:dyDescent="0.3">
      <c r="A108" s="17" t="s">
        <v>40</v>
      </c>
      <c r="B108" s="29">
        <v>435</v>
      </c>
      <c r="C108" s="6">
        <v>371397</v>
      </c>
      <c r="D108" s="6"/>
      <c r="E108" s="6">
        <v>323</v>
      </c>
      <c r="F108" s="6">
        <v>0</v>
      </c>
      <c r="G108" s="30">
        <v>0.74</v>
      </c>
      <c r="H108" s="37">
        <v>477</v>
      </c>
      <c r="I108" s="6">
        <v>18748</v>
      </c>
      <c r="J108" s="6"/>
      <c r="K108" s="6">
        <v>185</v>
      </c>
      <c r="L108" s="6">
        <v>0.01</v>
      </c>
      <c r="M108" s="30">
        <v>0.39</v>
      </c>
      <c r="N108" s="6">
        <v>477</v>
      </c>
      <c r="O108" s="6">
        <v>18423</v>
      </c>
      <c r="P108" s="6">
        <v>133</v>
      </c>
    </row>
    <row r="109" spans="1:16" s="7" customFormat="1" x14ac:dyDescent="0.3">
      <c r="A109" s="17" t="s">
        <v>41</v>
      </c>
      <c r="B109" s="29">
        <v>6</v>
      </c>
      <c r="C109" s="6">
        <v>86</v>
      </c>
      <c r="D109" s="6"/>
      <c r="E109" s="6">
        <v>5</v>
      </c>
      <c r="F109" s="6">
        <v>0.06</v>
      </c>
      <c r="G109" s="30">
        <v>0.88</v>
      </c>
      <c r="H109" s="37">
        <v>0</v>
      </c>
      <c r="I109" s="6">
        <v>6</v>
      </c>
      <c r="J109" s="6"/>
      <c r="K109" s="6">
        <v>0</v>
      </c>
      <c r="L109" s="6">
        <v>0.05</v>
      </c>
      <c r="M109" s="30">
        <v>1.1599999999999999</v>
      </c>
      <c r="N109" s="6">
        <v>0</v>
      </c>
      <c r="O109" s="6">
        <v>4</v>
      </c>
      <c r="P109" s="6">
        <v>0</v>
      </c>
    </row>
    <row r="110" spans="1:16" s="7" customFormat="1" x14ac:dyDescent="0.3">
      <c r="A110" s="17" t="s">
        <v>42</v>
      </c>
      <c r="B110" s="29" t="s">
        <v>39</v>
      </c>
      <c r="C110" s="6" t="s">
        <v>39</v>
      </c>
      <c r="D110" s="6"/>
      <c r="E110" s="6" t="s">
        <v>39</v>
      </c>
      <c r="F110" s="6" t="s">
        <v>39</v>
      </c>
      <c r="G110" s="30" t="s">
        <v>39</v>
      </c>
      <c r="H110" s="37" t="s">
        <v>39</v>
      </c>
      <c r="I110" s="6" t="s">
        <v>39</v>
      </c>
      <c r="J110" s="6"/>
      <c r="K110" s="6" t="s">
        <v>39</v>
      </c>
      <c r="L110" s="6" t="s">
        <v>39</v>
      </c>
      <c r="M110" s="30" t="s">
        <v>39</v>
      </c>
      <c r="N110" s="6" t="s">
        <v>39</v>
      </c>
      <c r="O110" s="6" t="s">
        <v>39</v>
      </c>
      <c r="P110" s="6" t="s">
        <v>39</v>
      </c>
    </row>
    <row r="111" spans="1:16" s="7" customFormat="1" x14ac:dyDescent="0.3">
      <c r="A111" s="17" t="s">
        <v>43</v>
      </c>
      <c r="B111" s="29" t="s">
        <v>39</v>
      </c>
      <c r="C111" s="6" t="s">
        <v>39</v>
      </c>
      <c r="D111" s="6"/>
      <c r="E111" s="6" t="s">
        <v>39</v>
      </c>
      <c r="F111" s="6" t="s">
        <v>39</v>
      </c>
      <c r="G111" s="30" t="s">
        <v>39</v>
      </c>
      <c r="H111" s="37" t="s">
        <v>39</v>
      </c>
      <c r="I111" s="6" t="s">
        <v>39</v>
      </c>
      <c r="J111" s="6"/>
      <c r="K111" s="6" t="s">
        <v>39</v>
      </c>
      <c r="L111" s="6" t="s">
        <v>39</v>
      </c>
      <c r="M111" s="30" t="s">
        <v>39</v>
      </c>
      <c r="N111" s="6" t="s">
        <v>39</v>
      </c>
      <c r="O111" s="6" t="s">
        <v>39</v>
      </c>
      <c r="P111" s="6" t="s">
        <v>39</v>
      </c>
    </row>
    <row r="112" spans="1:16" s="9" customFormat="1" x14ac:dyDescent="0.3">
      <c r="A112" s="18"/>
      <c r="B112" s="31">
        <v>441</v>
      </c>
      <c r="C112" s="8">
        <v>371483</v>
      </c>
      <c r="D112" s="8"/>
      <c r="E112" s="8">
        <v>328</v>
      </c>
      <c r="F112" s="8">
        <v>0</v>
      </c>
      <c r="G112" s="32">
        <v>0.74</v>
      </c>
      <c r="H112" s="38">
        <v>477</v>
      </c>
      <c r="I112" s="8">
        <v>18754</v>
      </c>
      <c r="J112" s="8"/>
      <c r="K112" s="8">
        <v>185</v>
      </c>
      <c r="L112" s="8">
        <v>0.01</v>
      </c>
      <c r="M112" s="32">
        <v>0.39</v>
      </c>
      <c r="N112" s="8">
        <v>477</v>
      </c>
      <c r="O112" s="8">
        <v>18427</v>
      </c>
      <c r="P112" s="8">
        <v>133</v>
      </c>
    </row>
    <row r="113" spans="1:16" s="7" customFormat="1" x14ac:dyDescent="0.3">
      <c r="A113" s="40"/>
      <c r="B113" s="29"/>
      <c r="C113" s="6"/>
      <c r="D113" s="6"/>
      <c r="E113" s="6"/>
      <c r="F113" s="6"/>
      <c r="G113" s="30"/>
      <c r="H113" s="37"/>
      <c r="I113" s="6"/>
      <c r="J113" s="6"/>
      <c r="K113" s="6"/>
      <c r="L113" s="6"/>
      <c r="M113" s="30"/>
      <c r="N113" s="6"/>
      <c r="O113" s="6"/>
      <c r="P113" s="6"/>
    </row>
    <row r="114" spans="1:16" s="7" customFormat="1" ht="57.6" x14ac:dyDescent="0.3">
      <c r="A114" s="40"/>
      <c r="B114" s="22" t="s">
        <v>44</v>
      </c>
      <c r="C114" s="23" t="s">
        <v>45</v>
      </c>
      <c r="D114" s="6" t="s">
        <v>59</v>
      </c>
      <c r="E114" s="6" t="s">
        <v>46</v>
      </c>
      <c r="F114" s="23" t="s">
        <v>48</v>
      </c>
      <c r="G114" s="24" t="s">
        <v>50</v>
      </c>
      <c r="H114" s="22" t="s">
        <v>44</v>
      </c>
      <c r="I114" s="23" t="s">
        <v>45</v>
      </c>
      <c r="J114" s="6" t="s">
        <v>59</v>
      </c>
      <c r="K114" s="6" t="s">
        <v>46</v>
      </c>
      <c r="L114" s="23" t="s">
        <v>48</v>
      </c>
      <c r="M114" s="24" t="s">
        <v>50</v>
      </c>
      <c r="N114" s="6"/>
      <c r="O114" s="6"/>
      <c r="P114" s="6"/>
    </row>
    <row r="115" spans="1:16" s="7" customFormat="1" ht="43.2" x14ac:dyDescent="0.3">
      <c r="A115" s="40"/>
      <c r="B115" s="25" t="s">
        <v>34</v>
      </c>
      <c r="C115" s="26" t="s">
        <v>34</v>
      </c>
      <c r="D115" s="6"/>
      <c r="E115" s="6" t="s">
        <v>47</v>
      </c>
      <c r="F115" s="26" t="s">
        <v>60</v>
      </c>
      <c r="G115" s="27" t="s">
        <v>61</v>
      </c>
      <c r="H115" s="25" t="s">
        <v>34</v>
      </c>
      <c r="I115" s="26" t="s">
        <v>34</v>
      </c>
      <c r="J115" s="6"/>
      <c r="K115" s="6" t="s">
        <v>47</v>
      </c>
      <c r="L115" s="26" t="s">
        <v>60</v>
      </c>
      <c r="M115" s="27" t="s">
        <v>61</v>
      </c>
      <c r="N115" s="6"/>
      <c r="O115" s="6"/>
      <c r="P115" s="6"/>
    </row>
    <row r="116" spans="1:16" x14ac:dyDescent="0.3">
      <c r="B116" s="35"/>
      <c r="H116" s="35"/>
    </row>
    <row r="117" spans="1:16" x14ac:dyDescent="0.3">
      <c r="A117" s="17" t="s">
        <v>55</v>
      </c>
      <c r="B117" s="29">
        <f>SUM(B6,B8,B12,B14,B18,B20,B24,B26,B30,B32,B36,B38,B42,B44,B48,B50,B54,B56,B60,B62,B66,B68,B72,B74,B78,B80,B84,B86,B90,B92,B96,B98,B102,B108)</f>
        <v>14741</v>
      </c>
      <c r="C117" s="6">
        <f>SUM(C6,C8,C12,C14,C18,C20,C24,C26,C30,C32,C36,C38,C42,C44,C48,C50,C54,C56,C60,C62,C66,C68,C72,C74,C78,C80,C84,C86,C90,C92,C96,C98,C102,C108)</f>
        <v>488424</v>
      </c>
      <c r="D117" s="6">
        <f>C117/B117</f>
        <v>33.133708703615767</v>
      </c>
      <c r="E117" s="6">
        <f>SUM(E6,E8,E12,E14,E18,E20,E24,E26,E30,E32,E36,E38,E42,E44,E48,E50,E54,E56,E60,E62,E66,E68,E72,E74,E78,E80,E84,E86,E90,E92,E96,E98,E102,E108)</f>
        <v>48477</v>
      </c>
      <c r="F117" s="6">
        <f>(E117/C117)*1000</f>
        <v>99.251879514520184</v>
      </c>
      <c r="G117" s="30">
        <f>(E117/B117)*1000</f>
        <v>3288.5828641204803</v>
      </c>
      <c r="H117" s="37">
        <f>SUM(H6,H8,H12,H14,H18,H20,H24,H26,H30,H32,H36,H38,H42,H44,H48,H50,H54,H56,H60,H62,H66,H68,H72,H74,H78,H80,H84,H86,H90,H92,H96,H98,H102,H108)</f>
        <v>21256</v>
      </c>
      <c r="I117" s="6">
        <f>SUM(I6,I8,I12,I14,I18,I20,I24,I26,I30,I32,I36,I38,I42,I44,I48,I50,I54,I56,I60,I62,I66,I68,I72,I74,I78,I80,I84,I86,I90,I92,I96,I98,I102,I108)</f>
        <v>823256</v>
      </c>
      <c r="J117" s="6">
        <f>I117/H117</f>
        <v>38.730523146405723</v>
      </c>
      <c r="K117" s="6">
        <f>SUM(K6,K8,K12,K14,K18,K20,K24,K26,K30,K32,K36,K38,K42,K44,K48,K50,K54,K56,K60,K62,K66,K68,K72,K74,K78,K80,K84,K86,K90,K92,K96,K98,K102,K108)</f>
        <v>269621</v>
      </c>
      <c r="L117" s="6">
        <f>(K117/I117)*1000</f>
        <v>327.5056604506982</v>
      </c>
      <c r="M117" s="30">
        <f>(K117/H117)*1000</f>
        <v>12684.46556266466</v>
      </c>
    </row>
    <row r="118" spans="1:16" x14ac:dyDescent="0.3">
      <c r="A118" s="17" t="s">
        <v>56</v>
      </c>
      <c r="B118" s="29">
        <f>SUM(B7,B9,B13,B15,B19,B21,B25,B27,B31,B33,B37,B39,B43,B45,B49,B51,B55,B57,B61,B63,B67,B69,B73,B75,B79,B81,B85,B87,B91,B93,B97,B99,B103,B109)</f>
        <v>25677</v>
      </c>
      <c r="C118" s="6">
        <f>SUM(C7,C9,C13,C15,C19,C21,C25,C27,C31,C33,C37,C39,C43,C45,C49,C51,C55,C57,C61,C63,C67,C69,C73,C75,C79,C81,C85,C87,C91,C93,C97,C99,C103,C109)</f>
        <v>1905947</v>
      </c>
      <c r="D118" s="6">
        <f>C118/B118</f>
        <v>74.227791408653658</v>
      </c>
      <c r="E118" s="6">
        <f>SUM(E7,E9,E13,E15,E19,E21,E25,E27,E31,E33,E37,E39,E43,E45,E49,E51,E55,E57,E61,E63,E67,E69,E73,E75,E79,E81,E85,E87,E91,E93,E97,E99,E103,E109)</f>
        <v>40576</v>
      </c>
      <c r="F118" s="6">
        <f>(E118/C118)*1000</f>
        <v>21.28915442034852</v>
      </c>
      <c r="G118" s="30">
        <f>(E118/B118)*1000</f>
        <v>1580.2469135802469</v>
      </c>
      <c r="H118" s="37">
        <f>SUM(H7,H9,H13,H15,H19,H21,H25,H27,H31,H33,H37,H39,H43,H45,H49,H51,H55,H57,H61,H63,H67,H69,H73,H75,H79,H81,H85,H87,H91,H93,H97,H99,H103,H109)</f>
        <v>29136</v>
      </c>
      <c r="I118" s="6">
        <f>SUM(I7,I9,I13,I15,I19,I21,I25,I27,I31,I33,I37,I39,I43,I45,I49,I51,I55,I57,I61,I63,I67,I69,I73,I75,I79,I81,I85,I87,I91,I93,I97,I99,I103,I109)</f>
        <v>4714756</v>
      </c>
      <c r="J118" s="6">
        <f>I118/H118</f>
        <v>161.81891817682592</v>
      </c>
      <c r="K118" s="6">
        <f>SUM(K7,K9,K13,K15,K19,K21,K25,K27,K31,K33,K37,K39,K43,K45,K49,K51,K55,K57,K61,K63,K67,K69,K73,K75,K79,K81,K85,K87,K91,K93,K97,K99,K103,K109)</f>
        <v>145709</v>
      </c>
      <c r="L118" s="6">
        <f>(K118/I118)*1000</f>
        <v>30.904886700393401</v>
      </c>
      <c r="M118" s="30">
        <f>(K118/H118)*1000</f>
        <v>5000.9953322350357</v>
      </c>
    </row>
    <row r="119" spans="1:16" x14ac:dyDescent="0.3">
      <c r="A119" s="13"/>
      <c r="B119" s="35"/>
      <c r="E119" s="11"/>
    </row>
    <row r="120" spans="1:16" x14ac:dyDescent="0.3">
      <c r="A120" s="13"/>
      <c r="B120" s="35"/>
    </row>
    <row r="121" spans="1:16" x14ac:dyDescent="0.3">
      <c r="A121" s="13"/>
      <c r="B121" s="35"/>
    </row>
    <row r="122" spans="1:16" x14ac:dyDescent="0.3">
      <c r="A122" s="13"/>
      <c r="B122" s="35"/>
    </row>
    <row r="123" spans="1:16" x14ac:dyDescent="0.3">
      <c r="B123" s="35"/>
    </row>
    <row r="124" spans="1:16" x14ac:dyDescent="0.3">
      <c r="B124" s="35"/>
    </row>
    <row r="125" spans="1:16" x14ac:dyDescent="0.3">
      <c r="B125" s="35"/>
    </row>
    <row r="126" spans="1:16" x14ac:dyDescent="0.3">
      <c r="B126" s="35"/>
    </row>
    <row r="127" spans="1:16" x14ac:dyDescent="0.3">
      <c r="B127" s="35"/>
    </row>
    <row r="128" spans="1:16" x14ac:dyDescent="0.3">
      <c r="B128" s="35"/>
    </row>
    <row r="129" spans="2:2" x14ac:dyDescent="0.3">
      <c r="B129" s="35"/>
    </row>
    <row r="130" spans="2:2" x14ac:dyDescent="0.3">
      <c r="B13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Rutherford</cp:lastModifiedBy>
  <dcterms:created xsi:type="dcterms:W3CDTF">2021-01-19T04:17:45Z</dcterms:created>
  <dcterms:modified xsi:type="dcterms:W3CDTF">2021-01-20T04:54:34Z</dcterms:modified>
</cp:coreProperties>
</file>